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8.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charts/chart31.xml" ContentType="application/vnd.openxmlformats-officedocument.drawingml.chart+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drawings/drawing121.xml" ContentType="application/vnd.openxmlformats-officedocument.drawing+xml"/>
  <Override PartName="/xl/drawings/drawing122.xml" ContentType="application/vnd.openxmlformats-officedocument.drawing+xml"/>
  <Override PartName="/xl/drawings/drawing123.xml" ContentType="application/vnd.openxmlformats-officedocument.drawing+xml"/>
  <Override PartName="/xl/drawings/drawing124.xml" ContentType="application/vnd.openxmlformats-officedocument.drawing+xml"/>
  <Override PartName="/xl/drawings/drawing125.xml" ContentType="application/vnd.openxmlformats-officedocument.drawing+xml"/>
  <Override PartName="/xl/drawings/drawing126.xml" ContentType="application/vnd.openxmlformats-officedocument.drawing+xml"/>
  <Override PartName="/xl/drawings/drawing127.xml" ContentType="application/vnd.openxmlformats-officedocument.drawing+xml"/>
  <Override PartName="/xl/drawings/drawing128.xml" ContentType="application/vnd.openxmlformats-officedocument.drawing+xml"/>
  <Override PartName="/xl/drawings/drawing129.xml" ContentType="application/vnd.openxmlformats-officedocument.drawing+xml"/>
  <Override PartName="/xl/drawings/drawing13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Boletín\BE_anual_2015-2018_actualizado EEFF\"/>
    </mc:Choice>
  </mc:AlternateContent>
  <bookViews>
    <workbookView xWindow="0" yWindow="0" windowWidth="24000" windowHeight="9000" tabRatio="970"/>
  </bookViews>
  <sheets>
    <sheet name="Portada" sheetId="288" r:id="rId1"/>
    <sheet name="Introducción" sheetId="415" r:id="rId2"/>
    <sheet name="Indice Total " sheetId="216" r:id="rId3"/>
    <sheet name="Capítulo I" sheetId="165" r:id="rId4"/>
    <sheet name="1 2" sheetId="290" r:id="rId5"/>
    <sheet name="3 4" sheetId="291" r:id="rId6"/>
    <sheet name="5" sheetId="292" r:id="rId7"/>
    <sheet name="6" sheetId="293" r:id="rId8"/>
    <sheet name="7 8" sheetId="349" r:id="rId9"/>
    <sheet name="9 10" sheetId="295" r:id="rId10"/>
    <sheet name="11" sheetId="296" r:id="rId11"/>
    <sheet name="12" sheetId="297" r:id="rId12"/>
    <sheet name="13" sheetId="298" r:id="rId13"/>
    <sheet name="14" sheetId="299" r:id="rId14"/>
    <sheet name="15" sheetId="300" r:id="rId15"/>
    <sheet name="16" sheetId="301" r:id="rId16"/>
    <sheet name="17" sheetId="302" r:id="rId17"/>
    <sheet name="18" sheetId="303" r:id="rId18"/>
    <sheet name="19" sheetId="304" r:id="rId19"/>
    <sheet name="20" sheetId="305" r:id="rId20"/>
    <sheet name="21" sheetId="306" r:id="rId21"/>
    <sheet name="22" sheetId="307" r:id="rId22"/>
    <sheet name="23" sheetId="308" r:id="rId23"/>
    <sheet name="24" sheetId="309" r:id="rId24"/>
    <sheet name="25" sheetId="310" r:id="rId25"/>
    <sheet name="26" sheetId="311" r:id="rId26"/>
    <sheet name="27" sheetId="312" r:id="rId27"/>
    <sheet name="28" sheetId="313" r:id="rId28"/>
    <sheet name="29" sheetId="314" r:id="rId29"/>
    <sheet name="30" sheetId="315" r:id="rId30"/>
    <sheet name="31" sheetId="316" r:id="rId31"/>
    <sheet name="32" sheetId="317" r:id="rId32"/>
    <sheet name="33" sheetId="318" r:id="rId33"/>
    <sheet name="34" sheetId="319" r:id="rId34"/>
    <sheet name="35" sheetId="320" r:id="rId35"/>
    <sheet name="36" sheetId="321" r:id="rId36"/>
    <sheet name="37" sheetId="322" r:id="rId37"/>
    <sheet name="38" sheetId="323" r:id="rId38"/>
    <sheet name="39" sheetId="324" r:id="rId39"/>
    <sheet name="40 41 42" sheetId="325" r:id="rId40"/>
    <sheet name="43 44 45" sheetId="326" r:id="rId41"/>
    <sheet name="46" sheetId="327" r:id="rId42"/>
    <sheet name="47" sheetId="328" r:id="rId43"/>
    <sheet name="48" sheetId="329" r:id="rId44"/>
    <sheet name="49" sheetId="330" r:id="rId45"/>
    <sheet name="50" sheetId="331" r:id="rId46"/>
    <sheet name="51" sheetId="332" r:id="rId47"/>
    <sheet name="52" sheetId="333" r:id="rId48"/>
    <sheet name="53" sheetId="334" r:id="rId49"/>
    <sheet name="54" sheetId="335" r:id="rId50"/>
    <sheet name="55" sheetId="336" r:id="rId51"/>
    <sheet name="56" sheetId="337" r:id="rId52"/>
    <sheet name="57" sheetId="338" r:id="rId53"/>
    <sheet name="58" sheetId="339" r:id="rId54"/>
    <sheet name="59" sheetId="340" r:id="rId55"/>
    <sheet name="60" sheetId="341" r:id="rId56"/>
    <sheet name="61" sheetId="342" r:id="rId57"/>
    <sheet name="Capítulo II" sheetId="350" r:id="rId58"/>
    <sheet name="62" sheetId="351" r:id="rId59"/>
    <sheet name="63 64" sheetId="352" r:id="rId60"/>
    <sheet name="65" sheetId="353" r:id="rId61"/>
    <sheet name="66" sheetId="354" r:id="rId62"/>
    <sheet name="67" sheetId="355" r:id="rId63"/>
    <sheet name="68 69" sheetId="356" r:id="rId64"/>
    <sheet name="70" sheetId="357" r:id="rId65"/>
    <sheet name="71 72" sheetId="358" r:id="rId66"/>
    <sheet name="73" sheetId="359" r:id="rId67"/>
    <sheet name="74" sheetId="360" r:id="rId68"/>
    <sheet name="75 76 77 78" sheetId="361" r:id="rId69"/>
    <sheet name="79 80" sheetId="362" r:id="rId70"/>
    <sheet name="81" sheetId="363" r:id="rId71"/>
    <sheet name="82" sheetId="364" r:id="rId72"/>
    <sheet name="83" sheetId="365" r:id="rId73"/>
    <sheet name="84" sheetId="366" r:id="rId74"/>
    <sheet name="85 86" sheetId="367" r:id="rId75"/>
    <sheet name="87 88" sheetId="368" r:id="rId76"/>
    <sheet name="89 90" sheetId="369" r:id="rId77"/>
    <sheet name="Capítulo III" sheetId="370" r:id="rId78"/>
    <sheet name="91" sheetId="371" r:id="rId79"/>
    <sheet name="92" sheetId="372" r:id="rId80"/>
    <sheet name="93" sheetId="373" r:id="rId81"/>
    <sheet name="94 95" sheetId="374" r:id="rId82"/>
    <sheet name="96" sheetId="375" r:id="rId83"/>
    <sheet name="97" sheetId="376" r:id="rId84"/>
    <sheet name="98" sheetId="377" r:id="rId85"/>
    <sheet name="99" sheetId="384" r:id="rId86"/>
    <sheet name="100" sheetId="385" r:id="rId87"/>
    <sheet name="101-102" sheetId="386" r:id="rId88"/>
    <sheet name="103" sheetId="387" r:id="rId89"/>
    <sheet name="104" sheetId="388" r:id="rId90"/>
    <sheet name="105" sheetId="389" r:id="rId91"/>
    <sheet name="106" sheetId="390" r:id="rId92"/>
    <sheet name="107" sheetId="391" r:id="rId93"/>
    <sheet name="108" sheetId="392" r:id="rId94"/>
    <sheet name="Capítulo IV" sheetId="393" r:id="rId95"/>
    <sheet name="109-110" sheetId="394" r:id="rId96"/>
    <sheet name="111" sheetId="395" r:id="rId97"/>
    <sheet name="112" sheetId="396" r:id="rId98"/>
    <sheet name="113" sheetId="397" r:id="rId99"/>
    <sheet name="114" sheetId="398" r:id="rId100"/>
    <sheet name="Capítulo V" sheetId="399" r:id="rId101"/>
    <sheet name="115-116" sheetId="400" r:id="rId102"/>
    <sheet name="117" sheetId="401" r:id="rId103"/>
    <sheet name="118-119" sheetId="402" r:id="rId104"/>
    <sheet name="120-121" sheetId="403" r:id="rId105"/>
    <sheet name="122" sheetId="404" r:id="rId106"/>
    <sheet name="VI" sheetId="343" r:id="rId107"/>
    <sheet name="123-124" sheetId="344" r:id="rId108"/>
    <sheet name="125-126" sheetId="345" r:id="rId109"/>
    <sheet name="127-128" sheetId="346" r:id="rId110"/>
    <sheet name="129" sheetId="347" r:id="rId111"/>
    <sheet name="130-131" sheetId="348" r:id="rId112"/>
    <sheet name="Capítulo VII" sheetId="405" r:id="rId113"/>
    <sheet name="132-133" sheetId="406" r:id="rId114"/>
    <sheet name="134" sheetId="407" r:id="rId115"/>
    <sheet name="135" sheetId="408" r:id="rId116"/>
    <sheet name="136" sheetId="409" r:id="rId117"/>
    <sheet name="137" sheetId="410" r:id="rId118"/>
    <sheet name="138-139" sheetId="411" r:id="rId119"/>
    <sheet name="140" sheetId="412" r:id="rId120"/>
    <sheet name="141" sheetId="413" r:id="rId121"/>
    <sheet name="142-143" sheetId="414" r:id="rId122"/>
    <sheet name="Capítulo VIII" sheetId="378" r:id="rId123"/>
    <sheet name="144" sheetId="416" r:id="rId124"/>
    <sheet name="145" sheetId="417" r:id="rId125"/>
    <sheet name="146" sheetId="379" r:id="rId126"/>
    <sheet name="147" sheetId="380" r:id="rId127"/>
    <sheet name="Capítulo IX" sheetId="381" r:id="rId128"/>
    <sheet name="148" sheetId="382" r:id="rId129"/>
    <sheet name="149" sheetId="383" r:id="rId130"/>
  </sheets>
  <definedNames>
    <definedName name="_xlnm._FilterDatabase" localSheetId="97" hidden="1">'112'!$B$10:$H$152</definedName>
    <definedName name="_xlnm.Print_Area" localSheetId="4">'1 2'!$B$2:$G$31</definedName>
    <definedName name="_xlnm.Print_Area" localSheetId="86">'100'!$B$3:$G$32</definedName>
    <definedName name="_xlnm.Print_Area" localSheetId="87">'101-102'!$B$4:$G$37</definedName>
    <definedName name="_xlnm.Print_Area" localSheetId="88">'103'!$B$4:$H$33</definedName>
    <definedName name="_xlnm.Print_Area" localSheetId="89">'104'!$B$4:$H$32</definedName>
    <definedName name="_xlnm.Print_Area" localSheetId="90">'105'!$B$4:$H$31</definedName>
    <definedName name="_xlnm.Print_Area" localSheetId="91">'106'!$B$4:$I$42</definedName>
    <definedName name="_xlnm.Print_Area" localSheetId="92">'107'!$B$4:$E$31</definedName>
    <definedName name="_xlnm.Print_Area" localSheetId="93">'108'!$B$4:$E$32</definedName>
    <definedName name="_xlnm.Print_Area" localSheetId="95">'109-110'!$B$4:$F$36</definedName>
    <definedName name="_xlnm.Print_Area" localSheetId="96">'111'!$B$4:$F$151</definedName>
    <definedName name="_xlnm.Print_Area" localSheetId="97">'112'!$B$4:$G$152</definedName>
    <definedName name="_xlnm.Print_Area" localSheetId="98">'113'!$B$67:$G$123</definedName>
    <definedName name="_xlnm.Print_Area" localSheetId="99">'114'!$B$4:$M$43</definedName>
    <definedName name="_xlnm.Print_Area" localSheetId="101">'115-116'!$B$4:$H$44</definedName>
    <definedName name="_xlnm.Print_Area" localSheetId="102">'117'!$B$4:$L$34</definedName>
    <definedName name="_xlnm.Print_Area" localSheetId="103">'118-119'!$B$4:$I$50</definedName>
    <definedName name="_xlnm.Print_Area" localSheetId="104">'120-121'!$B$4:$H$50</definedName>
    <definedName name="_xlnm.Print_Area" localSheetId="105">'122'!$B$4:$H$17</definedName>
    <definedName name="_xlnm.Print_Area" localSheetId="12">'13'!$B$2:$H$23</definedName>
    <definedName name="_xlnm.Print_Area" localSheetId="113">'132-133'!$B$4:$J$36</definedName>
    <definedName name="_xlnm.Print_Area" localSheetId="116">'136'!$B$4:$G$28</definedName>
    <definedName name="_xlnm.Print_Area" localSheetId="117">'137'!$B$5:$K$19</definedName>
    <definedName name="_xlnm.Print_Area" localSheetId="13">'14'!$B$2:$G$20</definedName>
    <definedName name="_xlnm.Print_Area" localSheetId="120">'141'!$B$1:$I$2</definedName>
    <definedName name="_xlnm.Print_Area" localSheetId="121">'142-143'!#REF!</definedName>
    <definedName name="_xlnm.Print_Area" localSheetId="123">'144'!$A$49:$F$102</definedName>
    <definedName name="_xlnm.Print_Area" localSheetId="124">'145'!$A$4:$F$61</definedName>
    <definedName name="_xlnm.Print_Area" localSheetId="125">'146'!$B$1:$H$48</definedName>
    <definedName name="_xlnm.Print_Area" localSheetId="126">'147'!$B$1:$H$34</definedName>
    <definedName name="_xlnm.Print_Area" localSheetId="14">'15'!$B$2:$G$29</definedName>
    <definedName name="_xlnm.Print_Area" localSheetId="17">'18'!$B$2:$T$25</definedName>
    <definedName name="_xlnm.Print_Area" localSheetId="20">'21'!$B$2:$G$29</definedName>
    <definedName name="_xlnm.Print_Area" localSheetId="23">'24'!$B$2:$E$89</definedName>
    <definedName name="_xlnm.Print_Area" localSheetId="25">'26'!$B$2:$E$46</definedName>
    <definedName name="_xlnm.Print_Area" localSheetId="26">'27'!$B$2:$F$15</definedName>
    <definedName name="_xlnm.Print_Area" localSheetId="5">'3 4'!$B$2:$F$55</definedName>
    <definedName name="_xlnm.Print_Area" localSheetId="40">'43 44 45'!$B$2:$L$28</definedName>
    <definedName name="_xlnm.Print_Area" localSheetId="42">'47'!$B$3:$M$36</definedName>
    <definedName name="_xlnm.Print_Area" localSheetId="44">'49'!#REF!</definedName>
    <definedName name="_xlnm.Print_Area" localSheetId="45">'50'!$B$6:$H$41</definedName>
    <definedName name="_xlnm.Print_Area" localSheetId="46">'51'!$B$3:$D$36</definedName>
    <definedName name="_xlnm.Print_Area" localSheetId="48">'53'!$B$39:$J$65</definedName>
    <definedName name="_xlnm.Print_Area" localSheetId="49">'54'!$B$42:$L$76</definedName>
    <definedName name="_xlnm.Print_Area" localSheetId="52">'57'!$B$3:$J$32</definedName>
    <definedName name="_xlnm.Print_Area" localSheetId="54">'59'!$B$114:$E$151</definedName>
    <definedName name="_xlnm.Print_Area" localSheetId="55">'60'!$B$46:$G$61</definedName>
    <definedName name="_xlnm.Print_Area" localSheetId="58">'62'!$B$2:$G$25</definedName>
    <definedName name="_xlnm.Print_Area" localSheetId="59">'63 64'!$B$2:$H$40</definedName>
    <definedName name="_xlnm.Print_Area" localSheetId="61">'66'!$B$2:$E$24</definedName>
    <definedName name="_xlnm.Print_Area" localSheetId="8">'7 8'!$B$2:$F$51</definedName>
    <definedName name="_xlnm.Print_Area" localSheetId="68">'75 76 77 78'!$B$31:$H$56</definedName>
    <definedName name="_xlnm.Print_Area" localSheetId="9">'9 10'!$B$2:$F$33</definedName>
    <definedName name="_xlnm.Print_Area" localSheetId="83">'97'!$B$2:$G$35</definedName>
    <definedName name="_xlnm.Print_Area" localSheetId="84">'98'!$B$2:$H$35</definedName>
    <definedName name="Cuadro_59" localSheetId="8">#REF!</definedName>
    <definedName name="Cuadro_59" localSheetId="2">#REF!</definedName>
    <definedName name="Cuadro_59">#REF!</definedName>
  </definedNames>
  <calcPr calcId="162913"/>
</workbook>
</file>

<file path=xl/calcChain.xml><?xml version="1.0" encoding="utf-8"?>
<calcChain xmlns="http://schemas.openxmlformats.org/spreadsheetml/2006/main">
  <c r="E29" i="412" l="1"/>
  <c r="D29" i="412"/>
  <c r="E26" i="412"/>
  <c r="D26" i="412"/>
  <c r="E23" i="412"/>
  <c r="D23" i="412"/>
  <c r="E20" i="412"/>
  <c r="D20" i="412"/>
  <c r="E17" i="412"/>
  <c r="D17" i="412"/>
  <c r="E14" i="412"/>
  <c r="D14" i="412"/>
  <c r="E11" i="412"/>
  <c r="D11" i="412"/>
  <c r="I31" i="411"/>
  <c r="E31" i="411"/>
  <c r="I30" i="411"/>
  <c r="E30" i="411"/>
  <c r="I29" i="411"/>
  <c r="E29" i="411"/>
  <c r="I28" i="411"/>
  <c r="E28" i="411"/>
  <c r="I27" i="411"/>
  <c r="E27" i="411"/>
  <c r="I26" i="411"/>
  <c r="E26" i="411"/>
  <c r="I25" i="411"/>
  <c r="E25" i="411"/>
  <c r="H16" i="411"/>
  <c r="E16" i="411"/>
  <c r="H15" i="411"/>
  <c r="E15" i="411"/>
  <c r="H14" i="411"/>
  <c r="E14" i="411"/>
  <c r="H13" i="411"/>
  <c r="C13" i="411"/>
  <c r="E13" i="411" s="1"/>
  <c r="H12" i="411"/>
  <c r="D12" i="411"/>
  <c r="C12" i="411"/>
  <c r="H11" i="411"/>
  <c r="D11" i="411"/>
  <c r="C11" i="411"/>
  <c r="H10" i="411"/>
  <c r="D10" i="411"/>
  <c r="E10" i="411" s="1"/>
  <c r="C10" i="411"/>
  <c r="F15" i="410"/>
  <c r="F14" i="410"/>
  <c r="F13" i="410"/>
  <c r="F12" i="410"/>
  <c r="E12" i="410"/>
  <c r="E11" i="410"/>
  <c r="D11" i="410"/>
  <c r="C11" i="410"/>
  <c r="E10" i="410"/>
  <c r="D10" i="410"/>
  <c r="F10" i="410" s="1"/>
  <c r="C10" i="410"/>
  <c r="E9" i="410"/>
  <c r="F9" i="410" s="1"/>
  <c r="D9" i="410"/>
  <c r="C9" i="410"/>
  <c r="G22" i="409"/>
  <c r="F22" i="409"/>
  <c r="E22" i="409"/>
  <c r="D22" i="409"/>
  <c r="C22" i="409"/>
  <c r="G21" i="409"/>
  <c r="F21" i="409"/>
  <c r="E21" i="409"/>
  <c r="D21" i="409"/>
  <c r="C21" i="409"/>
  <c r="G20" i="409"/>
  <c r="G23" i="409" s="1"/>
  <c r="F20" i="409"/>
  <c r="F23" i="409" s="1"/>
  <c r="E20" i="409"/>
  <c r="D20" i="409"/>
  <c r="C20" i="409"/>
  <c r="G18" i="409"/>
  <c r="F18" i="409"/>
  <c r="E18" i="409"/>
  <c r="D18" i="409"/>
  <c r="C18" i="409"/>
  <c r="G13" i="409"/>
  <c r="F13" i="409"/>
  <c r="E13" i="409"/>
  <c r="D13" i="409"/>
  <c r="C13" i="409"/>
  <c r="J17" i="406"/>
  <c r="I17" i="406"/>
  <c r="H17" i="406"/>
  <c r="G17" i="406"/>
  <c r="F17" i="406"/>
  <c r="E17" i="406"/>
  <c r="D17" i="406"/>
  <c r="C17" i="406"/>
  <c r="F35" i="400"/>
  <c r="D35" i="400"/>
  <c r="C11" i="399"/>
  <c r="C10" i="399"/>
  <c r="C9" i="399"/>
  <c r="C8" i="399"/>
  <c r="C7" i="399"/>
  <c r="C6" i="399"/>
  <c r="C5" i="399"/>
  <c r="C4" i="399"/>
  <c r="C9" i="393"/>
  <c r="C8" i="393"/>
  <c r="C7" i="393"/>
  <c r="C6" i="393"/>
  <c r="C5" i="393"/>
  <c r="C4" i="393"/>
  <c r="D29" i="392"/>
  <c r="E29" i="392" s="1"/>
  <c r="C29" i="392"/>
  <c r="E28" i="392"/>
  <c r="E27" i="392"/>
  <c r="E26" i="392"/>
  <c r="E25" i="392"/>
  <c r="E24" i="392"/>
  <c r="D23" i="392"/>
  <c r="D30" i="392" s="1"/>
  <c r="C23" i="392"/>
  <c r="C30" i="392" s="1"/>
  <c r="E22" i="392"/>
  <c r="E21" i="392"/>
  <c r="E20" i="392"/>
  <c r="E19" i="392"/>
  <c r="E18" i="392"/>
  <c r="E17" i="392"/>
  <c r="E16" i="392"/>
  <c r="E15" i="392"/>
  <c r="E14" i="392"/>
  <c r="E13" i="392"/>
  <c r="E12" i="392"/>
  <c r="E11" i="392"/>
  <c r="E10" i="392"/>
  <c r="E9" i="392"/>
  <c r="E12" i="411" l="1"/>
  <c r="E23" i="392"/>
  <c r="F11" i="410"/>
  <c r="E11" i="411"/>
  <c r="E30" i="392"/>
  <c r="C5" i="381" l="1"/>
  <c r="C4" i="381"/>
  <c r="C72" i="377"/>
  <c r="C71" i="377"/>
  <c r="C70" i="377"/>
  <c r="C69" i="377"/>
  <c r="C68" i="377"/>
  <c r="H67" i="377"/>
  <c r="G67" i="377"/>
  <c r="F67" i="377"/>
  <c r="E67" i="377"/>
  <c r="D67" i="377"/>
  <c r="C66" i="377"/>
  <c r="C65" i="377"/>
  <c r="H64" i="377"/>
  <c r="G64" i="377"/>
  <c r="F64" i="377"/>
  <c r="E64" i="377"/>
  <c r="D64" i="377"/>
  <c r="C63" i="377"/>
  <c r="C62" i="377"/>
  <c r="H61" i="377"/>
  <c r="G61" i="377"/>
  <c r="F61" i="377"/>
  <c r="E61" i="377"/>
  <c r="E74" i="377" s="1"/>
  <c r="D61" i="377"/>
  <c r="C60" i="377"/>
  <c r="C59" i="377"/>
  <c r="C58" i="377"/>
  <c r="C57" i="377"/>
  <c r="H56" i="377"/>
  <c r="H74" i="377" s="1"/>
  <c r="G56" i="377"/>
  <c r="F56" i="377"/>
  <c r="F74" i="377" s="1"/>
  <c r="E56" i="377"/>
  <c r="D56" i="377"/>
  <c r="H51" i="377"/>
  <c r="G51" i="377"/>
  <c r="F51" i="377"/>
  <c r="E51" i="377"/>
  <c r="D51" i="377"/>
  <c r="C49" i="377"/>
  <c r="C48" i="377"/>
  <c r="C47" i="377"/>
  <c r="C46" i="377"/>
  <c r="C45" i="377"/>
  <c r="C44" i="377"/>
  <c r="F25" i="373"/>
  <c r="E25" i="373"/>
  <c r="D25" i="373"/>
  <c r="C25" i="373"/>
  <c r="C51" i="377" l="1"/>
  <c r="C67" i="377"/>
  <c r="C56" i="377"/>
  <c r="C74" i="377" s="1"/>
  <c r="C64" i="377"/>
  <c r="C61" i="377"/>
  <c r="D74" i="377"/>
  <c r="G74" i="377"/>
  <c r="C30" i="348"/>
  <c r="G14" i="348"/>
  <c r="F14" i="348"/>
  <c r="E14" i="348"/>
  <c r="D14" i="348"/>
  <c r="C14" i="348"/>
  <c r="H13" i="348"/>
  <c r="H12" i="348"/>
  <c r="H11" i="348"/>
  <c r="H10" i="348"/>
  <c r="H9" i="348"/>
  <c r="H8" i="348"/>
  <c r="H7" i="348"/>
  <c r="D15" i="347"/>
  <c r="C15" i="347"/>
  <c r="E14" i="347"/>
  <c r="E13" i="347"/>
  <c r="E12" i="347"/>
  <c r="E11" i="347"/>
  <c r="E10" i="347"/>
  <c r="E15" i="347" s="1"/>
  <c r="C29" i="345"/>
  <c r="H14" i="348" l="1"/>
  <c r="H30" i="341"/>
  <c r="C56" i="331"/>
  <c r="H63" i="330"/>
  <c r="H62" i="330"/>
  <c r="H61" i="330"/>
  <c r="H60" i="330"/>
  <c r="H59" i="330"/>
  <c r="H58" i="330"/>
  <c r="H57" i="330"/>
  <c r="G20" i="312"/>
  <c r="G19" i="312"/>
  <c r="G18" i="312"/>
</calcChain>
</file>

<file path=xl/sharedStrings.xml><?xml version="1.0" encoding="utf-8"?>
<sst xmlns="http://schemas.openxmlformats.org/spreadsheetml/2006/main" count="6245" uniqueCount="2434">
  <si>
    <t>CAPITULO I</t>
  </si>
  <si>
    <t>Régimen de Accidentes del Trabajo y Enfermedades Profesionales</t>
  </si>
  <si>
    <t>Volver</t>
  </si>
  <si>
    <t>ADMINISTRADORES</t>
  </si>
  <si>
    <t>Asociación Chilena de Seguridad</t>
  </si>
  <si>
    <t>Mutual de Seguridad C.Ch.C.</t>
  </si>
  <si>
    <t>Instituto de Seguridad del Trabajo</t>
  </si>
  <si>
    <r>
      <t xml:space="preserve">SUB - TOTAL MUTUALES </t>
    </r>
    <r>
      <rPr>
        <b/>
        <vertAlign val="superscript"/>
        <sz val="11"/>
        <color theme="1"/>
        <rFont val="Arial"/>
        <family val="2"/>
      </rPr>
      <t>(1)</t>
    </r>
  </si>
  <si>
    <r>
      <t xml:space="preserve">Instituto de Seguridad Laboral </t>
    </r>
    <r>
      <rPr>
        <b/>
        <vertAlign val="superscript"/>
        <sz val="11"/>
        <color theme="1"/>
        <rFont val="Arial"/>
        <family val="2"/>
      </rPr>
      <t>(2)</t>
    </r>
  </si>
  <si>
    <t>TOTAL GENERAL</t>
  </si>
  <si>
    <t>(1) Corresponde al total de trabajadores por quienes se declararon cotizaciones, se hayan pagado éstas o no. Incluye trabajadores independientes.</t>
  </si>
  <si>
    <t>(2) Corresponde al total de trabajadores por quienes se pagaron cotizaciones. Incluye información administradores delegados.</t>
  </si>
  <si>
    <t>MUTUALES</t>
  </si>
  <si>
    <t>ACTIVIDAD ECONÓMICA</t>
  </si>
  <si>
    <t>Mutuales</t>
  </si>
  <si>
    <t>A.CH.S.</t>
  </si>
  <si>
    <t>C.Ch.C.</t>
  </si>
  <si>
    <t>I.S.T.</t>
  </si>
  <si>
    <t>TOTAL</t>
  </si>
  <si>
    <t>Construcción</t>
  </si>
  <si>
    <t>(a)</t>
  </si>
  <si>
    <t>(b)</t>
  </si>
  <si>
    <t>NÚMERO PROMEDIO MENSUAL DE TRABAJADORES PROTEGIDOS POR EL SEGURO DE LA LEY N° 16.744 , SEGÚN SEXO Y ORGANISMO ADMINISTRADOR</t>
  </si>
  <si>
    <t>Hombres</t>
  </si>
  <si>
    <t>Mujeres</t>
  </si>
  <si>
    <t>ISL</t>
  </si>
  <si>
    <t>Total</t>
  </si>
  <si>
    <t>(1) Corresponde al total de trabajadores por quienes se declararon cotizaciones, independientemente que se hayan pagado o no.</t>
  </si>
  <si>
    <t>De Arica y Parinacota</t>
  </si>
  <si>
    <t>De Tarapacá</t>
  </si>
  <si>
    <t>De Antofagasta</t>
  </si>
  <si>
    <t>De Atacama</t>
  </si>
  <si>
    <t>De Coquimbo</t>
  </si>
  <si>
    <t>De Valparaíso</t>
  </si>
  <si>
    <t>Del Libertador Gral. Bdo. O'Higgins</t>
  </si>
  <si>
    <t>Del Maule</t>
  </si>
  <si>
    <t>Del Biobío</t>
  </si>
  <si>
    <t>De La Araucanía</t>
  </si>
  <si>
    <t>De Los Ríos</t>
  </si>
  <si>
    <t>De Los Lagos</t>
  </si>
  <si>
    <t>Aisén del Gral. Carlos Ibáñez del Campo</t>
  </si>
  <si>
    <t>De Magallanes y la Antártica Chilena</t>
  </si>
  <si>
    <t>Metropolitana de Santiago</t>
  </si>
  <si>
    <t xml:space="preserve">Nota:  El registro corresponde a la región en la que se declararon o pagaron las cotizaciones. </t>
  </si>
  <si>
    <t>NÚMERO PROMEDIO MENSUAL DE ENTIDADES EMPLEADORAS  ADHERIDAS A MUTUALIDADES, SEGÚN REGIÓN Y MUTUAL</t>
  </si>
  <si>
    <t>Nota: Corresponde al total de entidades empleadoras que declararon cotizaciones, independientemente que las hayan pagado o no.</t>
  </si>
  <si>
    <t>NÚMERO PROMEDIO MENSUAL DE TRABAJADORES PROTEGIDOS POR EL SEGURO DE LA LEY N° 16.744, SEGÚN TAMAÑO DE LA ENTIDAD EMPLEADORA Y MUTUAL</t>
  </si>
  <si>
    <t xml:space="preserve">TAMAÑO DE LA ENTIDAD Número de Trabajadores  </t>
  </si>
  <si>
    <t xml:space="preserve"> 01 a 9</t>
  </si>
  <si>
    <t xml:space="preserve"> 10 - 25</t>
  </si>
  <si>
    <t xml:space="preserve"> 26 - 100</t>
  </si>
  <si>
    <t xml:space="preserve"> 101 - 499</t>
  </si>
  <si>
    <t xml:space="preserve"> 500 - 999</t>
  </si>
  <si>
    <t xml:space="preserve"> 1.000 y más</t>
  </si>
  <si>
    <t>Independientes</t>
  </si>
  <si>
    <t>Nota: Corresponde al total de trabajadores por quienes se declararon cotizaciones, se hayan pagado éstas o no. Incluye trabajadores independientes.</t>
  </si>
  <si>
    <r>
      <t xml:space="preserve">NÚMERO PROMEDIO MENSUAL DE ENTIDADES EMPLEADORAS </t>
    </r>
    <r>
      <rPr>
        <b/>
        <sz val="12"/>
        <color theme="1"/>
        <rFont val="Arial"/>
        <family val="2"/>
      </rPr>
      <t>ADHERIDAS</t>
    </r>
    <r>
      <rPr>
        <b/>
        <sz val="12"/>
        <rFont val="Arial"/>
        <family val="2"/>
      </rPr>
      <t xml:space="preserve"> A MUTUALES, SEGÚN TAMAÑO  Y MUTUAL</t>
    </r>
  </si>
  <si>
    <t>Nota: Corresponde al total de entidades que declararon cotizaciones, independientemente que las hayan pagado o no.</t>
  </si>
  <si>
    <t xml:space="preserve">Asociación Chilena de Seguridad </t>
  </si>
  <si>
    <t>SUB - TOTAL MUTUALES</t>
  </si>
  <si>
    <t xml:space="preserve">INSTITUTO DE SEGURIDAD LABORAL </t>
  </si>
  <si>
    <t>Adm. Delegada</t>
  </si>
  <si>
    <t xml:space="preserve">A.CH.S.  </t>
  </si>
  <si>
    <t xml:space="preserve"> C.Ch.C.</t>
  </si>
  <si>
    <t xml:space="preserve">I.S.T.  </t>
  </si>
  <si>
    <t xml:space="preserve">I.S.L. </t>
  </si>
  <si>
    <t>CUADRO Nº 11</t>
  </si>
  <si>
    <t xml:space="preserve">REGIONES </t>
  </si>
  <si>
    <t>Aysén del Gral. Carlos Ibáñez del Campo</t>
  </si>
  <si>
    <t xml:space="preserve">SUB - TOTAL MUTUALES </t>
  </si>
  <si>
    <t>Codelco - Salvador</t>
  </si>
  <si>
    <t xml:space="preserve">Codelco - Chuquicamata </t>
  </si>
  <si>
    <t>Codelco - El Teniente</t>
  </si>
  <si>
    <t>Codelco - Andina</t>
  </si>
  <si>
    <t xml:space="preserve"> -</t>
  </si>
  <si>
    <t xml:space="preserve">Universidad Católica de Chile </t>
  </si>
  <si>
    <t>SUB - TOTAL ADMINISTRADORES DELEGADOS</t>
  </si>
  <si>
    <t xml:space="preserve">TOTAL </t>
  </si>
  <si>
    <t>CUADRO Nº 13</t>
  </si>
  <si>
    <t xml:space="preserve">A.CH.S. </t>
  </si>
  <si>
    <r>
      <t xml:space="preserve">I.S.L. </t>
    </r>
    <r>
      <rPr>
        <b/>
        <vertAlign val="superscript"/>
        <sz val="11"/>
        <rFont val="Arial"/>
        <family val="2"/>
      </rPr>
      <t>(1)</t>
    </r>
  </si>
  <si>
    <t>(1) Incluye información administradores delegados.</t>
  </si>
  <si>
    <t>Nota: Incluye información administradores delegados.</t>
  </si>
  <si>
    <t>CUADRO Nº 16</t>
  </si>
  <si>
    <t>CUADRO Nº 17</t>
  </si>
  <si>
    <r>
      <t xml:space="preserve">I.S.L. </t>
    </r>
    <r>
      <rPr>
        <b/>
        <vertAlign val="superscript"/>
        <sz val="11"/>
        <rFont val="Arial"/>
        <family val="2"/>
      </rPr>
      <t>(1)</t>
    </r>
    <r>
      <rPr>
        <b/>
        <sz val="11"/>
        <rFont val="Arial"/>
        <family val="2"/>
      </rPr>
      <t xml:space="preserve"> </t>
    </r>
  </si>
  <si>
    <t>REMUNERACIÓN IMPONIBLE PROMEDIO MENSUAL DE LOS TRABAJADORES POR LOS QUE SE COTIZÓ PARA EL SEGURO DE LA LEY N° 16.744, POR ACTIVIDAD ECONÓMICA Y ORGANISMO ADMINISTRADOR</t>
  </si>
  <si>
    <r>
      <t xml:space="preserve">(Monto en </t>
    </r>
    <r>
      <rPr>
        <b/>
        <sz val="11"/>
        <color theme="1"/>
        <rFont val="Arial"/>
        <family val="2"/>
      </rPr>
      <t>$)</t>
    </r>
  </si>
  <si>
    <t>CUADRO Nº 18</t>
  </si>
  <si>
    <r>
      <t xml:space="preserve">I.S.L. </t>
    </r>
    <r>
      <rPr>
        <b/>
        <vertAlign val="superscript"/>
        <sz val="11"/>
        <rFont val="Arial"/>
        <family val="2"/>
      </rPr>
      <t xml:space="preserve">(1) </t>
    </r>
  </si>
  <si>
    <t>REMUNERACIÓN IMPONIBLE PROMEDIO MENSUAL DE LOS TRABAJADORES POR LOS QUE SE COTIZÓ PARA EL SEGURO DE LA LEY N° 16.744, POR REGIÓN Y ORGANISMO ADMINISTRADOR</t>
  </si>
  <si>
    <r>
      <t xml:space="preserve">NÚMERO DE ACCIDENTES DEL TRABAJO </t>
    </r>
    <r>
      <rPr>
        <b/>
        <sz val="11"/>
        <rFont val="Arial"/>
        <family val="2"/>
      </rPr>
      <t>SEGÚN TIPO DE ACCIDENTE Y DE ENFERMEDADES PROFESIONALES, POR MUTUAL</t>
    </r>
  </si>
  <si>
    <t xml:space="preserve"> MUTUALES</t>
  </si>
  <si>
    <r>
      <t xml:space="preserve">ACCIDENTES DEL TRABAJO </t>
    </r>
    <r>
      <rPr>
        <b/>
        <vertAlign val="superscript"/>
        <sz val="11"/>
        <rFont val="Arial"/>
        <family val="2"/>
      </rPr>
      <t>(1)</t>
    </r>
  </si>
  <si>
    <r>
      <t xml:space="preserve">TOTAL ACCIDENTES DEL TRABAJO </t>
    </r>
    <r>
      <rPr>
        <b/>
        <vertAlign val="superscript"/>
        <sz val="11"/>
        <rFont val="Arial"/>
        <family val="2"/>
      </rPr>
      <t>(1)</t>
    </r>
  </si>
  <si>
    <r>
      <t xml:space="preserve">ACCIDENTES DE TRAYECTO </t>
    </r>
    <r>
      <rPr>
        <b/>
        <vertAlign val="superscript"/>
        <sz val="11"/>
        <rFont val="Arial"/>
        <family val="2"/>
      </rPr>
      <t>(2)</t>
    </r>
  </si>
  <si>
    <r>
      <t xml:space="preserve">TOTAL ACCIDENTES DE TRAYECTO </t>
    </r>
    <r>
      <rPr>
        <b/>
        <vertAlign val="superscript"/>
        <sz val="11"/>
        <rFont val="Arial"/>
        <family val="2"/>
      </rPr>
      <t>(2)</t>
    </r>
  </si>
  <si>
    <t>ACCIDENTES (TRABAJO + TRAYECTO)</t>
  </si>
  <si>
    <t>TOTAL DE ACCIDENTES</t>
  </si>
  <si>
    <r>
      <t xml:space="preserve">ENFERMEDADES PROFESIONALES </t>
    </r>
    <r>
      <rPr>
        <b/>
        <vertAlign val="superscript"/>
        <sz val="11"/>
        <rFont val="Arial"/>
        <family val="2"/>
      </rPr>
      <t>(3)</t>
    </r>
  </si>
  <si>
    <r>
      <t xml:space="preserve">Asociación Chilena de Seguridad  </t>
    </r>
    <r>
      <rPr>
        <b/>
        <vertAlign val="superscript"/>
        <sz val="11"/>
        <rFont val="Arial"/>
        <family val="2"/>
      </rPr>
      <t>(4)</t>
    </r>
  </si>
  <si>
    <r>
      <t xml:space="preserve">TOTAL ENFERMEDADES PROFESIONALES </t>
    </r>
    <r>
      <rPr>
        <b/>
        <vertAlign val="superscript"/>
        <sz val="11"/>
        <rFont val="Arial"/>
        <family val="2"/>
      </rPr>
      <t>(3)</t>
    </r>
  </si>
  <si>
    <t>(1) Se entiende por "accidentes del trabajo" el total de accidentes de trabajo ocurridos a los trabajadores protegidos, es decir, los trabajadores dependientes por quienes se declararon cotizaciones, se hayan pagado éstas o no, más los trabajadores independientes adheridos a una Mutualidad de Empleadores, siempre y cuando se encuentren al día en el pago de las cotizaciones previsionales.</t>
  </si>
  <si>
    <t>(2) Por "accidentes de trayecto" se entiende el total de accidentes de trayecto ocurridos a los trabajadores protegidos.</t>
  </si>
  <si>
    <t>(4) Se actualiza cifra del año 2013 de la AChS por modificación de cifras informada en el mes de abril de 2014.</t>
  </si>
  <si>
    <t>CUADRO N° 21</t>
  </si>
  <si>
    <r>
      <t>TOTAL ACCIDENTES DE TRAYECTO</t>
    </r>
    <r>
      <rPr>
        <b/>
        <vertAlign val="superscript"/>
        <sz val="11"/>
        <rFont val="Arial"/>
        <family val="2"/>
      </rPr>
      <t xml:space="preserve"> (2)</t>
    </r>
  </si>
  <si>
    <t>TOTAL ACCIDENTES (TRABAJO + TRAYECTO)</t>
  </si>
  <si>
    <t xml:space="preserve">TOTAL ACCIDENTES </t>
  </si>
  <si>
    <t>CUADRO N° 22</t>
  </si>
  <si>
    <t xml:space="preserve">TAMAÑO DE LA ENTIDAD
Número de Trabajadores  </t>
  </si>
  <si>
    <t xml:space="preserve"> 01 - 9</t>
  </si>
  <si>
    <t>TOTAL ACCIDENTES</t>
  </si>
  <si>
    <t>CUADRO N° 23</t>
  </si>
  <si>
    <t>TIPO DE ACCIDENTE / MUTUAL</t>
  </si>
  <si>
    <t>TASA  TOTAL ACCIDENTES DEL TRABAJO</t>
  </si>
  <si>
    <t>TASA TOTAL ACCIDENTES DE TRAYECTO</t>
  </si>
  <si>
    <t>TASA ACCIDENTES (TRABAJO + TRAYECTO)</t>
  </si>
  <si>
    <t>CUADRO N° 24</t>
  </si>
  <si>
    <t>TASA ACCIDENTES DEL TRABAJO</t>
  </si>
  <si>
    <t>TASA ACCIDENTES DE TRAYECTO</t>
  </si>
  <si>
    <t>TASA ACCIDENTABILIDAD</t>
  </si>
  <si>
    <t>TASA ACCIDENTABILIDAD TOTAL</t>
  </si>
  <si>
    <t>Nota: Corresponde al número de accidentes del periodo, dividido por el número de trabajadores promedio en cada año.</t>
  </si>
  <si>
    <t>MUTUALES / DÍAS PERDIDOS</t>
  </si>
  <si>
    <t>TOTAL ACCIDENTES DEL TRABAJO</t>
  </si>
  <si>
    <t>TOTAL ACCIDENTES DE TRAYECTO</t>
  </si>
  <si>
    <t>TOTAL POR ACCIDENTES (TRABAJO + TRAYECTO)</t>
  </si>
  <si>
    <t>TOTAL POR ENFERMEDADES PROFESIONALES</t>
  </si>
  <si>
    <t>NÚMERO DE DÍAS PERDIDOS POR ACCIDENTES DEL TRABAJO</t>
  </si>
  <si>
    <t>NÚMERO TOTAL DE DÍAS PERDIDOS POR ACCIDENTES DEL TRABAJO</t>
  </si>
  <si>
    <t>NÚMERO DE DÍAS PERDIDOS POR ACCIDENTES DE TRAYECTO</t>
  </si>
  <si>
    <t>NÚMERO TOTAL DE DÍAS PERDIDOS POR ACCIDENTES DE TRAYECTO</t>
  </si>
  <si>
    <t>NÚMERO DE DÍAS PERDIDOS POR ACCIDENTES (TRABAJO + TRAYECTO)</t>
  </si>
  <si>
    <t>NÚMERO TOTAL DE DÍAS PERDIDOS POR ACCIDENTES</t>
  </si>
  <si>
    <t>NÚMERO DE DÍAS PERDIDOS POR ENFERMEDADES PROFESIONALES</t>
  </si>
  <si>
    <t>NÚMERO TOTAL DE DÍAS PERDIDOS POR ENFERMEDADES PROFESIONALES</t>
  </si>
  <si>
    <t>CUADRO N° 26</t>
  </si>
  <si>
    <t>ACTIVIDAD ECONÓMICA / DÍAS PERDIDOS</t>
  </si>
  <si>
    <t>POR ACCIDENTES DEL TRABAJO</t>
  </si>
  <si>
    <t>TOTAL POR ACCIDENTES DEL TRABAJO</t>
  </si>
  <si>
    <t>POR ACCIDENTES DE TRAYECTO</t>
  </si>
  <si>
    <t>TOTAL POR ACCIDENTES DE TRAYECTO</t>
  </si>
  <si>
    <t>POR ACCIDENTES (TRABAJO + TRAYECTO)</t>
  </si>
  <si>
    <t>POR ENFERMEDADES PROFESIONALES</t>
  </si>
  <si>
    <t>Nota: Se entiende por "número de días perdidos" aquellos en que el trabajador, conservando o no la calidad de tal, se encuentra temporalmente incapacitado debido a un accidente o enfermedad profesional, sujeto a pago de subsidio, sea que éste se pague o no.</t>
  </si>
  <si>
    <t>CUADRO N° 27</t>
  </si>
  <si>
    <t xml:space="preserve"> 01 a 10</t>
  </si>
  <si>
    <t xml:space="preserve"> 11 - 25</t>
  </si>
  <si>
    <r>
      <t>TOTAL</t>
    </r>
    <r>
      <rPr>
        <b/>
        <sz val="11"/>
        <rFont val="Arial"/>
        <family val="2"/>
      </rPr>
      <t xml:space="preserve"> POR ACCIDENTES</t>
    </r>
  </si>
  <si>
    <t xml:space="preserve">Nota: Se entiende por "número de días perdidos" aquellos en que el trabajador, conservando o no la calidad de tal, se encuentra temporalmente incapacitado debido a un accidente o enfermedad profesional, sujeto a pago de subsidio, sea que éste se pague o no. </t>
  </si>
  <si>
    <t xml:space="preserve">TAMAÑO DE LA ENTIDAD / Número de Trabajadores   </t>
  </si>
  <si>
    <t>CUADRO N° 29</t>
  </si>
  <si>
    <t>NÚMERO DE FALLECIDOS POR ACCIDENTES DEL TRABAJO SEGÚN TIPO DE ACCIDENTE Y ORGANISMO ADMINISTRADOR</t>
  </si>
  <si>
    <t>ORGANISMOS ADMINISTRADORES</t>
  </si>
  <si>
    <t>FALLECIDOS POR ACCIDENTES DEL TRABAJO</t>
  </si>
  <si>
    <t>Instituto de Seguridad Laboral</t>
  </si>
  <si>
    <t>TOTAL FALLECIDOS POR ACCIDENTES DEL TRABAJO</t>
  </si>
  <si>
    <t>FALLECIDOS POR ACCIDENTES DE TRAYECTO</t>
  </si>
  <si>
    <t>TOTAL FALLECIDOS POR ACCIDENTES DE TRAYECTO</t>
  </si>
  <si>
    <t>FALLECIDOS (TRABAJO + TRAYECTO)</t>
  </si>
  <si>
    <t>TOTAL FALLECIDOS (TRABAJO + TRAYECTO)</t>
  </si>
  <si>
    <t>C.CH.C.</t>
  </si>
  <si>
    <t xml:space="preserve">I.S.L.  </t>
  </si>
  <si>
    <t>Extranjero</t>
  </si>
  <si>
    <t>CUADRO N° 31</t>
  </si>
  <si>
    <t>NÚMERO DE FALLECIDOS POR ACCIDENTES DEL TRABAJO EN MUTUALIDADES E ISL, SEGÚN TIPO DE ACCIDENTE, POR ACTIVIDAD ECONÓMICA Y SEXO</t>
  </si>
  <si>
    <t>TOTAL POR ACCIDENTES</t>
  </si>
  <si>
    <t xml:space="preserve">ADMINISTRADORES </t>
  </si>
  <si>
    <t xml:space="preserve">Mutual de Seguridad C.Ch.C. </t>
  </si>
  <si>
    <r>
      <t xml:space="preserve">I.S.L. ex-SSS </t>
    </r>
    <r>
      <rPr>
        <vertAlign val="superscript"/>
        <sz val="11"/>
        <rFont val="Arial"/>
        <family val="2"/>
      </rPr>
      <t>(1)</t>
    </r>
  </si>
  <si>
    <t xml:space="preserve">I.S.L. ex-Otras Cajas </t>
  </si>
  <si>
    <t>Administración Delegada</t>
  </si>
  <si>
    <t xml:space="preserve">Nota: El número de subsidios iniciados incluye accidentes de trayecto.   </t>
  </si>
  <si>
    <t>(1) Fuente: 2010 Fondo Nacional de Salud. A contar del año 2011, informa la Subsecretaría de Salud Pública.</t>
  </si>
  <si>
    <t>(Monto en miles de $ de cada año)</t>
  </si>
  <si>
    <r>
      <t xml:space="preserve">I.S.L. ex-SSS </t>
    </r>
    <r>
      <rPr>
        <vertAlign val="superscript"/>
        <sz val="11"/>
        <rFont val="Arial"/>
        <family val="2"/>
      </rPr>
      <t>(2)</t>
    </r>
  </si>
  <si>
    <r>
      <t xml:space="preserve">TOTAL </t>
    </r>
    <r>
      <rPr>
        <b/>
        <vertAlign val="superscript"/>
        <sz val="11"/>
        <rFont val="Arial"/>
        <family val="2"/>
      </rPr>
      <t>(1)</t>
    </r>
  </si>
  <si>
    <t xml:space="preserve">(1) Incluye cotizaciones previsionales.    </t>
  </si>
  <si>
    <t>(2) Fuente: 2010 Fondo Nacional de Salud. A contar del año 2011, informa la Subsecretaría de Salud Pública.</t>
  </si>
  <si>
    <t>2 0 1 1</t>
  </si>
  <si>
    <t>2 0 1 2</t>
  </si>
  <si>
    <t>2 0 1 3</t>
  </si>
  <si>
    <t>2 0 1 4</t>
  </si>
  <si>
    <t>Número</t>
  </si>
  <si>
    <t xml:space="preserve">Monto  </t>
  </si>
  <si>
    <t xml:space="preserve">I.S.L. ex-SSS </t>
  </si>
  <si>
    <t>Corrige monto 2013 I.S.L. ex-Otras Cajas</t>
  </si>
  <si>
    <t>TIPO DE PENSIÓN</t>
  </si>
  <si>
    <t>NÚMERO</t>
  </si>
  <si>
    <t>MONTO</t>
  </si>
  <si>
    <t xml:space="preserve">  Asoc. Chilena de Seg.</t>
  </si>
  <si>
    <t>Invalidez Parcial</t>
  </si>
  <si>
    <t>Invalidez Total</t>
  </si>
  <si>
    <t>Gran Invalidez</t>
  </si>
  <si>
    <t>Viudez</t>
  </si>
  <si>
    <t>Madre de hijo de filiación no matrimonial</t>
  </si>
  <si>
    <t>Orfandad</t>
  </si>
  <si>
    <t xml:space="preserve">  Mutual de Seg. C.Ch.C.</t>
  </si>
  <si>
    <t xml:space="preserve">   Inst. de Seg. del Trab.</t>
  </si>
  <si>
    <r>
      <t xml:space="preserve">Invalidez Total </t>
    </r>
    <r>
      <rPr>
        <vertAlign val="superscript"/>
        <sz val="11"/>
        <rFont val="Arial"/>
        <family val="2"/>
      </rPr>
      <t>(1)</t>
    </r>
  </si>
  <si>
    <t>(1) Invalidez Total del ISL, incluye Invalidez Parcial y Gran Invalidez, tanto en número como en el monto.</t>
  </si>
  <si>
    <t>NÚMERO DE PENSIONES DE LA LEY N° 16.744  CONCEDIDAS POR LOS ORGANISMOS ADMINISTRADORES, SEGÚN TIPO DE PENSIÓN</t>
  </si>
  <si>
    <t>TIPO  DE PENSIÓN</t>
  </si>
  <si>
    <t>Asoc. Chilena de Seg.</t>
  </si>
  <si>
    <t>Mutual de Seg. C. Ch. C.</t>
  </si>
  <si>
    <t>Inst. de Seg. del Trabajo</t>
  </si>
  <si>
    <t xml:space="preserve">  I.S.L. ex - SSS</t>
  </si>
  <si>
    <t xml:space="preserve"> I.S.L. - ex Otras Cajas</t>
  </si>
  <si>
    <t>MONTO  DEL  INGRESO  MÍNIMO,  SEGÚN  TIPO  Y PERÍODOS</t>
  </si>
  <si>
    <t>PERIODO</t>
  </si>
  <si>
    <t xml:space="preserve">        PARA FINES </t>
  </si>
  <si>
    <t>PARA FINES REMUNERACIONALES</t>
  </si>
  <si>
    <t>NO</t>
  </si>
  <si>
    <t>MAYORES DE 18 AÑOS</t>
  </si>
  <si>
    <t>MENORES DE 18 AÑOS</t>
  </si>
  <si>
    <t>REMUNERACIONALES</t>
  </si>
  <si>
    <t xml:space="preserve">Y MENORES DE 65 AÑOS </t>
  </si>
  <si>
    <t xml:space="preserve">Y MAYORES DE 65 AÑOS </t>
  </si>
  <si>
    <t>-</t>
  </si>
  <si>
    <t>JUNIO</t>
  </si>
  <si>
    <t>FEBRERO</t>
  </si>
  <si>
    <t>DICIEMBRE</t>
  </si>
  <si>
    <t>JULIO</t>
  </si>
  <si>
    <t xml:space="preserve"> - </t>
  </si>
  <si>
    <t>AGOSTO</t>
  </si>
  <si>
    <t>CUADRO Nº 40</t>
  </si>
  <si>
    <t>FECHA</t>
  </si>
  <si>
    <t>VALOR</t>
  </si>
  <si>
    <t xml:space="preserve"> 1-DIC-1993</t>
  </si>
  <si>
    <t xml:space="preserve"> 1-JUN-1994</t>
  </si>
  <si>
    <t xml:space="preserve"> 1-JUN-1995</t>
  </si>
  <si>
    <t xml:space="preserve"> 1-JUN-1996</t>
  </si>
  <si>
    <t xml:space="preserve"> 1-JUN-1997</t>
  </si>
  <si>
    <t xml:space="preserve"> 1-JUN-1998</t>
  </si>
  <si>
    <t xml:space="preserve"> 1-JUN-1999</t>
  </si>
  <si>
    <t xml:space="preserve"> 1-JUN-2000</t>
  </si>
  <si>
    <t xml:space="preserve"> 1-JUN-2001</t>
  </si>
  <si>
    <t xml:space="preserve"> 1-JUN-2002</t>
  </si>
  <si>
    <t xml:space="preserve"> 1-JUL-2003</t>
  </si>
  <si>
    <t xml:space="preserve"> 1-JUL-2004</t>
  </si>
  <si>
    <t xml:space="preserve"> 1-JUL-2005</t>
  </si>
  <si>
    <t xml:space="preserve"> 1-JUL-2006</t>
  </si>
  <si>
    <t xml:space="preserve"> 1-JUL-2007</t>
  </si>
  <si>
    <t xml:space="preserve"> 1-JUL-2008</t>
  </si>
  <si>
    <t xml:space="preserve"> 1-MAR-2009</t>
  </si>
  <si>
    <t xml:space="preserve"> 1-JUL-2009</t>
  </si>
  <si>
    <t xml:space="preserve"> 1-MAR-2010</t>
  </si>
  <si>
    <t xml:space="preserve"> 1-JUL-2010</t>
  </si>
  <si>
    <t xml:space="preserve"> 1-MAR-2011</t>
  </si>
  <si>
    <t xml:space="preserve"> 1-JUL-2011</t>
  </si>
  <si>
    <t xml:space="preserve"> 1-JUL-2012</t>
  </si>
  <si>
    <t xml:space="preserve"> 1-AGO-2013</t>
  </si>
  <si>
    <t xml:space="preserve"> 1-JUL-2014</t>
  </si>
  <si>
    <t>(a) El artículo 1º Nº49  de la Ley Nº 19.250, dispuso que a  contar del 1° de diciembre de 1993, la remuneración mínima de los trabajadores de casa particular será el equivalente al 75% del Ingreso Mínimo Mensual.</t>
  </si>
  <si>
    <t>(b): Cifras fijadas en el artículo transitorio de la Ley N°20.279. Se iguala dicha remuneración al 100% del Ingreso Mínimo Mensual.</t>
  </si>
  <si>
    <t>CUADRO Nº 41</t>
  </si>
  <si>
    <t>TOPE  MÁXIMO  DE  IMPOSICIONES</t>
  </si>
  <si>
    <t>Monto en $ equivalentes a 60 U.F.</t>
  </si>
  <si>
    <t xml:space="preserve">   MESES</t>
  </si>
  <si>
    <t xml:space="preserve"> Enero</t>
  </si>
  <si>
    <t xml:space="preserve"> Febrero</t>
  </si>
  <si>
    <t xml:space="preserve"> Marzo</t>
  </si>
  <si>
    <t xml:space="preserve"> Abril</t>
  </si>
  <si>
    <t xml:space="preserve"> Mayo</t>
  </si>
  <si>
    <t xml:space="preserve"> Junio</t>
  </si>
  <si>
    <t xml:space="preserve"> Julio</t>
  </si>
  <si>
    <t xml:space="preserve"> Agosto</t>
  </si>
  <si>
    <t xml:space="preserve"> Septiembre</t>
  </si>
  <si>
    <t xml:space="preserve"> Octubre</t>
  </si>
  <si>
    <t xml:space="preserve"> Noviembre</t>
  </si>
  <si>
    <t xml:space="preserve"> Diciembre</t>
  </si>
  <si>
    <t xml:space="preserve">NOTAS : - Los  montos  de  tope  máximo  imponible  son  aplicables  a  cotizantes no  afectos  </t>
  </si>
  <si>
    <t xml:space="preserve">                  al  D.L. Nº 3.500 de 1980.</t>
  </si>
  <si>
    <t xml:space="preserve">                - La equivalencia corresponde al valor de la U.F. del último día del mes anterior.</t>
  </si>
  <si>
    <t>CUADRO Nº 42</t>
  </si>
  <si>
    <t>MONTO UNITARIO DE LAS PENSIONES MÍNIMAS SEGÚN TIPO</t>
  </si>
  <si>
    <t>( En  pesos de cada año )</t>
  </si>
  <si>
    <t xml:space="preserve"> DIC 1998</t>
  </si>
  <si>
    <t xml:space="preserve"> ENE 1999</t>
  </si>
  <si>
    <t xml:space="preserve"> DIC 1999</t>
  </si>
  <si>
    <t xml:space="preserve"> DIC 2000</t>
  </si>
  <si>
    <t xml:space="preserve"> DIC 2001</t>
  </si>
  <si>
    <t xml:space="preserve"> DIC 2002</t>
  </si>
  <si>
    <t xml:space="preserve"> DIC 2003</t>
  </si>
  <si>
    <t xml:space="preserve">T I P O  D E  P E N S I O N E S </t>
  </si>
  <si>
    <t>NOV.1999</t>
  </si>
  <si>
    <t>NOV 2000</t>
  </si>
  <si>
    <t>NOV 2001</t>
  </si>
  <si>
    <t xml:space="preserve"> NOV 2002</t>
  </si>
  <si>
    <t xml:space="preserve"> NOV 2003</t>
  </si>
  <si>
    <t xml:space="preserve"> PARA PENSIONADOS MENORES DE 70 AÑOS</t>
  </si>
  <si>
    <t>PENSIONES MIN. ART. 26 LEY Nº 15.386</t>
  </si>
  <si>
    <t>a)</t>
  </si>
  <si>
    <t xml:space="preserve"> De Vejez, invalidez, años servicio, retiro</t>
  </si>
  <si>
    <t>b)</t>
  </si>
  <si>
    <t xml:space="preserve"> De Viudez, sin hijos</t>
  </si>
  <si>
    <t>c)</t>
  </si>
  <si>
    <t xml:space="preserve"> De Viudez, con hijos</t>
  </si>
  <si>
    <t>d)</t>
  </si>
  <si>
    <t xml:space="preserve"> De Orfandad y otros sobrevivientes</t>
  </si>
  <si>
    <t>PENSIONES MIN. ART. 24 LEY Nº 15.386</t>
  </si>
  <si>
    <t>Madre de los hijos de filiación no matrimonial del causante sin hijo</t>
  </si>
  <si>
    <t>Madre de los hijos de filiación no matrimonial del causante con hijo</t>
  </si>
  <si>
    <t>PENSIONES ASIST. ART. 27 LEY Nº 15.386</t>
  </si>
  <si>
    <t xml:space="preserve"> De Vejez e Invalidez</t>
  </si>
  <si>
    <t xml:space="preserve"> De Orfandad</t>
  </si>
  <si>
    <t>PENSIONES ESPEC. ART.39 LEY Nº 10.662</t>
  </si>
  <si>
    <t xml:space="preserve"> De Viudez</t>
  </si>
  <si>
    <t>PARA PENSIONADOS DE 70 AÑOS Y MAS</t>
  </si>
  <si>
    <t>17,748,36</t>
  </si>
  <si>
    <t>CUADRO Nº 43</t>
  </si>
  <si>
    <t xml:space="preserve"> SEP 2005</t>
  </si>
  <si>
    <t xml:space="preserve"> DIC 2005</t>
  </si>
  <si>
    <t xml:space="preserve"> MAYO 2006</t>
  </si>
  <si>
    <t xml:space="preserve"> DIC 2006</t>
  </si>
  <si>
    <t xml:space="preserve"> DIC 2007</t>
  </si>
  <si>
    <t xml:space="preserve"> DIC 2008</t>
  </si>
  <si>
    <t xml:space="preserve"> DIC 2010</t>
  </si>
  <si>
    <t xml:space="preserve"> DIC 2011</t>
  </si>
  <si>
    <t xml:space="preserve"> DIC 2012</t>
  </si>
  <si>
    <t xml:space="preserve"> DIC 2013</t>
  </si>
  <si>
    <t xml:space="preserve"> DIC 2014</t>
  </si>
  <si>
    <t xml:space="preserve"> NOV 2005</t>
  </si>
  <si>
    <t xml:space="preserve"> ABR 2006</t>
  </si>
  <si>
    <t xml:space="preserve"> NOV 2006</t>
  </si>
  <si>
    <t xml:space="preserve"> NOV 2007</t>
  </si>
  <si>
    <t xml:space="preserve"> NOV 2008</t>
  </si>
  <si>
    <t xml:space="preserve"> NOV 2010</t>
  </si>
  <si>
    <t xml:space="preserve"> NOV 2011</t>
  </si>
  <si>
    <t xml:space="preserve"> NOV 2012</t>
  </si>
  <si>
    <t xml:space="preserve"> NOV 2013</t>
  </si>
  <si>
    <t xml:space="preserve"> NOV 2014</t>
  </si>
  <si>
    <t xml:space="preserve"> PARA PENSIONADOS DE 70 AÑOS Y MÁS, PERO MENORES DE 75 AÑOS</t>
  </si>
  <si>
    <t>114,765,54</t>
  </si>
  <si>
    <t>Continuación cuadro N°43</t>
  </si>
  <si>
    <t xml:space="preserve"> PARA PENSIONADOS DE 75 AÑOS Y MÁS</t>
  </si>
  <si>
    <t>CUADRO Nº 44</t>
  </si>
  <si>
    <t>LÍMITE MAXIMO INICIAL DE PENSIONES</t>
  </si>
  <si>
    <t>DESDE</t>
  </si>
  <si>
    <t>HASTA</t>
  </si>
  <si>
    <t xml:space="preserve">    MONTO       (En $ de c/año)</t>
  </si>
  <si>
    <t>E Q U I V A L E N C I A</t>
  </si>
  <si>
    <t xml:space="preserve">       HASTA</t>
  </si>
  <si>
    <t>Marzo</t>
  </si>
  <si>
    <t>Junio</t>
  </si>
  <si>
    <t xml:space="preserve">50 Sueldos Vitales </t>
  </si>
  <si>
    <t>Julio</t>
  </si>
  <si>
    <t>Noviembre</t>
  </si>
  <si>
    <t xml:space="preserve"> "</t>
  </si>
  <si>
    <t>Diciembre</t>
  </si>
  <si>
    <t>Abril</t>
  </si>
  <si>
    <t>Septiembre</t>
  </si>
  <si>
    <t>Octubre</t>
  </si>
  <si>
    <t>Agosto</t>
  </si>
  <si>
    <t>11,1378 Ingresos Mínimos</t>
  </si>
  <si>
    <t>Enero</t>
  </si>
  <si>
    <t>Mayo</t>
  </si>
  <si>
    <t>Febrero</t>
  </si>
  <si>
    <t>Enero 1º</t>
  </si>
  <si>
    <t>1993</t>
  </si>
  <si>
    <t>Enero 17</t>
  </si>
  <si>
    <t xml:space="preserve">     12 Ingresos Mínimos</t>
  </si>
  <si>
    <t>Enero 18</t>
  </si>
  <si>
    <t>(a) El artículo 9°de la Ley N°19.200, que fijó en $430.605 el límite inicial de pensiones, dispuso que éste se reajustará en el mismo porcentaje y oportunidad en que lo sean las pensiones por aplicación del art.14 del DL N°2.448 de 1979.</t>
  </si>
  <si>
    <t>CUADRO Nº 45</t>
  </si>
  <si>
    <t>MAY. 2006</t>
  </si>
  <si>
    <t>DIC. 2006</t>
  </si>
  <si>
    <t>DIC. 2007</t>
  </si>
  <si>
    <t>DIC. 2008</t>
  </si>
  <si>
    <t xml:space="preserve"> DIC. 2010</t>
  </si>
  <si>
    <t>NOV. 2006</t>
  </si>
  <si>
    <t>NOV. 2007</t>
  </si>
  <si>
    <t>NOV. 2008</t>
  </si>
  <si>
    <t>NOV. 2010</t>
  </si>
  <si>
    <t>NOV. 2011</t>
  </si>
  <si>
    <t>PARA BENEFICIARIOS MENORES DE 70 AÑOS DE EDAD</t>
  </si>
  <si>
    <t>PENSIONES MÍNIMAS, ART. 26 LEY Nº 15.386</t>
  </si>
  <si>
    <t>Viuda sin hijos</t>
  </si>
  <si>
    <t>Viuda con hijos</t>
  </si>
  <si>
    <t>PENSIONES MÍNIMAS, ART. 24 LEY Nº 15.386</t>
  </si>
  <si>
    <t>PENSIONES MÍNIMAS, ART. 27 LEY Nº 15.386</t>
  </si>
  <si>
    <t xml:space="preserve"> Viuda sin hijos</t>
  </si>
  <si>
    <t xml:space="preserve"> Viuda con hijos</t>
  </si>
  <si>
    <t xml:space="preserve">PARA BENEFICIARIOS DE 70 AÑOS  DE EDAD O MÁS </t>
  </si>
  <si>
    <t xml:space="preserve">PENSIONES MÍNIMAS,  ART. 26 LEY Nº 15.386 </t>
  </si>
  <si>
    <t>PENSIONES MÍNIMAS,  ART. 27 LEY Nº 15.386</t>
  </si>
  <si>
    <t>CUADRO Nº 46</t>
  </si>
  <si>
    <t>DIC. 2010</t>
  </si>
  <si>
    <t>NOV.2010</t>
  </si>
  <si>
    <t>NOV.2011</t>
  </si>
  <si>
    <t>PENSIONES MÍNIMAS,  ART. 26 LEY Nº 15.386</t>
  </si>
  <si>
    <t>PARA BENEFICIARIOS DE 70 AÑOS DE EDAD O MÁS</t>
  </si>
  <si>
    <t>PENSIONES ASISTENCIALES,  ART. 27 LEY Nº 15.386</t>
  </si>
  <si>
    <t xml:space="preserve"> </t>
  </si>
  <si>
    <t>DIC. 2011</t>
  </si>
  <si>
    <t>DIC. 2012</t>
  </si>
  <si>
    <t>DIC. 2013</t>
  </si>
  <si>
    <t>DIC. 2014</t>
  </si>
  <si>
    <t>NOV. 2012</t>
  </si>
  <si>
    <t>NOV. 2013</t>
  </si>
  <si>
    <t>NOV. 2014</t>
  </si>
  <si>
    <t>PARA BENEFICIARIOS MAYORES DE 75 AÑOS</t>
  </si>
  <si>
    <t>CUADRO Nº 48</t>
  </si>
  <si>
    <t>REAJUSTES E INCREMENTOS APLICABLES A LAS PENSIONES DE LA LEY N°16.744</t>
  </si>
  <si>
    <t>L E G I S L A C I Ó N</t>
  </si>
  <si>
    <t>FECHA DE APLIC.</t>
  </si>
  <si>
    <t>REAJUSTE</t>
  </si>
  <si>
    <t>D.L. Nº  446</t>
  </si>
  <si>
    <t xml:space="preserve"> Mayo 1974</t>
  </si>
  <si>
    <t>D.L. Nº  550</t>
  </si>
  <si>
    <t xml:space="preserve"> Julio 1974</t>
  </si>
  <si>
    <t>No podrá significar un aumento inferior a: $7 para las pensiones de Invalidez, vejez,</t>
  </si>
  <si>
    <t>retiro y de jubilacion en gral. cuyo monto al 30/06/74 haya excedido de $21 mensuales;</t>
  </si>
  <si>
    <t>a $3,5 para las pensiones de viudez, cuyo monto haya excedido de $10,5 mensual, y</t>
  </si>
  <si>
    <t xml:space="preserve">a $1,05  para  las  pensiones de orfandad  y  demás  sobrevivientes de monto superior </t>
  </si>
  <si>
    <t>a  $ 3,15 por beneficiario.-</t>
  </si>
  <si>
    <t xml:space="preserve">A  las pensiones que al 30/06/74  tengan montos inferiores a los indicados para c/caso </t>
  </si>
  <si>
    <t>y no tengan el carácter de mínimas o asistenciales, les correspondió un reajuste de 33%</t>
  </si>
  <si>
    <t>D.L.Nº  670</t>
  </si>
  <si>
    <t xml:space="preserve"> Octubre 1974</t>
  </si>
  <si>
    <t>Previo a aplicar el reajuste , las pensiones iniciadas antes del 1/1/73, se reajustaron</t>
  </si>
  <si>
    <t>extraordinariamente en un 50%, no debiendo exceder el 70% de la última remuneración.</t>
  </si>
  <si>
    <t xml:space="preserve"> Diciembre 1974</t>
  </si>
  <si>
    <t xml:space="preserve"> Marzo 1975</t>
  </si>
  <si>
    <t>D.L. Nº  958</t>
  </si>
  <si>
    <t>Bonificación mensual  incorporada  al monto de la pensión de :</t>
  </si>
  <si>
    <t xml:space="preserve"> - $12,40 para pensionados por antigüedad  y  vejez de 65  y  más años e invalidez de </t>
  </si>
  <si>
    <t xml:space="preserve">   cualquier edad.-</t>
  </si>
  <si>
    <t xml:space="preserve"> - $7,50 para pensiones de viudez</t>
  </si>
  <si>
    <t>- $2,50 para pensiones de orfandad.</t>
  </si>
  <si>
    <t>- $3,80 para madre de hijos naturales.</t>
  </si>
  <si>
    <t xml:space="preserve"> Junio 1975</t>
  </si>
  <si>
    <t>D.L. Nºs 670 y 999</t>
  </si>
  <si>
    <t xml:space="preserve"> Septiembre 1975</t>
  </si>
  <si>
    <t>D.L. Nºs 670 , 999  y 1.275</t>
  </si>
  <si>
    <t xml:space="preserve"> Diciembre 1975</t>
  </si>
  <si>
    <t xml:space="preserve"> Marzo 1976</t>
  </si>
  <si>
    <t>D.L.Nº 1.401</t>
  </si>
  <si>
    <t xml:space="preserve"> Abril 1976</t>
  </si>
  <si>
    <t>Las pensiones que no son mínimas ni perseguidoras se incrementaron como sigue:</t>
  </si>
  <si>
    <t xml:space="preserve"> - $31,00 para pensionados por antigüedad  y  vejez de 65  y  más años e invalidez de </t>
  </si>
  <si>
    <t xml:space="preserve"> - $18,80 para pensiones de viudez</t>
  </si>
  <si>
    <t xml:space="preserve"> - $6,30 para pensiones de orfandad.</t>
  </si>
  <si>
    <t xml:space="preserve"> - $9,50  para madre de hijos naturales.</t>
  </si>
  <si>
    <t xml:space="preserve"> Junio 1976</t>
  </si>
  <si>
    <t xml:space="preserve"> Septiembre 1976</t>
  </si>
  <si>
    <t xml:space="preserve"> Diciembre 1976</t>
  </si>
  <si>
    <t>D.L. Nº  1.607</t>
  </si>
  <si>
    <t>Enero 1977</t>
  </si>
  <si>
    <t>Incrementos según tipo de pensión :</t>
  </si>
  <si>
    <t>a) Pensiones de antigüedad , vejez e invalidez que no sean  mínimas, asistenciales,</t>
  </si>
  <si>
    <t xml:space="preserve">     o perseguidoras  los sgts. montos:</t>
  </si>
  <si>
    <t xml:space="preserve"> - $75,00 para pensiones  superiores al mínimo, hasta $1.000</t>
  </si>
  <si>
    <t xml:space="preserve"> - $60,00 para pensiones de monto superior a $ 1.000,  hasta $ 1.300,  min. $ 1.075</t>
  </si>
  <si>
    <t xml:space="preserve"> - $40,00 para pensiones de monto superior a $ 1.300, hasta $ 1.500 , min. $ 1.360</t>
  </si>
  <si>
    <t xml:space="preserve"> - $30,00 para pensiones de monto superior a $ 1.500,  hasta $ 2.000 , min. $ 1.540</t>
  </si>
  <si>
    <t xml:space="preserve"> - Las que exceden de $ 2.000 no podrán ser inferiores a $ 2.030</t>
  </si>
  <si>
    <t>b) Pensiones de viudez,incr.de $45,00. Pensión incrementada no inferior a $2.030</t>
  </si>
  <si>
    <t>c) Orfandad y demás beneficiarios, Incremento de $15,00.</t>
  </si>
  <si>
    <t>d)Madre hijos naturales, incremento de $22,50</t>
  </si>
  <si>
    <t>D.L. Nº  670</t>
  </si>
  <si>
    <t>Marzo 1977</t>
  </si>
  <si>
    <t>D.L. Nº  1.770</t>
  </si>
  <si>
    <t>Mayo 1977</t>
  </si>
  <si>
    <t>Julio 1977</t>
  </si>
  <si>
    <t>Diciembre 1977</t>
  </si>
  <si>
    <t>Marzo 1978</t>
  </si>
  <si>
    <t>Julio 1978</t>
  </si>
  <si>
    <t>D.L. Nº   2.444</t>
  </si>
  <si>
    <t>Septiembre 1978</t>
  </si>
  <si>
    <t xml:space="preserve">Revalorización extraordinaria de pensiones para todas aquellas otorgadas antes del </t>
  </si>
  <si>
    <t xml:space="preserve">01/09/75 salvo las de sobrevivencia causadas con posterioridad por pensionados que </t>
  </si>
  <si>
    <t>hayan obtenido la pensión antes de la fecha señalada, siempre que no fueren persegui-</t>
  </si>
  <si>
    <t>doras ni hayan tenido el carácter de mínimas. Ver factores en el artículo 2º.-</t>
  </si>
  <si>
    <t>D.L.Nºs  670 y 2.555</t>
  </si>
  <si>
    <t>Diciembre 1978</t>
  </si>
  <si>
    <t>Marzo 1979</t>
  </si>
  <si>
    <t>Julio 1979</t>
  </si>
  <si>
    <t>Diciembre 1979</t>
  </si>
  <si>
    <t>D.L.Nºs  670 y 3.001</t>
  </si>
  <si>
    <t>Abril 1980</t>
  </si>
  <si>
    <t>Octubre 1980</t>
  </si>
  <si>
    <t>D.L.Nº s 2.448 y 3.529</t>
  </si>
  <si>
    <t>Junio 1981</t>
  </si>
  <si>
    <t>D.L.Nº2.448 y L. Nº18.134</t>
  </si>
  <si>
    <t>Octubre 1982</t>
  </si>
  <si>
    <t>D.L. Nº  2.448</t>
  </si>
  <si>
    <t>Mayo 1983</t>
  </si>
  <si>
    <t>Enero 1984</t>
  </si>
  <si>
    <t>Noviembre 1984</t>
  </si>
  <si>
    <t>Ley  Nº 18.413</t>
  </si>
  <si>
    <t>Mayo 1985</t>
  </si>
  <si>
    <t>Enero 1986</t>
  </si>
  <si>
    <t>L ey Nº 18.549</t>
  </si>
  <si>
    <t>Julio 1986</t>
  </si>
  <si>
    <t>Mayo 1987</t>
  </si>
  <si>
    <t>Para  beneficiarios de 65 o más años, y pensión de monto inferior a $17.501</t>
  </si>
  <si>
    <t>Para  beneficiarios menores de 65 años, y pensión de monto inferior a $17.501</t>
  </si>
  <si>
    <t xml:space="preserve">Para pensiones superiores a $ 17.500,  hasta $ 43.500 </t>
  </si>
  <si>
    <t>Para pensiones sup. a $ 43.500,  hasta $ 100.000. Monto reajustado no menor a $ 50.638</t>
  </si>
  <si>
    <t>Para pensiones superiores a $ 100.000 .Monto reajustado no menor a $ 109.850</t>
  </si>
  <si>
    <t>Ley Nº 18.669</t>
  </si>
  <si>
    <t>Abril 1988</t>
  </si>
  <si>
    <t>Para beneficiario de 65 años y más, y pensiones iguales o inferiores a $19.250</t>
  </si>
  <si>
    <t>Para  beneficiarios menores de 65 años, y pensión de monto inferior a $19.251</t>
  </si>
  <si>
    <t xml:space="preserve">Para pensiones superiores a $ 19.250,  hasta $ 47.850 </t>
  </si>
  <si>
    <t>Para  benef. de 65 o más años, y pensión de monto igual o sup. a $47.850, y hasta $109.850</t>
  </si>
  <si>
    <t>Para  beneficiarios menores de 65 años, y pensión de monto superior a $47.850, hasta</t>
  </si>
  <si>
    <t>$109.850. Monto reajustado no menor a $55.458.-</t>
  </si>
  <si>
    <t>Pára pensiones superiores a $ 109.850. Monto reajustado no menor a $ 120.725</t>
  </si>
  <si>
    <t>Ley Nº18.754</t>
  </si>
  <si>
    <t>Diciembre 1988</t>
  </si>
  <si>
    <t xml:space="preserve">Amplificación montos brutos de pensión en porcentajes variables, según la Entidad </t>
  </si>
  <si>
    <t xml:space="preserve">Previsional de que se trata. </t>
  </si>
  <si>
    <t>Ley Nº18.766</t>
  </si>
  <si>
    <t>Enero 1989</t>
  </si>
  <si>
    <t>Ley Nº18.806</t>
  </si>
  <si>
    <t>Junio 1989</t>
  </si>
  <si>
    <t xml:space="preserve">Para  beneficiarios de 65 o más años, hombres, o 60 ó mas años, mujeres, y pensión de </t>
  </si>
  <si>
    <t>monto inferior a $21.001.Monto reajustado no menor a $22.050.-</t>
  </si>
  <si>
    <t>Noviembre 1989</t>
  </si>
  <si>
    <t>D.L. Nº  2.448 y L.18.987</t>
  </si>
  <si>
    <t>Julio 1990</t>
  </si>
  <si>
    <t>Para pensiones no mínimas.-</t>
  </si>
  <si>
    <t>Para pensiones mínimas.</t>
  </si>
  <si>
    <t>Febrero 1991</t>
  </si>
  <si>
    <t>Ley Nº 19.073</t>
  </si>
  <si>
    <t>Julio 1991</t>
  </si>
  <si>
    <t>Para pensiones no mínimas de hasta $ 80.000, al 30/06/91, iniciadas antes del 01/05/85,</t>
  </si>
  <si>
    <t>o de sobrevivencia originadas en pensiones  vigentes al 30/04/85</t>
  </si>
  <si>
    <t>Noviembre 1991</t>
  </si>
  <si>
    <t>Julio 1992</t>
  </si>
  <si>
    <t>Para  pensiones que a junio de 1991 tenían valor superior a $80.000, y hasta $120.000</t>
  </si>
  <si>
    <t>iniciadas antes del 01/05/85, o de sobrev. originadas en pensiones vigentes al 30/04/85</t>
  </si>
  <si>
    <t>D.L. Nº  2.448 y L.19.181</t>
  </si>
  <si>
    <t>Diciembre 1992</t>
  </si>
  <si>
    <t>Por sobre el 15,05 % , para  pensiones que a junio de 1991 tenían valor superior  a $120.000</t>
  </si>
  <si>
    <t>D.L. Nº  2.448 y L.19.262</t>
  </si>
  <si>
    <t>Diciembre 1993</t>
  </si>
  <si>
    <t>Diciembre 1994</t>
  </si>
  <si>
    <t>Ley Nº 19.398</t>
  </si>
  <si>
    <t>Septiembre 1995</t>
  </si>
  <si>
    <t xml:space="preserve">Para pensiones cuyos montos al 01/09/95, no superen los $ 100.000. Aumento a </t>
  </si>
  <si>
    <t>$110,000 de todas aquellas pensiones superiores a $100.000 e inferiores a $110.000</t>
  </si>
  <si>
    <t>Diciembre 1995</t>
  </si>
  <si>
    <t>Ley  Nº 19.454.</t>
  </si>
  <si>
    <t>Junio 1996</t>
  </si>
  <si>
    <t>Reajuste extraordinario para las pensiones mínimas de mayores de 70 años,a que se refiere</t>
  </si>
  <si>
    <t>el DL Nº 3.360, de 1980.</t>
  </si>
  <si>
    <t>Diciembre 1996</t>
  </si>
  <si>
    <t>Diciembre 1997</t>
  </si>
  <si>
    <t>Ley  Nº 19.539</t>
  </si>
  <si>
    <t>Reajuste extraordinario para las pensiones mínimas .</t>
  </si>
  <si>
    <t>Diciembre 1998</t>
  </si>
  <si>
    <t>Ley Nº 19.578</t>
  </si>
  <si>
    <t>Enero 1999</t>
  </si>
  <si>
    <t>$8.000 para las pensiones mínimas de vejez, invalidez, otras jubilaciones y de viudez sin hijos.</t>
  </si>
  <si>
    <t xml:space="preserve">$6.800 para las pensiones mínimas de viudez con hijos, con derecho a pensiones de orfandad </t>
  </si>
  <si>
    <t>y de madre viuda y de padre inválido.</t>
  </si>
  <si>
    <t>$4.800 para las pensiones mínimas de madre de hijos de filiación no matrimonial sin hijos.</t>
  </si>
  <si>
    <t>$4.080 para las pensiones mínimas de madre de hijos de filiación no matrimonial con hijos.</t>
  </si>
  <si>
    <t>$1.200 para las pensiones de orfandad.</t>
  </si>
  <si>
    <t xml:space="preserve">Valores diferentes para las de viudez y de madre de hijos de filiación no matrim. superiores al </t>
  </si>
  <si>
    <t>monto mínimo, más las bonific. L. N°s 19.403 y 19.539, pero inferiores al de éstas incrementadas.</t>
  </si>
  <si>
    <t>Octubre 1999</t>
  </si>
  <si>
    <t>$8.000 para las pensiones No mínimas de vejez, invalidez, otras jubilaciones y de viudez sin hijos.</t>
  </si>
  <si>
    <t>$6.800 para las pensiones de viudez con hijos,con derecho a pensión de orfandad.</t>
  </si>
  <si>
    <t>$4.800 para las pensiones de madre de hijos de filiación no matrimonial sin hijos.</t>
  </si>
  <si>
    <t>$4.080 para las pensiones de madre de hijos de filiación no matrimonial con hijos.</t>
  </si>
  <si>
    <t>$1.200 para las pensiones de orfandad y otros sobrevivientes.</t>
  </si>
  <si>
    <t>Diciembre 1999</t>
  </si>
  <si>
    <t>Diciembre 2000</t>
  </si>
  <si>
    <t xml:space="preserve"> Diciembre 2001</t>
  </si>
  <si>
    <t xml:space="preserve"> Diciembre 2002</t>
  </si>
  <si>
    <t xml:space="preserve"> Diciembre 2003</t>
  </si>
  <si>
    <t>Ley N° 19.953</t>
  </si>
  <si>
    <t xml:space="preserve"> Septiembre 2004</t>
  </si>
  <si>
    <t>Fijó en $ 86.079 el monto de la pensión mínima de vejez, invalidez, años de Servicio y</t>
  </si>
  <si>
    <t>otras jubilaciones; y las de vejez e invalidez del artículo 27 de la ley N° 15.386,</t>
  </si>
  <si>
    <t>de pensionados que al 1° de septiembre de 2004 tuvieran 75 o más años de edad.</t>
  </si>
  <si>
    <t xml:space="preserve"> Diciembre 2004</t>
  </si>
  <si>
    <t xml:space="preserve"> Septiembre 2005</t>
  </si>
  <si>
    <t>Fijó en $ 89.921 el monto de la pensión mínima de vejez, invalidez, años de Servicio y</t>
  </si>
  <si>
    <t>de pensionados que al 1° de septiembre de 2005 tuvieran 75 o más años de edad.</t>
  </si>
  <si>
    <t xml:space="preserve"> Diciembre 2005</t>
  </si>
  <si>
    <t>Ley N°20.102</t>
  </si>
  <si>
    <t xml:space="preserve"> Mayo 2006</t>
  </si>
  <si>
    <t>Reajuste extraordinario para las pensiones mínimas de los artículos24,26 y 27 de la ley N°15.386 y del artículo 39 de la ley N°10.662 y para las pensiones no mínimas cuyos montos al1° de mayo de 2006 sean iguales o inferiores a $100.000. Incremento de monto variable para las pensiones superiores a $100.000 e inferiores a $110.000. La pensión incrementada no puede superar los $110.000.</t>
  </si>
  <si>
    <t xml:space="preserve"> Diciembre 2006</t>
  </si>
  <si>
    <t xml:space="preserve"> Diciembre 2007</t>
  </si>
  <si>
    <t xml:space="preserve"> Diciembre 2008</t>
  </si>
  <si>
    <t xml:space="preserve"> Diciembre 2009</t>
  </si>
  <si>
    <t xml:space="preserve"> Diciembre 2010</t>
  </si>
  <si>
    <t xml:space="preserve"> Diciembre 2011</t>
  </si>
  <si>
    <t xml:space="preserve"> Diciembre 2012</t>
  </si>
  <si>
    <t xml:space="preserve"> Diciembre 2013</t>
  </si>
  <si>
    <t xml:space="preserve"> Diciembre 2014</t>
  </si>
  <si>
    <t>LEGISLACION</t>
  </si>
  <si>
    <t>TIPO DE AGUINALDO</t>
  </si>
  <si>
    <t>MONTO (En $)</t>
  </si>
  <si>
    <t xml:space="preserve">OBSERVACIONES </t>
  </si>
  <si>
    <t>Ley N° 18.446</t>
  </si>
  <si>
    <t xml:space="preserve"> Fiestas Patrias</t>
  </si>
  <si>
    <t>Por c/persona por la que se perciba Asignación Familiar Mínimo $500 p/pensionado</t>
  </si>
  <si>
    <t>"</t>
  </si>
  <si>
    <t xml:space="preserve"> Navidad</t>
  </si>
  <si>
    <t>Ley N° 18.656</t>
  </si>
  <si>
    <t>Por c/persona por la que se perciba Asignación Familiar Mínimo $600 p/pensionado</t>
  </si>
  <si>
    <t>Por c/persona por la que se perciba Asignación Familiar Mínimo $1.000 p/pensionado</t>
  </si>
  <si>
    <t>Ley N° 18.740</t>
  </si>
  <si>
    <t>Por c/persona por la que se perciba Asignación Familiar Mínimo $2.000 p/pensionado</t>
  </si>
  <si>
    <t>Ley N° 18.766</t>
  </si>
  <si>
    <t>Por c/persona por la que se perciba Asignación Familiar Mínimo $2.500 p/pensionado</t>
  </si>
  <si>
    <t>Ley N° 18.832</t>
  </si>
  <si>
    <t>Ley N° 18.896</t>
  </si>
  <si>
    <t>Ley N° 18.998</t>
  </si>
  <si>
    <t>Ley N° 19.007</t>
  </si>
  <si>
    <t>Por c/persona por la que se perciba Asignación Familiar Mínimo $1.500 p/pensionado</t>
  </si>
  <si>
    <t>Ley N° 19.082</t>
  </si>
  <si>
    <t>Por c/pensionado, más $1.500 por c/persona por la que se perciba Asignación Familiar</t>
  </si>
  <si>
    <t>Ley N° 19.104</t>
  </si>
  <si>
    <t>Ley N° 19.163</t>
  </si>
  <si>
    <t>Por c/pensionado, más $2.500 por cada causante de Asignación Fam. acreditado.</t>
  </si>
  <si>
    <t>Ley N° 19.181</t>
  </si>
  <si>
    <t>Por c/pensionado, más $1,600 por cada causante de Asignación Familiar acreditado.</t>
  </si>
  <si>
    <t>Ley N° 19.243</t>
  </si>
  <si>
    <t>Por c/pensionado, más $2.900 por cada causante de Asignación Familiar acreditado.</t>
  </si>
  <si>
    <t>Ley N° 19.267</t>
  </si>
  <si>
    <t>Por c/pensionado, más $3.000 por cada causante de Asignación familiar acreditado.</t>
  </si>
  <si>
    <t>Ley N° 19.502</t>
  </si>
  <si>
    <t>Por c/pensionado, más $3.745 por cada causante de Asignación Familiar acreditado.</t>
  </si>
  <si>
    <t>Por c/pensionado, más $4.710 por cada causante de Asignación Familiar acreditado.</t>
  </si>
  <si>
    <t>Ley N° 19.564</t>
  </si>
  <si>
    <t>Por c/pensionado, más $3.914 por cada causante de Asignación Familiar acreditado.</t>
  </si>
  <si>
    <t>Por c/pensionado, más $4.922 por cada causante de Asignación Familiar acreditado.</t>
  </si>
  <si>
    <t>Ley N° 19.595</t>
  </si>
  <si>
    <t>Por c/pensionado, más $4.082 por cada causante de Asignación Familiar acreditado.</t>
  </si>
  <si>
    <t>Por c/pensionado, más $5.134por cada causante de Asignación Familiar acreditado.</t>
  </si>
  <si>
    <t>Ley N° 19.649</t>
  </si>
  <si>
    <t>Por c/pensionado, más $5.386 por cada causante de Asignación Familiar acreditado.</t>
  </si>
  <si>
    <t>Ley N° 19.703</t>
  </si>
  <si>
    <t>Por c/pensionado, más $4.466por cada causante de Asignación Familiar acreditado.</t>
  </si>
  <si>
    <t>Por c/pensionado, más $5,618 por cada causante de Asignación Familiar acreditado.</t>
  </si>
  <si>
    <t>Ley N° 19.775</t>
  </si>
  <si>
    <t>Por c/pensionado, más $4.447 por cada causante de Asignación Familiar acreditado.</t>
  </si>
  <si>
    <t>Por c/pensionado, más $5.871 por cada causante de Asignación Familiar acreditado.</t>
  </si>
  <si>
    <t>Ley N° 19.843</t>
  </si>
  <si>
    <t>Por c/pensionado, más $4.807 por cada causante de Asignación Familiar acreditado.</t>
  </si>
  <si>
    <t>Por c/pensionado, más $6.047 por cada causante de Asignación Familiar acreditado.</t>
  </si>
  <si>
    <t>Ley N° 19.917</t>
  </si>
  <si>
    <t>Por c/pensionado, más $4.913 por cada causante de Asignación Familiar acreditado.</t>
  </si>
  <si>
    <t>Por c/pensionado, más $6.180 por cada causante de Asignación Familiar acreditado.</t>
  </si>
  <si>
    <t>Por c/pensionado, más $5.085 por cada causante de Asignación Familiar acreditado.</t>
  </si>
  <si>
    <t>Ley N° 20.056</t>
  </si>
  <si>
    <t>Bono complementario del aguinaldo de Fiestas Patrias</t>
  </si>
  <si>
    <t>Por c/pensionado, que perciba pensión igual o inferior a la minima de vejez, considerando su edad, más $1.311 por cada causante de Asignación Familiar acreditado.</t>
  </si>
  <si>
    <t>Por c/pensionado, que perciba pensión superior a la minima de vejez, considerando su edad, más $1.311 por cada causante de asignación Familiar acreditado.</t>
  </si>
  <si>
    <t>Por c/pensionado, más $6.396 por cada causante de Asignación Familiar acreditado.</t>
  </si>
  <si>
    <t>Bono complementario del aguinaldo de Navidad</t>
  </si>
  <si>
    <t>Por c/pensionado, que perciba pensión superior a la minima de vejez, considerando su edad, más $1.311 por cada causante de Asignación Familiar acreditado.</t>
  </si>
  <si>
    <t>Ley N° 20.079</t>
  </si>
  <si>
    <t>Por c/pensionado, más $5.339por cada causante de Asignación Familiar acreditado.</t>
  </si>
  <si>
    <t>Por c/pensionado, más $6.715por cada causante de Asignación Familiar acreditado.</t>
  </si>
  <si>
    <t>Ley N° 20.143</t>
  </si>
  <si>
    <t>Por c/pensionado, más $5.617 por cada causante de Asignación Familiar acreditado.</t>
  </si>
  <si>
    <t>Por c/pensionado, más $7.064 por cada causante de Asignación Familiar acreditado.</t>
  </si>
  <si>
    <t>Ley N° 20.233</t>
  </si>
  <si>
    <t>Por c/pensionado, más $6.005 por cada causante de Asignación Familiar acreditado.</t>
  </si>
  <si>
    <t>Por c/pensionado, más $7.551 por cada causante de Asignación Familiar acreditado.</t>
  </si>
  <si>
    <t>Ley N° 20.313</t>
  </si>
  <si>
    <t>Por c/pensionado, más $6.606 por cada causante de Asignación Familiar acreditado.</t>
  </si>
  <si>
    <t>Por c/pensionado, más $8.306 por cada causante de Asignación Familiar acreditado.</t>
  </si>
  <si>
    <t>Ley N° 20.403</t>
  </si>
  <si>
    <t>Por c/pensionado, más $6.903 por cada causante de Asignación Familiar acreditado.</t>
  </si>
  <si>
    <t>Por c/pensionado, más $8.680 por cada causante de Asignación Familiar acreditado.</t>
  </si>
  <si>
    <t>Ley N° 20.486</t>
  </si>
  <si>
    <t>Por c/pensionado, más $7.200 por cada causante de Asignación Familiar acreditado.</t>
  </si>
  <si>
    <t>Por c/pensionado, más $9.100 por cada causante de Asignación Familiar acreditado.</t>
  </si>
  <si>
    <t>Ley N° 20.559</t>
  </si>
  <si>
    <t>Por c/pensionado, más $7.560 por cada causante de Asignación Familiar acreditado.</t>
  </si>
  <si>
    <t>Por c/pensionado, más $9.555 por cada causante de Asignación Familiar acreditado.</t>
  </si>
  <si>
    <t>Ley N°20.642</t>
  </si>
  <si>
    <t>Por c/pensionado, más $7.900 por cada causante de Asignación Familiar acreditado.</t>
  </si>
  <si>
    <t>Por c/pensionado, más $10.000 por cada causante de Asignación Familiar acreditado.</t>
  </si>
  <si>
    <t>Por c/pensionado, más $8.295 por cada causante de Asignación Familiar acreditado.</t>
  </si>
  <si>
    <t>Por c/pensionado, más $10.500 por cada causante de Asignación Familiar acreditado.</t>
  </si>
  <si>
    <t>FECHA DE PAGO</t>
  </si>
  <si>
    <t>LEGISLACIÓN</t>
  </si>
  <si>
    <t>Ley N° 19.985</t>
  </si>
  <si>
    <t>Ley N° 20642</t>
  </si>
  <si>
    <t>REGIÓN</t>
  </si>
  <si>
    <t>CUADRO Nº 52</t>
  </si>
  <si>
    <t>(1) Se entiende por "tasa de accidentes del trabajo" al total de accidentes del trabajo ocurridos a los trabajadores protegidos dividido por el número de trabajadores protegidos por el seguro de la ley N°16.744.</t>
  </si>
  <si>
    <t>(2) Se entiende por "tasa de accidentes de trayecto" al total de accidentes de trayecto ocurridos a los trabajadores protegidos dividido por el número de trabajadores protegidos por el seguro de la ley N°16.744.</t>
  </si>
  <si>
    <t xml:space="preserve">TASA TOTAL ACCIDENTES (TRABAJO + TRAYECTO) </t>
  </si>
  <si>
    <t>TOTAL ENFERMEDADES PROFESIONALES</t>
  </si>
  <si>
    <t>CUADRO N° 30</t>
  </si>
  <si>
    <t>NÚMERO DE FALLECIDOS POR ACCIDENTES DEL TRABAJO, SEGÚN TIPO DE ACCIDENTE,  REGIÓN Y ORGANISMO ADMINISTRADOR</t>
  </si>
  <si>
    <t>NÚMERO DE FALLECIDOS POR ACCIDENTES DEL TRABAJO, SEGÚN TIPO DE ACCIDENTE,  ACTIVIDAD ECONÓMICA Y ORGANISMO ADMINISTRADOR</t>
  </si>
  <si>
    <t>Enfermedades Profesionales</t>
  </si>
  <si>
    <t>Accidentes del Trabajo</t>
  </si>
  <si>
    <t>Accidentes de Trayecto</t>
  </si>
  <si>
    <t xml:space="preserve">Intituto de Seguridad Laboral </t>
  </si>
  <si>
    <t>SUBTOTAL MUTUALIDADES</t>
  </si>
  <si>
    <t>SUB-TOTAL  I.S.L.</t>
  </si>
  <si>
    <t>SUB-TOTAL  MUTUALIDADES</t>
  </si>
  <si>
    <t xml:space="preserve">Instituto de Seguridad Laboral </t>
  </si>
  <si>
    <t>Administradores Delegados</t>
  </si>
  <si>
    <t>CUADRO N° 5</t>
  </si>
  <si>
    <t>CUADRO N° 6</t>
  </si>
  <si>
    <t>CUADRO Nº 7</t>
  </si>
  <si>
    <t>CUADRO Nº 8</t>
  </si>
  <si>
    <t>CUADRO N° 9</t>
  </si>
  <si>
    <t>CUADRO Nº 12</t>
  </si>
  <si>
    <t>CUADRO N° 10</t>
  </si>
  <si>
    <t xml:space="preserve">CUADRO Nº 14    </t>
  </si>
  <si>
    <t>CUADRO Nº 19</t>
  </si>
  <si>
    <t>CUADRO Nº 20</t>
  </si>
  <si>
    <t>CUADRO N° 25</t>
  </si>
  <si>
    <t>CUADRO N° 32</t>
  </si>
  <si>
    <t>CUADRO N° 33</t>
  </si>
  <si>
    <t>CUADRO N° 34</t>
  </si>
  <si>
    <t>CUADRO N° 35</t>
  </si>
  <si>
    <t>MONTO TOTAL PAGADO EN SUBSIDIOS POR ACCIDENTES DEL TRABAJO, DE TRAYECTO Y ENFERMEDADES PROFESIONALES, SEGÚN MUTUAL</t>
  </si>
  <si>
    <t>NÚMERO PROMEDIO MENSUAL DE ENTIDADES EMPLEADORAS COTIZANTES DE LA LEY N° 16.744, SEGÚN ORGANISMOS ADMINISTRADORES</t>
  </si>
  <si>
    <t>NÚMERO PROMEDIO MENSUAL DE TRABAJADORES POR LOS QUE SE COTIZÓ PARA EL SEGURO DE LA LEY N° 16.744, SEGÚN ORGANISMOS ADMINISTRADORES</t>
  </si>
  <si>
    <t>NÚMERO PROMEDIO MENSUAL DE TRABAJADORES POR LOS QUE SE COTIZÓ PARA EL SEGURO DE LA LEY Nº 16.744, POR REGIÓN Y ORGANISMO ADMINISTRADOR</t>
  </si>
  <si>
    <t xml:space="preserve">NÚMERO PROMEDIO MENSUAL DE TRABAJADORES POR LOS QUE SE COTIZÓ EN EL INSTITUTO DE SEGURIDAD LABORAL PARA EL SEGURO DE LA LEY Nº 16.744, POR REGIÓN Y ACTIVIDAD ECONÓMICA </t>
  </si>
  <si>
    <t>NÚMERO PROMEDIO MENSUAL DE TRABAJADORES POR LOS QUE SE COTIZÓ EN LAS MUTUALIDADES DE EMPLEADORES PARA EL SEGURO DE LA LEY N° 16.744, POR REGIÓN Y ACTIVIDAD ECONÓMICA</t>
  </si>
  <si>
    <t>NÚMERO DE SUBSIDIOS INICIADOS POR ACCIDENTES DEL TRABAJO Y ENFERMEDADES PROFESIONALES, SEGÚN ORGANISMO ADMINISTRADOR</t>
  </si>
  <si>
    <t>NÚMERO DE DÍAS DE SUBSIDIO PAGADOS POR ACCIDENTES DEL TRABAJO Y ENFERMEDADES PROFESIONALES, SEGÚN ORGANISMO ADMINISTRADOR</t>
  </si>
  <si>
    <t>MONTO TOTAL PAGADO EN SUBSIDIOS POR ACCIDENTES DEL TRABAJO Y ENFERMEDADES PROFESIONALES, SEGÚN ORGANISMO ADMINISTRADOR</t>
  </si>
  <si>
    <t>NÚMERO Y MONTO DE INDEMNIZACIONES POR ACCIDENTES DEL TRABAJO Y ENFERMEDADES PROFESIONALES PAGADAS SEGÚN ORGANISMO ADMINISTRADOR</t>
  </si>
  <si>
    <t>NÚMERO PROMEDIO MENSUAL Y MONTOS TOTALES DE LAS PENSIONES  DE LA LEY N° 16.744, EMITIDAS A PAGO, SEGÚN ORGANISMO ADMINISTRADOR Y TIPO DE PENSIÓN</t>
  </si>
  <si>
    <t>CUADRO Nº 49</t>
  </si>
  <si>
    <t>CUADRO Nº 50</t>
  </si>
  <si>
    <t>CUADRO Nº 56</t>
  </si>
  <si>
    <t>NÚMERO PROMEDIO MENSUAL DE TRABAJADORES PROTEGIDOS POR EL SEGURO DE LA LEY Nº 16.744 , SEGÚN SEXO Y ACTIVIDAD ECONÓMICA</t>
  </si>
  <si>
    <t>(En $ de c/año)</t>
  </si>
  <si>
    <t>REMUNERACIÓN  MÍNIMA  IMPONIBLE DE TRABAJADORES DE CASA PARTICULAR</t>
  </si>
  <si>
    <t>1998  -  2003</t>
  </si>
  <si>
    <t>MONTO UNITARIO DE LAS BONIFICACIONES LEY 19.403 A LAS PENSIONES MÍNIMAS DE VIUDEZ Y DE LA MADRE DE LOS HIJOS DE FILIACIÓN NO MATRIMONIAL DEL CAUSANTE</t>
  </si>
  <si>
    <t>MONTO UNITARIO DE LAS BONIFICACIONES LEY 19.539 A LAS PENSIONES MÍNIMAS DE VIUDEZ Y DE LA MADRE DE LOS HIJOS  DE FILIACION NO MATRIMONIAL DEL CAUSANTE</t>
  </si>
  <si>
    <t>MONTO UNITARIO DE LAS BONIFICACIONES LEY N° 19.953 A LAS PENSIONES MÍNIMAS DE VIUDEZ Y DE LA MADRE DE LOS HIJOS DE FILIACIÓN NO MATRIMONIAL DEL CAUSANTE</t>
  </si>
  <si>
    <t>MONTO UNITARIO DE LOS AGUINALDOS OTORGADOS A LOS PENSIONADOS</t>
  </si>
  <si>
    <t>MONTO UNITARIO DE BONOS DE INVIERNO OTORGADOS A LOS PENSIONADOS</t>
  </si>
  <si>
    <t>N° Cuadro</t>
  </si>
  <si>
    <t>(En pesos)</t>
  </si>
  <si>
    <t xml:space="preserve"> ( Monto en pesos de cada año )</t>
  </si>
  <si>
    <t>(Por 100.000 trabajadores)</t>
  </si>
  <si>
    <t>(Monto en miles de pesos)</t>
  </si>
  <si>
    <r>
      <t xml:space="preserve">Mutuales </t>
    </r>
    <r>
      <rPr>
        <b/>
        <vertAlign val="superscript"/>
        <sz val="11"/>
        <rFont val="Arial"/>
        <family val="2"/>
      </rPr>
      <t>(1)</t>
    </r>
  </si>
  <si>
    <r>
      <t>ISL</t>
    </r>
    <r>
      <rPr>
        <b/>
        <vertAlign val="superscript"/>
        <sz val="11"/>
        <rFont val="Arial"/>
        <family val="2"/>
      </rPr>
      <t>(2)</t>
    </r>
  </si>
  <si>
    <t>CUADRO Nº 15</t>
  </si>
  <si>
    <t xml:space="preserve">NÚMERO PROMEDIO MENSUAL DE TRABAJADORES POR LOS QUE SE COTIZÓ PARA EL SEGURO DE LA LEY Nº 16.744, POR ACTIVIDAD ECONÓMICA Y ORGANISMO ADMINISTRADOR </t>
  </si>
  <si>
    <t xml:space="preserve">PENSIONES ASISTENCIALES,  ART. 26 LEY Nº 15.386 </t>
  </si>
  <si>
    <t>2011  -  2015</t>
  </si>
  <si>
    <t>Pesca</t>
  </si>
  <si>
    <t xml:space="preserve"> 2011 - 2015</t>
  </si>
  <si>
    <t>2014  -  2015</t>
  </si>
  <si>
    <t xml:space="preserve"> 2014 - 2015</t>
  </si>
  <si>
    <t>2 0 1 5</t>
  </si>
  <si>
    <t>2011 - 2015</t>
  </si>
  <si>
    <t>1988   -  2015</t>
  </si>
  <si>
    <t>1993 - 2015</t>
  </si>
  <si>
    <t xml:space="preserve"> 1979  -  2015</t>
  </si>
  <si>
    <t>2006  -  2015</t>
  </si>
  <si>
    <t xml:space="preserve"> 2006 - 2015</t>
  </si>
  <si>
    <t>2006 - 2015</t>
  </si>
  <si>
    <t>1974 - 2015</t>
  </si>
  <si>
    <t>1985 - 2015</t>
  </si>
  <si>
    <t>1997 - 2015</t>
  </si>
  <si>
    <t>Agricultura, ganadería, caza y silvicultura</t>
  </si>
  <si>
    <t>Explotación de minas y canteras</t>
  </si>
  <si>
    <t>Industrias Manufactureras</t>
  </si>
  <si>
    <t>Suministro de electricidad, gas y agua</t>
  </si>
  <si>
    <t>Comercio, reparación de vehículos y otros</t>
  </si>
  <si>
    <t>Hoteles y restaurantes</t>
  </si>
  <si>
    <t>Transporte, almacenamiento y comunicaciones</t>
  </si>
  <si>
    <t>Intermediación financiera</t>
  </si>
  <si>
    <t>Actividades inmobiliarias, empresariales y de alquiler</t>
  </si>
  <si>
    <t>Administración pública y defensa; planes de seguridad social</t>
  </si>
  <si>
    <t>Enseñanza</t>
  </si>
  <si>
    <t>Servicios sociales y de salud</t>
  </si>
  <si>
    <t>Otras actividades de servicios comunitarios, sociales y personales</t>
  </si>
  <si>
    <t>Hogares privados con servicio doméstico</t>
  </si>
  <si>
    <t>Organizaciones y órganos extraterritoriales</t>
  </si>
  <si>
    <t xml:space="preserve">Nota: No incluye accidentes de trayecto.
        </t>
  </si>
  <si>
    <t>NÚMERO PROMEDIO MENSUAL Y MONTOS TOTALES DE LAS PENSIONES  DE LA LEY N° 16.744, EMITIDAS A PAGO, SEGÚN ORGANISMO ADMINISTRADOR Y TIPO DE PENSIÓN Y SEXO</t>
  </si>
  <si>
    <t>NÚMERO DE DÍAS PERDIDOS POR CADA ACCIDENTE DEL TRABAJO, DE TRAYECTO Y POR ENFERMEDADES PROFESIONALES, SEGÚN  MUTUAL 2011-2015</t>
  </si>
  <si>
    <t>NÚMERO DE DÍAS PERDIDOS POR CADA ACCIDENTE DEL TRABAJO, DE TRAYECTO Y POR ENFERMEDADES PROFESIONALES, SEGÚN ACTIVIDAD ECONÓMICA Y MUTUAL 2014-2015</t>
  </si>
  <si>
    <t>NÚMERO DE DÍAS PERDIDOS POR CADA ACCIDENTE DEL TRABAJO, DE TRAYECTO Y POR ENFERMEDADES PROFESIONALES, SEGÚN TAMAÑO DE LA ENTIDAD EMPLEADORA Y MUTUAL 2015</t>
  </si>
  <si>
    <t>NÚMERO PROMEDIO MENSUAL Y MONTOS TOTALES DE LAS PENSIONES  DE LA LEY N° 16.744, EMITIDAS A PAGO, SEGÚN ORGANISMO ADMINISTRADOR Y TIPO DE PENSIÓN Y SEXO 2015</t>
  </si>
  <si>
    <t>NÚMERO DE SUBSIDIOS INICIADOS POR ACCIDENTES DEL TRABAJO Y ENFERMEDADES PROFESIONALES, SEGÚN ORGANISMO ADMINISTRADOR 2011-2015</t>
  </si>
  <si>
    <t>NÚMERO DE DÍAS DE SUBSIDIO PAGADOS POR ACCIDENTES DEL TRABAJO Y ENFERMEDADES PROFESIONALES, SEGÚN ORGANISMO ADMINISTRADOR 2011-2015</t>
  </si>
  <si>
    <t>MONTO TOTAL PAGADO EN SUBSIDIOS POR ACCIDENTES DEL TRABAJO Y ENFERMEDADES PROFESIONALES, SEGÚN ORGANISMO ADMINISTRADOR 2011-2015</t>
  </si>
  <si>
    <t>CUADRO N° 36</t>
  </si>
  <si>
    <t>CUADRO N° 37</t>
  </si>
  <si>
    <t>CUADRO N° 38</t>
  </si>
  <si>
    <t>CUADRO Nº 47</t>
  </si>
  <si>
    <t>CUADRO Nº 55</t>
  </si>
  <si>
    <t>CUADRO Nº 57</t>
  </si>
  <si>
    <t>CUADRO Nº 59</t>
  </si>
  <si>
    <t>Agricultura, caza, silvicultura y pesca</t>
  </si>
  <si>
    <t>Industrias manufactureras</t>
  </si>
  <si>
    <t>Comercio</t>
  </si>
  <si>
    <t>Transporte, almacenaje y comunicaciones</t>
  </si>
  <si>
    <t>Servicios</t>
  </si>
  <si>
    <t>Electricidad, gas y agua</t>
  </si>
  <si>
    <t>Sin Clasificar</t>
  </si>
  <si>
    <t>CUADRO Nº 54</t>
  </si>
  <si>
    <t>MONTO TOTAL PAGADO EN SUBSIDIOS POR ACCIDENTES DEL TRABAJO, DE TRAYECTO Y ENFERMEDADES PROFESIONALES, SEGÚN MUTUAL 2015</t>
  </si>
  <si>
    <t>2005 - 2015</t>
  </si>
  <si>
    <t>Ley N°20.883</t>
  </si>
  <si>
    <t>Por c/pensionado, más $9,154 por cada causante de Asignación Familiar acreditado.</t>
  </si>
  <si>
    <t>Por c/pensionado, más $11.586 por cada causante de Asignación Familiar acreditado.</t>
  </si>
  <si>
    <t>Ley N° 20799</t>
  </si>
  <si>
    <t xml:space="preserve"> Diciembre 2015</t>
  </si>
  <si>
    <t>DIC.2015</t>
  </si>
  <si>
    <t xml:space="preserve"> DIC 2015</t>
  </si>
  <si>
    <t xml:space="preserve"> 1-JUL-2015</t>
  </si>
  <si>
    <t>REGION</t>
  </si>
  <si>
    <t>REGIONES</t>
  </si>
  <si>
    <t>CUADRO Nº 53</t>
  </si>
  <si>
    <t>CUADRO N° 60</t>
  </si>
  <si>
    <r>
      <t xml:space="preserve">Otras Pensiones </t>
    </r>
    <r>
      <rPr>
        <vertAlign val="superscript"/>
        <sz val="11"/>
        <rFont val="Arial"/>
        <family val="2"/>
      </rPr>
      <t>(2)</t>
    </r>
  </si>
  <si>
    <t>(2) Corresponde a pensiones del art.1° transitorio de la Ley N°16.744</t>
  </si>
  <si>
    <t xml:space="preserve">NÚMERO PROMEDIO MENSUAL DE TRABAJADORES PROTEGIDOS POR EL SEGURO DE LA LEY N° 16.744, SEGÚN REGIÓN Y MUTUAL   </t>
  </si>
  <si>
    <t>NÚMERO PROMEDIO MENSUAL DE ENTIDADES EMPLEADORAS COTIZANTES DE LA LEY Nº 16.744, POR ACTIVIDAD ECONÓMICA Y MUTUAL</t>
  </si>
  <si>
    <t>NÚMERO PROMEDIO MENSUAL DE ENTIDADES EMPLEADORAS COTIZANTES DE LA LEY Nº 16.744, POR REGIÓN Y MUTUAL</t>
  </si>
  <si>
    <r>
      <t>NÚMERO DE ACCIDENTES, DEL TRABAJO</t>
    </r>
    <r>
      <rPr>
        <b/>
        <sz val="11"/>
        <rFont val="Arial"/>
        <family val="2"/>
      </rPr>
      <t>, DE TRAYECTO</t>
    </r>
    <r>
      <rPr>
        <b/>
        <vertAlign val="superscript"/>
        <sz val="11"/>
        <rFont val="Arial"/>
        <family val="2"/>
      </rPr>
      <t xml:space="preserve"> </t>
    </r>
    <r>
      <rPr>
        <b/>
        <sz val="11"/>
        <rFont val="Arial"/>
        <family val="2"/>
      </rPr>
      <t>Y DE ENFERMEDADES PROFESIONALES</t>
    </r>
    <r>
      <rPr>
        <b/>
        <sz val="11"/>
        <rFont val="Arial"/>
        <family val="2"/>
      </rPr>
      <t>, SEGÚN MUTUAL Y SEXO</t>
    </r>
  </si>
  <si>
    <t>Nota: Número promedio de días perdidos se obtiene dividiendo el total de días perdidos por el total de accidentes</t>
  </si>
  <si>
    <t>NÚMERO DE DÍAS PERDIDOS POR ACCIDENTES DEL TRABAJO, DE TRAYECTO Y POR ENFERMEDADES PROFESIONALES, SEGÚN  MUTUAL</t>
  </si>
  <si>
    <t>NÚMERO DE DÍAS PERDIDOS POR ACCIDENTES DEL TRABAJO, DE TRAYECTO Y POR ENFERMEDADES PROFESIONALES, SEGÚN ACTIVIDAD ECONÓMICA Y MUTUAL</t>
  </si>
  <si>
    <t>NÚMERO PROMEDIO DE DÍAS PERDIDOS POR ACCIDENTES DEL TRABAJO Y DE TRAYECTO, SEGÚN TAMAÑO DE LA ENTIDAD EMPLEADORA Y MUTUAL</t>
  </si>
  <si>
    <t>NÚMERO DE DÍAS PERDIDOS POR ACCIDENTES DEL TRABAJO, DE TRAYECTO Y POR ENFERMEDADES PROFESIONALES, SEGÚN TAMAÑO DE LA ENTIDAD EMPLEADORA Y MUTUAL</t>
  </si>
  <si>
    <t>NÚMERO DE ACCIDENTES DEL TRABAJO, DE TRAYECTO Y DE ENFERMEDADES PROFESIONALES, REGIÓN Y MUTUAL</t>
  </si>
  <si>
    <t>NÚMERO DE ACCIDENTES DEL TRABAJO, DE TRAYECTO Y DE ENFERMEDADES PROFESIONALES, SEGÚN ACTIVIDAD ECONÓMICA Y MUTUAL</t>
  </si>
  <si>
    <r>
      <t>ACCIDENTES DE TRAYECTO</t>
    </r>
    <r>
      <rPr>
        <b/>
        <vertAlign val="superscript"/>
        <sz val="11"/>
        <rFont val="Arial"/>
        <family val="2"/>
      </rPr>
      <t xml:space="preserve"> (2)</t>
    </r>
  </si>
  <si>
    <t>NÚMERO DE ACCIDENTES DEL TRABAJO, DE TRAYECTO Y DE ENFERMEDADES PROFESIONALES, SEGÚN ACTIVIDAD ECONÓMICA Y SEXO</t>
  </si>
  <si>
    <t>NÚMERO DE ACCIDENTES DEL TRABAJO, DE TRAYECTO Y DE ENFERMEDADES PROFESIONALES, SEGÚN TAMAÑO DE LA ENTIDAD EMPLEADORA Y MUTUAL</t>
  </si>
  <si>
    <r>
      <t xml:space="preserve">ACCIDENTES DEL TRABAJO </t>
    </r>
    <r>
      <rPr>
        <b/>
        <vertAlign val="superscript"/>
        <sz val="11"/>
        <color theme="1"/>
        <rFont val="Arial"/>
        <family val="2"/>
      </rPr>
      <t>(1)</t>
    </r>
  </si>
  <si>
    <r>
      <t xml:space="preserve">ACCIDENTES DE TRAYECTO </t>
    </r>
    <r>
      <rPr>
        <b/>
        <vertAlign val="superscript"/>
        <sz val="11"/>
        <color theme="1"/>
        <rFont val="Arial"/>
        <family val="2"/>
      </rPr>
      <t>(2)</t>
    </r>
  </si>
  <si>
    <r>
      <t xml:space="preserve">ENFERMEDADES PROFESIONALES </t>
    </r>
    <r>
      <rPr>
        <b/>
        <vertAlign val="superscript"/>
        <sz val="11"/>
        <color theme="1"/>
        <rFont val="Arial"/>
        <family val="2"/>
      </rPr>
      <t>(3)</t>
    </r>
  </si>
  <si>
    <t>TASAS DE ACCIDENTABILIDAD POR ACCIDENTES DEL TRABAJO Y DE TRAYECTO, SEGÚN MUTUAL</t>
  </si>
  <si>
    <r>
      <t xml:space="preserve">TASA  ACCIDENTES DEL TRABAJO </t>
    </r>
    <r>
      <rPr>
        <b/>
        <vertAlign val="superscript"/>
        <sz val="11"/>
        <rFont val="Arial"/>
        <family val="2"/>
      </rPr>
      <t>(1)</t>
    </r>
  </si>
  <si>
    <r>
      <t xml:space="preserve">TASA  ACCIDENTES DE TRAYECTO </t>
    </r>
    <r>
      <rPr>
        <b/>
        <vertAlign val="superscript"/>
        <sz val="11"/>
        <rFont val="Arial"/>
        <family val="2"/>
      </rPr>
      <t>(2)</t>
    </r>
  </si>
  <si>
    <t>CUADRO N° 28</t>
  </si>
  <si>
    <t>TASAS DE ACCIDENTABILIDAD POR ACCIDENTES DEL TRABAJO Y DE TRAYECTO, SEGÚN ACTIVIDAD ECONÓMICA Y MUTUAL</t>
  </si>
  <si>
    <r>
      <t xml:space="preserve">TASA ACCIDENTES DEL TRABAJO </t>
    </r>
    <r>
      <rPr>
        <b/>
        <vertAlign val="superscript"/>
        <sz val="11"/>
        <rFont val="Arial"/>
        <family val="2"/>
      </rPr>
      <t>(1)</t>
    </r>
  </si>
  <si>
    <r>
      <t xml:space="preserve">TASA ACCIDENTES DE TRAYECTO </t>
    </r>
    <r>
      <rPr>
        <b/>
        <vertAlign val="superscript"/>
        <sz val="11"/>
        <rFont val="Arial"/>
        <family val="2"/>
      </rPr>
      <t>(2)</t>
    </r>
  </si>
  <si>
    <t>NÚMERO PROMEDIO DE DÍAS PERDIDOS POR CADA ACCIDENTES DEL TRABAJO, DE TRAYECTO Y POR ENFERMEDADES PROFESIONALES, SEGÚN  MUTUAL</t>
  </si>
  <si>
    <t>CUADRO Nº 39</t>
  </si>
  <si>
    <t>TASA  DE MORTALIDAD POR ACCIDENTES DEL TRABAJO, POR ACTIVIDAD ECONÓMICA Y ORGANISMO ADMINISTRADOR</t>
  </si>
  <si>
    <t>NÚMERO DE SUBSIDIOS INICIADOS POR ACCIDENTES DEL TRABAJO, DE TRAYECTO Y ENFERMEDADES PROFESIONALES, SEGÚN MUTUAL POR SEXO</t>
  </si>
  <si>
    <t>NÚMERO DE DÍAS DE SUBSIDIO PAGADOS POR ACCIDENTES DEL TRABAJO, DE TRAYECTO Y ENFERMEDADES PROFESIONALES, SEGÚN MUTUAL POR SEXO</t>
  </si>
  <si>
    <t>CUADRO N°61</t>
  </si>
  <si>
    <t>CUADRO N° 58</t>
  </si>
  <si>
    <t>CUADRO Nº 51</t>
  </si>
  <si>
    <t>Tasa de mortalidad por accidentes del trabajo corresponde al número de fallecidos por accidentes del trabajo dividido por el número de trabajadores protegidos, por 100.000.</t>
  </si>
  <si>
    <t>NÚMERO PROMEDIO MENSUAL DE TRABAJADORES PROTEGIDOS POR EL SEGURO DE LA LEY N° 16.744  2011  -  2015</t>
  </si>
  <si>
    <t>NÚMERO PROMEDIO MENSUAL DE ENTIDADES EMPLEADORAS  ADHERIDAS A  ORGANISMOS ADMINISTRADORES DE LA LEY N° 16.744  2011  -  2015</t>
  </si>
  <si>
    <t>NÚMERO PROMEDIO MENSUAL DE TRABAJADORES PROTEGIDOS POR EL SEGURO DE LA LEY N° 16.744, SEGÚN ACTIVIDAD ECONÓMICA Y MUTUAL  2015</t>
  </si>
  <si>
    <t>NÚMERO PROMEDIO MENSUAL DE ENTIDADES EMPLEADORAS ADHERIDAS A MUTUALIDADES, SEGÚN ACTIVIDAD ECONÓMICA Y MUTUAL  2015</t>
  </si>
  <si>
    <t>NÚMERO PROMEDIO MENSUAL DE TRABAJADORES PROTEGIDOS POR EL SEGURO DE LA LEY N° 16.744 , SEGÚN SEXO Y ORGANISMO ADMINISTRADOR  2015</t>
  </si>
  <si>
    <t>NÚMERO PROMEDIO MENSUAL DE TRABAJADORES PROTEGIDOS POR EL SEGURO DE LA LEY Nº 16.744 , SEGÚN SEXO Y ACTIVIDAD ECONÓMICA  2015</t>
  </si>
  <si>
    <t>NÚMERO PROMEDIO MENSUAL DE ENTIDADES EMPLEADORAS  ADHERIDAS A MUTUALIDADES, SEGÚN REGIÓN Y MUTUAL  2015</t>
  </si>
  <si>
    <t>NÚMERO PROMEDIO MENSUAL DE TRABAJADORES PROTEGIDOS POR EL SEGURO DE LA LEY N° 16.744, SEGÚN TAMAÑO DE LA ENTIDAD EMPLEADORA Y MUTUAL  2015</t>
  </si>
  <si>
    <t>NÚMERO PROMEDIO MENSUAL DE ENTIDADES EMPLEADORAS ADHERIDAS A MUTUALES, SEGÚN TAMAÑO  Y MUTUAL  2015</t>
  </si>
  <si>
    <t>NÚMERO PROMEDIO MENSUAL DE ENTIDADES EMPLEADORAS COTIZANTES DE LA LEY N° 16.744, SEGÚN ORGANISMOS ADMINISTRADORES  2011  -  2015</t>
  </si>
  <si>
    <t>NÚMERO PROMEDIO MENSUAL DE ENTIDADES EMPLEADORAS COTIZANTES DE LA LEY Nº 16.744, POR ACTIVIDAD ECONÓMICA Y MUTUAL  2015</t>
  </si>
  <si>
    <t>NÚMERO PROMEDIO MENSUAL DE ENTIDADES EMPLEADORAS COTIZANTES DE LA LEY Nº 16.744, POR REGIÓN Y MUTUAL  2015</t>
  </si>
  <si>
    <t>NÚMERO PROMEDIO MENSUAL DE TRABAJADORES POR LOS QUE SE COTIZÓ PARA EL SEGURO DE LA LEY N° 16.744, SEGÚN ORGANISMOS ADMINISTRADORES  2011  -  2015</t>
  </si>
  <si>
    <t>NÚMERO PROMEDIO MENSUAL DE TRABAJADORES POR LOS QUE SE COTIZÓ PARA EL SEGURO DE LA LEY Nº 16.744, POR ACTIVIDAD ECONÓMICA Y ORGANISMO ADMINISTRADOR   2015</t>
  </si>
  <si>
    <t>NÚMERO PROMEDIO MENSUAL DE TRABAJADORES POR LOS QUE SE COTIZÓ PARA EL SEGURO DE LA LEY Nº 16.744, POR REGIÓN Y ORGANISMO ADMINISTRADOR  2015</t>
  </si>
  <si>
    <t>NÚMERO PROMEDIO MENSUAL DE TRABAJADORES POR LOS QUE SE COTIZÓ EN EL INSTITUTO DE SEGURIDAD LABORAL PARA EL SEGURO DE LA LEY Nº 16.744, POR REGIÓN Y ACTIVIDAD ECONÓMICA   2015</t>
  </si>
  <si>
    <t>NÚMERO PROMEDIO MENSUAL DE TRABAJADORES POR LOS QUE SE COTIZÓ EN LAS MUTUALIDADES DE EMPLEADORES PARA EL SEGURO DE LA LEY N° 16.744, POR REGIÓN Y ACTIVIDAD ECONÓMICA  2015</t>
  </si>
  <si>
    <t>REMUNERACIÓN IMPONIBLE PROMEDIO MENSUAL DE LOS TRABAJADORES POR LOS QUE SE COTIZÓ PARA EL SEGURO DE LA LEY N° 16.744, POR ACTIVIDAD ECONÓMICA Y ORGANISMO ADMINISTRADOR  2015</t>
  </si>
  <si>
    <t>REMUNERACIÓN IMPONIBLE PROMEDIO MENSUAL DE LOS TRABAJADORES POR LOS QUE SE COTIZÓ PARA EL SEGURO DE LA LEY N° 16.744, POR REGIÓN Y ORGANISMO ADMINISTRADOR  2015</t>
  </si>
  <si>
    <t>NÚMERO DE ACCIDENTES DEL TRABAJO SEGÚN TIPO DE ACCIDENTE Y DE ENFERMEDADES PROFESIONALES, POR MUTUAL   2011 - 2015</t>
  </si>
  <si>
    <t>NÚMERO DE ACCIDENTES, DEL TRABAJO, DE TRAYECTO Y DE ENFERMEDADES PROFESIONALES, SEGÚN MUTUAL Y SEXO  2015</t>
  </si>
  <si>
    <t>NÚMERO DE ACCIDENTES DEL TRABAJO, DE TRAYECTO Y DE ENFERMEDADES PROFESIONALES, REGIÓN Y MUTUAL  2015</t>
  </si>
  <si>
    <t>NÚMERO DE ACCIDENTES DEL TRABAJO, DE TRAYECTO Y DE ENFERMEDADES PROFESIONALES, SEGÚN ACTIVIDAD ECONÓMICA Y MUTUAL  2015</t>
  </si>
  <si>
    <t>NÚMERO DE ACCIDENTES DEL TRABAJO, DE TRAYECTO Y DE ENFERMEDADES PROFESIONALES, SEGÚN ACTIVIDAD ECONÓMICA Y SEXO  2015</t>
  </si>
  <si>
    <t>NÚMERO DE ACCIDENTES DEL TRABAJO, DE TRAYECTO Y DE ENFERMEDADES PROFESIONALES, SEGÚN TAMAÑO DE LA ENTIDAD EMPLEADORA Y MUTUAL  2015</t>
  </si>
  <si>
    <t>TASAS DE ACCIDENTABILIDAD POR ACCIDENTES DEL TRABAJO Y DE TRAYECTO, SEGÚN MUTUAL   2011 - 2015</t>
  </si>
  <si>
    <t>TASAS DE ACCIDENTABILIDAD POR ACCIDENTES DEL TRABAJO Y DE TRAYECTO, SEGÚN ACTIVIDAD ECONÓMICA Y MUTUAL  2014  -  2015</t>
  </si>
  <si>
    <t>NÚMERO PROMEDIO DE DÍAS PERDIDOS POR CADA ACCIDENTES DEL TRABAJO, DE TRAYECTO Y POR ENFERMEDADES PROFESIONALES, SEGÚN  MUTUAL   2011 - 2015</t>
  </si>
  <si>
    <t>NÚMERO PROMEDIO DE DÍAS PERDIDOS POR ACCIDENTES DEL TRABAJO Y DE TRAYECTO, SEGÚN ACTIVIDAD ECONÓMICA Y MUTUAL   2014 - 2015</t>
  </si>
  <si>
    <t>NÚMERO PROMEDIO DE DÍAS PERDIDOS POR ACCIDENTES DEL TRABAJO Y DE TRAYECTO, SEGÚN TAMAÑO DE LA ENTIDAD EMPLEADORA Y MUTUAL  2015</t>
  </si>
  <si>
    <t>NÚMERO DE FALLECIDOS POR ACCIDENTES DEL TRABAJO SEGÚN TIPO DE ACCIDENTE Y ORGANISMO ADMINISTRADOR   2011 - 2015</t>
  </si>
  <si>
    <t>NÚMERO DE FALLECIDOS POR ACCIDENTES DEL TRABAJO, SEGÚN TIPO DE ACCIDENTE,  REGIÓN Y ORGANISMO ADMINISTRADOR  2015</t>
  </si>
  <si>
    <t>NÚMERO DE FALLECIDOS POR ACCIDENTES DEL TRABAJO, SEGÚN TIPO DE ACCIDENTE,  ACTIVIDAD ECONÓMICA Y ORGANISMO ADMINISTRADOR  2015</t>
  </si>
  <si>
    <t>NÚMERO DE FALLECIDOS POR ACCIDENTES DEL TRABAJO EN MUTUALIDADES E ISL, SEGÚN TIPO DE ACCIDENTE, POR ACTIVIDAD ECONÓMICA Y SEXO  2015</t>
  </si>
  <si>
    <t>TASA  DE MORTALIDAD POR ACCIDENTES DEL TRABAJO, POR ACTIVIDAD ECONÓMICA Y ORGANISMO ADMINISTRADOR  2015</t>
  </si>
  <si>
    <t>NÚMERO DE SUBSIDIOS INICIADOS POR ACCIDENTES DEL TRABAJO, DE TRAYECTO Y ENFERMEDADES PROFESIONALES, SEGÚN MUTUAL POR SEXO  2015</t>
  </si>
  <si>
    <t>NÚMERO DE DÍAS DE SUBSIDIO PAGADOS POR ACCIDENTES DEL TRABAJO, DE TRAYECTO Y ENFERMEDADES PROFESIONALES, SEGÚN MUTUAL POR SEXO  2015</t>
  </si>
  <si>
    <t>NÚMERO Y MONTO DE INDEMNIZACIONES POR ACCIDENTES DEL TRABAJO Y ENFERMEDADES PROFESIONALES PAGADAS SEGÚN ORGANISMO ADMINISTRADOR  2011  -  2015</t>
  </si>
  <si>
    <t>NÚMERO PROMEDIO MENSUAL Y MONTOS TOTALES DE LAS PENSIONES  DE LA LEY N° 16.744, EMITIDAS A PAGO, SEGÚN ORGANISMO ADMINISTRADOR Y TIPO DE PENSIÓN  2011 - 2015</t>
  </si>
  <si>
    <t>NÚMERO DE PENSIONES DE LA LEY N° 16.744  CONCEDIDAS POR LOS ORGANISMOS ADMINISTRADORES, SEGÚN TIPO DE PENSIÓN  2011 - 2015</t>
  </si>
  <si>
    <t>MONTO  DEL  INGRESO  MÍNIMO,  SEGÚN  TIPO  Y PERÍODOS  1988   -  2015</t>
  </si>
  <si>
    <t>REMUNERACIÓN  MÍNIMA  IMPONIBLE DE TRABAJADORES DE CASA PARTICULAR  1993 - 2015</t>
  </si>
  <si>
    <t>TOPE  MÁXIMO  DE  IMPOSICIONES  2011 - 2015</t>
  </si>
  <si>
    <t>MONTO UNITARIO DE LAS PENSIONES MÍNIMAS SEGÚN TIPO  1998  -  2003</t>
  </si>
  <si>
    <t>MONTO UNITARIO DE LAS PENSIONES MÍNIMAS SEGÚN TIPO  2005 - 2015</t>
  </si>
  <si>
    <t>LÍMITE MAXIMO INICIAL DE PENSIONES   1979  -  2015</t>
  </si>
  <si>
    <t>MONTO UNITARIO DE LAS BONIFICACIONES LEY 19.403 A LAS PENSIONES MÍNIMAS DE VIUDEZ Y DE LA MADRE DE LOS HIJOS DE FILIACIÓN NO MATRIMONIAL DEL CAUSANTE  2006  -  2015</t>
  </si>
  <si>
    <t>MONTO UNITARIO DE LAS BONIFICACIONES LEY 19.539 A LAS PENSIONES MÍNIMAS DE VIUDEZ Y DE LA MADRE DE LOS HIJOS  DE FILIACION NO MATRIMONIAL DEL CAUSANTE   2006 - 2015</t>
  </si>
  <si>
    <t>MONTO UNITARIO DE LAS BONIFICACIONES LEY N° 19.953 A LAS PENSIONES MÍNIMAS DE VIUDEZ Y DE LA MADRE DE LOS HIJOS DE FILIACIÓN NO MATRIMONIAL DEL CAUSANTE  2006 - 2015</t>
  </si>
  <si>
    <t>REAJUSTES E INCREMENTOS APLICABLES A LAS PENSIONES DE LA LEY N°16.744  1974 - 2015</t>
  </si>
  <si>
    <t>MONTO UNITARIO DE LOS AGUINALDOS OTORGADOS A LOS PENSIONADOS  1985 - 2015</t>
  </si>
  <si>
    <t>MONTO UNITARIO DE BONOS DE INVIERNO OTORGADOS A LOS PENSIONADOS  1997 - 2015</t>
  </si>
  <si>
    <t>Indice</t>
  </si>
  <si>
    <t>CAPITULO</t>
  </si>
  <si>
    <t>II Régimen de Cajas de Compensación de Asignación Familiar (CCAF)</t>
  </si>
  <si>
    <t>NÚMERO DE ENTIDADES EMPLEADORAS AFILIADAS A  LAS  C.C.A.F., POR ACTIVIDAD ECONÓMICA 2015</t>
  </si>
  <si>
    <t>NÚMERO DE ENTIDADES EMPLEADORAS AFILIADAS A  LAS  C.C.A.F., POR REGIONES 2015</t>
  </si>
  <si>
    <t>NÚMERO DE ENTIDADES EMPLEADORAS AFILIADAS A LAS C.C.A.F., SEGÚN REGIÓN Y ACTIVIDAD ECONÓMICA 2015</t>
  </si>
  <si>
    <t>NÚMERO PROMEDIO MENSUAL DE AFILIADOS A LAS C.C.A.F., SEGÚN SU CALIDAD Y SEXO 2015</t>
  </si>
  <si>
    <t>NÚMERO PROMEDIO MENSUAL DE TRABAJADORES AFILIADOS  A LAS C.C.A.F., POR ACTIVIDAD ECONÓMICA 2015</t>
  </si>
  <si>
    <t>NÚMERO PROMEDIO MENSUAL DE TRABAJADORES HOMBRES AFILIADOS A LAS C.C.A.F. POR ACTIVIDAD ECONÓMICA0 2015</t>
  </si>
  <si>
    <t>NÚMERO PROMEDIO MENSUAL DE TRABAJADORAS MUJERES AFILIADAS A LAS C.C.A.F., POR ACTIVIDAD ECONÓMICA 2015</t>
  </si>
  <si>
    <t>NÚMERO PROMEDIO MENSUAL DE TRABAJADORES AFILIADOS  A LAS C.C.A.F., POR REGIÓN 2015</t>
  </si>
  <si>
    <t>NÚMERO PROMEDIO MENSUAL DE TRABAJADORES HOMBRES AFILIADOS A LAS C.C.A.F., POR REGIÓN 2015</t>
  </si>
  <si>
    <t>NÚMERO PROMEDIO MENSUAL DE TRABAJADORAS MUJERES AFILIADAS A LAS C.C.A.F., POR REGIÓN 2015</t>
  </si>
  <si>
    <t>NÚMERO PROMEDIO MENSUAL DE PENSIONADOS AFILIADOS A LAS C.C.A.F., SEGÚN REGIÓN Y SEXO 2014 - 2015</t>
  </si>
  <si>
    <t>NÚMERO PROMEDIO MENSUAL DE PENSIONADOS AFILIADOS A LAS C.C.A.F., SEGÚN REGIÓN Y C.C.A.F. 2015</t>
  </si>
  <si>
    <t>NÚMERO DE PRÉSTAMOS  OTORGADOS POR LAS C.C.A.F., SEGÚN TIPO DE CRÉDITO Y AFILIADO 2015</t>
  </si>
  <si>
    <t>MONTO DE PRÉSTAMOS OTORGADOS POR LAS C.C.A.F., SEGÚN TIPO DE CRÉDITO Y AFILIADO 2015</t>
  </si>
  <si>
    <t>NÚMERO DE PRÉSTAMOS  OTORGADOS POR LAS C.C.A.F., SEGÚN TRAMO Y MONTO 2015</t>
  </si>
  <si>
    <t>MONTO DE PRÉSTAMOS  OTORGADOS POR LAS C.C.A.F., SEGÚN TRAMO Y MONTO 2015</t>
  </si>
  <si>
    <t>NÚMERO DE PRÉSTAMOS OTORGADOS POR LAS C.C.A.F. 2012 - 2015</t>
  </si>
  <si>
    <t>MONTO DE LOS PRESTAMOS  OTORGADOS POR LAS C.C.A.F. 2012 - 2015</t>
  </si>
  <si>
    <t>MONTO DE STOCK DE COLOCACIONES POR CADA C.C.A.F. 2013 - 2015</t>
  </si>
  <si>
    <t>MONTO DE STOCK DE COLOCACIONES DE LAS C.C.A.F., SEGÚN TIPO DE CRÉDITO Y AFILIADO 2015</t>
  </si>
  <si>
    <t>TASA DE INTERÉS PROMEDIO OTORGADO POR CADA CCAF A SUS AFILIADOS 2015</t>
  </si>
  <si>
    <t>NUMERO Y MONTO DE LAS CUENTAS DE AHORRO PARA LA VIVIENDA EN EL SISTEMA C.C.A.F., SEGÚN CALIDAD DEL TITULAR Y TIPO DE AHORRO 2012 - 2015</t>
  </si>
  <si>
    <t>NUMERO DE CUENTAS DE AHORRO PARA LA VIVIENDA, SEGUN TIPO DE AHORRO Y CALIDAD DEL TITULAR EN EL SISTEMA C.C.A.F. 2015</t>
  </si>
  <si>
    <t>MONTO DE LAS CUENTAS DE AHORRO PARA LA VIVIENDA, SEGUN TIPO DE AHORRO Y CALIDAD DEL TITULAR EN EL SISTEMA C.C.A.F. 2015</t>
  </si>
  <si>
    <t>PAGOS EN EXCESO DE CRÉDITO SOCIAL POR REGIÓN 2015</t>
  </si>
  <si>
    <t>NÚMERO DE PAGOS EN EXCESO DE CRÉDITO SOCIAL POR REGIÓN 2015</t>
  </si>
  <si>
    <t>PAGOS EN EXCESO DE CRÉDITO SOCIAL SEGÚN TRAMO DE MONTO 2015</t>
  </si>
  <si>
    <t>NÚMERO DE PAGOS EN EXCESO DE CRÉDITO SOCIAL SEGÚN TRAMO DE MONTO 2015</t>
  </si>
  <si>
    <t>III Régimen de Subsidios por Incapacidad Laboral (SIL)</t>
  </si>
  <si>
    <t>NÚMERO PROMEDIO DE TRABAJADORES COTIZANTES AL RÉGIMEN SIL,POR CADA C.C.A.F.  2011-2015</t>
  </si>
  <si>
    <t>NÚMERO TOTAL DE LICENCIAS QUE ORIGINARON SUBSIDIOS CON CARGO A LA COTIZACIÓN DE SALUD, SEGÚN C.C.A.F.  2014 - 2015</t>
  </si>
  <si>
    <t>NÚMERO DE SUBSIDIOS INICIADOS, NÚMERO DE DÍAS Y MONTO TOTAL PAGADO EN SUBSIDIOS DE CARGO DEL RÉGIMEN DE SALUD, SEGÚN C.C.A.F. 2015</t>
  </si>
  <si>
    <t>NÚMERO DE SUBSIDIOS INICIADOS, NÚMERO DE DÍAS Y MONTO PAGADO POR LAS CCAF, POR SUBSIDIOS DE CURATIVA Y POR MATERNAL SUPLEMENTARIO, SEGÚN REGIÓN 2015</t>
  </si>
  <si>
    <t>MOVIMIENTO FINANCIERO ANUAL DEL FONDO PARA SUBSIDIOS POR INCAPACIDAD LABORAL ADMINISTRADO POR LAS CAJAS DE COMPENSACIÓN DE ASIGNACIÓN FAMILIAR (C.C.A.F.) 2012 - 2015</t>
  </si>
  <si>
    <t>MOVIMIENTO FINANCIERO ANUAL DEL FONDO PARA SUBSIDIOS POR INCAPACIDAD LABORAL ADMINISTRADO POR LAS CAJAS DE COMPENSACIÓN DE ASIGNACIÓN FAMILIAR (CCAF) 2015</t>
  </si>
  <si>
    <t>VALOR DEL SUBSIDIO POR INCAPACIDAD LABORAL DIARIO MÍNIMO (1) 2004 - 2016</t>
  </si>
  <si>
    <t>NÚMERO DE SUBSIDIOS  MATERNALES INICIADOS, SEGÚN TIPO DE SUBSIDIO Y AÑO  2011 - 2015</t>
  </si>
  <si>
    <t>NÚMERO DE DÍAS DE SUBSIDIO MATERNAL PAGADOS, SEGÚN TIPO DE SUBSIDIO Y AÑO  2011 - 2015</t>
  </si>
  <si>
    <t>NÚMERO DE SUBSIDIOS MATERNALES INICIADOS SEGÚN ENTIDAD PAGADORA Y TIPO DE SUBSIDIO  2015</t>
  </si>
  <si>
    <t>NÚMERO DE DÍAS DE SUBSIDIOS MATERNALES PAGADOS, SEGÚN ENTIDAD PAGADORA Y TIPO DE SUBSIDIO  2015</t>
  </si>
  <si>
    <t>MONTO DE SUBSIDIOS MATERNALES  PAGADOS CON CARGO AL FONDO ÚNICO DE PRESTACIONES FAMILIARES Y SUBSIDIO DE  CESANTIA, SEGÚN INSTITUCIÓN PAGADORA Y TIPO DE LICENCIA  2015</t>
  </si>
  <si>
    <t>INGRESOS Y EGRESOS DEL SISTEMA DE SUBSIDIOS  MATERNALES  2012 - 2015</t>
  </si>
  <si>
    <t>NÚMERO SUBSIDIOS INICIADOS  POR PERMISO POSTNATAL PARENTAL SEGÚN ENTIDAD PAGADORA Y MODALIDAD DE EXTENSIÓN  2015</t>
  </si>
  <si>
    <t>NÚMERO DE PERMISOS POSTNATAL PARENTAL TRASPASADOS AL PADRE SEGÚN ENTIDAD PAGADORA Y MODALIDAD DE EXTENSIÓN  2015</t>
  </si>
  <si>
    <t>IV Régimen de Asignación Familiar</t>
  </si>
  <si>
    <t>NÚMERO PROMEDIO MENSUAL DE ASIGNACIONES FAMILIARES EMITIDAS A PAGO, SEGÚN ENTIDADES PAGADORAS   2012 - 2015</t>
  </si>
  <si>
    <t>MONTO TOTAL  DE ASIGNACIONES FAMILIARES EMITIDAS A PAGO, SEGÚN ENTIDADES PAGADORAS   2012 - 2015</t>
  </si>
  <si>
    <t>NÚMERO PROMEDIO MENSUAL DE ASIGNACIONES FAMILIARES EMITIDAS A PAGO SEGÚN ENTIDAD PAGADORA  2015</t>
  </si>
  <si>
    <t>MONTO TOTAL DE ASIGNACIONES FAMILIARES EMITIDAS A PAGO SEGÚN ENTIDAD PAGADORA  AÑO 2015</t>
  </si>
  <si>
    <t>VALOR  DE LA ASIGNACION FAMILIAR SEGUN TRAMOS DE RENTA  1990 - 2015</t>
  </si>
  <si>
    <t>INGRESOS Y EGRESOS DEL SISTEMA DE PRESTACIONES FAMILIARES   2011 - 2015</t>
  </si>
  <si>
    <t>V Régimen de Beneficios Asistenciales</t>
  </si>
  <si>
    <t>NÚMERO PROMEDIO MENSUAL DE BENEFICIARIOS Y CAUSANTES DE SUBSIDIO FAMILIAR  2001 - 2015</t>
  </si>
  <si>
    <t>NÚMERO PROMEDIO MENSUAL DE SUBSIDIOS FAMILIARES EMITIDOS A PAGO, SEGÚN TIPO DE CAUSANTE  2001 - 2015</t>
  </si>
  <si>
    <t>INGRESOS Y EGRESOS DEL FONDO NACIONAL DE SUBSIDIO FAMILIAR  2011 - 2015</t>
  </si>
  <si>
    <t>NÚMERO PROMEDIO MENSUAL DE  SUBSIDIOS FAMILIARES EMITIDOS A PAGO, SEGÚN REGIÓN   2009 - 2015</t>
  </si>
  <si>
    <t>NÚMERO PROMEDIO MENSUAL DE  SUBSIDIOS FAMILIARES EMITIDOS A PAGO, SEGÚN REGIÓN Y TIPO DE CAUSANTE  2015</t>
  </si>
  <si>
    <t>NÚMERO PROMEDIO MENSUAL Y MONTO EMITIDO EN SUBSIDIOS PARA DISCAPACITADOS MENTALES MENORES DE 18 AÑOS, SEGÚN REGIÓN  2013 - 2015</t>
  </si>
  <si>
    <t>NÚMERO PROMEDIO MENSUAL DE SUBSIDIOS PARA DISCAPACITADOS MENTALES MENORES DE 18 AÑOS, SEGÚN REGIÓN Y SEXO  2013- 2015</t>
  </si>
  <si>
    <t xml:space="preserve">APORTE FAMILIAR PERMANENTE DE MARZO 2015. 
NÚMERO DE APORTES EMITIDOS Y GASTO  </t>
  </si>
  <si>
    <t>CAJAS DE COMPENSACIÓN DE ASIGNACIÓN FAMILIAR BALANCES GENERALES AL 31 DE DICIEMBRE DE 2015</t>
  </si>
  <si>
    <t>CAJAS DE COMPENSACIÓN DE ASIGNACIÓN FAMILIAR ESTADOS DE RESULTADOS AL 31 DE DICIEMBRE DE 2015</t>
  </si>
  <si>
    <t>IX Servicios de Bienestar</t>
  </si>
  <si>
    <t>NÚMERO DE AFILIADOS A LOS SERVICIOS DE BIENESTAR FISCALIZADOS POR LA SUPERINTENDENCIA DE SEGURIDAD SOCIAL, SEGÚN INSTITUCIÓN Y TIPO DE AFILIADO   DICIEMBRE DE 2015</t>
  </si>
  <si>
    <t>ESTADO DE INGRESOS Y GASTOS DE LOS SERVICIOS DE BIENESTAR FISCALIZADOS POR LA SUPERINTENDENCIA DE SEGURIDAD SOCIAL, POR INSTITUCIÓN  2015</t>
  </si>
  <si>
    <t>NÚMERO PROMEDIO MENSUAL DE ENTIDADES EMPLEADORAS, TRABAJADORES Y PENSIONADOS AFILIADOS A LAS CAJAS DE COMPENSACIÓN DE ASIGNACIÓN FAMILIAR 2011  - 2015</t>
  </si>
  <si>
    <t>LOS HEROES</t>
  </si>
  <si>
    <t>G. MISTRAL</t>
  </si>
  <si>
    <t xml:space="preserve">TOTAL  </t>
  </si>
  <si>
    <t>TRABAJADORES</t>
  </si>
  <si>
    <t>PENSIONADOS</t>
  </si>
  <si>
    <t>DE LOS ANDES</t>
  </si>
  <si>
    <t>LA ARAUCANA</t>
  </si>
  <si>
    <t>AÑO 2015</t>
  </si>
  <si>
    <t xml:space="preserve"> 2012 - 2015</t>
  </si>
  <si>
    <t>2013 - 2015</t>
  </si>
  <si>
    <t>2012 - 2015</t>
  </si>
  <si>
    <t>ENTIDAD PAGADORA</t>
  </si>
  <si>
    <t>INGRESOS</t>
  </si>
  <si>
    <t>TOTAL INGRESOS</t>
  </si>
  <si>
    <t>EGRESOS</t>
  </si>
  <si>
    <t>TOTAL EGRESOS</t>
  </si>
  <si>
    <t>CUADRO N° 99</t>
  </si>
  <si>
    <t>VALOR DEL SUBSIDIO POR INCAPACIDAD LABORAL DIARIO MÍNIMO (1)</t>
  </si>
  <si>
    <t>(Cifras en $)</t>
  </si>
  <si>
    <t>2004-2016</t>
  </si>
  <si>
    <t>SUBSIDIO DIARIO MÍNIMO (1)</t>
  </si>
  <si>
    <t>Julio 2004</t>
  </si>
  <si>
    <t>Junio 2005</t>
  </si>
  <si>
    <t>Julio 2005</t>
  </si>
  <si>
    <t>Junio 2006</t>
  </si>
  <si>
    <t>Julio 2006</t>
  </si>
  <si>
    <t>Junio 2007</t>
  </si>
  <si>
    <t>Julio 2007</t>
  </si>
  <si>
    <t>Junio 2008</t>
  </si>
  <si>
    <t>Julio 2008</t>
  </si>
  <si>
    <t>Junio 2009</t>
  </si>
  <si>
    <t>Julio 2009</t>
  </si>
  <si>
    <t>Junio 2010</t>
  </si>
  <si>
    <t>Julio 2010</t>
  </si>
  <si>
    <t>Junio 2011</t>
  </si>
  <si>
    <t>Julio 2011</t>
  </si>
  <si>
    <t>Junio 2012</t>
  </si>
  <si>
    <t>Julio 2012</t>
  </si>
  <si>
    <t>Julio 2013</t>
  </si>
  <si>
    <t>Agosto 2013</t>
  </si>
  <si>
    <t>Junio 2014</t>
  </si>
  <si>
    <t>Julio 2014</t>
  </si>
  <si>
    <t>Junio 2015</t>
  </si>
  <si>
    <t>Julio 2015</t>
  </si>
  <si>
    <t>Diciembre 2015</t>
  </si>
  <si>
    <t>Enero 2016</t>
  </si>
  <si>
    <t>(1) Corresponde a 1/30 del 50% del ingreso mínimo para fines no remuneracionales.</t>
  </si>
  <si>
    <t>CUADRO  N° 100</t>
  </si>
  <si>
    <t>NÚMERO DE LICENCIAS MEDICAS DE ORIGEN MATERNAL AUTORIZADAS, SEGÚN ENTIDAD PAGADORA DEL SUBSIDIO Y TIPO DE LICENCIA</t>
  </si>
  <si>
    <t>PRENATAL</t>
  </si>
  <si>
    <t>POSTNATAL</t>
  </si>
  <si>
    <t>ENFERMEDAD GRAVE DEL NIÑO MENOR DE UN AÑO</t>
  </si>
  <si>
    <t>Subsecretaría de Salud Pública (1)</t>
  </si>
  <si>
    <t>Fund. Asist. y de Salud Trab. del Bco. Estado</t>
  </si>
  <si>
    <t>Isapre Banmedica S.A.</t>
  </si>
  <si>
    <t>Isapre Chuquicamata Ltda.</t>
  </si>
  <si>
    <t>Isapre Colmena Golden Cross S.A.</t>
  </si>
  <si>
    <t>Isapre Consalud S.A.</t>
  </si>
  <si>
    <t>Isapre Cruz Blanca S.A.</t>
  </si>
  <si>
    <t>Isapre Cruz del Norte Ltda.</t>
  </si>
  <si>
    <t>Isapre Ferrosalud S.A.</t>
  </si>
  <si>
    <t>Isapre Fusat Ltda</t>
  </si>
  <si>
    <t>Isapre Mas Vida S.A.</t>
  </si>
  <si>
    <t>Isapre Rio Blanco Ltda.</t>
  </si>
  <si>
    <t>Isapre San Lorenzo Ltda.</t>
  </si>
  <si>
    <t>Isapre Vida Tres S.A.</t>
  </si>
  <si>
    <t>Subtotal ISAPRES</t>
  </si>
  <si>
    <t>CCAF De Los Andes</t>
  </si>
  <si>
    <t>CCAF La Araucana</t>
  </si>
  <si>
    <t xml:space="preserve">CCAF Los Héroes </t>
  </si>
  <si>
    <t>CCAF 18 de Septiembre</t>
  </si>
  <si>
    <t>CCAF Gabriela Mistral</t>
  </si>
  <si>
    <t>Subtotal CCAF</t>
  </si>
  <si>
    <t>Nota: Corresponde a las licencias médicas de origen maternal cuyos subsidios son de cargo del Fondo Único de Prestaciones Familiares y Subsidios de Cesantía.</t>
  </si>
  <si>
    <t xml:space="preserve"> Cifras en revisión</t>
  </si>
  <si>
    <t>(1) La información corresponde a las afiliadas a FONASA no afiliadas a CCAF.</t>
  </si>
  <si>
    <t>CUADRO N° 101</t>
  </si>
  <si>
    <t>NÚMERO DE SUBSIDIOS  MATERNALES INICIADOS, SEGÚN TIPO DE SUBSIDIO Y AÑO</t>
  </si>
  <si>
    <t>TIPO DE SUBSIDIO</t>
  </si>
  <si>
    <t>Descanso Prenatal</t>
  </si>
  <si>
    <t>Descanso Postnatal</t>
  </si>
  <si>
    <t>Subtotal Descanso Prenatal y Postnatal</t>
  </si>
  <si>
    <t>Permiso Postnatal Parental (1)</t>
  </si>
  <si>
    <t>Enfermedad Grave del Niño Menor de un Año</t>
  </si>
  <si>
    <t>Mujeres sin Contrato de Trabajo Vigente (2)</t>
  </si>
  <si>
    <t xml:space="preserve">Hasta el año 2011, las cifras corresponden a las estadísticas mensuales enviadas por las entidades pagadoras de subsidios. A contar del año 2012, las cifras fueron obtenidas de los archivos de respaldo de los informes financieros mensuales enviados por las entidades pagadoras de subsidios. </t>
  </si>
  <si>
    <t>Nota: Considera sólo la información de los subsidios maternales iniciados de cargo del Fondo Único de Prestaciones Familiares y Subsidios de Cesantía</t>
  </si>
  <si>
    <t>(1) Beneficio creado en octubre de 2011 por la Ley N° 20.545.</t>
  </si>
  <si>
    <t>(2) El artículo 3° de la Ley N° 20.545 creó el beneficio a contar del 1° de enero de 2013.</t>
  </si>
  <si>
    <t>CUADRO N° 102</t>
  </si>
  <si>
    <t>NÚMERO DE DÍAS DE SUBSIDIO MATERNAL PAGADOS, SEGÚN TIPO DE SUBSIDIO Y AÑO</t>
  </si>
  <si>
    <t>2011- 2015</t>
  </si>
  <si>
    <t>Descanso Prenatal (1)</t>
  </si>
  <si>
    <t>Descanso Postnatal (1)</t>
  </si>
  <si>
    <t>Permiso Postnatal Parental (2)</t>
  </si>
  <si>
    <t>Mujeres sin Contrato de Trabajo Vigente (3)</t>
  </si>
  <si>
    <t>Nota: Considera sólo la información de los días de subsidio pagados de cargo del Fondo Único de Prestaciones Familiares y Subsidios de Cesantía</t>
  </si>
  <si>
    <t>(1) La separación del número de días de subsidio de los descansos prenatal y postnatal se encuentra distorsionada debido a que por razones administrativas las entidades pagadoras de subsidios, informan siempre 42 días de prenatal y descuentan del descanso postnatal los días que no fueron utilizados de prenatal cuando el parto ocurre antes de los 42 días.</t>
  </si>
  <si>
    <t>(2) Beneficio creado en octubre de 2011 por la Ley N° 20.545.</t>
  </si>
  <si>
    <t>(3) El artículo 3° de la Ley N° 20.545 creó el beneficio a contar del 1° de enero de 2013.</t>
  </si>
  <si>
    <t>CUADRO Nº 103</t>
  </si>
  <si>
    <t>NÚMERO DE SUBSIDIOS MATERNALES INICIADOS SEGÚN ENTIDAD PAGADORA Y TIPO DE SUBSIDIO</t>
  </si>
  <si>
    <t xml:space="preserve">PRENATAL  </t>
  </si>
  <si>
    <t>POSTNATAL PARENTAL</t>
  </si>
  <si>
    <t>MUJERES SIN CONTRATO DE TRABAJO VIGENTE</t>
  </si>
  <si>
    <t xml:space="preserve">CCAF La Araucana </t>
  </si>
  <si>
    <t>CCAF 18 De Septiembre</t>
  </si>
  <si>
    <t>CUADRO Nº 104</t>
  </si>
  <si>
    <t>NÚMERO DE DÍAS DE SUBSIDIOS MATERNALES PAGADOS, SEGÚN ENTIDAD PAGADORA Y TIPO DE SUBSIDIO</t>
  </si>
  <si>
    <t>CUADRO Nº 105</t>
  </si>
  <si>
    <t>MONTO DE SUBSIDIOS MATERNALES  PAGADOS CON CARGO AL FONDO ÚNICO DE PRESTACIONES FAMILIARES Y SUBSIDIO DE  CESANTIA, SEGÚN INSTITUCIÓN PAGADORA Y TIPO DE SUBSIDIO</t>
  </si>
  <si>
    <t>Subsecretaría de Salud Pública</t>
  </si>
  <si>
    <t>Isapre  Optima (ex Ferrosalud S.A.)</t>
  </si>
  <si>
    <t>Nota: Corresponde al gasto emitido en subsidios y cotizaciones</t>
  </si>
  <si>
    <t>CUADRO Nº 106</t>
  </si>
  <si>
    <t>INGRESOS Y EGRESOS DEL SISTEMA DE SUBSIDIOS  MATERNALES</t>
  </si>
  <si>
    <t>Aporte Fiscal</t>
  </si>
  <si>
    <t>Reintegros subsidios maternales</t>
  </si>
  <si>
    <t>- Subsidios por descanso prenatal</t>
  </si>
  <si>
    <t>- Subsidios por descanso postnatal</t>
  </si>
  <si>
    <t>- Subsidios por permiso postnatal parental</t>
  </si>
  <si>
    <t>- Subsidios por permiso por enfermedad grave del niño menor de 1 año</t>
  </si>
  <si>
    <t>- Subsidios para madres sin contrato de trabajo vigente</t>
  </si>
  <si>
    <t>- Cotizaciones a los Fondos de Pensiones subsidio prenatal</t>
  </si>
  <si>
    <t>- Cotizaciones a los Fondos de Pensiones subsidio postnatal</t>
  </si>
  <si>
    <t>- Cotizaciones a los Fondos de Pensiones subsidio parental</t>
  </si>
  <si>
    <t>- Cotizaciones a los Fondos de Pensiones subsidio EGNM</t>
  </si>
  <si>
    <t>- Cotizaciones a los Fondos de Pensiones subsidio MSCTV</t>
  </si>
  <si>
    <t>- Cotizaciones para Salud prenatal</t>
  </si>
  <si>
    <t>- Cotizaciones para Salud postnatal</t>
  </si>
  <si>
    <t>- Cotizaciones para Salud parental</t>
  </si>
  <si>
    <t>- Cotizaciones para Salud EGNM</t>
  </si>
  <si>
    <t>- Cotizaciones para Salud MSCTV</t>
  </si>
  <si>
    <t>- Otras Cotizaciones</t>
  </si>
  <si>
    <t>Total subsidios emitidos</t>
  </si>
  <si>
    <t>- Documentos Reemitidos Subsidios Maternales</t>
  </si>
  <si>
    <t>- Subsidios revalidados</t>
  </si>
  <si>
    <t>- Gastos años anteriores</t>
  </si>
  <si>
    <t>- Documentos caducados</t>
  </si>
  <si>
    <t>- Documentos anulados</t>
  </si>
  <si>
    <t>TOTAL EGRESOS NETOS</t>
  </si>
  <si>
    <t>SUPERAVIT O (DEFICIT)</t>
  </si>
  <si>
    <t>CUADRO Nº 107</t>
  </si>
  <si>
    <t>NÚMERO SUBSIDIOS INICIADOS  POR PERMISO POSTNATAL PARENTAL SEGÚN ENTIDAD PAGADORA Y MODALIDAD DE EXTENSIÓN</t>
  </si>
  <si>
    <t>JORNADA PARCIAL</t>
  </si>
  <si>
    <t>JORNADA COMPLETA</t>
  </si>
  <si>
    <t>CUADRO Nº 108</t>
  </si>
  <si>
    <t>NÚMERO DE PERMISOS POSTNATAL PARENTAL TRASPASADOS AL PADRE SEGÚN ENTIDAD PAGADORA Y MODALIDAD DE EXTENSIÓN</t>
  </si>
  <si>
    <t>Fund. Asist. Y De Salud Trab. Del Bco. Estado</t>
  </si>
  <si>
    <t>Isapre Cruz Del Norte Ltda.</t>
  </si>
  <si>
    <t>Nota: Corresponden a permisos traspasados de la madre al padre y no a un nuevo subsidio iniciado. El permiso puede ser traspasado al padre a partir de la séptima semana del mismo, por el número de semanas que la madre indique. Las semanas utilizadas por el padre debenubicarse en el período final del permiso.</t>
  </si>
  <si>
    <t>CUADRO Nº 109</t>
  </si>
  <si>
    <t>NÚMERO PROMEDIO MENSUAL DE ASIGNACIONES FAMILIARES EMITIDAS A PAGO, SEGÚN ENTIDADES PAGADORAS</t>
  </si>
  <si>
    <t>ENTIDADES PAGADORAS</t>
  </si>
  <si>
    <t>Instituto de Previsión Social (IPS)</t>
  </si>
  <si>
    <t>Cajas de Compensación de Asignación Familiar (CCAF)</t>
  </si>
  <si>
    <t>Administradora de Fondos Cesantía (AFC)</t>
  </si>
  <si>
    <t>Servicio de Tesorerías (Servicios Públicos Centralizados y Pensionados)</t>
  </si>
  <si>
    <t>Servicios Públicos Descentralizados</t>
  </si>
  <si>
    <t>Cajas de Previsión</t>
  </si>
  <si>
    <t>Administradores de la Ley N° 16.744</t>
  </si>
  <si>
    <t>Admistradoras de Fondos de Pensiones (AFP)</t>
  </si>
  <si>
    <t>Compañias de Seguros</t>
  </si>
  <si>
    <t>CUADRO Nº 110</t>
  </si>
  <si>
    <t>MONTO TOTAL  DE ASIGNACIONES FAMILIARES EMITIDAS A PAGO, SEGÚN ENTIDADES PAGADORAS</t>
  </si>
  <si>
    <t>CUADRO Nº 111</t>
  </si>
  <si>
    <t>NÚMERO PROMEDIO MENSUAL DE ASIGNACIONES FAMILIARES EMITIDAS A PAGO SEGÚN ENTIDAD PAGADORA</t>
  </si>
  <si>
    <t>SUBSIDIADOS CESANTÍA</t>
  </si>
  <si>
    <t xml:space="preserve">Instituto de Previsión Social (IPS) </t>
  </si>
  <si>
    <t xml:space="preserve">CCAF 18 de Septiembre </t>
  </si>
  <si>
    <t>Central de Abastecimiento</t>
  </si>
  <si>
    <t>Centro de Referencia de Salud Cordillera Oriente</t>
  </si>
  <si>
    <t>Centro de Referencia de Salud Maipú</t>
  </si>
  <si>
    <t>Comisión Chilena de Energía Nuclear</t>
  </si>
  <si>
    <t>Comisión Chilena del Cobre</t>
  </si>
  <si>
    <t>Comisión Nacional de Energía</t>
  </si>
  <si>
    <t>Comisión Nacional de Investigación Científica y Tecnológica</t>
  </si>
  <si>
    <t>Consejo de Defensa del Estado</t>
  </si>
  <si>
    <t>Contraloría General de la Republica</t>
  </si>
  <si>
    <t>Corporación Asistencia Judicial Región Metropolitana</t>
  </si>
  <si>
    <t>Corporación de Fomento de la Producción</t>
  </si>
  <si>
    <t>Corporación Nacional de Desarrollo Indigena (CONADI)</t>
  </si>
  <si>
    <t>Defensoria Penal Pública</t>
  </si>
  <si>
    <t>Dirección General de Aeronáutica Civil</t>
  </si>
  <si>
    <t>Dirección General del Crédito Prendario</t>
  </si>
  <si>
    <t>Fondo de Solidaridad e Inversión Social</t>
  </si>
  <si>
    <t>Fondo Nacional de Salud</t>
  </si>
  <si>
    <t>Gobierno Regional de Arica y Parinacota</t>
  </si>
  <si>
    <t>Gobierno Regional de Atacama</t>
  </si>
  <si>
    <t>Gobierno Regional de Coquimbo</t>
  </si>
  <si>
    <t>Gobierno Regional de La Araucanía</t>
  </si>
  <si>
    <t>Gobierno Regional de O'Higgins</t>
  </si>
  <si>
    <t>Gobierno Regional del Maule</t>
  </si>
  <si>
    <t>Hospital Padre Alberto Hurtado</t>
  </si>
  <si>
    <t>Instituto Antártico Chileno</t>
  </si>
  <si>
    <t>Instituto de Desarrollo Agropecuario</t>
  </si>
  <si>
    <t>Instituto de Investigaciones y Control</t>
  </si>
  <si>
    <t>Instituto de Salud Publica</t>
  </si>
  <si>
    <t>Instituto Geográfico Militar</t>
  </si>
  <si>
    <t>Instituto Nacional de Deportes</t>
  </si>
  <si>
    <t>Instituto Nacional de Estadísticas</t>
  </si>
  <si>
    <t>Instituto Nacional de Hidráulica</t>
  </si>
  <si>
    <t>Junta Nacional de Auxilio Escolar y Becas</t>
  </si>
  <si>
    <t>Junta Nacional de Jardines Infantiles</t>
  </si>
  <si>
    <t>Parque Metropolitano de Santiago</t>
  </si>
  <si>
    <t>Servicio Aerofotogrametrico de la FACH</t>
  </si>
  <si>
    <t>Servicio Agrícola y Ganadero</t>
  </si>
  <si>
    <t>Servicio de Registro Civil e Identificación</t>
  </si>
  <si>
    <t>Servicio de Salud Antofagasta</t>
  </si>
  <si>
    <t>Servicio de Salud Araucanía Norte</t>
  </si>
  <si>
    <t>Servicio de Salud Araucanía Sur</t>
  </si>
  <si>
    <t>Servicio de Salud Arauco</t>
  </si>
  <si>
    <t>Servicio de Salud Arica</t>
  </si>
  <si>
    <t>Servicio de Salud Atacama</t>
  </si>
  <si>
    <t>Servicio de Salud Biobío</t>
  </si>
  <si>
    <t>Servicio de Salud Chiloé</t>
  </si>
  <si>
    <t>Servicio de Salud Concepción</t>
  </si>
  <si>
    <t>Servicio de Salud Coquimbo</t>
  </si>
  <si>
    <t>Servicio de Salud de Aysén</t>
  </si>
  <si>
    <t>Servicio de Salud de O'Higgins</t>
  </si>
  <si>
    <t>Servicio de Salud del Maule</t>
  </si>
  <si>
    <t>Servicio de Salud del Reloncaví</t>
  </si>
  <si>
    <t>Servicio de Salud Iquique</t>
  </si>
  <si>
    <t>Servicio de Salud Magallanes</t>
  </si>
  <si>
    <t>Servicio de Salud Metropolitano Central</t>
  </si>
  <si>
    <t>Servicio de Salud Metropolitano Norte</t>
  </si>
  <si>
    <t>Servicio de Salud Metropolitano Occidente</t>
  </si>
  <si>
    <t>Servicio de Salud Metropolitano Oriente</t>
  </si>
  <si>
    <t>Servicio de Salud Metropolitano Sur</t>
  </si>
  <si>
    <t xml:space="preserve">Servicio de Salud Metropolitano Sur Oriente </t>
  </si>
  <si>
    <t>Servicio de Salud Ñuble</t>
  </si>
  <si>
    <t>Servicio de Salud Osorno</t>
  </si>
  <si>
    <t>Servicio de Salud San Felipe-Los Andes</t>
  </si>
  <si>
    <t>Servicio de Salud Talcahuano</t>
  </si>
  <si>
    <t>Servicio de Salud Valdivia</t>
  </si>
  <si>
    <t>Servicio de Salud Valparaíso-San Antonio</t>
  </si>
  <si>
    <t>Servicio de Salud Viña Del Mar-Quillota</t>
  </si>
  <si>
    <t>Servicio Electoral</t>
  </si>
  <si>
    <t xml:space="preserve">Servicio Hidrográfico y Oceanográfico de la Armada </t>
  </si>
  <si>
    <t>Servicio Nacional de Aduanas</t>
  </si>
  <si>
    <t>Servicio Nacional de Capacitación y Empleo</t>
  </si>
  <si>
    <t>Servicio Nacional de la Mujer</t>
  </si>
  <si>
    <t>Servicio Nacional de Menores</t>
  </si>
  <si>
    <t>Servicio Nacional de Turismo</t>
  </si>
  <si>
    <t>SERVIU Región de Coquimbo</t>
  </si>
  <si>
    <t>SERVIU Región del Biobío</t>
  </si>
  <si>
    <t>SERVIU Región Los Lagos</t>
  </si>
  <si>
    <t>Superintendencia de Electricidad y Combustibles</t>
  </si>
  <si>
    <t xml:space="preserve">Superintendencia de Salud </t>
  </si>
  <si>
    <t>Superintendencia de Seguridad Social</t>
  </si>
  <si>
    <t>Superintendencia de Servicios Sanitarios</t>
  </si>
  <si>
    <t>Superintendencia de Valores y Seguros</t>
  </si>
  <si>
    <t>Universidad Arturo Prat</t>
  </si>
  <si>
    <t>Universidad de Antofagasta</t>
  </si>
  <si>
    <t>Universidad de Atacama</t>
  </si>
  <si>
    <t>Universidad de Biobío</t>
  </si>
  <si>
    <t>Universidad de Chile</t>
  </si>
  <si>
    <t>Universidad de La Frontera</t>
  </si>
  <si>
    <t>Universidad de La Serena</t>
  </si>
  <si>
    <t>Universidad de Los Lagos</t>
  </si>
  <si>
    <t>Universidad de Magallanes</t>
  </si>
  <si>
    <t>Universidad de Santiago de Chile</t>
  </si>
  <si>
    <t>Universidad de Talca</t>
  </si>
  <si>
    <t>Universidad de Tarapacá</t>
  </si>
  <si>
    <t>Universidad de Valparaíso</t>
  </si>
  <si>
    <t>Universidad Metropolitana de Ciencias de la Educación</t>
  </si>
  <si>
    <t>Universidad Playa Ancha de Ciencias de la Educación</t>
  </si>
  <si>
    <t>Universidad Tecnológica Metropolitana</t>
  </si>
  <si>
    <t>Subtotal Servicios Públicos Descentralizados</t>
  </si>
  <si>
    <t>Dirección de Previsión de Carabineros de Chile</t>
  </si>
  <si>
    <t xml:space="preserve">Caja de Previsión de la Defensa Nacional </t>
  </si>
  <si>
    <t>Subtotal Cajas de Previsión</t>
  </si>
  <si>
    <t>Mutual de Seguridad de la C.Ch.C</t>
  </si>
  <si>
    <t>Instituto de Seguridad Laboral (ISL)</t>
  </si>
  <si>
    <t>Subtotal Administradores de la Ley N° 16.744</t>
  </si>
  <si>
    <t>A.F.P. Cuprum S.A.</t>
  </si>
  <si>
    <t>A.F.P. Habitat S.A</t>
  </si>
  <si>
    <t>A.F.P. Planvital S.A.</t>
  </si>
  <si>
    <t>A.F.P. Provida S.A.</t>
  </si>
  <si>
    <t>A.F.P. Capital S.A.</t>
  </si>
  <si>
    <t>A.F.P. Modelo S.A.</t>
  </si>
  <si>
    <t>Subtotal Admistradoras de Fondos de Pensiones (AFP)</t>
  </si>
  <si>
    <t>BBVA Seguros de Vida S.A.</t>
  </si>
  <si>
    <t>BCI Seguros de Vida S.A (Ex-Axa )</t>
  </si>
  <si>
    <t>Bice Vida Cía. De Seguros de Vida S.A</t>
  </si>
  <si>
    <t>Chilena Consolidada Seguros de Vida S.A</t>
  </si>
  <si>
    <t>CN Life Cía. de Seguros S.A</t>
  </si>
  <si>
    <t>Consorcio Nacional de Seguros</t>
  </si>
  <si>
    <t>Corp Vida Cía. de Seguros de Vida S.A</t>
  </si>
  <si>
    <t>Corpseguros S.A Ex ING Seguros de Vida</t>
  </si>
  <si>
    <t>Euroamerica Seguros de Vida S.A.</t>
  </si>
  <si>
    <t>Mapfre Cía. De Seguros de Vida de Chile S.A</t>
  </si>
  <si>
    <t>Metlife Chile Seguros de Vida S.A.</t>
  </si>
  <si>
    <t>Ohio National Seguros de Vida S.A.</t>
  </si>
  <si>
    <t>Penta Vida Cía de Seguros de Vida S.A</t>
  </si>
  <si>
    <t>Principal Cía. de Seguros de Vida de Chile S.A.</t>
  </si>
  <si>
    <t>Renta Nacional Cía. de Seguros de Vida S.A.</t>
  </si>
  <si>
    <t>Seguros de Vida Sura S.A</t>
  </si>
  <si>
    <t>Seguros Vida Security Prevision S.A</t>
  </si>
  <si>
    <t>Subtotal Compañias de Seguros</t>
  </si>
  <si>
    <t>CUADRO Nº 112</t>
  </si>
  <si>
    <t>MONTO TOTAL DE ASIGNACIONES FAMILIARES EMITIDAS A PAGO SEGÚN ENTIDAD PAGADORA</t>
  </si>
  <si>
    <t>RETROACTIVAS</t>
  </si>
  <si>
    <t>Gobierno Regional Metropolitano de Stgo.</t>
  </si>
  <si>
    <t>CUADRO Nº 113</t>
  </si>
  <si>
    <t>VALOR  DE LA ASIGNACION FAMILIAR SEGUN TRAMOS DE RENTA</t>
  </si>
  <si>
    <t xml:space="preserve"> (Montos en $ de cada año)</t>
  </si>
  <si>
    <t>1990 - 2015</t>
  </si>
  <si>
    <t xml:space="preserve">TRAMOS DE RENTA </t>
  </si>
  <si>
    <t>VALOR DE LA ASIGNACIÓN FAMILIAR ($)</t>
  </si>
  <si>
    <t xml:space="preserve"> ($)</t>
  </si>
  <si>
    <t>JULIO 1990</t>
  </si>
  <si>
    <t>JUNIO 1991</t>
  </si>
  <si>
    <t>Ley N°18.957</t>
  </si>
  <si>
    <t>&lt; ó =  50.000</t>
  </si>
  <si>
    <t>&gt; 50.000  y  &lt; ó = 70.000</t>
  </si>
  <si>
    <t>&gt; 70.000</t>
  </si>
  <si>
    <t>JULIO 1991</t>
  </si>
  <si>
    <t>JUNIO 1992</t>
  </si>
  <si>
    <t>Ley N°19.073</t>
  </si>
  <si>
    <t>&lt; ó =  63.000</t>
  </si>
  <si>
    <t>&gt; 63.000  y  &lt; ó = 88.000</t>
  </si>
  <si>
    <t>&gt; 88.000</t>
  </si>
  <si>
    <t>JULIO 1992</t>
  </si>
  <si>
    <t>JUNIO 1993</t>
  </si>
  <si>
    <t>Ley N°19.152</t>
  </si>
  <si>
    <t>&lt; ó =  100.000</t>
  </si>
  <si>
    <t>&gt; 100.000 y &lt; ó = 250.000</t>
  </si>
  <si>
    <t>&gt; 250.000</t>
  </si>
  <si>
    <t>JULIO 1993</t>
  </si>
  <si>
    <t>JUNIO 1994</t>
  </si>
  <si>
    <t>Ley N°19.228</t>
  </si>
  <si>
    <t>&lt; ó =  120.000</t>
  </si>
  <si>
    <t>&gt; 120.000 y &lt; ó = 250.000</t>
  </si>
  <si>
    <t>JULIO 1994</t>
  </si>
  <si>
    <t>JUNIO 1995</t>
  </si>
  <si>
    <t>Ley N°19.307</t>
  </si>
  <si>
    <t>&lt; ó =  133.000</t>
  </si>
  <si>
    <t>&gt; 133.000 y &lt; ó = 277.000</t>
  </si>
  <si>
    <t>&gt; 277.000</t>
  </si>
  <si>
    <t>JULIO 1995</t>
  </si>
  <si>
    <t>JUNIO 1996</t>
  </si>
  <si>
    <t>Ley N°19.392</t>
  </si>
  <si>
    <t>&lt; ó =  150.000</t>
  </si>
  <si>
    <t>&gt; 150.000 y &lt; ó = 313.000</t>
  </si>
  <si>
    <t>&gt; 313.000</t>
  </si>
  <si>
    <t>JULIO 1996</t>
  </si>
  <si>
    <t>JUNIO 1997</t>
  </si>
  <si>
    <t>Ley N°19.457</t>
  </si>
  <si>
    <t>&lt; ó =  167.000</t>
  </si>
  <si>
    <t>&gt; 167.000 y &lt; ó = 348.000</t>
  </si>
  <si>
    <t>&gt; 348.000</t>
  </si>
  <si>
    <t>JULIO 1997</t>
  </si>
  <si>
    <t>JUNIO 1998</t>
  </si>
  <si>
    <t>Ley N°19.502</t>
  </si>
  <si>
    <t>&lt; ó =  85.999</t>
  </si>
  <si>
    <t>&gt; 85.999 y &lt; ó =175.349</t>
  </si>
  <si>
    <t>&gt; 175.349 y &lt; ó = 365.399</t>
  </si>
  <si>
    <t>&gt; 365.399</t>
  </si>
  <si>
    <t>JULIO 1998</t>
  </si>
  <si>
    <t>JUNIO 1999</t>
  </si>
  <si>
    <t>Ley N°19.564</t>
  </si>
  <si>
    <t>&lt; ó =  91.800</t>
  </si>
  <si>
    <t>&gt; 91.800 y &lt; ó =186.747</t>
  </si>
  <si>
    <t>&gt; 186.747 y &lt; ó = 365.399</t>
  </si>
  <si>
    <t>JULIO 1999</t>
  </si>
  <si>
    <t>JUNIO 2000</t>
  </si>
  <si>
    <t>Ley N°19.595</t>
  </si>
  <si>
    <t>&lt; ó =  96.390</t>
  </si>
  <si>
    <t>&gt; 96.390 y &lt; ó =194.777</t>
  </si>
  <si>
    <t>&gt; 194.777 y &lt; ó = 312.900</t>
  </si>
  <si>
    <t>&gt; 312.900</t>
  </si>
  <si>
    <t>JULIO 2000</t>
  </si>
  <si>
    <t xml:space="preserve"> JUNIO 2001</t>
  </si>
  <si>
    <t>Ley N°19.649</t>
  </si>
  <si>
    <t>&lt; ó =  101.113</t>
  </si>
  <si>
    <t>&gt;101.113 y &lt; ó =204.321</t>
  </si>
  <si>
    <t>&gt; 204.321 y &lt; ó = 328.232</t>
  </si>
  <si>
    <t>&gt; 328.232</t>
  </si>
  <si>
    <t xml:space="preserve"> JULIO 2001</t>
  </si>
  <si>
    <t xml:space="preserve"> JUNIO 2002</t>
  </si>
  <si>
    <t>Ley N°19.703</t>
  </si>
  <si>
    <t>&lt; ó =  104.146</t>
  </si>
  <si>
    <t>&gt;104.146 y &lt; ó =210.451</t>
  </si>
  <si>
    <t>&gt; 210.451 y &lt; ó = 328.232</t>
  </si>
  <si>
    <t xml:space="preserve"> JULIO 2002</t>
  </si>
  <si>
    <t xml:space="preserve"> JUNIO 2003</t>
  </si>
  <si>
    <t>Ley N°19.775</t>
  </si>
  <si>
    <t>&lt; ó =  111.200</t>
  </si>
  <si>
    <t>&gt;111.200 y &lt; ó =219.921</t>
  </si>
  <si>
    <t>&gt; 219.921 y &lt; ó = 343.002</t>
  </si>
  <si>
    <t>&gt; 343.002</t>
  </si>
  <si>
    <t xml:space="preserve"> JULIO 2003</t>
  </si>
  <si>
    <t xml:space="preserve"> JUNIO 2004</t>
  </si>
  <si>
    <t>Ley N°19.843</t>
  </si>
  <si>
    <t>&lt; ó =  112.098</t>
  </si>
  <si>
    <t>&gt;112.098 y &lt; ó =226.519</t>
  </si>
  <si>
    <t>&gt; 226.519 y &lt; ó = 353.292</t>
  </si>
  <si>
    <t>&gt; 353.292</t>
  </si>
  <si>
    <t xml:space="preserve"> JULIO 2004</t>
  </si>
  <si>
    <t xml:space="preserve"> JUNIO 2005</t>
  </si>
  <si>
    <t>Ley N°19.917</t>
  </si>
  <si>
    <t>&lt; ó =  118.192</t>
  </si>
  <si>
    <t>&gt;118.192 y &lt; ó =231.502</t>
  </si>
  <si>
    <t>&gt; 231.502 y &lt; ó = 361.064</t>
  </si>
  <si>
    <t>&gt; 361.064</t>
  </si>
  <si>
    <t xml:space="preserve"> JULIO 2005</t>
  </si>
  <si>
    <t xml:space="preserve"> JUNIO 2006</t>
  </si>
  <si>
    <t>Ley N°19.985</t>
  </si>
  <si>
    <t>&lt; ó =  122.329</t>
  </si>
  <si>
    <t>&gt;122.329 y &lt; ó =239.605</t>
  </si>
  <si>
    <t>&gt; 239.605 y &lt; ó = 373.702</t>
  </si>
  <si>
    <t>&gt; 373.702</t>
  </si>
  <si>
    <t xml:space="preserve"> JULIO 2006</t>
  </si>
  <si>
    <t xml:space="preserve"> JUNIO 2007</t>
  </si>
  <si>
    <t>Ley N°20.079</t>
  </si>
  <si>
    <t>&lt; ó =  128.445</t>
  </si>
  <si>
    <t>&gt;128.445 y &lt; ó =251.585</t>
  </si>
  <si>
    <t>&gt; 251.585 y &lt; ó = 392.387</t>
  </si>
  <si>
    <t>&gt; 392.387</t>
  </si>
  <si>
    <t xml:space="preserve"> JULIO 2007</t>
  </si>
  <si>
    <t xml:space="preserve"> JUNIO 2008</t>
  </si>
  <si>
    <t>Ley N°20.143</t>
  </si>
  <si>
    <t>&lt; ó =  135.124</t>
  </si>
  <si>
    <t>&gt;135.124 y &lt; ó =264.667</t>
  </si>
  <si>
    <t>&gt; 264.667 y &lt; ó = 412.791</t>
  </si>
  <si>
    <t>&gt; 412.791</t>
  </si>
  <si>
    <t xml:space="preserve"> JULIO 2008</t>
  </si>
  <si>
    <t xml:space="preserve"> JUNIO 2009</t>
  </si>
  <si>
    <t>Ley N°20.233</t>
  </si>
  <si>
    <t>&lt; ó =  144.448</t>
  </si>
  <si>
    <t>&gt;144.448 y &lt; ó =282.929</t>
  </si>
  <si>
    <t>&gt; 282.929 y &lt; ó = 441.274</t>
  </si>
  <si>
    <t>&gt; 441.274</t>
  </si>
  <si>
    <t xml:space="preserve"> JULIO 2009</t>
  </si>
  <si>
    <t xml:space="preserve"> JULIO 2010</t>
  </si>
  <si>
    <t>Ley N°20.359</t>
  </si>
  <si>
    <t>&lt; ó =  170.000</t>
  </si>
  <si>
    <t>&gt;170.000 y &lt; ó =293.624</t>
  </si>
  <si>
    <t>&gt; 293.624 y &lt; ó = 457.954</t>
  </si>
  <si>
    <t>&gt; 457.954</t>
  </si>
  <si>
    <t xml:space="preserve"> AGOSTO 2010</t>
  </si>
  <si>
    <t xml:space="preserve"> JUNIO 2011</t>
  </si>
  <si>
    <t>Ley N°20.449</t>
  </si>
  <si>
    <t>&lt; ó =  177.212</t>
  </si>
  <si>
    <t>&gt;177.212 y &lt; ó =298.028</t>
  </si>
  <si>
    <t>&gt; 298.028 y &lt; ó = 464.823</t>
  </si>
  <si>
    <t>&gt; 464.823</t>
  </si>
  <si>
    <t xml:space="preserve"> JULIO 2011</t>
  </si>
  <si>
    <t xml:space="preserve"> JUNIO 2012</t>
  </si>
  <si>
    <t>Ley N°20.524</t>
  </si>
  <si>
    <t>&lt; ó =  187.515</t>
  </si>
  <si>
    <t>&gt;187.515 y &lt; ó =307.863</t>
  </si>
  <si>
    <t>&gt; 307.863 y &lt; ó = 480.162</t>
  </si>
  <si>
    <t>&gt; 480.162</t>
  </si>
  <si>
    <t xml:space="preserve"> JULIO 2012</t>
  </si>
  <si>
    <t xml:space="preserve"> JUNIO 2013</t>
  </si>
  <si>
    <t>Ley N°20.614</t>
  </si>
  <si>
    <t>&lt; ó =  202.516</t>
  </si>
  <si>
    <t>&gt;202.516 y &lt; ó =317.407</t>
  </si>
  <si>
    <t>&gt; 317.407 y &lt; ó = 495.047</t>
  </si>
  <si>
    <t>&gt; 495.047</t>
  </si>
  <si>
    <t xml:space="preserve"> JULIO 2013</t>
  </si>
  <si>
    <t xml:space="preserve"> JUNIO 2014</t>
  </si>
  <si>
    <t>Ley N°20.689</t>
  </si>
  <si>
    <t>&lt; ó =  220.354</t>
  </si>
  <si>
    <t>&gt;220.354 y &lt; ó =321.851</t>
  </si>
  <si>
    <t>&gt; 321.851 y &lt; ó = 501.978</t>
  </si>
  <si>
    <t>&gt; 501.978</t>
  </si>
  <si>
    <t xml:space="preserve"> JULIO 2014</t>
  </si>
  <si>
    <t xml:space="preserve"> JUNIO 2015</t>
  </si>
  <si>
    <t>Ley N°20.763</t>
  </si>
  <si>
    <t>&lt; ó =  236.094</t>
  </si>
  <si>
    <t>&gt;236,394 y &lt; ó =344.840</t>
  </si>
  <si>
    <t>&gt; 344.840 y &lt; ó = 537.834</t>
  </si>
  <si>
    <t>&gt; 537.834</t>
  </si>
  <si>
    <t xml:space="preserve"> JULIO 2015</t>
  </si>
  <si>
    <t xml:space="preserve"> DICIEMBRE-2015</t>
  </si>
  <si>
    <t>&lt; ó =  252.882</t>
  </si>
  <si>
    <t>&gt;252.882 y &lt; ó =369.362</t>
  </si>
  <si>
    <t>&gt; 369.362 y &lt; ó = 576.080</t>
  </si>
  <si>
    <t>&gt; 576.080</t>
  </si>
  <si>
    <t>CUADRO Nº 114</t>
  </si>
  <si>
    <t xml:space="preserve">INGRESOS Y EGRESOS DEL SISTEMA DE PRESTACIONES FAMILIARES </t>
  </si>
  <si>
    <t>(Montos en miles de $ de cada año)</t>
  </si>
  <si>
    <t>Cotizaciones (1)</t>
  </si>
  <si>
    <t>Reintegro asignación familiar</t>
  </si>
  <si>
    <t>Reintegros bonos extraordinarios</t>
  </si>
  <si>
    <t>Asignación Familiar:</t>
  </si>
  <si>
    <t>Emisión asignación familiar</t>
  </si>
  <si>
    <t>Documentos revalidados</t>
  </si>
  <si>
    <t>Documentos caducados</t>
  </si>
  <si>
    <t>Gasto años anteriores</t>
  </si>
  <si>
    <t xml:space="preserve">Devoluciones - pagos anulados Asignación Familiar </t>
  </si>
  <si>
    <t>Gasto efectivo asignación familiar</t>
  </si>
  <si>
    <t>Bonos Extraordinarios:</t>
  </si>
  <si>
    <t xml:space="preserve">Emisión bonos extraordinarios </t>
  </si>
  <si>
    <t>(c)</t>
  </si>
  <si>
    <t>(d)</t>
  </si>
  <si>
    <t>Gasto efectivo bonos extraordinarios</t>
  </si>
  <si>
    <t>Gastos de Administración</t>
  </si>
  <si>
    <t>SUPERAVIT O (DEFICIT) DEL EJERCICIO</t>
  </si>
  <si>
    <t>(1) El régimen no es contributivo, corresponde a cotizaciones rezagadas.</t>
  </si>
  <si>
    <t>(a) Durante el año 2014 comenzaron las validaciones del gasto en asignaciones familiares informado por las entidades administradoras a través del Sistema de Verificación del Gasto Mensual (SIVEGAM) que administra esta Superintendencia contra la base de reconocimientos del Sistema de Información de Apoyo a la Gestión y Fiscalización de los Regímenes de Prestaciones Familiares y Subsidio Familiar (SIAGF). Dichas validaciones fueron aplicadas al gasto informado desde el año 2012 en adelante. Esto significó el rechazo del gasto por asignaciones familiares por falta de sustentación por la suma indicada, por lo que las entidades involucradas deberán sustentar el gasto observado. En el caso que dicho gasto no pueda ser sustentado por las entidades, éstas deberán reintegrar al Fondo las sumas comprometidas.</t>
  </si>
  <si>
    <t>(b) Incluye bonos establecidos en la Ley N°20.428</t>
  </si>
  <si>
    <t>(c) Incluye  bonos establecidos en la Leyes N°20.326, 20.360 y 20.428</t>
  </si>
  <si>
    <t>(d) Incluye bonos establecidos en las Leyes N°s. 20.326, 20.360, 20.428 y 20.743.</t>
  </si>
  <si>
    <t>CUADRO N° 115</t>
  </si>
  <si>
    <t>NÚMERO PROMEDIO MENSUAL DE BENEFICIARIOS Y CAUSANTES DE SUBSIDIO FAMILIAR</t>
  </si>
  <si>
    <t>2001 - 2015</t>
  </si>
  <si>
    <t>AÑO</t>
  </si>
  <si>
    <t>BENEFICIARIOS</t>
  </si>
  <si>
    <t>CAUSANTES</t>
  </si>
  <si>
    <t>CUADRO N° 116</t>
  </si>
  <si>
    <t>NÚMERO PROMEDIO MENSUAL DE SUBSIDIOS FAMILIARES EMITIDOS A PAGO, SEGÚN TIPO DE CAUSANTE</t>
  </si>
  <si>
    <t>MENORES</t>
  </si>
  <si>
    <t>MADRES</t>
  </si>
  <si>
    <t>EMBARAZADAS</t>
  </si>
  <si>
    <t>INVÁLIDOS</t>
  </si>
  <si>
    <t>DISCAPACITADOS MENTALES (1)</t>
  </si>
  <si>
    <t>(1) A contar de septiembre del año 2006, se presenta el número de discapacitados mentales. Antes estaban incluídos en Invalidez</t>
  </si>
  <si>
    <t>CUADRO Nº 117</t>
  </si>
  <si>
    <t>INGRESOS Y EGRESOS DEL FONDO NACIONAL DE SUBSIDIO FAMILIAR</t>
  </si>
  <si>
    <t>( Montos en miles de $ de cada año)</t>
  </si>
  <si>
    <t>Reintegros de Subsidios Familiares</t>
  </si>
  <si>
    <t>Reintegros de Bonos</t>
  </si>
  <si>
    <t>Emision de Subsidios Familiares</t>
  </si>
  <si>
    <t>Documentos Caducados Subsidios Familiares</t>
  </si>
  <si>
    <t>Documentos Retirados y bloqueados Subsidios Familiares</t>
  </si>
  <si>
    <t>Gasto Efectivo Subsidios Familiares</t>
  </si>
  <si>
    <t>Emision de Bonos extraordinarios</t>
  </si>
  <si>
    <t>Bonos extraordinarios caducados</t>
  </si>
  <si>
    <t>Gasto Efectivo  Bonos Extraordinarios</t>
  </si>
  <si>
    <t>SUPERAVIT 0 (DEFICIT) DEL EJERCICIO</t>
  </si>
  <si>
    <t>(a)  Incluye básicamente bonos establecidos en la Leyes N°s 20.326 y 20.428.</t>
  </si>
  <si>
    <t>CUADRO N° 118</t>
  </si>
  <si>
    <t>NÚMERO PROMEDIO MENSUAL DE  SUBSIDIOS FAMILIARES EMITIDOS A PAGO, SEGÚN REGIÓN</t>
  </si>
  <si>
    <t xml:space="preserve"> 2009 - 2015</t>
  </si>
  <si>
    <t>Arica y Parinacota</t>
  </si>
  <si>
    <t xml:space="preserve">Tarapacá </t>
  </si>
  <si>
    <t>Antofagasta</t>
  </si>
  <si>
    <t>Atacama</t>
  </si>
  <si>
    <t>Coquimbo</t>
  </si>
  <si>
    <t>Valparaíso</t>
  </si>
  <si>
    <t>Libertador General Bernardo O'Higgins</t>
  </si>
  <si>
    <t>Maule</t>
  </si>
  <si>
    <t>Biobío</t>
  </si>
  <si>
    <t>Araucanía</t>
  </si>
  <si>
    <t>Los Ríos</t>
  </si>
  <si>
    <t>Los Lagos</t>
  </si>
  <si>
    <t>Aysén del General Carlos Ibáñez del Campo</t>
  </si>
  <si>
    <t>Magallanes y Antártica Chilena</t>
  </si>
  <si>
    <t>CUADRO N° 119</t>
  </si>
  <si>
    <t>NÚMERO PROMEDIO MENSUAL DE  SUBSIDIOS FAMILIARES EMITIDOS A PAGO, SEGÚN REGIÓN Y TIPO DE CAUSANTE</t>
  </si>
  <si>
    <t>DISCAPACITADOS MENTALES</t>
  </si>
  <si>
    <t>Tarapacá</t>
  </si>
  <si>
    <t>CUADRO N° 120</t>
  </si>
  <si>
    <t>NÚMERO PROMEDIO MENSUAL Y MONTO EMITIDO EN SUBSIDIOS PARA DISCAPACITADOS MENTALES MENORES DE 18 AÑOS, SEGÚN REGIÓN</t>
  </si>
  <si>
    <t>CUADRO N° 121</t>
  </si>
  <si>
    <t>NÚMERO PROMEDIO MENSUAL DE SUBSIDIOS PARA DISCAPACITADOS MENTALES MENORES DE 18 AÑOS, SEGÚN REGIÓN Y SEXO</t>
  </si>
  <si>
    <t>2013- 2015</t>
  </si>
  <si>
    <t>CUADRO N° 122</t>
  </si>
  <si>
    <t>APORTE FAMILIAR PERMANENTE DE MARZO 2015. 
NÚMERO DE APORTES EMITIDOS Y GASTO</t>
  </si>
  <si>
    <t>TIPO DE BENEFICIARIO</t>
  </si>
  <si>
    <t>NÚMERO DE APORTES</t>
  </si>
  <si>
    <t>GASTO EN M$</t>
  </si>
  <si>
    <t>Subsidio Familiar</t>
  </si>
  <si>
    <t>Asignación Familiar</t>
  </si>
  <si>
    <t>Asignación Maternal</t>
  </si>
  <si>
    <t>Seguridades y Oportunidades Chile Solidario</t>
  </si>
  <si>
    <t>Nota: Beneficios emitidos a pago entre marzo de 2015 y marzo de 2016.</t>
  </si>
  <si>
    <t>CUADRO N°145</t>
  </si>
  <si>
    <t>CAJAS DE COMPENSACION DE ASIGNACION FAMILIAR</t>
  </si>
  <si>
    <t>BALANCES GENERALES AL 31 DE DICIEMBRE DE 2015</t>
  </si>
  <si>
    <t xml:space="preserve"> (Montos en miles de $)</t>
  </si>
  <si>
    <t>18 DE SEPT.</t>
  </si>
  <si>
    <t>ACTIVOS</t>
  </si>
  <si>
    <t>Efectivo y equivalentes al efectivo</t>
  </si>
  <si>
    <t>Colocaciones de crédito social, corriente (neto)</t>
  </si>
  <si>
    <t>Activos por mutuos hipotecarios endosables, corrientes</t>
  </si>
  <si>
    <t>Deudores previsionales (neto)</t>
  </si>
  <si>
    <t>Deudores cormerciales y otras cuentas por cobrar corrientes</t>
  </si>
  <si>
    <t>Otros activos corrientes</t>
  </si>
  <si>
    <t>ACTIVOS CORRIENTES</t>
  </si>
  <si>
    <t>Colocaciones de crédito social, no corrientes (neto)</t>
  </si>
  <si>
    <t>Activos por mutuos hipotecarios endosables, no corrientes</t>
  </si>
  <si>
    <t>Derechos por cobrar no corrientes</t>
  </si>
  <si>
    <t>Cuentas por cobrar a entidades relacionadas, no corrientes</t>
  </si>
  <si>
    <t>Inversiones contabilizadas utilizando el método de la participación</t>
  </si>
  <si>
    <t>Activos intangibles distintos de la plusvalía</t>
  </si>
  <si>
    <t>Propiedades, plantas y equipos</t>
  </si>
  <si>
    <t>Otros activos no corrientes</t>
  </si>
  <si>
    <t>ACTIVOS NO CORRIENTES</t>
  </si>
  <si>
    <t>TOTAL ACTIVOS</t>
  </si>
  <si>
    <t>PASIVOS</t>
  </si>
  <si>
    <t>Otros pasivos financieros, Corrientes</t>
  </si>
  <si>
    <t>Cuentas por pagar comerciales y otras cuentas por pagar</t>
  </si>
  <si>
    <t>Cuentas por pagar a entidades relacionadas, corrientes</t>
  </si>
  <si>
    <t>Provisiones corrientes por beneficios a empleados</t>
  </si>
  <si>
    <t>Otros pasivos corrientes</t>
  </si>
  <si>
    <t>PASIVOS CORRIENTES</t>
  </si>
  <si>
    <t>Otros pasivos financieros, no corrientes</t>
  </si>
  <si>
    <t>Otros pasivos no corrientes</t>
  </si>
  <si>
    <t>PASIVOS NO CORRIENTES</t>
  </si>
  <si>
    <t>Fondo Social</t>
  </si>
  <si>
    <t>Ganancia (pérdida)</t>
  </si>
  <si>
    <t>PATRIMONIO</t>
  </si>
  <si>
    <t xml:space="preserve">TOTAL PASIVOS </t>
  </si>
  <si>
    <t>Fuente: Estados Financieros Individuales de las Cajas de Compensación de Asignación Familiar bajo normas IFRS</t>
  </si>
  <si>
    <t>ESTADOS DE RESULTADO AL 31 DE DICIEMBRE DE 2015</t>
  </si>
  <si>
    <t>CUENTAS</t>
  </si>
  <si>
    <t>Ingresos por intereses y reajustes</t>
  </si>
  <si>
    <t>Gastos por intereses y reajustes</t>
  </si>
  <si>
    <t>Provisión por riesgo de crédito</t>
  </si>
  <si>
    <t>Remuneraciones y gastos del personal</t>
  </si>
  <si>
    <t>Gastos de administración</t>
  </si>
  <si>
    <t>Depreciaciones y amortizaciones</t>
  </si>
  <si>
    <t>Ingresos por comisiones</t>
  </si>
  <si>
    <t>Gastos por comisiones</t>
  </si>
  <si>
    <t>Ingresos por mutuos hipotecarios endosables</t>
  </si>
  <si>
    <t>Egresos por mutuos hipotecarios endosables</t>
  </si>
  <si>
    <t>Otros ingresos operacionales</t>
  </si>
  <si>
    <t>Otros gastos operacionales</t>
  </si>
  <si>
    <t>SERVICIOS FINANCIEROS</t>
  </si>
  <si>
    <t>Ingresos por prestaciones adicionales</t>
  </si>
  <si>
    <t>Gastos por prestaciones adicionales</t>
  </si>
  <si>
    <t>Ingresos por prestaciones complementarias</t>
  </si>
  <si>
    <t>Gastos por prestaciones complementarias</t>
  </si>
  <si>
    <t>Otros ingresos/egresos</t>
  </si>
  <si>
    <t>BENEFICIOS SOCIALES</t>
  </si>
  <si>
    <t>Resultado antes de impuesto a la renta</t>
  </si>
  <si>
    <t>Impuesto a la renta (-)</t>
  </si>
  <si>
    <t>EXCEDENTE (DÉFICIT) DEL EJERCICIO</t>
  </si>
  <si>
    <t xml:space="preserve">Fuente: Estados Financieros individuales de las Cajas de Compensación de Asignación Familiar. </t>
  </si>
  <si>
    <t>NÚMERO DE AFILIADOS A LOS SERVICIOS DE BIENESTAR FISCALIZADOS POR LA SUPERINTENDENCIA DE SEGURIDAD SOCIAL, SEGÚN INSTITUCIÓN Y TIPO DE AFILIADO</t>
  </si>
  <si>
    <t xml:space="preserve"> DICIEMBRE DE 2015</t>
  </si>
  <si>
    <t>SERVICIOS DE BIENESTAR</t>
  </si>
  <si>
    <t>JUBILADOS</t>
  </si>
  <si>
    <t xml:space="preserve">  TOTAL</t>
  </si>
  <si>
    <t>Agencia de Calidad de la Educación</t>
  </si>
  <si>
    <t xml:space="preserve">Agencia de Cooperación Internacional </t>
  </si>
  <si>
    <t>Agencia Nacional de Inteligencia</t>
  </si>
  <si>
    <t>Astilleros y Maestranzas de la Armada</t>
  </si>
  <si>
    <t>Central de Abastecimiento del Sistema Nac. de Serv. de Salud</t>
  </si>
  <si>
    <t>Centro de Referencia de Salud de Maipú</t>
  </si>
  <si>
    <t>Centro de Referencia de Salud de Peñalolén Cordillera Oriente</t>
  </si>
  <si>
    <t>Comisión Nacional de Riego</t>
  </si>
  <si>
    <t xml:space="preserve">Consejo Nacional de la Cultura y las Artes </t>
  </si>
  <si>
    <t>Consejo Nacional de Televisión</t>
  </si>
  <si>
    <t>Consejo para la Transparencia</t>
  </si>
  <si>
    <t>Corporación de Asistencia Judicial - Región de Valparaíso</t>
  </si>
  <si>
    <t>Corporación de Asistencia Judicial - Región del Biobío</t>
  </si>
  <si>
    <t>Corporación de Asistencia Judicial - Región Metropolitana</t>
  </si>
  <si>
    <t>Corporación de Asistencia Judicial de las Regiones de Tarapacá y Antofagasta (2)</t>
  </si>
  <si>
    <t>Corporación Nacional de Desarrollo Indígena</t>
  </si>
  <si>
    <t>Defensoría Penal Pública</t>
  </si>
  <si>
    <t>Dirección de Bibliotecas, Archivos y Museos</t>
  </si>
  <si>
    <t>Dirección de Compras y Contratación Pública</t>
  </si>
  <si>
    <t>Dirección General de Movilización Nacional</t>
  </si>
  <si>
    <t>Dirección General de Relaciones Económicas Internacionales (2)</t>
  </si>
  <si>
    <t>Dirección Nacional del Servicio Civil</t>
  </si>
  <si>
    <t>Empresa de Correos de Chile</t>
  </si>
  <si>
    <t>Empresa de los Ferrocarriles del Estado</t>
  </si>
  <si>
    <t>Empresa Nacional de Aeronáutica</t>
  </si>
  <si>
    <t xml:space="preserve">Empresa Nacional de Minería </t>
  </si>
  <si>
    <t>Gendarmería de Chile</t>
  </si>
  <si>
    <t>Gobierno Regional de Antofagasta</t>
  </si>
  <si>
    <t>Gobierno Regional de la Región Metropolitana de Santiago</t>
  </si>
  <si>
    <t>Gobierno Regional de Los Lagos</t>
  </si>
  <si>
    <t>Gobierno Regional de Los Ríos</t>
  </si>
  <si>
    <t xml:space="preserve">Gobierno Regional del Maule </t>
  </si>
  <si>
    <t>Gobierno Regional V Región</t>
  </si>
  <si>
    <t>Gobierno Regional XII Región</t>
  </si>
  <si>
    <t>Gobierno Regional - Región de Coquimbo</t>
  </si>
  <si>
    <t>Gobierno Regional - Región del Biobío</t>
  </si>
  <si>
    <t>Instituto de Previsión Social</t>
  </si>
  <si>
    <t>Instituto de Salud Pública de Chile</t>
  </si>
  <si>
    <t xml:space="preserve">Instituto Nacional de Deportes de Chile </t>
  </si>
  <si>
    <t>Instituto Nacional de la Juventud</t>
  </si>
  <si>
    <t>Ministerio de Bienes Nacionales</t>
  </si>
  <si>
    <t>Ministerio de Economía, Fomento y Turismo</t>
  </si>
  <si>
    <t>Ministerio de Educación</t>
  </si>
  <si>
    <t>Ministerio de Energía</t>
  </si>
  <si>
    <t>Ministerio de Minería</t>
  </si>
  <si>
    <t>Ministerio de Obras Públicas</t>
  </si>
  <si>
    <t xml:space="preserve">Ministerio de Desarrollo Social </t>
  </si>
  <si>
    <t>Ministerio de Relaciones Exteriores</t>
  </si>
  <si>
    <t>Ministerio de Salud</t>
  </si>
  <si>
    <t>Ministerio de Transportes y Telecom. y Jta. de Aeronáutica Civil</t>
  </si>
  <si>
    <t xml:space="preserve">Ministerio de Viv. y Urbanismo y SERVIU Reg. y Metropolitano </t>
  </si>
  <si>
    <t>Ministerio del Interior y Seguridad Pública</t>
  </si>
  <si>
    <t>Ministerio del Medio Ambiente</t>
  </si>
  <si>
    <t>Ministerio Secretaría General de Gobierno</t>
  </si>
  <si>
    <t xml:space="preserve">Poder Judicial </t>
  </si>
  <si>
    <t>Presidencia de la República</t>
  </si>
  <si>
    <t>Secretaría y Administración del Ministerio de Justicia</t>
  </si>
  <si>
    <t>Servicio Administrativo del Gob. Regional de Arica y Parinacota</t>
  </si>
  <si>
    <t>Servicio Administrativo del Gobierno Regional de Atacama</t>
  </si>
  <si>
    <t xml:space="preserve">Servicio Administrativo del Gob. Regional de Aysén, XI Región </t>
  </si>
  <si>
    <t>Servicio Administrativo del Gobierno Regional de Tarapacá</t>
  </si>
  <si>
    <t xml:space="preserve">Servicio Agrícola y Ganadero </t>
  </si>
  <si>
    <t>Servicio de Evaluación Ambiental</t>
  </si>
  <si>
    <t>Servicio de Gobierno Regional Sexta Región</t>
  </si>
  <si>
    <t>Servicio de Impuestos Internos</t>
  </si>
  <si>
    <t>Servicio de Salud Aconcagua</t>
  </si>
  <si>
    <t xml:space="preserve">Servicio de Salud Aysén  </t>
  </si>
  <si>
    <t>Servicio de Salud Chiloé (1)</t>
  </si>
  <si>
    <t>Servicio de Salud Libertador General  Bernardo O'Higgins</t>
  </si>
  <si>
    <t>Servicio de Salud Maule</t>
  </si>
  <si>
    <t>Servicio de Salud Metropolitano Sur Oriente</t>
  </si>
  <si>
    <t>Servicio de Salud Valparaíso-San Antonio (1)</t>
  </si>
  <si>
    <t>Servicio de Salud Viña del Mar-Quillota</t>
  </si>
  <si>
    <t>Servicio de Tesorerías</t>
  </si>
  <si>
    <t>Servicio Médico Legal</t>
  </si>
  <si>
    <t>Servicio Nacional de la Discapacidad</t>
  </si>
  <si>
    <t>Servicio Nacional de Pesca y Acuicultura</t>
  </si>
  <si>
    <t>Servicio Nacional del Adulto Mayor</t>
  </si>
  <si>
    <t xml:space="preserve">Servicio Nacional del Consumidor </t>
  </si>
  <si>
    <t>Servicio Nacional para la Prevención y Rehabilitación del Consumo de Drogas y Alcohol</t>
  </si>
  <si>
    <t>Subsecretaría para las Fuerzas Armadas del Ministerio de Defensa Nacional</t>
  </si>
  <si>
    <t>Superintendencia de Bancos e Instituciones Financieras</t>
  </si>
  <si>
    <t>Superintendencia de Casinos de Juego</t>
  </si>
  <si>
    <t>Superintendencia de Educación</t>
  </si>
  <si>
    <t>Superintendencia de Insolvencia y Reemprendimiento</t>
  </si>
  <si>
    <t>Superintendencia de Pensiones</t>
  </si>
  <si>
    <t>Superintendencia de Salud</t>
  </si>
  <si>
    <t>Superintendencia del Medio Ambiente (2)</t>
  </si>
  <si>
    <t>Tribunales Tributarios y Aduaneros</t>
  </si>
  <si>
    <t xml:space="preserve">Universidad de Atacama (1) </t>
  </si>
  <si>
    <t xml:space="preserve">Universidad de La Serena </t>
  </si>
  <si>
    <t>Universidad de Playa Ancha de Ccias. de la Educ. de Valpo.</t>
  </si>
  <si>
    <t xml:space="preserve">Universidad de Valparaíso </t>
  </si>
  <si>
    <t>Universidad del Biobío</t>
  </si>
  <si>
    <t xml:space="preserve">Universidad Tecnológica Metropolitana </t>
  </si>
  <si>
    <t>(1) Al no contar al cierre del boletín con la información que se proporciona en los estados financieros, se incluyen las cifras estimadas al mes de diciembre por el Servicio de Bienestar.</t>
  </si>
  <si>
    <t>(2) Servicios de Bienestar que comenzaron a operar durante el 2015</t>
  </si>
  <si>
    <t>ESTADO DE INGRESOS Y GASTOS DE LOS SERVICIOS DE BIENESTAR FISCALIZADOS POR LA SUPERINTENDENCIA DE SEGURIDAD SOCIAL, POR INSTITUCIÓN</t>
  </si>
  <si>
    <t>(En millones de $)</t>
  </si>
  <si>
    <t>SERVICIOS  DE BIENESTAR</t>
  </si>
  <si>
    <t>APORTES AFILIADOS</t>
  </si>
  <si>
    <t>APORTE INSTITUC.</t>
  </si>
  <si>
    <t>RENTA INVERS.</t>
  </si>
  <si>
    <t>OTROS INGRESOS</t>
  </si>
  <si>
    <t>BENEF. MÉDICOS</t>
  </si>
  <si>
    <t>SEGUROS</t>
  </si>
  <si>
    <t>SUBSIDIOS</t>
  </si>
  <si>
    <t>BENEF. FACULTAT.</t>
  </si>
  <si>
    <t>OTROS GASTOS</t>
  </si>
  <si>
    <t>TOTAL GASTOS</t>
  </si>
  <si>
    <t>EXCEDENTE (DÉFICIT)</t>
  </si>
  <si>
    <t>Agencia de Calidad de la Educación (1)</t>
  </si>
  <si>
    <t>Agencia de Cooperación Internacional</t>
  </si>
  <si>
    <t xml:space="preserve">Central de Abast.del Sist. Nac. de Serv.de Salud (1) </t>
  </si>
  <si>
    <t xml:space="preserve">Centro de Referencia de Salud de Maipú </t>
  </si>
  <si>
    <t xml:space="preserve">Centro de Ref. de Salud Peñalolén Cordillera Oriente </t>
  </si>
  <si>
    <t xml:space="preserve">Comisión Chilena de Energía Nuclear </t>
  </si>
  <si>
    <t>Comisión Nac. de Invest. Científica y Tecnológica</t>
  </si>
  <si>
    <t>Consejo Nacional de la Cultura y las Artes (1)</t>
  </si>
  <si>
    <t xml:space="preserve">Consejo Nacional de Televisión </t>
  </si>
  <si>
    <t>Corpor. de Asistencia Judicial Región de Valparaíso</t>
  </si>
  <si>
    <t>Corpor. de Asistencia Judicial Región del Biobío</t>
  </si>
  <si>
    <t>Corpor. de Asistencia Judicial Región Metropol.</t>
  </si>
  <si>
    <t>Corporación de Asistencia Judicial de las Regiones de Tarapacá y Antofagasta (3)</t>
  </si>
  <si>
    <t xml:space="preserve">Defensoría Penal Pública </t>
  </si>
  <si>
    <t xml:space="preserve">Dirección de Bibliotecas, Archivos y Museos </t>
  </si>
  <si>
    <t xml:space="preserve">Dirección de Prev. de Carabineros de Chile </t>
  </si>
  <si>
    <t>Dirección Gral. de Relac. Económ. Internacionales (3)</t>
  </si>
  <si>
    <t xml:space="preserve">Dirección Nacional del Servicio Civil </t>
  </si>
  <si>
    <t xml:space="preserve">Empresa de Correos de Chile </t>
  </si>
  <si>
    <t xml:space="preserve">Empresa de los Ferrocarriles del Estado </t>
  </si>
  <si>
    <t xml:space="preserve">Empresa Nacional de Minería (1) </t>
  </si>
  <si>
    <t xml:space="preserve">Fondo de Solidaridad e Inversión Social </t>
  </si>
  <si>
    <t xml:space="preserve">Gendarmería de Chile </t>
  </si>
  <si>
    <t xml:space="preserve">Gobierno Regional de Antofagasta </t>
  </si>
  <si>
    <t>Gobierno Regional de la Región Metrop. de Santiago</t>
  </si>
  <si>
    <t xml:space="preserve">Gobierno Regional de Los Lagos </t>
  </si>
  <si>
    <t xml:space="preserve">Gobierno Regional del Maule   </t>
  </si>
  <si>
    <t xml:space="preserve">Gobierno Regional V Región </t>
  </si>
  <si>
    <t xml:space="preserve">Gobierno Regional - Región de Coquimbo  </t>
  </si>
  <si>
    <t xml:space="preserve">Gobierno Regional - Región del Biobío </t>
  </si>
  <si>
    <t xml:space="preserve">Hospital Padre Alberto Hurtado </t>
  </si>
  <si>
    <t xml:space="preserve">Instituto de Desarrollo Agropecuario </t>
  </si>
  <si>
    <t xml:space="preserve">Instituto de Previsión Social </t>
  </si>
  <si>
    <t>Instituto Nacional de Deportes de Chile</t>
  </si>
  <si>
    <t xml:space="preserve">Ministerio de Economía, Fomento y Turismo </t>
  </si>
  <si>
    <t xml:space="preserve">Ministerio de Minería </t>
  </si>
  <si>
    <t>Min. de Transp. y Telec. y Junta de Aeronáutica Civil</t>
  </si>
  <si>
    <t>Min. de Viv. y Urb. y Serviu Reg. y Metropolitano</t>
  </si>
  <si>
    <t xml:space="preserve">Ministerio del Interior y Seguridad Pública </t>
  </si>
  <si>
    <t xml:space="preserve">Ministerio Secretaría General de Gobierno </t>
  </si>
  <si>
    <t>Secret. y Administ. del Ministerio de Justicia</t>
  </si>
  <si>
    <t>Servicio Administ. Gobierno Reg. Arica y Parinacota</t>
  </si>
  <si>
    <t>Servicio Administrativo Gobierno Reg. Atacama</t>
  </si>
  <si>
    <t xml:space="preserve">Servicio Administrativo Gobierno Reg. Aysén </t>
  </si>
  <si>
    <t>Servicio Administrativo Gobierno Reg. Tarapacá</t>
  </si>
  <si>
    <t xml:space="preserve">Servicio de Registro Civil e Identificación </t>
  </si>
  <si>
    <t xml:space="preserve">Servicio de Salud Antofagasta </t>
  </si>
  <si>
    <t xml:space="preserve">Servicio de Salud Aysén </t>
  </si>
  <si>
    <t>Servicio de Salud Chiloé (2)</t>
  </si>
  <si>
    <t xml:space="preserve">Servicio de Salud L. Gral.  Bernardo O'Higgins </t>
  </si>
  <si>
    <t xml:space="preserve">Servicio de Salud Metropolitano Central        </t>
  </si>
  <si>
    <t xml:space="preserve">Servicio de Salud Metropolitano Norte           </t>
  </si>
  <si>
    <t xml:space="preserve">Servicio de Salud Metropolitano Occidente </t>
  </si>
  <si>
    <t xml:space="preserve">Servicio de Salud Metropolitano Oriente       </t>
  </si>
  <si>
    <t xml:space="preserve">Servicio de Salud Metropolitano Sur       </t>
  </si>
  <si>
    <t xml:space="preserve">Servicio de Salud Metropolitano Sur Oriente       </t>
  </si>
  <si>
    <t xml:space="preserve">Servicio de Salud Osorno </t>
  </si>
  <si>
    <t>Servicio de Salud Valparaíso-San Antonio (2)</t>
  </si>
  <si>
    <t xml:space="preserve">Servicio de Salud Viña del Mar-Quillota </t>
  </si>
  <si>
    <t>Servicio Médico  Legal</t>
  </si>
  <si>
    <t xml:space="preserve">Servicio Nacional de la Discapacidad </t>
  </si>
  <si>
    <t>Servicio Nacional del Consumidor</t>
  </si>
  <si>
    <t xml:space="preserve">Servicio Nacional para la Prevención y Rehabilitación del Consumo de Drogas y Alcohol </t>
  </si>
  <si>
    <t>Superint. de Bancos e Instituciones Financieras</t>
  </si>
  <si>
    <t xml:space="preserve">Superintendencia de Casinos de Juego </t>
  </si>
  <si>
    <t xml:space="preserve">Superintendencia de Servicios Sanitarios </t>
  </si>
  <si>
    <t xml:space="preserve">Superintendencia de Valores y Seguros </t>
  </si>
  <si>
    <t>Superintendencia del Medio Ambiente (3)</t>
  </si>
  <si>
    <t xml:space="preserve">Tribunales Tributarios y Aduaneros </t>
  </si>
  <si>
    <t xml:space="preserve">Universidad Arturo Prat </t>
  </si>
  <si>
    <t xml:space="preserve">Universidad de Antofagasta </t>
  </si>
  <si>
    <t xml:space="preserve">Universidad de Atacama (2) </t>
  </si>
  <si>
    <t xml:space="preserve">Universidad de Magallanes </t>
  </si>
  <si>
    <t xml:space="preserve">Univ. de Playa Ancha de Ciencias de la Educ. (1) </t>
  </si>
  <si>
    <t>Univ. Metrop. de Ciencias de la Educación</t>
  </si>
  <si>
    <t xml:space="preserve">Universidad  Tecnológica Metropolitana </t>
  </si>
  <si>
    <t>Fuente: Estados Financieros de los Servicios de Bienestar año 2015.</t>
  </si>
  <si>
    <t>(1) Se detectó error(es) en el Estado de Resultados remitido, por lo que no se publica la información.</t>
  </si>
  <si>
    <t>(2) No se dispone de información a la fecha de cierre del presente boletín.</t>
  </si>
  <si>
    <t>(3) Servicios de Bienestar que comenzaron a operar durante el 2015</t>
  </si>
  <si>
    <t xml:space="preserve">VI Estadísticas de Licencia Médica Electrónica </t>
  </si>
  <si>
    <t>EVOLUCIÓN ANUAL EN LA EMISIÓN DE LICENCIAS MÉDICAS ELECTRÓNICAS, SEGÚN TIPO DE COTIZANTE, 2007-2015</t>
  </si>
  <si>
    <t>EVOLUCIÓN MENSUAL EN LA EMISIÓN DE LICENCIAS MÉDICAS ELECTRÓNICAS, 2015</t>
  </si>
  <si>
    <t>DISTRIBUCIÓN DE LA EMISIÓN DE LICENCIA MÉDICA ELECTRÓNICA, SEGÚN DÍA DE LA SEMANA, 2015</t>
  </si>
  <si>
    <t>RANGO DE LICENCIAS MÉDICAS ELECTRÓNICAS OTORGADAS POR TRABAJADOR, 2015</t>
  </si>
  <si>
    <t>DISTRIBUCIÓN DE LICENCIAS MÉDICAS ELECTRÓNICAS EMITIDAS, SEGÚN RANGO ETARIO DEL TRABAJADOR, 2015</t>
  </si>
  <si>
    <t>DISTRIBUCIÓN DE LICENCIAS MÉDICAS ELECTRÓNICAS EMITIDAS SEGÚN RANGO DE DÍAS DE REPOSO OTORGADOS AL TRABAJADOR ,2015</t>
  </si>
  <si>
    <t xml:space="preserve">DISTRIBUCIÓN DE LICENCIAS MÉDICAS ELECTRÓNICAS RESUELTAS SEGÚN TIPO DE PRONUNCIAMIENTO, 2015 </t>
  </si>
  <si>
    <t>DISTRIBUCIÓN DE LICENCIAS MÉDICAS ELECTRÓNICAS RESUELTAS SEGÚN FAMILIA DE DIAGNÓSTICO Y TIPO DE PRONUNCIAMIENTO, 2015</t>
  </si>
  <si>
    <t>DISTRIBUCIÓN DE LICENCIAS MÉDICAS ELECTRÓNICAS RESUELTAS SEGÚN TIPO DE LICENCIA, 2015</t>
  </si>
  <si>
    <t>CUADRO N° 123</t>
  </si>
  <si>
    <t>EVOLUCIÓN ANUAL EN LA EMISIÓN DE LICENCIAS MÉDICAS ELECTRÓNICAS,</t>
  </si>
  <si>
    <t>SEGÚN TIPO DE COTIZANTE</t>
  </si>
  <si>
    <t>2007 - 2015</t>
  </si>
  <si>
    <t>Tipo de Cotizante</t>
  </si>
  <si>
    <r>
      <t xml:space="preserve">LME emitidas respecto
 de cotizantes FONASA </t>
    </r>
    <r>
      <rPr>
        <b/>
        <vertAlign val="superscript"/>
        <sz val="11"/>
        <rFont val="Arial"/>
        <family val="2"/>
      </rPr>
      <t>(1)</t>
    </r>
  </si>
  <si>
    <r>
      <t xml:space="preserve">LME emitidas respecto
de Cotizantes ISAPRE </t>
    </r>
    <r>
      <rPr>
        <b/>
        <vertAlign val="superscript"/>
        <sz val="11"/>
        <rFont val="Arial"/>
        <family val="2"/>
      </rPr>
      <t>(2)</t>
    </r>
  </si>
  <si>
    <t>(1) Cotizantes FONASA inician su emisión el 7 de noviembre de 2011</t>
  </si>
  <si>
    <t>(2) Cotizantes Isapre inician su emisión  el 23 de agosto de 2007</t>
  </si>
  <si>
    <t>CUADRO N° 124</t>
  </si>
  <si>
    <t>EVOLUCIÓN MENSUAL EN LA EMISIÓN DE LICENCIAS MÉDICAS ELECTRÓNICAS</t>
  </si>
  <si>
    <t>Tipo de Cotizantes</t>
  </si>
  <si>
    <t>Mes</t>
  </si>
  <si>
    <t>FONASA</t>
  </si>
  <si>
    <t>ISAPRE</t>
  </si>
  <si>
    <t>CUADRO N° 125</t>
  </si>
  <si>
    <t>DISTRIBUCIÓN DE LA EMISIÓN DE LICENCIA MÉDICA ELECTRÓNICA, SEGÚN DÍA DE LA SEMANA</t>
  </si>
  <si>
    <t>Día de la semana</t>
  </si>
  <si>
    <t>Lunes</t>
  </si>
  <si>
    <t>Martes</t>
  </si>
  <si>
    <t>Miércoles</t>
  </si>
  <si>
    <t>Jueves</t>
  </si>
  <si>
    <t>Viernes</t>
  </si>
  <si>
    <t>Sábado</t>
  </si>
  <si>
    <t>Domingo</t>
  </si>
  <si>
    <t>CUADRO N° 126</t>
  </si>
  <si>
    <t>RANGO DE LICENCIAS MÉDICAS ELECTRÓNICAS OTORGADAS POR TRABAJADOR</t>
  </si>
  <si>
    <t>Rango de LME otorgadas</t>
  </si>
  <si>
    <t xml:space="preserve">1 a 3 </t>
  </si>
  <si>
    <t xml:space="preserve">4 a 5 </t>
  </si>
  <si>
    <t xml:space="preserve">6 a 10 </t>
  </si>
  <si>
    <t xml:space="preserve">11 a 15 </t>
  </si>
  <si>
    <t xml:space="preserve">Más de 15 </t>
  </si>
  <si>
    <t xml:space="preserve">Total </t>
  </si>
  <si>
    <t>CUADRO N° 127</t>
  </si>
  <si>
    <t>DISTRIBUCIÓN DE LICENCIAS MÉDICAS ELECTRÓNICAS EMITIDAS, SEGÚN RANGO ETARIO DEL TRABAJADOR</t>
  </si>
  <si>
    <t>Rango de 
edad</t>
  </si>
  <si>
    <t>19 y menos años</t>
  </si>
  <si>
    <t>20 a 24 años</t>
  </si>
  <si>
    <t>25 a 34 años</t>
  </si>
  <si>
    <t>35 a 44 años</t>
  </si>
  <si>
    <t>45 a 54 años</t>
  </si>
  <si>
    <t>55 a 64 años</t>
  </si>
  <si>
    <t>65 y más años</t>
  </si>
  <si>
    <t>CUADRO N° 128</t>
  </si>
  <si>
    <t xml:space="preserve">DISTRIBUCIÓN DE LICENCIAS MÉDICAS ELECTRÓNICAS EMITIDAS SEGÚN RANGO DE DÍAS DE REPOSO OTORGADOS AL TRABAJADOR </t>
  </si>
  <si>
    <t>Rango de días</t>
  </si>
  <si>
    <t>1 a 3 días</t>
  </si>
  <si>
    <t>4 a 7 días</t>
  </si>
  <si>
    <t>8 a 13 días</t>
  </si>
  <si>
    <t>14 a 15 días</t>
  </si>
  <si>
    <t>16 a 29 días</t>
  </si>
  <si>
    <t>30 días</t>
  </si>
  <si>
    <t>31 a 41 días</t>
  </si>
  <si>
    <t>42 días</t>
  </si>
  <si>
    <t>43 a 83 días</t>
  </si>
  <si>
    <t>84 días</t>
  </si>
  <si>
    <t>Más de 85 días</t>
  </si>
  <si>
    <t>CUADRO N° 129</t>
  </si>
  <si>
    <t xml:space="preserve">DISTRIBUCIÓN DE LICENCIAS MÉDICAS ELECTRÓNICAS RESUELTAS SEGÚN TIPO DE PRONUNCIAMIENTO </t>
  </si>
  <si>
    <t>Tipo de Pronunciamiento</t>
  </si>
  <si>
    <t>Amplíase</t>
  </si>
  <si>
    <t>Autorízase</t>
  </si>
  <si>
    <t>Recházase</t>
  </si>
  <si>
    <t>Redúcese</t>
  </si>
  <si>
    <t>Pendiente de resolución</t>
  </si>
  <si>
    <t>CUADRO N° 130</t>
  </si>
  <si>
    <t>DISTRIBUCIÓN DE LICENCIAS MÉDICAS ELECTRÓNICAS RESUELTAS SEGÚN FAMILIA DE DIAGNÓSTICO Y TIPO DE PRONUNCIAMIENTO</t>
  </si>
  <si>
    <t>Ciertas infecciones y enfermedades parasitarias</t>
  </si>
  <si>
    <t>Trastornos mentales y del comportamiento</t>
  </si>
  <si>
    <t>Enfermedades del sistema respiratorio</t>
  </si>
  <si>
    <t>Enfermedades del sistema digestivo</t>
  </si>
  <si>
    <t>Enfermedades del sistema osteomuscular y del tejido conjuntivo</t>
  </si>
  <si>
    <t>Lesiones, envenenamiento y ciertas otras consecuencias de origen externo</t>
  </si>
  <si>
    <t>Otras familias de diagnósticos</t>
  </si>
  <si>
    <t>CUADRO N° 131</t>
  </si>
  <si>
    <t xml:space="preserve">DISTRIBUCIÓN DE LICENCIAS MÉDICAS ELECTRÓNICAS RESUELTAS SEGÚN TIPO DE LICENCIA </t>
  </si>
  <si>
    <t>Tipo de Licencia</t>
  </si>
  <si>
    <t>Enfermedad o accidente común</t>
  </si>
  <si>
    <t>Prórroga medicina preventiva</t>
  </si>
  <si>
    <t>Licencia maternal pre y posnatal</t>
  </si>
  <si>
    <t>Enfermedad grave del niño menor de 1 año</t>
  </si>
  <si>
    <t>Accidente del Trabajo o del Trayecto</t>
  </si>
  <si>
    <t>Enfermedad Profesional</t>
  </si>
  <si>
    <t>Patología del embarazo</t>
  </si>
  <si>
    <t>Nota: Las cifras se refieren al tipo de licencia que la respectiva contraloría médica consigna en el pronunciamiento de la licencia</t>
  </si>
  <si>
    <t>VII Estadísticas de Otros Beneficios</t>
  </si>
  <si>
    <t>NÚMERO DE SUBSIDIOS AL EMPLEO DE LA MUJER CONCEDIDOS, SEGÚN TIPO DE BENEFICIARIO 2013 -2015</t>
  </si>
  <si>
    <t>NÚMERO  DE SUBSIDIOS AL EMPLEO DE LA MUJER EMITIDOS A PAGO, SEGÚN TIPO DE PAGO Y DE BENEFICIARIO 2013 - 2015</t>
  </si>
  <si>
    <t>GASTO TOTAL EMITIDO EN SUBSIDIOS AL EMPLEO DE LA MUJER, SEGÚN TIPO DE PAGO Y DE BENEFICIARIO 2013 - 2015</t>
  </si>
  <si>
    <t>NÚMERO PROMEDIO MENSUAL Y MONTO ANUAL DE SUBSIDIOS DE CESANTÍA EMITIDOS A PAGO, SEGÚN ENTIDAD PAGADORA</t>
  </si>
  <si>
    <t xml:space="preserve">Número </t>
  </si>
  <si>
    <t>Monto M$</t>
  </si>
  <si>
    <t>IPS</t>
  </si>
  <si>
    <t>CCAF Los Héroes</t>
  </si>
  <si>
    <t>Tesorería (1)</t>
  </si>
  <si>
    <t>(1) La información corresponde a subsidios pagados a funcionarios públicos y municipales. No se dispone de información de número de Subsidios pagados.</t>
  </si>
  <si>
    <t xml:space="preserve">     </t>
  </si>
  <si>
    <t>NÚMERO DE SUBSIDIOS DE CESANTIA OTORGADOS POR PRIMERA VEZ, SEGÚN ENTIDAD PAGADORA</t>
  </si>
  <si>
    <t>2009 - 2015</t>
  </si>
  <si>
    <t>Nota: La información no incluye los subsidios de los funcionarios públicos ni municipales pagados por la Tesorería General de la República.</t>
  </si>
  <si>
    <t>INGRESOS Y EGRESOS DEL SISTEMA DE SUBSIDIOS DE CESANTÍA</t>
  </si>
  <si>
    <t>Reintegros</t>
  </si>
  <si>
    <t>Subsidios de Cesantía</t>
  </si>
  <si>
    <t>Indemnizaciones</t>
  </si>
  <si>
    <t>Total beneficios emitidos</t>
  </si>
  <si>
    <t>(1)  El Régimen no es contributivo. Las cifras corresponden a cotizaciones rezagadas.</t>
  </si>
  <si>
    <t>MONTO UNITARIO MENSUAL  DEL  SUBSIDIO DE CESANTIA PARA LOS TRABAJADORES DE LOS SECTORES  PRIVADO Y PÚBLICO</t>
  </si>
  <si>
    <t xml:space="preserve">       (Montos en $ de cada año)</t>
  </si>
  <si>
    <t>Primeros 90 dias</t>
  </si>
  <si>
    <t>Entre  91  y 180 días</t>
  </si>
  <si>
    <t>Entre  181  y 360 días</t>
  </si>
  <si>
    <t>09-May.-1985</t>
  </si>
  <si>
    <t>20-Nov.-1990</t>
  </si>
  <si>
    <t>21-Nov.-1990</t>
  </si>
  <si>
    <t>30-Nov.-1991</t>
  </si>
  <si>
    <t>01-Dic.-1991</t>
  </si>
  <si>
    <t>31-Dic.-1992</t>
  </si>
  <si>
    <t>01-Ene.-1993</t>
  </si>
  <si>
    <t>31-Dic.-1993</t>
  </si>
  <si>
    <t>01-Ene.-1994</t>
  </si>
  <si>
    <t>31-Dic.-1994</t>
  </si>
  <si>
    <t>01-Ene.-1995</t>
  </si>
  <si>
    <t>31-Dic.-1995</t>
  </si>
  <si>
    <t>01-Ene.-1996</t>
  </si>
  <si>
    <t>a la fecha</t>
  </si>
  <si>
    <t>NUMERO DE BONOS BODAS DE ORO EMITIDOS A PAGO, SEGÚN AÑOS DE MATRIMONIO Y ESTADO CIVIL</t>
  </si>
  <si>
    <t>BONOS EMITIDOS SEGÚN AÑOS DE MATRIMONIO Y ESTADO CIVIL</t>
  </si>
  <si>
    <t>2011(1)</t>
  </si>
  <si>
    <t>MATRIMONIOS</t>
  </si>
  <si>
    <t>CON 50 AÑOS</t>
  </si>
  <si>
    <t>ENTRE 53 Y 59 AÑOS (2)</t>
  </si>
  <si>
    <t>CON 60 AÑOS O MÁS</t>
  </si>
  <si>
    <t>TOTAL MATRIMONIOS</t>
  </si>
  <si>
    <t>VIUDO(A)S</t>
  </si>
  <si>
    <t>TOTAL VIUDO(A)S</t>
  </si>
  <si>
    <t>TOTAL BONOS EMITIDOS</t>
  </si>
  <si>
    <t>MONTO TOTAL EMITIDO EN BONOS M$</t>
  </si>
  <si>
    <t>Nota: La información corresponde al número de cónyuges a los que se les emitió el pago del bono</t>
  </si>
  <si>
    <t>(1) Mayo a Diciembre</t>
  </si>
  <si>
    <t>(2) Por eliminación del artículo transitorio de la Ley N°20.506.</t>
  </si>
  <si>
    <t>NÚMERO  DE SUBSIDIOS AL EMPLEO JOVEN CONCEDIDOS, SEGÚN TIPO DE BENEFICIARIO</t>
  </si>
  <si>
    <t>AÑOS</t>
  </si>
  <si>
    <t>TRABAJADOR DEPENDIENTE</t>
  </si>
  <si>
    <t>TRABAJADOR INDEPENDIENTE</t>
  </si>
  <si>
    <t>EMPLEADORES</t>
  </si>
  <si>
    <t>Nota: Este beneficio fue creado por la Ley N°20.338 de 01/04/2009, cuya vigencia rige a contar del 01/07/2009.</t>
  </si>
  <si>
    <t>NÚMERO  DE SUBSIDIOS AL EMPLEO JOVEN EMITIDOS A PAGO, SEGÚN TIPO DE PAGO Y DE BENEFICIARIO</t>
  </si>
  <si>
    <t>NÚMERO PROMEDIO  DE SUBSIDIOS CON PAGO MENSUAL</t>
  </si>
  <si>
    <t>NÚMERO  DE SUBSIDIOS CON PAGO ANUAL</t>
  </si>
  <si>
    <t>CUADRO N°136</t>
  </si>
  <si>
    <t>GASTO TOTAL EMITIDO EN SUBSIDIOS AL EMPLEO JOVEN, SEGÚN TIPO DE PAGO Y DE BENEFICIARIO</t>
  </si>
  <si>
    <t>( Monto en miles de $ de cada año)</t>
  </si>
  <si>
    <t>PAGOS  MENSUALES</t>
  </si>
  <si>
    <t>PAGOS ANUALES</t>
  </si>
  <si>
    <t>RELIQUIDACIONES TRABAJADOR DEPENDIENTE</t>
  </si>
  <si>
    <t>NÚMERO  DE SUBSIDIOS AL EMPLEO JOVEN EMITIDOS A PAGO A TRABAJADORES, SEGÚN TIPO DE PAGO Y SEXO</t>
  </si>
  <si>
    <t>SEXO</t>
  </si>
  <si>
    <t>NÚMERO  DE SUBSIDIOS CON PAGO ANUAL (1)</t>
  </si>
  <si>
    <t>(1) Los Subsidios del año se pagan al año siguiente, por tanto los correspondientes al año 2009 se pagaron en el año 2010 y así sucesivamente.</t>
  </si>
  <si>
    <t>CUADRO N°143</t>
  </si>
  <si>
    <t>NÚMERO  DE SUBSIDIOS AL EMPLEO DE LA MUJER CONCEDIDOS, SEGÚN TIPO DE BENEFICIARIO</t>
  </si>
  <si>
    <t xml:space="preserve"> 2013 - 2015</t>
  </si>
  <si>
    <t>NÚMERO  DE SUBSIDIOS AL EMPLEO DE LA MUJER EMITIDOS A PAGO, SEGÚN TIPO DE PAGO Y DE BENEFICIARIO</t>
  </si>
  <si>
    <t>(1) Los Subsidios del año se pagan al año siguiente, por tanto los correspondientes al año 2013 se pagaron en el año 2014 y así sucesivamente.</t>
  </si>
  <si>
    <t>CUADRO N°137</t>
  </si>
  <si>
    <t>GASTO TOTAL EMITIDO EN SUBSIDIOS AL EMPLEO DE LA MUJER, SEGÚN TIPO DE PAGO Y DE BENEFICIARIO</t>
  </si>
  <si>
    <t>PAGOS ANUALES (1)</t>
  </si>
  <si>
    <t>CUADRO Nº 132</t>
  </si>
  <si>
    <t>CUADRO Nº 133</t>
  </si>
  <si>
    <t>CUADRO Nº 134</t>
  </si>
  <si>
    <t xml:space="preserve">       CUADRO Nº 135</t>
  </si>
  <si>
    <t>CUADRO N° 138</t>
  </si>
  <si>
    <t>CUADRO N°139</t>
  </si>
  <si>
    <t>CUADRO N° 140</t>
  </si>
  <si>
    <t>CUADRO N°141</t>
  </si>
  <si>
    <t>CUADRO N° 142</t>
  </si>
  <si>
    <t>CUADRO N°144</t>
  </si>
  <si>
    <t>NÚMERO PROMEDIO MENSUAL DE TRABAJADORES PROTEGIDOS POR EL SEGURO DE LA LEY N° 16.744, SEGÚN REGIÓN Y MUTUAL 2015</t>
  </si>
  <si>
    <t>NÚMERO PROMEDIO ESTIMADO DE COTIZANTES AL RÉGIMEN SIL,POR TIPO DE COTIZANTES  2014 - 2015 (A publicar próximamente)</t>
  </si>
  <si>
    <t>NÚMERO DE LICENCIAS MÉDICAS DE ORIGEN COMÚN DE AFILIADOS A FONASA NO AFILIADOS A CCAF, NÚMERO DE DÍAS Y MONTO DE SUBSIDIOS PAGADOS, SEGÚN REGIÓN   2015 (A publicar próximamente)</t>
  </si>
  <si>
    <t>NÚMERO PROMEDIO MENSUAL Y MONTO ANUAL DE SUBSIDIOS DE CESANTÍA EMITIDOS A PAGO, SEGÚN ENTIDAD PAGADORA  2012 - 2015</t>
  </si>
  <si>
    <t>NÚMERO DE SUBSIDIOS DE CESANTIA OTORGADOS POR PRIMERA VEZ, SEGÚN ENTIDAD PAGADORA  2009 - 2015</t>
  </si>
  <si>
    <t>INGRESOS Y EGRESOS DEL SISTEMA DE SUBSIDIOS DE CESANTÍA  2011 - 2015</t>
  </si>
  <si>
    <t>MONTO UNITARIO MENSUAL  DEL  SUBSIDIO DE CESANTIA PARA LOS TRABAJADORES DE LOS SECTORES  PRIVADO Y PÚBLICO  1985 - 2015</t>
  </si>
  <si>
    <t>NUMERO DE BONOS BODAS DE ORO EMITIDOS A PAGO, SEGÚN AÑOS DE MATRIMONIO Y ESTADO CIVIL   2011 - 2015</t>
  </si>
  <si>
    <t>NÚMERO  DE SUBSIDIOS AL EMPLEO JOVEN CONCEDIDOS, SEGÚN TIPO DE BENEFICIARIO   2009 - 2015</t>
  </si>
  <si>
    <t>NÚMERO  DE SUBSIDIOS AL EMPLEO JOVEN EMITIDOS A PAGO, SEGÚN TIPO DE PAGO Y DE BENEFICIARIO  2009 - 2015</t>
  </si>
  <si>
    <t>GASTO TOTAL EMITIDO EN SUBSIDIOS AL EMPLEO JOVEN, SEGÚN TIPO DE PAGO Y DE BENEFICIARIO  2009 - 2015</t>
  </si>
  <si>
    <t>NÚMERO  DE SUBSIDIOS AL EMPLEO JOVEN EMITIDOS A PAGO A TRABAJADORES, SEGÚN TIPO DE PAGO Y SEXO  2009 - 2015</t>
  </si>
  <si>
    <t>Introducción</t>
  </si>
  <si>
    <t>CUADRO N° 1</t>
  </si>
  <si>
    <t>NÚMERO PROMEDIO MENSUAL DE TRABAJADORES PROTEGIDOS POR EL SEGURO DE LA LEY N° 16.744</t>
  </si>
  <si>
    <t>CUADRO N° 2</t>
  </si>
  <si>
    <r>
      <t xml:space="preserve">NÚMERO PROMEDIO MENSUAL DE ENTIDADES EMPLEADORAS  ADHERIDAS A  </t>
    </r>
    <r>
      <rPr>
        <b/>
        <sz val="12"/>
        <color theme="1"/>
        <rFont val="Arial"/>
        <family val="2"/>
      </rPr>
      <t xml:space="preserve">ORGANISMOS ADMINISTRADORES </t>
    </r>
    <r>
      <rPr>
        <b/>
        <sz val="12"/>
        <rFont val="Arial"/>
        <family val="2"/>
      </rPr>
      <t>DE LA LEY N° 16.744</t>
    </r>
  </si>
  <si>
    <t>2011 -  2015</t>
  </si>
  <si>
    <r>
      <t xml:space="preserve">Instituto de Seguridad del Trabajo </t>
    </r>
    <r>
      <rPr>
        <b/>
        <vertAlign val="superscript"/>
        <sz val="11"/>
        <rFont val="Arial"/>
        <family val="2"/>
      </rPr>
      <t>(1)</t>
    </r>
  </si>
  <si>
    <r>
      <t xml:space="preserve">SUB - TOTAL MUTUALES </t>
    </r>
    <r>
      <rPr>
        <b/>
        <vertAlign val="superscript"/>
        <sz val="11"/>
        <color theme="1"/>
        <rFont val="Arial"/>
        <family val="2"/>
      </rPr>
      <t>(2)</t>
    </r>
  </si>
  <si>
    <r>
      <t xml:space="preserve">Instituto de Seguridad Laboral </t>
    </r>
    <r>
      <rPr>
        <b/>
        <vertAlign val="superscript"/>
        <sz val="11"/>
        <rFont val="Arial"/>
        <family val="2"/>
      </rPr>
      <t>(3)</t>
    </r>
  </si>
  <si>
    <t>(1) Desde marzo de 2009 agrupa entidades según matriz para su situación geográfica, por lo que varía la distribución respecto del año anterior.</t>
  </si>
  <si>
    <t>(2) Corresponde al total de entidades que declararon cotizaciones, independientemente que las hayan pagado o no.</t>
  </si>
  <si>
    <t>(3) Corresponde al total de entidades que pagaron cotizaciones. Incluye administradores delegados.</t>
  </si>
  <si>
    <t>CUADRO N° 3</t>
  </si>
  <si>
    <t>NÚMERO PROMEDIO MENSUAL DE TRABAJADORES PROTEGIDOS POR EL SEGURO DE LA LEY N° 16.744, SEGÚN ACTIVIDAD ECONÓMICA Y MUTUAL</t>
  </si>
  <si>
    <t>Nota: Corresponde al total de trabajadores por quienes se declararon cotizaciones, independientemente que se hayan pagado o no.</t>
  </si>
  <si>
    <t>CUADRO N° 4</t>
  </si>
  <si>
    <t>NÚMERO PROMEDIO MENSUAL DE ENTIDADES EMPLEADORAS ADHERIDAS A MUTUALIDADES, SEGÚN ACTIVIDAD ECONÓMICA Y MUTUAL</t>
  </si>
  <si>
    <t>Nota: Corresponde al total de entidades empleadoras que declararon cotizaciones, independientemente que se hayan pagado o no.</t>
  </si>
  <si>
    <t>(Monto en $)</t>
  </si>
  <si>
    <t>(3) Se entiende por "enfermedades profesionales" el total de enfermedades profesionales diagnosticadas a los trabajadores protegidos.A contar del año 2015, se incorporan al registro de enfermedades profesionales a aquellas que causan incapacidad permanente o muerte sin tiempo perdido. Los totales de 2014 y 2015 incluyen estos casos.</t>
  </si>
  <si>
    <t>(3) Se entiende por "enfermedades profesionales" el total de enfermedades profesionales diagnosticadas a los trabajadores protegidos. A contar del año 2015, se incorporan al registro de enfermedades profesionales a aquellas que causan incapacidad permanente o muerte sin tiempo perdido. Los totales de 2015 incluyen estos casos.</t>
  </si>
  <si>
    <t>(3) Se entiende por "enfermedades profesionales" el total de enfermedades profesionales diagnosticadas a los trabajadores protegidos. A contar del año 2015, se incorporan al registro de enfermedades profesionales a aquellas que causan incapacidad permanente o muerte sin tiempo perdido. Los totales de 015 incluyen estos casos.</t>
  </si>
  <si>
    <r>
      <t xml:space="preserve">NÚMERO DE DÍAS PERDIDOS POR ENFERMEDADES PROFESIONALES </t>
    </r>
    <r>
      <rPr>
        <b/>
        <vertAlign val="superscript"/>
        <sz val="11"/>
        <rFont val="Arial"/>
        <family val="2"/>
      </rPr>
      <t>(1)</t>
    </r>
  </si>
  <si>
    <t>(1) Los valores de 2014 y 2015 sólo incluyen casos de enfermedades profesionales sin tiempo perdido, de modo de que sean comparables con la serie de datos anteriores a 2014.</t>
  </si>
  <si>
    <t>NÚMERO PROMEDIO DE DÍAS PERDIDOS POR CADA ACCIDENTES DEL TRABAJO Y DE TRAYECTO, SEGÚN ACTIVIDAD ECONÓMICA Y MUTUAL</t>
  </si>
  <si>
    <t xml:space="preserve">                                          OBSERVACIONES</t>
  </si>
  <si>
    <t>NÚMERO DE LICENCIAS MEDICAS DE ORIGEN MATERNAL AUTORIZADAS, SEGÚN ENTIDAD PAGADORA DEL SUBSIDIO Y TIPO DE LICENCIA  2015</t>
  </si>
  <si>
    <t>N° de trabajadores</t>
  </si>
  <si>
    <t>CUADRO Nº 62</t>
  </si>
  <si>
    <t>NÚMERO PROMEDIO MENSUAL DE ENTIDADES EMPLEADORAS, TRABAJADORES Y PENSIONADOS</t>
  </si>
  <si>
    <t>AFILIADOS A LAS CAJAS DE COMPENSACIÓN DE ASIGNACIÓN FAMILIAR</t>
  </si>
  <si>
    <t>2011  - 2015</t>
  </si>
  <si>
    <t>C. C. A. F.</t>
  </si>
  <si>
    <t xml:space="preserve">2 0 1 2 </t>
  </si>
  <si>
    <t xml:space="preserve">2 0 1 3 </t>
  </si>
  <si>
    <t>De Los Andes</t>
  </si>
  <si>
    <t>La Araucana</t>
  </si>
  <si>
    <t>Los Héroes</t>
  </si>
  <si>
    <t>18 de Septiembre</t>
  </si>
  <si>
    <t>Gabriela Mistral</t>
  </si>
  <si>
    <t xml:space="preserve">TOTAL ENTIDADES EMPLEADORAS </t>
  </si>
  <si>
    <t xml:space="preserve">18 de Septiembre </t>
  </si>
  <si>
    <t xml:space="preserve">Gabriela Mistral </t>
  </si>
  <si>
    <t>TOTAL TRABAJADORES</t>
  </si>
  <si>
    <t xml:space="preserve">Los Héroes </t>
  </si>
  <si>
    <t>TOTAL PENSIONADOS</t>
  </si>
  <si>
    <t>CUADRO Nº 63</t>
  </si>
  <si>
    <t>NÚMERO DE ENTIDADES EMPLEADORAS AFILIADAS A  LAS  C.C.A.F., POR ACTIVIDAD ECONÓMICA</t>
  </si>
  <si>
    <t>DE LOS 
ANDES</t>
  </si>
  <si>
    <t>LA 
ARAUCANA</t>
  </si>
  <si>
    <t xml:space="preserve"> 18 DE 
SEPTIEMBRE</t>
  </si>
  <si>
    <t>TOTAL 
SISTEMA</t>
  </si>
  <si>
    <t>Agricultura y pesca</t>
  </si>
  <si>
    <t>Minería</t>
  </si>
  <si>
    <t>Industria Manufacturera</t>
  </si>
  <si>
    <t>Electricidad, Gas, y Agua</t>
  </si>
  <si>
    <t>Transportes y Comunicaciones</t>
  </si>
  <si>
    <t>Actividades no Especificadas</t>
  </si>
  <si>
    <t>T O T A L</t>
  </si>
  <si>
    <t>CUADRO Nº 64</t>
  </si>
  <si>
    <t>NÚMERO DE ENTIDADES EMPLEADORAS AFILIADAS A  LAS  C.C.A.F., POR REGIONES</t>
  </si>
  <si>
    <t>De Valparaiso</t>
  </si>
  <si>
    <t>Del Libertador Gral. Bdo. O''Higgins</t>
  </si>
  <si>
    <t>De la Araucania</t>
  </si>
  <si>
    <t>De los Rios</t>
  </si>
  <si>
    <t>De los Lagos</t>
  </si>
  <si>
    <t>Aysén del Gral. Carlos Ibañez del Campo</t>
  </si>
  <si>
    <t>De Magallanes y de la Antártica Chilena</t>
  </si>
  <si>
    <t>CUADRO Nº 65</t>
  </si>
  <si>
    <t>NÚMERO DE ENTIDADES EMPLEADORAS AFILIADAS A LAS C.C.A.F., SEGÚN REGIÓN Y ACTIVIDAD ECONÓMICA</t>
  </si>
  <si>
    <t xml:space="preserve">Agricult. </t>
  </si>
  <si>
    <t>Industria</t>
  </si>
  <si>
    <t>Electric.</t>
  </si>
  <si>
    <t>Transporte</t>
  </si>
  <si>
    <t>Activid.</t>
  </si>
  <si>
    <t xml:space="preserve"> R E G I O N E S</t>
  </si>
  <si>
    <t xml:space="preserve">y pesca </t>
  </si>
  <si>
    <t xml:space="preserve">Minería </t>
  </si>
  <si>
    <t xml:space="preserve"> Manufact.</t>
  </si>
  <si>
    <t>Gas Agua</t>
  </si>
  <si>
    <t>Construcc.</t>
  </si>
  <si>
    <t>y Comunic.</t>
  </si>
  <si>
    <t xml:space="preserve">Servicios </t>
  </si>
  <si>
    <t>No Especif.</t>
  </si>
  <si>
    <t>De la Araucanía</t>
  </si>
  <si>
    <t>De los Ríos</t>
  </si>
  <si>
    <t>TOTAL PAIS</t>
  </si>
  <si>
    <t>CUADRO N° 66</t>
  </si>
  <si>
    <t>NÚMERO PROMEDIO MENSUAL DE AFILIADOS A LAS C.C.A.F., SEGÚN SU CALIDAD Y SEXO</t>
  </si>
  <si>
    <t>C.C.A.F.</t>
  </si>
  <si>
    <t xml:space="preserve">18 de Septiembre  </t>
  </si>
  <si>
    <t xml:space="preserve">T O T A L </t>
  </si>
  <si>
    <t>CUADRO Nº 67</t>
  </si>
  <si>
    <t>NÚMERO PROMEDIO MENSUAL DE TRABAJADORES AFILIADOS  A LAS C.C.A.F., POR ACTIVIDAD ECONÓMICA</t>
  </si>
  <si>
    <t>ACTIVIDADES ECONÓMICAS</t>
  </si>
  <si>
    <t>LOS HÉROES</t>
  </si>
  <si>
    <t xml:space="preserve"> 18 DE SEPTIEMBRE</t>
  </si>
  <si>
    <t>TOTAL SISTEMA</t>
  </si>
  <si>
    <t>Electricidad, Gas y Agua</t>
  </si>
  <si>
    <t>CUADRO Nº 68</t>
  </si>
  <si>
    <t>NÚMERO PROMEDIO MENSUAL DE TRABAJADORES HOMBRES AFILIADOS A LAS C.C.A.F. POR ACTIVIDAD ECONÓMICA</t>
  </si>
  <si>
    <t>ACTIVIDADES ECONOMICAS</t>
  </si>
  <si>
    <t>Agricultura y Pesca</t>
  </si>
  <si>
    <t>CUADRO Nº 69</t>
  </si>
  <si>
    <t>NÚMERO PROMEDIO MENSUAL DE TRABAJADORAS MUJERES AFILIADAS A LAS C.C.A.F., POR ACTIVIDAD ECONÓMICA</t>
  </si>
  <si>
    <t>CUADRO Nº 70</t>
  </si>
  <si>
    <t>NÚMERO PROMEDIO MENSUAL DE TRABAJADORES AFILIADOS  A LAS C.C.A.F., POR REGIÓN</t>
  </si>
  <si>
    <t>CUADRO Nº 71</t>
  </si>
  <si>
    <t>NÚMERO PROMEDIO MENSUAL DE TRABAJADORES HOMBRES AFILIADOS A LAS C.C.A.F., POR REGIÓN</t>
  </si>
  <si>
    <t>CUADRO Nº 72</t>
  </si>
  <si>
    <t>NÚMERO PROMEDIO MENSUAL DE TRABAJADORAS MUJERES AFILIADAS A LAS C.C.A.F., POR REGIÓN</t>
  </si>
  <si>
    <t>CUADRO N° 73</t>
  </si>
  <si>
    <t>NÚMERO PROMEDIO MENSUAL DE PENSIONADOS AFILIADOS A LAS C.C.A.F., SEGÚN REGIÓN Y SEXO</t>
  </si>
  <si>
    <t>2014 - 2015</t>
  </si>
  <si>
    <t>AÑO 2014</t>
  </si>
  <si>
    <t xml:space="preserve">De Arica y Parinacota </t>
  </si>
  <si>
    <t xml:space="preserve">De los Ríos </t>
  </si>
  <si>
    <t xml:space="preserve">De los Lagos </t>
  </si>
  <si>
    <t>CUADRO N° 74</t>
  </si>
  <si>
    <t>NÚMERO PROMEDIO MENSUAL DE PENSIONADOS AFILIADOS A LAS C.C.A.F., SEGÚN REGIÓN Y C.C.A.F.</t>
  </si>
  <si>
    <t>CUADRO N° 75</t>
  </si>
  <si>
    <t>NÚMERO DE PRÉSTAMOS  OTORGADOS POR LAS C.C.A.F., SEGÚN TIPO DE CRÉDITO Y AFILIADO</t>
  </si>
  <si>
    <t>CONSUMO</t>
  </si>
  <si>
    <t>HIPOTECARIO</t>
  </si>
  <si>
    <t>CUADRO N° 76</t>
  </si>
  <si>
    <t>MONTO DE PRÉSTAMOS OTORGADOS POR LAS C.C.A.F., SEGÚN TIPO DE CRÉDITO Y AFILIADO</t>
  </si>
  <si>
    <t xml:space="preserve"> (En millones de $)</t>
  </si>
  <si>
    <t>CUADRO N° 77</t>
  </si>
  <si>
    <t>NÚMERO DE PRÉSTAMOS  OTORGADOS POR LAS C.C.A.F., SEGÚN TRAMO Y MONTO</t>
  </si>
  <si>
    <t>TRAMO MONTO</t>
  </si>
  <si>
    <t>$0-$50.000</t>
  </si>
  <si>
    <t>$50.001-$100.000</t>
  </si>
  <si>
    <t>$100.001-$500.00</t>
  </si>
  <si>
    <t>$500.001-$1.000.000</t>
  </si>
  <si>
    <t>$1.000.001-$5.000.000</t>
  </si>
  <si>
    <t>$5.000.000 y más</t>
  </si>
  <si>
    <t>CUADRO N° 78</t>
  </si>
  <si>
    <t>MONTO DE PRÉSTAMOS  OTORGADOS POR LAS C.C.A.F., SEGÚN TRAMO Y MONTO</t>
  </si>
  <si>
    <t>CUADRO N° 79</t>
  </si>
  <si>
    <t>NÚMERO DE PRÉSTAMOS OTORGADOS POR LAS C.C.A.F.</t>
  </si>
  <si>
    <t xml:space="preserve"> Nota: Incluye los préstamos otorgados con recursos provenientes de la CORFO y a través de intermediación financiera.</t>
  </si>
  <si>
    <t>CUADRO N° 80</t>
  </si>
  <si>
    <t>MONTO DE LOS PRESTAMOS  OTORGADOS POR LAS C.C.A.F.</t>
  </si>
  <si>
    <t xml:space="preserve"> (En millones de $ de cada año)</t>
  </si>
  <si>
    <r>
      <t>18 de Septiembre</t>
    </r>
    <r>
      <rPr>
        <sz val="8"/>
        <rFont val="Arial"/>
        <family val="2"/>
      </rPr>
      <t xml:space="preserve"> (1)</t>
    </r>
  </si>
  <si>
    <t>(1) Corregidas las cifras de los años 2012, 2013 y 2014 en relación al Boletín Estadístico del año 2014</t>
  </si>
  <si>
    <t>CUADRO N° 81</t>
  </si>
  <si>
    <t xml:space="preserve">MONTO DE STOCK DE COLOCACIONES POR CADA C.C.A.F. </t>
  </si>
  <si>
    <r>
      <t xml:space="preserve">2013 </t>
    </r>
    <r>
      <rPr>
        <b/>
        <vertAlign val="superscript"/>
        <sz val="11"/>
        <rFont val="Arial"/>
        <family val="2"/>
      </rPr>
      <t>(1)</t>
    </r>
  </si>
  <si>
    <r>
      <t xml:space="preserve">2014 </t>
    </r>
    <r>
      <rPr>
        <b/>
        <vertAlign val="superscript"/>
        <sz val="11"/>
        <rFont val="Arial"/>
        <family val="2"/>
      </rPr>
      <t>(1)</t>
    </r>
  </si>
  <si>
    <r>
      <t>2015</t>
    </r>
    <r>
      <rPr>
        <b/>
        <vertAlign val="superscript"/>
        <sz val="11"/>
        <rFont val="Arial"/>
        <family val="2"/>
      </rPr>
      <t xml:space="preserve"> (1)</t>
    </r>
  </si>
  <si>
    <t>Nota: Se entiende por "stock de colocaciones" a la suma del saldo insoluto más intereses devengados del total de créditos vigentes o con mora menor a 12 meses que mantiene cada CCAF a la fecha de corte.</t>
  </si>
  <si>
    <t>(1) Stock de Colocaciones a Diciembre de Cada Año</t>
  </si>
  <si>
    <t>CUADRO N° 82</t>
  </si>
  <si>
    <t>MONTO DE STOCK DE COLOCACIONES DE LAS C.C.A.F., SEGÚN TIPO DE CRÉDITO Y AFILIADO</t>
  </si>
  <si>
    <t>DICIEMBRE 2015</t>
  </si>
  <si>
    <t>SISTEMA</t>
  </si>
  <si>
    <t>CUADRO N° 83</t>
  </si>
  <si>
    <t>TASA DE INTERÉS PROMEDIO OTORGADO POR CADA CCAF A SUS AFILIADOS</t>
  </si>
  <si>
    <t>(en porcentajes)</t>
  </si>
  <si>
    <t>TRABAJADOR</t>
  </si>
  <si>
    <t>PENSIONADO</t>
  </si>
  <si>
    <t>Todas las CCAF</t>
  </si>
  <si>
    <t>Nota: Incluye créditos hipotecarios</t>
  </si>
  <si>
    <t>GRÁFICO N°4</t>
  </si>
  <si>
    <t>EVOLUCIÓN DE TASAS DE INTERÉS PROMEDIO DE PRÉSTAMOS OTORGADOS POR CADA CCAF A SUS AFILIADOS</t>
  </si>
  <si>
    <t xml:space="preserve">Puede incluirse en formato web al hacer click en el cuadro anterior o utilzar </t>
  </si>
  <si>
    <t>código QR que al leerlos muestre más información sobre el cuadro.</t>
  </si>
  <si>
    <t>Incluye créditos hipotecarios. Sólo nuevos créditos y renegociaciones</t>
  </si>
  <si>
    <t>CUADRO N° 84</t>
  </si>
  <si>
    <t xml:space="preserve">NUMERO Y MONTO DE LAS CUENTAS DE AHORRO PARA LA VIVIENDA EN EL SISTEMA C.C.A.F., SEGÚN CALIDAD DEL TITULAR Y TIPO DE AHORRO  </t>
  </si>
  <si>
    <t xml:space="preserve"> (Monto en miles de $ de cada año)</t>
  </si>
  <si>
    <t>CALIDAD DEL TITULAR</t>
  </si>
  <si>
    <t>NUMERO</t>
  </si>
  <si>
    <t>AFILIADOS A LAS C.C.A.F.</t>
  </si>
  <si>
    <t>NO AFILIADOS  A LAS C.C.A.F.</t>
  </si>
  <si>
    <t>AHORRO METÓDICO TOTAL</t>
  </si>
  <si>
    <t>AHORRO VOLUNTARIO TOTAL</t>
  </si>
  <si>
    <t>CUADRO N° 85</t>
  </si>
  <si>
    <t>NUMERO DE CUENTAS DE AHORRO PARA LA VIVIENDA, SEGUN TIPO DE AHORRO Y CALIDAD DEL TITULAR EN EL SISTEMA C.C.A.F.</t>
  </si>
  <si>
    <t>TIPO DE TENEDORES 
DE CUENTAS</t>
  </si>
  <si>
    <t>CUADRO N° 86</t>
  </si>
  <si>
    <t xml:space="preserve">MONTO DE LAS CUENTAS DE AHORRO PARA LA VIVIENDA, SEGUN TIPO DE AHORRO Y CALIDAD DEL TITULAR EN EL SISTEMA C.C.A.F.  </t>
  </si>
  <si>
    <t xml:space="preserve"> (Monto en miles de $)</t>
  </si>
  <si>
    <t>CUADRO N° 87</t>
  </si>
  <si>
    <t>PAGOS EN EXCESO DE CRÉDITO SOCIAL POR REGIÓN</t>
  </si>
  <si>
    <t xml:space="preserve"> (En miles de $)</t>
  </si>
  <si>
    <t xml:space="preserve"> REGIONES</t>
  </si>
  <si>
    <t>CUADRO N° 88</t>
  </si>
  <si>
    <t>NÚMERO DE PAGOS EN EXCESO DE CRÉDITO SOCIAL POR REGIÓN</t>
  </si>
  <si>
    <t>CUADRO N° 89</t>
  </si>
  <si>
    <t>PAGOS EN EXCESO DE CRÉDITO SOCIAL SEGÚN TRAMO DE MONTO</t>
  </si>
  <si>
    <t>GABRIELA MISTRAL</t>
  </si>
  <si>
    <t>$0 - $10.000</t>
  </si>
  <si>
    <t>$10.000 - $30.000</t>
  </si>
  <si>
    <t>$30.000 - $50.000</t>
  </si>
  <si>
    <t>$50.000 - $100.000</t>
  </si>
  <si>
    <t>$100.000 - $500.000</t>
  </si>
  <si>
    <t>$500.000 - $1.000.000</t>
  </si>
  <si>
    <t>$1.000.000 y más</t>
  </si>
  <si>
    <t>CUADRO N° 90</t>
  </si>
  <si>
    <t>NÚMERO DE PAGOS EN EXCESO DE CRÉDITO SOCIAL SEGÚN TRAMO DE MONTO</t>
  </si>
  <si>
    <r>
      <t>NÚMERO PROMEDIO ESTIMADO DE COTIZANTES AL RÉGIMEN SIL,POR TIPO DE COTIZANTES  2014 - 2015</t>
    </r>
    <r>
      <rPr>
        <b/>
        <i/>
        <sz val="11"/>
        <color theme="1"/>
        <rFont val="Calibri"/>
        <family val="2"/>
        <scheme val="minor"/>
      </rPr>
      <t xml:space="preserve"> (A publicar próximamente)</t>
    </r>
  </si>
  <si>
    <r>
      <t xml:space="preserve">NÚMERO DE LICENCIAS MÉDICAS DE ORIGEN COMÚN DE AFILIADOS A FONASA NO AFILIADOS A CCAF, NÚMERO DE DÍAS Y MONTO DE SUBSIDIOS PAGADOS, SEGÚN REGIÓN   2015 </t>
    </r>
    <r>
      <rPr>
        <b/>
        <i/>
        <sz val="11"/>
        <color theme="1"/>
        <rFont val="Calibri"/>
        <family val="2"/>
        <scheme val="minor"/>
      </rPr>
      <t>(A publicar próximamente)</t>
    </r>
  </si>
  <si>
    <t>CUADRO N° 91</t>
  </si>
  <si>
    <t>NÚMERO PROMEDIO ESTIMADO DE COTIZANTES AL RÉGIMEN SIL, POR TIPO DE COTIZANTES</t>
  </si>
  <si>
    <t>(A publicar próximamente)</t>
  </si>
  <si>
    <t>2015 (*)</t>
  </si>
  <si>
    <r>
      <t xml:space="preserve">C.C.A.F. </t>
    </r>
    <r>
      <rPr>
        <vertAlign val="superscript"/>
        <sz val="11"/>
        <rFont val="Arial"/>
        <family val="2"/>
      </rPr>
      <t>(1)</t>
    </r>
  </si>
  <si>
    <r>
      <t xml:space="preserve">S. DE SALUD </t>
    </r>
    <r>
      <rPr>
        <vertAlign val="superscript"/>
        <sz val="11"/>
        <rFont val="Arial"/>
        <family val="2"/>
      </rPr>
      <t>(2)</t>
    </r>
  </si>
  <si>
    <t>SUBTOTAL FONASA</t>
  </si>
  <si>
    <r>
      <t xml:space="preserve">ISAPRE </t>
    </r>
    <r>
      <rPr>
        <vertAlign val="superscript"/>
        <sz val="11"/>
        <rFont val="Arial"/>
        <family val="2"/>
      </rPr>
      <t>(3)</t>
    </r>
  </si>
  <si>
    <t>TOTAL COTIZANTES</t>
  </si>
  <si>
    <t>(*) Información será publicada próximamente.</t>
  </si>
  <si>
    <t>(1) Cifras informadas por las CCAF</t>
  </si>
  <si>
    <t>(2) Estimación de Cotizantes en función del número total de cotizantes al sistema previsional de pensiones, cotizantes a las ISAPRES y cotizantes al régimen SIL de las CCAF.</t>
  </si>
  <si>
    <t>(3) Fuente Superintendencia de Salud</t>
  </si>
  <si>
    <t>CUADRO N° 92</t>
  </si>
  <si>
    <t>NÚMERO PROMEDIO DE TRABAJADORES COTIZANTES AL RÉGIMEN SIL, POR CADA C.C.A.F.</t>
  </si>
  <si>
    <t>2011-2015</t>
  </si>
  <si>
    <t>CUADRO N° 93</t>
  </si>
  <si>
    <t>NÚMERO DE LICENCIAS MÉDICAS DE ORIGEN COMÚN DE AFILIADOS A FONASA NO AFILIADOS A CCAF,  NÚMERO DE DÍAS Y MONTO DE SUBSIDIOS PAGADOS, SEGÚN REGIÓN (*)</t>
  </si>
  <si>
    <t>(Monto en miles de $)</t>
  </si>
  <si>
    <t>PRIMERAS LICENCIAS</t>
  </si>
  <si>
    <t>TOTAL DE LICENCIAS</t>
  </si>
  <si>
    <t>N° DE DÍAS DE SUBSIDIO</t>
  </si>
  <si>
    <r>
      <t xml:space="preserve">MONTO SUBSIDIOS </t>
    </r>
    <r>
      <rPr>
        <b/>
        <vertAlign val="superscript"/>
        <sz val="10"/>
        <rFont val="Arial"/>
        <family val="2"/>
      </rPr>
      <t>(1)</t>
    </r>
  </si>
  <si>
    <t>Del Libertador Gral. Bdo. O"Higgins</t>
  </si>
  <si>
    <t>Nota:  La información incluye las licencias médicas de origen común (curativa y preventiva) y las maternales sumplementarios, y la correspondiente a los subsidios originados por dichas licencias.</t>
  </si>
  <si>
    <t>(1) Los montos incluyen las cotizaciones previsionales.</t>
  </si>
  <si>
    <t>CUADRO N° 94</t>
  </si>
  <si>
    <t>NÚMERO TOTAL DE LICENCIAS QUE ORIGINARON SUBSIDIOS CON CARGO A LA COTIZACIÓN DE SALUD, SEGÚN C.C.A.F.</t>
  </si>
  <si>
    <t>2014-2015</t>
  </si>
  <si>
    <t>CURATIVA (1)</t>
  </si>
  <si>
    <t>MATERNAL
 SUPLEMENTARIA</t>
  </si>
  <si>
    <t>(1) Incluye licencias por medicina preventiva</t>
  </si>
  <si>
    <t>CUADRO N° 95</t>
  </si>
  <si>
    <t>NÚMERO DE SUBSIDIOS INICIADOS, NÚMERO DE DÍAS Y MONTO TOTAL PAGADO EN SUBSIDIOS DE CARGO DEL RÉGIMEN DE SALUD, SEGÚN C.C.A.F.</t>
  </si>
  <si>
    <t>NÚMERO DE SUBSIDIOS INICIADOS</t>
  </si>
  <si>
    <t>NÚMERO DE DÍAS PAGADOS</t>
  </si>
  <si>
    <t>MONTO TOTAL PAGADO</t>
  </si>
  <si>
    <t>Nota: La Información incluye los subsidios de origen común (curativa y preventiva) y por maternal suplementario.</t>
  </si>
  <si>
    <t>(1) Los montos incluyen cotizaciones previsionales.</t>
  </si>
  <si>
    <t>CUADRO N° 96</t>
  </si>
  <si>
    <t>NÚMERO DE SUBSIDIOS INICIADOS, NÚMERO DE DÍAS Y MONTO PAGADO POR LAS CCAF, POR SUBSIDIOS DE CURATIVA Y POR MATERNAL SUPLEMENTARIO, SEGÚN REGIÓN</t>
  </si>
  <si>
    <t xml:space="preserve"> REGIÓN Y SUBCOMISIONES</t>
  </si>
  <si>
    <r>
      <t xml:space="preserve">MONTO TOTAL  </t>
    </r>
    <r>
      <rPr>
        <b/>
        <vertAlign val="superscript"/>
        <sz val="11"/>
        <rFont val="Arial"/>
        <family val="2"/>
      </rPr>
      <t>(1)</t>
    </r>
  </si>
  <si>
    <t>(1) Los montos incluyen las cotizaciones previsionales y no incluyen reintegros de subsidios, subsidios revalidados ni cheques caducados.</t>
  </si>
  <si>
    <t>CUADRO N° 97</t>
  </si>
  <si>
    <t>MOVIMIENTO FINANCIERO ANUAL DEL FONDO PARA SUBSIDIOS POR INCAPACIDAD LABORAL ADMINISTRADO POR LAS CAJAS DE COMPENSACIÓN DE ASIGNACIÓN FAMILIAR (C.C.A.F.)</t>
  </si>
  <si>
    <t>Cotizaciones SIL (0,6%)</t>
  </si>
  <si>
    <t>Cotizaciones de periodos anteriores</t>
  </si>
  <si>
    <t>Reajustes Ley N° 17.322</t>
  </si>
  <si>
    <t>Cotizaciones entidades pagadoras de subsidios</t>
  </si>
  <si>
    <t>Reintegro por cobro indebido de subsidios</t>
  </si>
  <si>
    <t>Aporte del Fondo Nacional de Salud</t>
  </si>
  <si>
    <t>Subsidios por Incapacidad Laboral</t>
  </si>
  <si>
    <t>- Enfermedad de origen común</t>
  </si>
  <si>
    <t>-Subsidios maternal suplementario</t>
  </si>
  <si>
    <t>Descuentos por beneficios no cobrados</t>
  </si>
  <si>
    <t>Subsidios revalidados</t>
  </si>
  <si>
    <t>Cotizaciones a fondos de pensiones</t>
  </si>
  <si>
    <t>-Enfermedad de origen común</t>
  </si>
  <si>
    <t>Cotizaciones de salud</t>
  </si>
  <si>
    <t>Otras Cotizaciones</t>
  </si>
  <si>
    <t>Comisiones</t>
  </si>
  <si>
    <t>Otros egresos</t>
  </si>
  <si>
    <t>Ajustes (1)</t>
  </si>
  <si>
    <t xml:space="preserve"> (1) Incluye ajustes por reprocesos de información y por fiscalizaciones.</t>
  </si>
  <si>
    <t>CUADRO N° 98</t>
  </si>
  <si>
    <t>MOVIMIENTO FINANCIERO ANUAL DEL FONDO PARA SUBSIDIOS POR INCAPACIDAD LABORAL ADMINISTRADO POR LAS CAJAS DE COMPENSACIÓN DE ASIGNACIÓN FAMILIAR (CCAF)</t>
  </si>
  <si>
    <t>Ajustes</t>
  </si>
  <si>
    <t>Cotizaciones</t>
  </si>
  <si>
    <t>Cotizaciones entidades pag. subsidios</t>
  </si>
  <si>
    <t>Desc. por beneficios no cobrados</t>
  </si>
  <si>
    <t>Subs. revalidados</t>
  </si>
  <si>
    <t>Caja de Previsión de la Defensa Nacional</t>
  </si>
  <si>
    <t>Dirección del Trabajo</t>
  </si>
  <si>
    <t>Servicio Nacional de Geología y Minería</t>
  </si>
  <si>
    <t xml:space="preserve">VIII Estados Financieros de CCAF </t>
  </si>
  <si>
    <t>http://www.suseso.cl/documentos-estados-financieros-2/</t>
  </si>
  <si>
    <t xml:space="preserve">El Boletín Estadístico de Seguridad Social contiene información anual referente al comportamiento de las variables de mayor relevancia de los regímenes previsionales y asistenciales que fiscaliza la Superintendencia de Seguridad Social. </t>
  </si>
  <si>
    <t>El “Boletín de Estadísticas de Seguridad Social  2015” consta de nueve capítulos, los que se detallan a continuación:</t>
  </si>
  <si>
    <t>I.-Régimen de Accidentes del Trabajo y Enfermedades Profesionales: (Cuadros N°s 1 al  61).</t>
  </si>
  <si>
    <t>La información estadística que forma parte de este capítulo aporta múltiples antecedentes relevantes respecto del régimen, entregando datos de interés, entre ellos,  el número de trabajadores protegidos por las Mutualidades de la Ley N° 16.744, y de entidades empleadoras afiliadas, número de cotizantes y remuneración imponible  informado por cada uno de los Organismos Administradores del Seguro Social de la Ley  N° 16.744, como asimismo de las empresas con administración delegada. Esta información se presenta desagregada en función de diversas variables de interés, como por ejemplo, el desglose por actividad económica, regiones  y por tamaño de la empresa.</t>
  </si>
  <si>
    <t>Incluye datos de accidentes del trabajo y enfermedades profesionales, días perdidos por estos conceptos y tasas de accidentabilidad, referidos a las Mutualidades de Empleadores incluyendo cuadros con información  desagregada por sexo, actividades económicas, tamaño de la entidad empleadora y regiones.</t>
  </si>
  <si>
    <t>Este capítulo entrega además información de mortalidad por accidentes laborales, que incluye el número de trabajadores fallecidos por accidentes del trabajo desagregados por actividad económica, región y tipo de accidente (del trabajo o de trayecto). Se presentan además las tasas de mortalidad por cada cien mil trabajadores por actividad económica.</t>
  </si>
  <si>
    <t xml:space="preserve"> Asimismo, proporciona información de las pensiones de accidentes del trabajo y enfermedades profesionales concedidas y pagadas, y sobre subsidios e indemnizaciones de esta naturaleza.</t>
  </si>
  <si>
    <t>  </t>
  </si>
  <si>
    <t>Al igual que en las versiones anteriores, este Boletín informa respecto de los indicadores que afectan al Régimen de Accidentes del Trabajo y Enfermedades Profesionales, como son: ingresos mínimos; topes máximos de imponibilidad de las remuneraciones y la remuneración mínima imponible de las trabajadoras de casa particular.</t>
  </si>
  <si>
    <t>Indica los montos unitarios de las Pensiones Mínimas y de las Bonificaciones diversas que afectan los montos de éstas, en las viudas y madre de los hijos de filiación no matrimonial.</t>
  </si>
  <si>
    <t>Informa sobre montos unitarios de los aguinaldos y bonos de invierno pagados a los pensionados de la Ley N°16.744, desde septiembre de 1985 a diciembre de  2015, y de los reajustes e incrementos aplicados a las pensiones hasta esa fecha.</t>
  </si>
  <si>
    <t>II.- Régimen de Cajas de Compensación de Asignación Familiar (CCAF): (Cuadros N°s 62 al 90).</t>
  </si>
  <si>
    <t xml:space="preserve">Este capítulo entrega información sobre trabajadores y entidades empleadoras afiliadas a las Cajas de Compensación de Asignación Familiar, a nivel general y desglosado por regiones, por rama de actividad económica y de trabajadores por sexo. Además, informa acerca de los pensionados afiliados a estas entidades, cuentas de ahorro para la vivienda, según tipo de ahorro otorgados por las CCAF, tanto a sus trabajadores, como a sus pensionados. </t>
  </si>
  <si>
    <t>Además se muestran los datos de número y monto de préstamos otorgados por las CCAF, el monto de stock de colocaciones según tipo de crédito y afiliado y la tasa de interés promedio otorgada por cada CCAF a sus afiliados.</t>
  </si>
  <si>
    <t>Finalmente, se presenta información sobre pagos en exceso de crédito social, clasificado por región y tramo de monto.</t>
  </si>
  <si>
    <t>III.- Régimen de Subsidios por Incapacidad Laboral (SIL): (Cuadros N°s 91 al 108).</t>
  </si>
  <si>
    <t>Este capítulo contiene datos relacionados con los cotizantes al régimen  de Subsidios por Incapacidad Laboral, con el número de licencias médicas, de días de licencia y el monto de los Subsidios por Incapacidad Laboral de origen común, pagados por las CCAF.</t>
  </si>
  <si>
    <t>Se consigna información sobre el número de licencias que originaron subsidios con cargo a la cotización de salud  informadas por las CCAF .</t>
  </si>
  <si>
    <t>Se presenta un cuadro que describe la evolución del valor para el subsidio diario mínimo desde el mes de Junio 2001 hasta enero del 2016.</t>
  </si>
  <si>
    <t>Adicionalmente, se entrega información respecto de los Subsidios por Incapacidad Laboral de origen maternal (prenatal, postnatal, permiso postnatal parental y por enfermedad grave del  niño menor de un año). Específicamente, se presenta el número de licencias médicas autorizadas, el número de subsidios iniciados y días de subsidio pagado, así como el monto de subsidio pagado según entidad pagadora.</t>
  </si>
  <si>
    <t>También, se presenta información del subsidio maternal para madres sin Contrato de Trabajo Vigente (Art. 3° Ley N°20.245).</t>
  </si>
  <si>
    <t>Finalmente, se informan los ingresos y egresos del Sistema de Subsidios Maternales y el movimiento financiero anual del Fondo para Subsidios por Incapacidad Laboral, administrado por las CCAF, desde entre los años 2011 y 2015.</t>
  </si>
  <si>
    <t>IV.- Régimen de Asignación Familiar: (Cuadros N°s 109 al 114).</t>
  </si>
  <si>
    <t>En este capítulo se entrega información respecto de los valores unitarios de las asignaciones familiares, del número de asignaciones familiares, maternales y de invalidez emitidas a pago por el Fondo Único de Prestaciones Familiares, como también el movimiento financiero del Sistema Único de Prestaciones Familiares.</t>
  </si>
  <si>
    <t xml:space="preserve">V.- Régimen de Beneficios Asistenciales: (Cuadros N°s 115 al 122). </t>
  </si>
  <si>
    <t>En esta sección se incluyen los cuadros referidos al Subsidio Familiar (número promedio de beneficiarios y causantes, y los ingresos y egresos del Fondo Nacional de Subsidio Familiar) y la información sobre los discapacitados menores de 18 años de edad, beneficios que corresponden al ámbito de fiscalización de esta Superintendencia.</t>
  </si>
  <si>
    <t>Se entrega además un cuadro con información sobre el número de bonos extraordinarios emitidos conforme a las Leyes N°s 20.326, 20.360 y 20.428. Asimismo, se entrega información sobre aporte familiar permanente de marzo.</t>
  </si>
  <si>
    <t xml:space="preserve">VI.- Estadísticas de Licencia Médica Electrónica: (Cuadros N°s 123 al 131). </t>
  </si>
  <si>
    <t>Este capítulo contiene información estadística relacionada con la Licencia Médica Electrónica (LME). Las cifras entregan información desde distintas dimensiones de agrupación, destacándose el número de LME emitidas entre 2007 a 2015 distribuidas según el sistema de salud al cual pertenece el trabajador (Isapre o Fonasa); y por rango etario.</t>
  </si>
  <si>
    <t>Considera dos cuadros estadísticos con el número de LME pronunciadas según el tipo de diagnóstico médico y según sea el tipo de licencia en resolución (enfermedad o accidente común, prórroga de medicina preventiva, licencia maternal, enfermedad grave del hijo menor de un año, patología del embarazo, etc.).</t>
  </si>
  <si>
    <t>VII.- Estadísticas de Otros Beneficios: (Cuadros N°s 132 al 143).</t>
  </si>
  <si>
    <t>En este capítulo se incluye información referida a otros temas de Seguridad Social como: el sistema de subsidios de cesantía, su movimiento estadístico y financiero; como también información sobre bonos por Bodas de Oro e información sobre Subsidio al Empleo de la Mujer.</t>
  </si>
  <si>
    <t>VIII.- Estados Financieros de Mutualidades de Empleadores y de Cajas de Compensación de Asignación Familiar (Cuadros N°s 144 al 147):</t>
  </si>
  <si>
    <t>IX.- Servicios de Bienestar: (Cuadros N°s 148 y 149).</t>
  </si>
  <si>
    <t>MUTUALIDADES DE EMPLEADORES DE LA LEY N°16.744 ESTADOS DE RESULTADOS INDIVIDUALES POR FUNCIÓN AL 31 DE DICIEMBRE DE 2015</t>
  </si>
  <si>
    <t>VIII Estados Financieros de Mutualidades de Empleadores y de Cajas de Compensación de Asignación Familiar</t>
  </si>
  <si>
    <t>CUADRO Nº 149</t>
  </si>
  <si>
    <t>CUADRO N° 148</t>
  </si>
  <si>
    <t>CUADRO N°147</t>
  </si>
  <si>
    <t>CUADRO N°146</t>
  </si>
  <si>
    <t>MUTUALIDADES DE EMPLEADORES DE LA LEY N°16.744</t>
  </si>
  <si>
    <t>A.CH.S</t>
  </si>
  <si>
    <t>C.CH.C</t>
  </si>
  <si>
    <t>IST</t>
  </si>
  <si>
    <t>Efectivo y efectivo equivalente</t>
  </si>
  <si>
    <t>Activos financieros a costo amortizado</t>
  </si>
  <si>
    <t>Activos financieros a valor razonable con cambios en resultado</t>
  </si>
  <si>
    <t>Otros activos financieros</t>
  </si>
  <si>
    <t>Deudores previsionales, neto</t>
  </si>
  <si>
    <t>Aportes legales por cobrar, neto</t>
  </si>
  <si>
    <t>Deudores por venta servicios a terceros, neto</t>
  </si>
  <si>
    <t>Cuentas por cobrar a entidades relacionadas</t>
  </si>
  <si>
    <t>Otras cuentas por cobrar, neto</t>
  </si>
  <si>
    <t>Inventarios</t>
  </si>
  <si>
    <t>Activos de cobertura</t>
  </si>
  <si>
    <t>Gastos pagados por anticipado</t>
  </si>
  <si>
    <t>Activos por impuestos corrientes</t>
  </si>
  <si>
    <t>SUBTOTAL ACTIVOS CORRIENTES</t>
  </si>
  <si>
    <t>Activos no corrientes y  grupos en desapropiación clasificadas como mantenidos para la venta</t>
  </si>
  <si>
    <t>Deudores por venta de servicios a terceros, neto</t>
  </si>
  <si>
    <t>Inversiones en asociadas y en negocios conjuntos contabilizadas por el método de la participación</t>
  </si>
  <si>
    <t>Otras inversiones contabilizadas por el método de la participación</t>
  </si>
  <si>
    <t>Intangibles, neto</t>
  </si>
  <si>
    <t>Propiedades, planta y equipo, neto</t>
  </si>
  <si>
    <t>Propiedades de inversión</t>
  </si>
  <si>
    <t>Activos por impuestos diferidos</t>
  </si>
  <si>
    <t>Pasivos financieros corrientes</t>
  </si>
  <si>
    <t xml:space="preserve">Prestaciones por pagar </t>
  </si>
  <si>
    <t>Acreedores comerciales  y otras cuentas por pagar</t>
  </si>
  <si>
    <t>Cuentas por pagar a entidades relacionadas</t>
  </si>
  <si>
    <t>Capitales representativos de pensiones vigentes</t>
  </si>
  <si>
    <t>Reserva por prestaciones médicas por otorgar</t>
  </si>
  <si>
    <t>Reserva por subsidios por pagar</t>
  </si>
  <si>
    <t>Reserva por indemnizaciones por pagar</t>
  </si>
  <si>
    <t>Reserva adicional por insuficiencia de pasivos</t>
  </si>
  <si>
    <t>Reserva de siniestros ocurridos y no reportados (IBNR)</t>
  </si>
  <si>
    <t>Provisiones</t>
  </si>
  <si>
    <t>Retenciones, obligaciones previsionales e impuestos</t>
  </si>
  <si>
    <t xml:space="preserve">Impuestos por pagar </t>
  </si>
  <si>
    <t>Obligación por beneficios post empleo y otros beneficios</t>
  </si>
  <si>
    <t>Pasivos de cobertura</t>
  </si>
  <si>
    <t>Ingresos diferidos</t>
  </si>
  <si>
    <t>Pasivos devengados</t>
  </si>
  <si>
    <t>SUBTOTAL PASIVOS CORRIENTES</t>
  </si>
  <si>
    <t>Pasivos incluidos en grupos de activos clasificados como mantenidos para la venta</t>
  </si>
  <si>
    <t>Pasivos financieros no corrientes</t>
  </si>
  <si>
    <t>Acreedores comerciales y otras cuentas por pagar</t>
  </si>
  <si>
    <t>Pasivos por Impuestos Diferidos</t>
  </si>
  <si>
    <t>Fondos acumulados</t>
  </si>
  <si>
    <t>Fondo de reserva eventualidades</t>
  </si>
  <si>
    <t>Fondo de contingencia</t>
  </si>
  <si>
    <t>Fondo de reserva de pensiones adicional</t>
  </si>
  <si>
    <t>Otras reservas</t>
  </si>
  <si>
    <t>Excedente (déficit) del ejercicio</t>
  </si>
  <si>
    <t>TOTAL PASIVOS Y PATRIMONIO NETO</t>
  </si>
  <si>
    <t>Fuente: Estados Financieros de las Mutualidades de Empleadores de la Ley N° 16.744.</t>
  </si>
  <si>
    <t>Cifras no auditadas, sujetas a revisión.</t>
  </si>
  <si>
    <t>ESTADOS DE RESULTADOS INDIVIDUALES POR FUNCIÓN  AL 31 DE DICIEMBRE DE 2015</t>
  </si>
  <si>
    <t>TOTAL INGRESOS ORDINARIOS</t>
  </si>
  <si>
    <t>Ingresos por cotización  básica</t>
  </si>
  <si>
    <t>Ingresos por cotización adicional</t>
  </si>
  <si>
    <t>Ingresos por cotización extraordinaria</t>
  </si>
  <si>
    <t>Intereses, reajustes y multas por cotizaciones</t>
  </si>
  <si>
    <t>Rentas de inversiones financieras que respaldan reservas</t>
  </si>
  <si>
    <t>Ventas de servicios médicos a terceros</t>
  </si>
  <si>
    <t>Otros ingresos ordinarios</t>
  </si>
  <si>
    <t>TOTAL EGRESOS ORDINARIOS</t>
  </si>
  <si>
    <t xml:space="preserve">Subsidios </t>
  </si>
  <si>
    <t xml:space="preserve">Pensiones </t>
  </si>
  <si>
    <t>Prestaciones médicas</t>
  </si>
  <si>
    <t>Prestaciones preventivas de riesgos</t>
  </si>
  <si>
    <t>Funciones Técnicas</t>
  </si>
  <si>
    <t>Variación de los capitales representativos de pensiones vigentes</t>
  </si>
  <si>
    <t>Variación de la reserva por prestaciones médicas por otorgar</t>
  </si>
  <si>
    <t>Variación de la reserva por subsidios por pagar</t>
  </si>
  <si>
    <t>Variación de la reserva por indemnizaciones por pagar</t>
  </si>
  <si>
    <t>Variación de la reserva de siniestros ocurridos y no reportados</t>
  </si>
  <si>
    <t>Variación de la reserva adicional por insuficiencia de pasivos</t>
  </si>
  <si>
    <t>Costo de prestaciones médicas a terceros</t>
  </si>
  <si>
    <t>Pérdidas en inversiones financieras que respaldan reservas</t>
  </si>
  <si>
    <t>Pérdida por deterioro (reversiones), neta</t>
  </si>
  <si>
    <t>Otros egresos ordinarios</t>
  </si>
  <si>
    <t>MARGEN BRUTO</t>
  </si>
  <si>
    <t>Ingresos de inversiones inmobiliarias</t>
  </si>
  <si>
    <t xml:space="preserve">Rentas de otras inversiones </t>
  </si>
  <si>
    <t>Pérdidas en inversiones inmobiliarias</t>
  </si>
  <si>
    <t xml:space="preserve">Pérdidas en otras inversiones </t>
  </si>
  <si>
    <t>Participación en utilidad (pérdida) de asociadas y de negocios  conjuntos contabilizadas por el método de la participación</t>
  </si>
  <si>
    <t xml:space="preserve">Otros ingresos </t>
  </si>
  <si>
    <t xml:space="preserve">Otros egresos </t>
  </si>
  <si>
    <t>Diferencia de cambio</t>
  </si>
  <si>
    <t>Utilidad (pérdida) por unidades de reajuste</t>
  </si>
  <si>
    <t>RESULTADO ANTES DE IMPUESTO</t>
  </si>
  <si>
    <t>(Gasto) Ingreso por impuesto a la renta</t>
  </si>
  <si>
    <t>Cifras no auditadas sujetas a revisión.</t>
  </si>
  <si>
    <t>I Régimen de Accidentes del Trabajo y Enfermedades Profesionales</t>
  </si>
  <si>
    <t>ESTADO DE SITUACIÓN FINANCIERA CLASIFICADO INDIVIDUAL AL 31 DE DICIEMBRE DE 2015</t>
  </si>
  <si>
    <t>MUTUALIDADES DE EMPLEADORES DE LA LEY N°16.744 ESTADO DE SITUACIÓN FINANCIERA CLASIFICADO INDIVIDUAL AL 31 DE DICIEMBRE DE 2015</t>
  </si>
  <si>
    <r>
      <t xml:space="preserve">Esta sección entrega información de los Servicios de Bienestar, fiscalizados por la Superintendencia de Seguridad Social, incluyéndose antecedentes relacionados con el número de afiliados y montos de ingresos y gastos del año 2015.
</t>
    </r>
    <r>
      <rPr>
        <sz val="9"/>
        <color theme="1"/>
        <rFont val="Calibri"/>
        <family val="2"/>
        <scheme val="minor"/>
      </rPr>
      <t xml:space="preserve">
* </t>
    </r>
    <r>
      <rPr>
        <i/>
        <sz val="9"/>
        <color theme="1"/>
        <rFont val="Calibri"/>
        <family val="2"/>
        <scheme val="minor"/>
      </rPr>
      <t>Versión a julio de 2019</t>
    </r>
  </si>
  <si>
    <t>Este capítulo contiene los estados financieros individuales de las Mutualidades de la Ley N°16.744, no obstante, para conocer los estados financieros completos, se debe ingresar a nuestro sitio web, a la siguiente dirección http://www.suseso.cl/609/w3-propertyvalue-30972.html.</t>
  </si>
  <si>
    <t>Asimismo, en este capítulo se muestra la información sobre los balances generales y estados de resultados de las CCAF.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</si>
</sst>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2">
    <numFmt numFmtId="164" formatCode="_-* #,##0.00_-;\-* #,##0.00_-;_-* &quot;-&quot;??_-;_-@_-"/>
    <numFmt numFmtId="165" formatCode="0.0%"/>
    <numFmt numFmtId="166" formatCode="_-* #,##0_-;\-* #,##0_-;_-* &quot;-&quot;??_-;_-@_-"/>
    <numFmt numFmtId="167" formatCode="#,##0.000"/>
    <numFmt numFmtId="168" formatCode="#,##0;[Red]#,##0"/>
    <numFmt numFmtId="169" formatCode="_-* #,##0.00\ _P_t_s_-;\-* #,##0.00\ _P_t_s_-;_-* &quot;-&quot;??\ _P_t_s_-;_-@_-"/>
    <numFmt numFmtId="170" formatCode="&quot;$&quot;#,##0.00_);\(&quot;$&quot;#,##0.00\)"/>
    <numFmt numFmtId="171" formatCode="&quot;$&quot;#,##0_);\(&quot;$&quot;#,##0\)"/>
    <numFmt numFmtId="172" formatCode="#,##0.0"/>
    <numFmt numFmtId="173" formatCode="0.0000"/>
    <numFmt numFmtId="174" formatCode="_-* #,##0.0_-;\-* #,##0.0_-;_-* &quot;-&quot;??_-;_-@_-"/>
    <numFmt numFmtId="175" formatCode="#,##0_ ;\-#,##0\ "/>
    <numFmt numFmtId="176" formatCode="0.0"/>
    <numFmt numFmtId="177" formatCode="_-* #,##0.0000_-;\-* #,##0.0000_-;_-* &quot;-&quot;??_-;_-@_-"/>
    <numFmt numFmtId="178" formatCode="#,##0;\(#,##0\)"/>
    <numFmt numFmtId="179" formatCode="##,##0.0;\(#,##0.0\)"/>
    <numFmt numFmtId="180" formatCode="#,##0.0;[Red]#,##0.0"/>
    <numFmt numFmtId="181" formatCode="0.000"/>
    <numFmt numFmtId="182" formatCode="#,##0.0_ ;\-#,##0.0\ "/>
    <numFmt numFmtId="183" formatCode="&quot;*&quot;\ #,##0"/>
    <numFmt numFmtId="184" formatCode="0.0000%"/>
    <numFmt numFmtId="185" formatCode="#,##0_);\(#,##0\)"/>
  </numFmts>
  <fonts count="94" x14ac:knownFonts="1">
    <font>
      <sz val="11"/>
      <color theme="1"/>
      <name val="Calibri"/>
      <family val="2"/>
      <scheme val="minor"/>
    </font>
    <font>
      <sz val="11"/>
      <color theme="1"/>
      <name val="Calibri"/>
      <family val="2"/>
      <scheme val="minor"/>
    </font>
    <font>
      <b/>
      <sz val="16"/>
      <color theme="3" tint="0.39997558519241921"/>
      <name val="Calibri"/>
      <family val="2"/>
      <scheme val="minor"/>
    </font>
    <font>
      <u/>
      <sz val="10"/>
      <color indexed="12"/>
      <name val="Arial"/>
      <family val="2"/>
    </font>
    <font>
      <sz val="10"/>
      <name val="Arial"/>
      <family val="2"/>
    </font>
    <font>
      <sz val="10"/>
      <color theme="3"/>
      <name val="Calibri"/>
      <family val="2"/>
      <scheme val="minor"/>
    </font>
    <font>
      <b/>
      <sz val="14"/>
      <color theme="3" tint="0.39997558519241921"/>
      <name val="Arial"/>
      <family val="2"/>
    </font>
    <font>
      <sz val="14"/>
      <color theme="3" tint="0.39997558519241921"/>
      <name val="Arial"/>
      <family val="2"/>
    </font>
    <font>
      <b/>
      <sz val="12"/>
      <name val="Arial"/>
      <family val="2"/>
    </font>
    <font>
      <b/>
      <sz val="12"/>
      <color theme="1"/>
      <name val="Arial"/>
      <family val="2"/>
    </font>
    <font>
      <b/>
      <sz val="11"/>
      <name val="Arial"/>
      <family val="2"/>
    </font>
    <font>
      <sz val="12"/>
      <name val="Arial"/>
      <family val="2"/>
    </font>
    <font>
      <b/>
      <sz val="11"/>
      <color theme="1"/>
      <name val="Arial"/>
      <family val="2"/>
    </font>
    <font>
      <b/>
      <vertAlign val="superscript"/>
      <sz val="11"/>
      <color theme="1"/>
      <name val="Arial"/>
      <family val="2"/>
    </font>
    <font>
      <i/>
      <sz val="9"/>
      <name val="Arial"/>
      <family val="2"/>
    </font>
    <font>
      <b/>
      <sz val="10"/>
      <name val="Arial"/>
      <family val="2"/>
    </font>
    <font>
      <b/>
      <vertAlign val="superscript"/>
      <sz val="11"/>
      <name val="Arial"/>
      <family val="2"/>
    </font>
    <font>
      <i/>
      <sz val="9"/>
      <color theme="1"/>
      <name val="Arial"/>
      <family val="2"/>
    </font>
    <font>
      <u/>
      <sz val="10"/>
      <name val="Arial"/>
      <family val="2"/>
    </font>
    <font>
      <sz val="9"/>
      <name val="Arial"/>
      <family val="2"/>
    </font>
    <font>
      <i/>
      <sz val="10"/>
      <name val="Arial"/>
      <family val="2"/>
    </font>
    <font>
      <b/>
      <sz val="14"/>
      <name val="Arial"/>
      <family val="2"/>
    </font>
    <font>
      <sz val="14"/>
      <name val="Arial"/>
      <family val="2"/>
    </font>
    <font>
      <sz val="11"/>
      <name val="Arial"/>
      <family val="2"/>
    </font>
    <font>
      <sz val="10"/>
      <name val="Helv"/>
    </font>
    <font>
      <sz val="10"/>
      <color theme="3" tint="0.39997558519241921"/>
      <name val="Arial"/>
      <family val="2"/>
    </font>
    <font>
      <vertAlign val="superscript"/>
      <sz val="10"/>
      <name val="Arial"/>
      <family val="2"/>
    </font>
    <font>
      <sz val="12"/>
      <color indexed="8"/>
      <name val="Arial"/>
      <family val="2"/>
    </font>
    <font>
      <sz val="11"/>
      <color indexed="8"/>
      <name val="Arial"/>
      <family val="2"/>
    </font>
    <font>
      <sz val="10"/>
      <color theme="1"/>
      <name val="Arial"/>
      <family val="2"/>
    </font>
    <font>
      <sz val="9"/>
      <color theme="1"/>
      <name val="Arial"/>
      <family val="2"/>
    </font>
    <font>
      <b/>
      <sz val="18"/>
      <name val="Arial"/>
      <family val="2"/>
    </font>
    <font>
      <b/>
      <sz val="9"/>
      <color theme="1"/>
      <name val="Verdana"/>
      <family val="2"/>
    </font>
    <font>
      <u/>
      <sz val="12"/>
      <color indexed="12"/>
      <name val="Arial"/>
      <family val="2"/>
    </font>
    <font>
      <vertAlign val="superscript"/>
      <sz val="11"/>
      <name val="Arial"/>
      <family val="2"/>
    </font>
    <font>
      <i/>
      <sz val="8"/>
      <name val="Arial"/>
      <family val="2"/>
    </font>
    <font>
      <b/>
      <sz val="10"/>
      <color theme="1"/>
      <name val="Arial"/>
      <family val="2"/>
    </font>
    <font>
      <sz val="13"/>
      <name val="Arial"/>
      <family val="2"/>
    </font>
    <font>
      <sz val="12"/>
      <color theme="3" tint="0.39997558519241921"/>
      <name val="Arial"/>
      <family val="2"/>
    </font>
    <font>
      <i/>
      <sz val="8"/>
      <color theme="1"/>
      <name val="Arial"/>
      <family val="2"/>
    </font>
    <font>
      <sz val="10"/>
      <color rgb="FFFF0000"/>
      <name val="Arial"/>
      <family val="2"/>
    </font>
    <font>
      <sz val="12"/>
      <color theme="1"/>
      <name val="Arial"/>
      <family val="2"/>
    </font>
    <font>
      <b/>
      <sz val="10"/>
      <color rgb="FFFF0000"/>
      <name val="Arial"/>
      <family val="2"/>
    </font>
    <font>
      <sz val="8"/>
      <name val="Arial"/>
      <family val="2"/>
    </font>
    <font>
      <b/>
      <sz val="13"/>
      <name val="Arial"/>
      <family val="2"/>
    </font>
    <font>
      <i/>
      <sz val="11"/>
      <name val="Arial"/>
      <family val="2"/>
    </font>
    <font>
      <i/>
      <vertAlign val="superscript"/>
      <sz val="10"/>
      <name val="Arial"/>
      <family val="2"/>
    </font>
    <font>
      <i/>
      <sz val="12"/>
      <name val="Arial"/>
      <family val="2"/>
    </font>
    <font>
      <sz val="12"/>
      <color theme="0" tint="-0.249977111117893"/>
      <name val="Arial"/>
      <family val="2"/>
    </font>
    <font>
      <sz val="10"/>
      <name val="Verdana"/>
      <family val="2"/>
    </font>
    <font>
      <sz val="8"/>
      <color rgb="FF333333"/>
      <name val="Verdana"/>
      <family val="2"/>
    </font>
    <font>
      <sz val="12"/>
      <name val="Times New Roman"/>
      <family val="1"/>
    </font>
    <font>
      <sz val="10"/>
      <name val="Times New Roman"/>
      <family val="1"/>
    </font>
    <font>
      <sz val="16"/>
      <color rgb="FFC00000"/>
      <name val="Times New Roman"/>
      <family val="1"/>
    </font>
    <font>
      <sz val="12"/>
      <color rgb="FFC00000"/>
      <name val="Times New Roman"/>
      <family val="1"/>
    </font>
    <font>
      <sz val="10"/>
      <name val="Arial"/>
      <family val="2"/>
    </font>
    <font>
      <sz val="16"/>
      <color rgb="FFFF0000"/>
      <name val="Arial"/>
      <family val="2"/>
    </font>
    <font>
      <sz val="10"/>
      <name val="Arial"/>
      <family val="2"/>
    </font>
    <font>
      <i/>
      <sz val="8"/>
      <color rgb="FFFF0000"/>
      <name val="Arial"/>
      <family val="2"/>
    </font>
    <font>
      <b/>
      <sz val="11"/>
      <color rgb="FFFF0000"/>
      <name val="Calibri"/>
      <family val="2"/>
      <scheme val="minor"/>
    </font>
    <font>
      <i/>
      <sz val="10"/>
      <color theme="1"/>
      <name val="Arial"/>
      <family val="2"/>
    </font>
    <font>
      <b/>
      <sz val="11"/>
      <color theme="1"/>
      <name val="Calibri"/>
      <family val="2"/>
      <scheme val="minor"/>
    </font>
    <font>
      <b/>
      <sz val="20"/>
      <color theme="3" tint="0.39997558519241921"/>
      <name val="Calibri"/>
      <family val="2"/>
      <scheme val="minor"/>
    </font>
    <font>
      <b/>
      <sz val="11"/>
      <color rgb="FFC00000"/>
      <name val="Calibri"/>
      <family val="2"/>
      <scheme val="minor"/>
    </font>
    <font>
      <b/>
      <sz val="14"/>
      <color theme="3"/>
      <name val="Arial"/>
      <family val="2"/>
    </font>
    <font>
      <sz val="11"/>
      <color theme="1"/>
      <name val="Arial"/>
      <family val="2"/>
    </font>
    <font>
      <sz val="12"/>
      <name val="Calibri"/>
      <family val="2"/>
    </font>
    <font>
      <i/>
      <sz val="7"/>
      <name val="Arial"/>
      <family val="2"/>
    </font>
    <font>
      <b/>
      <i/>
      <sz val="12"/>
      <name val="Arial"/>
      <family val="2"/>
    </font>
    <font>
      <b/>
      <sz val="8"/>
      <name val="Arial"/>
      <family val="2"/>
    </font>
    <font>
      <sz val="10"/>
      <name val="Arial"/>
      <family val="2"/>
    </font>
    <font>
      <sz val="10"/>
      <name val="Calibri"/>
      <family val="2"/>
      <scheme val="minor"/>
    </font>
    <font>
      <sz val="9"/>
      <color theme="1"/>
      <name val="Calibri"/>
      <family val="2"/>
      <scheme val="minor"/>
    </font>
    <font>
      <b/>
      <sz val="9"/>
      <color theme="1"/>
      <name val="Calibri"/>
      <family val="2"/>
      <scheme val="minor"/>
    </font>
    <font>
      <b/>
      <sz val="11"/>
      <color theme="3" tint="0.39997558519241921"/>
      <name val="Calibri"/>
      <family val="2"/>
      <scheme val="minor"/>
    </font>
    <font>
      <b/>
      <sz val="14"/>
      <color rgb="FF538DD5"/>
      <name val="Arial"/>
      <family val="2"/>
    </font>
    <font>
      <b/>
      <sz val="10"/>
      <color theme="1"/>
      <name val="Arial Unicode MS"/>
      <family val="2"/>
    </font>
    <font>
      <b/>
      <u/>
      <sz val="12"/>
      <name val="Arial"/>
      <family val="2"/>
    </font>
    <font>
      <b/>
      <u val="singleAccounting"/>
      <sz val="12"/>
      <name val="Arial"/>
      <family val="2"/>
    </font>
    <font>
      <b/>
      <sz val="14"/>
      <color rgb="FF38CCE0"/>
      <name val="Arial"/>
      <family val="2"/>
    </font>
    <font>
      <i/>
      <sz val="9"/>
      <color rgb="FFFF0000"/>
      <name val="Arial"/>
      <family val="2"/>
    </font>
    <font>
      <i/>
      <sz val="10"/>
      <name val="Times New Roman"/>
      <family val="1"/>
    </font>
    <font>
      <sz val="12"/>
      <color theme="0"/>
      <name val="Arial"/>
      <family val="2"/>
    </font>
    <font>
      <b/>
      <i/>
      <sz val="11"/>
      <color theme="1"/>
      <name val="Calibri"/>
      <family val="2"/>
      <scheme val="minor"/>
    </font>
    <font>
      <b/>
      <i/>
      <sz val="11"/>
      <name val="Arial"/>
      <family val="2"/>
    </font>
    <font>
      <b/>
      <vertAlign val="superscript"/>
      <sz val="10"/>
      <name val="Arial"/>
      <family val="2"/>
    </font>
    <font>
      <b/>
      <sz val="11"/>
      <color theme="3"/>
      <name val="Arial"/>
      <family val="2"/>
    </font>
    <font>
      <b/>
      <sz val="14"/>
      <color theme="1"/>
      <name val="Arial"/>
      <family val="2"/>
    </font>
    <font>
      <sz val="11"/>
      <color rgb="FF000000"/>
      <name val="Calibri"/>
      <family val="2"/>
      <scheme val="minor"/>
    </font>
    <font>
      <b/>
      <sz val="12"/>
      <color rgb="FF558ED5"/>
      <name val="Calibri"/>
      <family val="2"/>
      <scheme val="minor"/>
    </font>
    <font>
      <b/>
      <sz val="11"/>
      <color rgb="FF558ED5"/>
      <name val="Calibri"/>
      <family val="2"/>
      <scheme val="minor"/>
    </font>
    <font>
      <b/>
      <sz val="11"/>
      <color rgb="FF000000"/>
      <name val="Calibri"/>
      <family val="2"/>
      <scheme val="minor"/>
    </font>
    <font>
      <u/>
      <sz val="11"/>
      <color theme="10"/>
      <name val="Calibri"/>
      <family val="2"/>
      <scheme val="minor"/>
    </font>
    <font>
      <i/>
      <sz val="9"/>
      <color theme="1"/>
      <name val="Calibri"/>
      <family val="2"/>
      <scheme val="minor"/>
    </font>
  </fonts>
  <fills count="19">
    <fill>
      <patternFill patternType="none"/>
    </fill>
    <fill>
      <patternFill patternType="gray125"/>
    </fill>
    <fill>
      <patternFill patternType="solid">
        <fgColor theme="0"/>
        <bgColor indexed="64"/>
      </patternFill>
    </fill>
    <fill>
      <patternFill patternType="solid">
        <fgColor rgb="FF25C6FF"/>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indexed="9"/>
        <bgColor indexed="64"/>
      </patternFill>
    </fill>
    <fill>
      <patternFill patternType="solid">
        <fgColor indexed="9"/>
        <bgColor indexed="9"/>
      </patternFill>
    </fill>
    <fill>
      <patternFill patternType="solid">
        <fgColor rgb="FFC5D9F1"/>
        <bgColor indexed="64"/>
      </patternFill>
    </fill>
    <fill>
      <patternFill patternType="solid">
        <fgColor theme="4" tint="0.79998168889431442"/>
        <bgColor indexed="64"/>
      </patternFill>
    </fill>
    <fill>
      <patternFill patternType="solid">
        <fgColor rgb="FF38CCE0"/>
        <bgColor indexed="64"/>
      </patternFill>
    </fill>
    <fill>
      <patternFill patternType="solid">
        <fgColor theme="8" tint="0.59999389629810485"/>
        <bgColor indexed="64"/>
      </patternFill>
    </fill>
    <fill>
      <patternFill patternType="solid">
        <fgColor theme="0" tint="-0.24994659260841701"/>
        <bgColor indexed="64"/>
      </patternFill>
    </fill>
    <fill>
      <patternFill patternType="solid">
        <fgColor rgb="FFF8FDFE"/>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DF2F7"/>
        <bgColor indexed="64"/>
      </patternFill>
    </fill>
  </fills>
  <borders count="144">
    <border>
      <left/>
      <right/>
      <top/>
      <bottom/>
      <diagonal/>
    </border>
    <border>
      <left/>
      <right/>
      <top/>
      <bottom style="thin">
        <color rgb="FF00B0F0"/>
      </bottom>
      <diagonal/>
    </border>
    <border>
      <left/>
      <right/>
      <top style="thin">
        <color rgb="FF00B0F0"/>
      </top>
      <bottom style="thin">
        <color rgb="FF00B0F0"/>
      </bottom>
      <diagonal/>
    </border>
    <border>
      <left/>
      <right/>
      <top style="thin">
        <color rgb="FF00B0F0"/>
      </top>
      <bottom/>
      <diagonal/>
    </border>
    <border>
      <left/>
      <right/>
      <top style="thin">
        <color rgb="FF00B0F0"/>
      </top>
      <bottom style="thin">
        <color theme="3" tint="0.39997558519241921"/>
      </bottom>
      <diagonal/>
    </border>
    <border>
      <left style="thin">
        <color theme="0"/>
      </left>
      <right style="thin">
        <color theme="0"/>
      </right>
      <top/>
      <bottom/>
      <diagonal/>
    </border>
    <border>
      <left style="thick">
        <color rgb="FFFFFFFF"/>
      </left>
      <right style="thick">
        <color rgb="FFFFFFFF"/>
      </right>
      <top style="thick">
        <color rgb="FFFFFFFF"/>
      </top>
      <bottom style="thick">
        <color rgb="FFFFFFFF"/>
      </bottom>
      <diagonal/>
    </border>
    <border>
      <left/>
      <right/>
      <top style="double">
        <color indexed="0"/>
      </top>
      <bottom/>
      <diagonal/>
    </border>
    <border>
      <left/>
      <right/>
      <top style="thin">
        <color rgb="FF25C6FF"/>
      </top>
      <bottom style="thin">
        <color rgb="FF25C6FF"/>
      </bottom>
      <diagonal/>
    </border>
    <border>
      <left/>
      <right/>
      <top style="thin">
        <color rgb="FF25C6FF"/>
      </top>
      <bottom/>
      <diagonal/>
    </border>
    <border>
      <left/>
      <right/>
      <top/>
      <bottom style="thin">
        <color rgb="FF25C6FF"/>
      </bottom>
      <diagonal/>
    </border>
    <border>
      <left style="dotted">
        <color theme="0" tint="-0.499984740745262"/>
      </left>
      <right/>
      <top style="thin">
        <color rgb="FF25C6FF"/>
      </top>
      <bottom style="thin">
        <color rgb="FF25C6FF"/>
      </bottom>
      <diagonal/>
    </border>
    <border>
      <left style="thin">
        <color theme="0" tint="-4.9989318521683403E-2"/>
      </left>
      <right/>
      <top style="thin">
        <color rgb="FF25C6FF"/>
      </top>
      <bottom style="thin">
        <color rgb="FF25C6FF"/>
      </bottom>
      <diagonal/>
    </border>
    <border>
      <left style="thin">
        <color theme="0" tint="-4.9989318521683403E-2"/>
      </left>
      <right style="thin">
        <color theme="0" tint="-4.9989318521683403E-2"/>
      </right>
      <top style="thin">
        <color rgb="FF25C6FF"/>
      </top>
      <bottom style="thin">
        <color rgb="FF25C6FF"/>
      </bottom>
      <diagonal/>
    </border>
    <border>
      <left/>
      <right style="thin">
        <color theme="0"/>
      </right>
      <top style="thin">
        <color rgb="FF25C6FF"/>
      </top>
      <bottom style="thin">
        <color rgb="FF25C6FF"/>
      </bottom>
      <diagonal/>
    </border>
    <border>
      <left style="thin">
        <color theme="0"/>
      </left>
      <right style="thin">
        <color theme="0"/>
      </right>
      <top style="thin">
        <color rgb="FF25C6FF"/>
      </top>
      <bottom style="thin">
        <color rgb="FF25C6FF"/>
      </bottom>
      <diagonal/>
    </border>
    <border>
      <left style="thin">
        <color theme="0"/>
      </left>
      <right/>
      <top style="thin">
        <color rgb="FF25C6FF"/>
      </top>
      <bottom style="thin">
        <color rgb="FF25C6FF"/>
      </bottom>
      <diagonal/>
    </border>
    <border>
      <left style="thin">
        <color indexed="0"/>
      </left>
      <right style="thin">
        <color indexed="0"/>
      </right>
      <top/>
      <bottom/>
      <diagonal/>
    </border>
    <border>
      <left style="thin">
        <color indexed="0"/>
      </left>
      <right style="thin">
        <color indexed="0"/>
      </right>
      <top style="thin">
        <color rgb="FF25C6FF"/>
      </top>
      <bottom/>
      <diagonal/>
    </border>
    <border>
      <left style="thin">
        <color indexed="0"/>
      </left>
      <right/>
      <top style="thin">
        <color rgb="FF25C6FF"/>
      </top>
      <bottom/>
      <diagonal/>
    </border>
    <border>
      <left style="thin">
        <color indexed="0"/>
      </left>
      <right/>
      <top/>
      <bottom/>
      <diagonal/>
    </border>
    <border>
      <left style="thin">
        <color indexed="0"/>
      </left>
      <right style="thin">
        <color indexed="0"/>
      </right>
      <top/>
      <bottom style="thin">
        <color rgb="FF25C6FF"/>
      </bottom>
      <diagonal/>
    </border>
    <border>
      <left style="thin">
        <color indexed="0"/>
      </left>
      <right/>
      <top/>
      <bottom style="thin">
        <color rgb="FF25C6FF"/>
      </bottom>
      <diagonal/>
    </border>
    <border>
      <left style="thin">
        <color indexed="0"/>
      </left>
      <right style="thin">
        <color indexed="0"/>
      </right>
      <top style="thin">
        <color rgb="FF25C6FF"/>
      </top>
      <bottom style="thin">
        <color rgb="FF25C6FF"/>
      </bottom>
      <diagonal/>
    </border>
    <border>
      <left style="thin">
        <color indexed="0"/>
      </left>
      <right/>
      <top style="thin">
        <color rgb="FF25C6FF"/>
      </top>
      <bottom style="thin">
        <color rgb="FF25C6FF"/>
      </bottom>
      <diagonal/>
    </border>
    <border>
      <left/>
      <right style="thin">
        <color indexed="64"/>
      </right>
      <top style="thin">
        <color rgb="FF25C6FF"/>
      </top>
      <bottom style="thin">
        <color rgb="FF25C6FF"/>
      </bottom>
      <diagonal/>
    </border>
    <border>
      <left style="thin">
        <color indexed="64"/>
      </left>
      <right style="thin">
        <color indexed="64"/>
      </right>
      <top style="thin">
        <color rgb="FF25C6FF"/>
      </top>
      <bottom style="thin">
        <color rgb="FF25C6FF"/>
      </bottom>
      <diagonal/>
    </border>
    <border>
      <left/>
      <right style="thin">
        <color indexed="64"/>
      </right>
      <top/>
      <bottom/>
      <diagonal/>
    </border>
    <border>
      <left style="thin">
        <color indexed="64"/>
      </left>
      <right style="thin">
        <color indexed="64"/>
      </right>
      <top/>
      <bottom/>
      <diagonal/>
    </border>
    <border>
      <left/>
      <right style="thin">
        <color indexed="0"/>
      </right>
      <top/>
      <bottom/>
      <diagonal/>
    </border>
    <border>
      <left style="thin">
        <color indexed="0"/>
      </left>
      <right style="thin">
        <color indexed="64"/>
      </right>
      <top style="thin">
        <color rgb="FF25C6FF"/>
      </top>
      <bottom style="thin">
        <color rgb="FF25C6FF"/>
      </bottom>
      <diagonal/>
    </border>
    <border>
      <left style="thin">
        <color indexed="64"/>
      </left>
      <right/>
      <top style="thin">
        <color rgb="FF25C6FF"/>
      </top>
      <bottom style="thin">
        <color rgb="FF25C6FF"/>
      </bottom>
      <diagonal/>
    </border>
    <border>
      <left/>
      <right/>
      <top/>
      <bottom style="double">
        <color rgb="FF25C6FF"/>
      </bottom>
      <diagonal/>
    </border>
    <border>
      <left style="thin">
        <color indexed="64"/>
      </left>
      <right style="thin">
        <color indexed="64"/>
      </right>
      <top/>
      <bottom style="double">
        <color rgb="FF25C6FF"/>
      </bottom>
      <diagonal/>
    </border>
    <border>
      <left/>
      <right style="thin">
        <color indexed="8"/>
      </right>
      <top/>
      <bottom/>
      <diagonal/>
    </border>
    <border>
      <left style="thin">
        <color indexed="8"/>
      </left>
      <right style="thin">
        <color indexed="8"/>
      </right>
      <top/>
      <bottom/>
      <diagonal/>
    </border>
    <border>
      <left style="thin">
        <color indexed="8"/>
      </left>
      <right/>
      <top/>
      <bottom/>
      <diagonal/>
    </border>
    <border>
      <left style="thin">
        <color theme="0"/>
      </left>
      <right/>
      <top style="thin">
        <color rgb="FF00B0F0"/>
      </top>
      <bottom style="thin">
        <color rgb="FF00B0F0"/>
      </bottom>
      <diagonal/>
    </border>
    <border>
      <left/>
      <right style="thin">
        <color theme="0"/>
      </right>
      <top/>
      <bottom style="thin">
        <color rgb="FF00B0F0"/>
      </bottom>
      <diagonal/>
    </border>
    <border>
      <left style="thin">
        <color theme="0"/>
      </left>
      <right style="thin">
        <color theme="0"/>
      </right>
      <top/>
      <bottom style="thin">
        <color rgb="FF00B0F0"/>
      </bottom>
      <diagonal/>
    </border>
    <border>
      <left style="thin">
        <color theme="0"/>
      </left>
      <right/>
      <top/>
      <bottom style="thin">
        <color rgb="FF00B0F0"/>
      </bottom>
      <diagonal/>
    </border>
    <border>
      <left style="hair">
        <color theme="1"/>
      </left>
      <right/>
      <top/>
      <bottom/>
      <diagonal/>
    </border>
    <border>
      <left style="hair">
        <color theme="1"/>
      </left>
      <right/>
      <top style="thin">
        <color rgb="FF25C6FF"/>
      </top>
      <bottom style="thin">
        <color rgb="FF25C6FF"/>
      </bottom>
      <diagonal/>
    </border>
    <border>
      <left/>
      <right style="hair">
        <color theme="1"/>
      </right>
      <top/>
      <bottom/>
      <diagonal/>
    </border>
    <border>
      <left/>
      <right/>
      <top style="medium">
        <color rgb="FF00B0F0"/>
      </top>
      <bottom style="thin">
        <color rgb="FF00B0F0"/>
      </bottom>
      <diagonal/>
    </border>
    <border>
      <left/>
      <right/>
      <top style="medium">
        <color rgb="FF25C6FF"/>
      </top>
      <bottom/>
      <diagonal/>
    </border>
    <border>
      <left/>
      <right/>
      <top style="medium">
        <color rgb="FF25C6FF"/>
      </top>
      <bottom style="thin">
        <color rgb="FF25C6FF"/>
      </bottom>
      <diagonal/>
    </border>
    <border>
      <left/>
      <right/>
      <top style="medium">
        <color rgb="FF25C6FF"/>
      </top>
      <bottom style="thin">
        <color rgb="FF00B0F0"/>
      </bottom>
      <diagonal/>
    </border>
    <border>
      <left/>
      <right style="thin">
        <color indexed="64"/>
      </right>
      <top style="thin">
        <color rgb="FF25C6FF"/>
      </top>
      <bottom/>
      <diagonal/>
    </border>
    <border>
      <left style="thin">
        <color indexed="64"/>
      </left>
      <right style="thin">
        <color indexed="64"/>
      </right>
      <top style="thin">
        <color rgb="FF25C6FF"/>
      </top>
      <bottom/>
      <diagonal/>
    </border>
    <border>
      <left style="thin">
        <color indexed="64"/>
      </left>
      <right style="thin">
        <color indexed="0"/>
      </right>
      <top style="thin">
        <color rgb="FF25C6FF"/>
      </top>
      <bottom/>
      <diagonal/>
    </border>
    <border>
      <left/>
      <right/>
      <top/>
      <bottom style="medium">
        <color theme="8" tint="0.39994506668294322"/>
      </bottom>
      <diagonal/>
    </border>
    <border>
      <left/>
      <right/>
      <top style="medium">
        <color theme="8" tint="0.39994506668294322"/>
      </top>
      <bottom style="medium">
        <color theme="8" tint="0.39991454817346722"/>
      </bottom>
      <diagonal/>
    </border>
    <border>
      <left/>
      <right/>
      <top style="medium">
        <color theme="8" tint="0.39991454817346722"/>
      </top>
      <bottom style="medium">
        <color theme="8" tint="0.39988402966399123"/>
      </bottom>
      <diagonal/>
    </border>
    <border>
      <left style="hair">
        <color auto="1"/>
      </left>
      <right/>
      <top style="thin">
        <color rgb="FF25C6FF"/>
      </top>
      <bottom style="thin">
        <color rgb="FF25C6FF"/>
      </bottom>
      <diagonal/>
    </border>
    <border>
      <left/>
      <right/>
      <top/>
      <bottom style="medium">
        <color rgb="FF38CCE0"/>
      </bottom>
      <diagonal/>
    </border>
    <border>
      <left style="thin">
        <color theme="0"/>
      </left>
      <right style="thin">
        <color theme="0"/>
      </right>
      <top style="thin">
        <color theme="0"/>
      </top>
      <bottom style="thin">
        <color theme="0"/>
      </bottom>
      <diagonal/>
    </border>
    <border>
      <left/>
      <right/>
      <top/>
      <bottom style="thin">
        <color theme="0"/>
      </bottom>
      <diagonal/>
    </border>
    <border>
      <left/>
      <right/>
      <top style="thin">
        <color theme="0"/>
      </top>
      <bottom style="thin">
        <color rgb="FF38CC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medium">
        <color rgb="FF38CCE0"/>
      </bottom>
      <diagonal/>
    </border>
    <border>
      <left/>
      <right/>
      <top/>
      <bottom style="medium">
        <color rgb="FF25C6FF"/>
      </bottom>
      <diagonal/>
    </border>
    <border>
      <left/>
      <right/>
      <top/>
      <bottom style="thin">
        <color indexed="0"/>
      </bottom>
      <diagonal/>
    </border>
    <border>
      <left/>
      <right/>
      <top style="thin">
        <color indexed="0"/>
      </top>
      <bottom/>
      <diagonal/>
    </border>
    <border>
      <left style="thin">
        <color indexed="64"/>
      </left>
      <right/>
      <top/>
      <bottom style="double">
        <color rgb="FF25C6FF"/>
      </bottom>
      <diagonal/>
    </border>
    <border>
      <left/>
      <right/>
      <top style="thin">
        <color theme="0"/>
      </top>
      <bottom/>
      <diagonal/>
    </border>
    <border>
      <left/>
      <right/>
      <top/>
      <bottom style="double">
        <color indexed="0"/>
      </bottom>
      <diagonal/>
    </border>
    <border>
      <left/>
      <right/>
      <top style="thin">
        <color theme="3" tint="0.59996337778862885"/>
      </top>
      <bottom style="thin">
        <color theme="3" tint="0.59996337778862885"/>
      </bottom>
      <diagonal/>
    </border>
    <border>
      <left/>
      <right/>
      <top/>
      <bottom style="thin">
        <color auto="1"/>
      </bottom>
      <diagonal/>
    </border>
    <border>
      <left/>
      <right/>
      <top style="thin">
        <color theme="3" tint="0.59996337778862885"/>
      </top>
      <bottom style="medium">
        <color theme="3" tint="0.59996337778862885"/>
      </bottom>
      <diagonal/>
    </border>
    <border>
      <left/>
      <right/>
      <top style="medium">
        <color rgb="FF00B0F0"/>
      </top>
      <bottom/>
      <diagonal/>
    </border>
    <border>
      <left/>
      <right/>
      <top/>
      <bottom style="thin">
        <color rgb="FF38CCE0"/>
      </bottom>
      <diagonal/>
    </border>
    <border>
      <left/>
      <right/>
      <top style="thin">
        <color rgb="FF38CCE0"/>
      </top>
      <bottom style="thin">
        <color rgb="FF38CCE0"/>
      </bottom>
      <diagonal/>
    </border>
    <border>
      <left style="thin">
        <color theme="0"/>
      </left>
      <right style="thin">
        <color theme="0"/>
      </right>
      <top style="thin">
        <color theme="4"/>
      </top>
      <bottom style="thin">
        <color theme="4"/>
      </bottom>
      <diagonal/>
    </border>
    <border>
      <left/>
      <right/>
      <top style="thin">
        <color rgb="FF38CCE0"/>
      </top>
      <bottom style="medium">
        <color rgb="FF38CCE0"/>
      </bottom>
      <diagonal/>
    </border>
    <border>
      <left/>
      <right/>
      <top style="medium">
        <color rgb="FF20B9CE"/>
      </top>
      <bottom style="thin">
        <color theme="0"/>
      </bottom>
      <diagonal/>
    </border>
    <border>
      <left/>
      <right/>
      <top/>
      <bottom style="medium">
        <color rgb="FF20B9CE"/>
      </bottom>
      <diagonal/>
    </border>
    <border>
      <left/>
      <right/>
      <top style="medium">
        <color rgb="FF20B9CE"/>
      </top>
      <bottom/>
      <diagonal/>
    </border>
    <border>
      <left style="medium">
        <color theme="0"/>
      </left>
      <right/>
      <top style="thin">
        <color theme="0"/>
      </top>
      <bottom style="thin">
        <color theme="0"/>
      </bottom>
      <diagonal/>
    </border>
    <border>
      <left/>
      <right/>
      <top style="thin">
        <color theme="0"/>
      </top>
      <bottom style="thin">
        <color theme="0"/>
      </bottom>
      <diagonal/>
    </border>
    <border>
      <left/>
      <right style="medium">
        <color theme="0"/>
      </right>
      <top style="thin">
        <color theme="0"/>
      </top>
      <bottom style="thin">
        <color theme="0"/>
      </bottom>
      <diagonal/>
    </border>
    <border>
      <left style="thin">
        <color theme="0"/>
      </left>
      <right style="medium">
        <color theme="0"/>
      </right>
      <top style="thin">
        <color theme="0"/>
      </top>
      <bottom style="thin">
        <color theme="0"/>
      </bottom>
      <diagonal/>
    </border>
    <border>
      <left style="medium">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style="medium">
        <color theme="0"/>
      </right>
      <top/>
      <bottom style="thin">
        <color rgb="FF38CCE0"/>
      </bottom>
      <diagonal/>
    </border>
    <border>
      <left style="medium">
        <color theme="0"/>
      </left>
      <right/>
      <top/>
      <bottom style="thin">
        <color rgb="FF38CCE0"/>
      </bottom>
      <diagonal/>
    </border>
    <border>
      <left/>
      <right style="medium">
        <color theme="0"/>
      </right>
      <top style="thin">
        <color theme="0"/>
      </top>
      <bottom style="thin">
        <color rgb="FF38CCE0"/>
      </bottom>
      <diagonal/>
    </border>
    <border>
      <left style="medium">
        <color theme="0"/>
      </left>
      <right/>
      <top style="thin">
        <color theme="0"/>
      </top>
      <bottom style="thin">
        <color rgb="FF38CCE0"/>
      </bottom>
      <diagonal/>
    </border>
    <border>
      <left/>
      <right style="medium">
        <color theme="0"/>
      </right>
      <top style="thin">
        <color rgb="FF38CCE0"/>
      </top>
      <bottom style="medium">
        <color rgb="FF38CCE0"/>
      </bottom>
      <diagonal/>
    </border>
    <border>
      <left style="medium">
        <color theme="0"/>
      </left>
      <right/>
      <top style="thin">
        <color rgb="FF38CCE0"/>
      </top>
      <bottom style="medium">
        <color rgb="FF38CCE0"/>
      </bottom>
      <diagonal/>
    </border>
    <border>
      <left style="thin">
        <color theme="0"/>
      </left>
      <right/>
      <top style="thin">
        <color theme="4"/>
      </top>
      <bottom style="thin">
        <color theme="4"/>
      </bottom>
      <diagonal/>
    </border>
    <border>
      <left style="thin">
        <color theme="0"/>
      </left>
      <right style="medium">
        <color theme="0"/>
      </right>
      <top style="thin">
        <color theme="4"/>
      </top>
      <bottom style="thin">
        <color theme="4"/>
      </bottom>
      <diagonal/>
    </border>
    <border>
      <left style="medium">
        <color theme="0"/>
      </left>
      <right style="thin">
        <color theme="0"/>
      </right>
      <top style="thin">
        <color theme="4"/>
      </top>
      <bottom style="thin">
        <color theme="4"/>
      </bottom>
      <diagonal/>
    </border>
    <border>
      <left/>
      <right style="thin">
        <color theme="0"/>
      </right>
      <top style="thin">
        <color theme="4"/>
      </top>
      <bottom style="thin">
        <color theme="4"/>
      </bottom>
      <diagonal/>
    </border>
    <border>
      <left style="medium">
        <color theme="0"/>
      </left>
      <right/>
      <top/>
      <bottom style="thin">
        <color theme="0"/>
      </bottom>
      <diagonal/>
    </border>
    <border>
      <left/>
      <right style="medium">
        <color theme="0"/>
      </right>
      <top/>
      <bottom style="thin">
        <color theme="0"/>
      </bottom>
      <diagonal/>
    </border>
    <border>
      <left style="medium">
        <color theme="0"/>
      </left>
      <right style="medium">
        <color theme="0"/>
      </right>
      <top style="thin">
        <color theme="0"/>
      </top>
      <bottom style="thin">
        <color theme="0"/>
      </bottom>
      <diagonal/>
    </border>
    <border>
      <left style="thin">
        <color theme="0"/>
      </left>
      <right/>
      <top style="thin">
        <color rgb="FF38CCE0"/>
      </top>
      <bottom style="thin">
        <color indexed="64"/>
      </bottom>
      <diagonal/>
    </border>
    <border>
      <left style="medium">
        <color theme="0"/>
      </left>
      <right style="medium">
        <color theme="0"/>
      </right>
      <top style="thin">
        <color rgb="FF38CCE0"/>
      </top>
      <bottom style="thin">
        <color indexed="64"/>
      </bottom>
      <diagonal/>
    </border>
    <border>
      <left style="medium">
        <color theme="0"/>
      </left>
      <right style="thin">
        <color theme="0"/>
      </right>
      <top style="thin">
        <color rgb="FF38CCE0"/>
      </top>
      <bottom style="thin">
        <color indexed="64"/>
      </bottom>
      <diagonal/>
    </border>
    <border>
      <left style="thin">
        <color theme="0"/>
      </left>
      <right style="medium">
        <color theme="0"/>
      </right>
      <top style="thin">
        <color rgb="FF38CCE0"/>
      </top>
      <bottom style="thin">
        <color indexed="64"/>
      </bottom>
      <diagonal/>
    </border>
    <border>
      <left style="thin">
        <color theme="0"/>
      </left>
      <right/>
      <top style="thin">
        <color rgb="FF38CCE0"/>
      </top>
      <bottom style="medium">
        <color rgb="FF38CCE0"/>
      </bottom>
      <diagonal/>
    </border>
    <border>
      <left style="medium">
        <color theme="0"/>
      </left>
      <right style="medium">
        <color theme="0"/>
      </right>
      <top style="thin">
        <color rgb="FF38CCE0"/>
      </top>
      <bottom style="medium">
        <color rgb="FF38CCE0"/>
      </bottom>
      <diagonal/>
    </border>
    <border>
      <left style="medium">
        <color theme="0"/>
      </left>
      <right style="thin">
        <color theme="0"/>
      </right>
      <top style="thin">
        <color rgb="FF38CCE0"/>
      </top>
      <bottom style="medium">
        <color rgb="FF38CCE0"/>
      </bottom>
      <diagonal/>
    </border>
    <border>
      <left style="medium">
        <color theme="0"/>
      </left>
      <right style="medium">
        <color theme="0"/>
      </right>
      <top style="thin">
        <color theme="4"/>
      </top>
      <bottom style="thin">
        <color theme="4"/>
      </bottom>
      <diagonal/>
    </border>
    <border>
      <left/>
      <right style="medium">
        <color theme="0"/>
      </right>
      <top style="thin">
        <color theme="4"/>
      </top>
      <bottom style="thin">
        <color theme="4"/>
      </bottom>
      <diagonal/>
    </border>
    <border>
      <left/>
      <right/>
      <top style="thin">
        <color rgb="FF38CCE0"/>
      </top>
      <bottom/>
      <diagonal/>
    </border>
    <border>
      <left/>
      <right style="medium">
        <color theme="0"/>
      </right>
      <top style="thin">
        <color rgb="FF38CCE0"/>
      </top>
      <bottom/>
      <diagonal/>
    </border>
    <border>
      <left style="thin">
        <color theme="0"/>
      </left>
      <right/>
      <top style="thin">
        <color rgb="FF25C6FF"/>
      </top>
      <bottom style="thin">
        <color theme="4"/>
      </bottom>
      <diagonal/>
    </border>
    <border>
      <left style="thin">
        <color theme="0"/>
      </left>
      <right style="medium">
        <color theme="0"/>
      </right>
      <top style="thin">
        <color rgb="FF25C6FF"/>
      </top>
      <bottom style="thin">
        <color theme="4"/>
      </bottom>
      <diagonal/>
    </border>
    <border>
      <left style="medium">
        <color theme="0"/>
      </left>
      <right style="medium">
        <color theme="0"/>
      </right>
      <top style="thin">
        <color rgb="FF25C6FF"/>
      </top>
      <bottom style="thin">
        <color theme="4"/>
      </bottom>
      <diagonal/>
    </border>
    <border>
      <left/>
      <right style="medium">
        <color theme="0"/>
      </right>
      <top style="thin">
        <color rgb="FF25C6FF"/>
      </top>
      <bottom style="thin">
        <color theme="4"/>
      </bottom>
      <diagonal/>
    </border>
    <border>
      <left/>
      <right/>
      <top style="medium">
        <color rgb="FF38CCE0"/>
      </top>
      <bottom/>
      <diagonal/>
    </border>
    <border>
      <left/>
      <right style="medium">
        <color rgb="FFFFFFFF"/>
      </right>
      <top/>
      <bottom/>
      <diagonal/>
    </border>
    <border>
      <left style="medium">
        <color rgb="FFFFFFFF"/>
      </left>
      <right/>
      <top/>
      <bottom style="medium">
        <color rgb="FFFFFFFF"/>
      </bottom>
      <diagonal/>
    </border>
    <border>
      <left/>
      <right style="medium">
        <color rgb="FFFFFFFF"/>
      </right>
      <top/>
      <bottom style="medium">
        <color rgb="FFFFFFFF"/>
      </bottom>
      <diagonal/>
    </border>
    <border>
      <left/>
      <right/>
      <top/>
      <bottom style="medium">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38CCE0"/>
      </bottom>
      <diagonal/>
    </border>
    <border>
      <left style="medium">
        <color rgb="FFFFFFFF"/>
      </left>
      <right/>
      <top style="medium">
        <color rgb="FFFFFFFF"/>
      </top>
      <bottom style="medium">
        <color rgb="FF38CCE0"/>
      </bottom>
      <diagonal/>
    </border>
    <border>
      <left style="medium">
        <color rgb="FFFFFFFF"/>
      </left>
      <right/>
      <top/>
      <bottom style="medium">
        <color rgb="FF38CCE0"/>
      </bottom>
      <diagonal/>
    </border>
    <border>
      <left/>
      <right style="thin">
        <color theme="0"/>
      </right>
      <top/>
      <bottom style="thin">
        <color theme="0"/>
      </bottom>
      <diagonal/>
    </border>
    <border>
      <left style="thin">
        <color theme="0"/>
      </left>
      <right/>
      <top/>
      <bottom style="thin">
        <color theme="0"/>
      </bottom>
      <diagonal/>
    </border>
    <border>
      <left/>
      <right style="thick">
        <color auto="1"/>
      </right>
      <top style="thick">
        <color auto="1"/>
      </top>
      <bottom/>
      <diagonal/>
    </border>
    <border>
      <left/>
      <right style="thick">
        <color auto="1"/>
      </right>
      <top/>
      <bottom/>
      <diagonal/>
    </border>
    <border>
      <left/>
      <right style="thick">
        <color auto="1"/>
      </right>
      <top/>
      <bottom style="thick">
        <color auto="1"/>
      </bottom>
      <diagonal/>
    </border>
    <border>
      <left style="thin">
        <color theme="0"/>
      </left>
      <right/>
      <top style="thin">
        <color theme="0"/>
      </top>
      <bottom style="thin">
        <color rgb="FF38CCE0"/>
      </bottom>
      <diagonal/>
    </border>
    <border>
      <left style="thin">
        <color theme="0"/>
      </left>
      <right/>
      <top style="thin">
        <color theme="0"/>
      </top>
      <bottom style="medium">
        <color rgb="FF38CCE0"/>
      </bottom>
      <diagonal/>
    </border>
    <border>
      <left style="thin">
        <color theme="0"/>
      </left>
      <right/>
      <top/>
      <bottom style="thin">
        <color rgb="FF38CCE0"/>
      </bottom>
      <diagonal/>
    </border>
    <border>
      <left style="thin">
        <color theme="0"/>
      </left>
      <right/>
      <top style="thin">
        <color theme="0"/>
      </top>
      <bottom style="thin">
        <color theme="0"/>
      </bottom>
      <diagonal/>
    </border>
    <border>
      <left/>
      <right/>
      <top style="thin">
        <color theme="3"/>
      </top>
      <bottom style="thin">
        <color theme="3"/>
      </bottom>
      <diagonal/>
    </border>
    <border>
      <left style="thin">
        <color theme="0"/>
      </left>
      <right/>
      <top style="thin">
        <color theme="3"/>
      </top>
      <bottom style="thin">
        <color theme="3"/>
      </bottom>
      <diagonal/>
    </border>
    <border>
      <left/>
      <right/>
      <top style="thin">
        <color theme="4"/>
      </top>
      <bottom/>
      <diagonal/>
    </border>
    <border>
      <left/>
      <right/>
      <top/>
      <bottom style="thin">
        <color theme="4"/>
      </bottom>
      <diagonal/>
    </border>
    <border>
      <left style="thin">
        <color theme="0"/>
      </left>
      <right/>
      <top/>
      <bottom/>
      <diagonal/>
    </border>
    <border>
      <left style="thin">
        <color theme="0"/>
      </left>
      <right style="thin">
        <color theme="0"/>
      </right>
      <top style="thin">
        <color theme="3"/>
      </top>
      <bottom style="thin">
        <color theme="3"/>
      </bottom>
      <diagonal/>
    </border>
    <border>
      <left/>
      <right/>
      <top style="thin">
        <color theme="3"/>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medium">
        <color rgb="FF25C6FF"/>
      </top>
      <bottom style="thin">
        <color theme="4"/>
      </bottom>
      <diagonal/>
    </border>
    <border>
      <left/>
      <right style="thin">
        <color theme="0"/>
      </right>
      <top/>
      <bottom/>
      <diagonal/>
    </border>
    <border>
      <left/>
      <right style="thin">
        <color theme="0"/>
      </right>
      <top style="thin">
        <color rgb="FF25C6FF"/>
      </top>
      <bottom/>
      <diagonal/>
    </border>
    <border>
      <left/>
      <right style="thin">
        <color theme="0"/>
      </right>
      <top/>
      <bottom style="thin">
        <color rgb="FF25C6FF"/>
      </bottom>
      <diagonal/>
    </border>
  </borders>
  <cellStyleXfs count="82">
    <xf numFmtId="0" fontId="0" fillId="0" borderId="0"/>
    <xf numFmtId="164" fontId="1" fillId="0" borderId="0" applyFont="0" applyFill="0" applyBorder="0" applyAlignment="0" applyProtection="0"/>
    <xf numFmtId="0" fontId="1" fillId="0" borderId="0"/>
    <xf numFmtId="0" fontId="3" fillId="0" borderId="0" applyNumberFormat="0" applyFill="0" applyBorder="0" applyAlignment="0" applyProtection="0">
      <alignment vertical="top"/>
      <protection locked="0"/>
    </xf>
    <xf numFmtId="0" fontId="4" fillId="0" borderId="0">
      <alignment vertical="top"/>
    </xf>
    <xf numFmtId="9" fontId="4" fillId="0" borderId="0" applyFont="0" applyFill="0" applyBorder="0" applyAlignment="0" applyProtection="0"/>
    <xf numFmtId="0" fontId="4" fillId="0" borderId="0">
      <alignment vertical="top"/>
    </xf>
    <xf numFmtId="164" fontId="4" fillId="0" borderId="0" applyFont="0" applyFill="0" applyBorder="0" applyAlignment="0" applyProtection="0"/>
    <xf numFmtId="0" fontId="24" fillId="0" borderId="0"/>
    <xf numFmtId="3" fontId="27" fillId="0" borderId="0"/>
    <xf numFmtId="0" fontId="31" fillId="0" borderId="0" applyNumberFormat="0" applyFont="0" applyFill="0" applyAlignment="0" applyProtection="0"/>
    <xf numFmtId="0" fontId="8" fillId="0" borderId="0" applyNumberFormat="0" applyFont="0" applyFill="0" applyAlignment="0" applyProtection="0"/>
    <xf numFmtId="168" fontId="15" fillId="6" borderId="5"/>
    <xf numFmtId="3" fontId="32" fillId="7" borderId="6">
      <alignment horizontal="center" wrapText="1"/>
    </xf>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0" fontId="33" fillId="0" borderId="0" applyNumberFormat="0" applyFill="0" applyBorder="0" applyAlignment="0" applyProtection="0">
      <alignment vertical="top"/>
      <protection locked="0"/>
    </xf>
    <xf numFmtId="164" fontId="1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9"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4" fillId="0" borderId="0">
      <alignment vertical="top"/>
    </xf>
    <xf numFmtId="0" fontId="1" fillId="0" borderId="0"/>
    <xf numFmtId="0" fontId="11" fillId="0" borderId="0">
      <alignment vertical="top"/>
    </xf>
    <xf numFmtId="0" fontId="1" fillId="0" borderId="0"/>
    <xf numFmtId="0" fontId="4" fillId="0" borderId="0"/>
    <xf numFmtId="0" fontId="1" fillId="0" borderId="0"/>
    <xf numFmtId="0" fontId="1" fillId="0" borderId="0"/>
    <xf numFmtId="0" fontId="1" fillId="0" borderId="0"/>
    <xf numFmtId="0" fontId="4" fillId="0" borderId="0"/>
    <xf numFmtId="0" fontId="11"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11" fillId="0" borderId="0">
      <alignment vertical="top"/>
    </xf>
    <xf numFmtId="0" fontId="4" fillId="0" borderId="0"/>
    <xf numFmtId="0" fontId="4" fillId="0" borderId="0"/>
    <xf numFmtId="0" fontId="4" fillId="0" borderId="0"/>
    <xf numFmtId="0" fontId="4" fillId="0" borderId="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0" fontId="4" fillId="0" borderId="7" applyNumberFormat="0" applyFont="0" applyBorder="0" applyAlignment="0" applyProtection="0"/>
    <xf numFmtId="0" fontId="55" fillId="0" borderId="0">
      <alignment vertical="top"/>
    </xf>
    <xf numFmtId="9" fontId="1" fillId="0" borderId="0" applyFont="0" applyFill="0" applyBorder="0" applyAlignment="0" applyProtection="0"/>
    <xf numFmtId="0" fontId="57" fillId="0" borderId="0">
      <alignment vertical="top"/>
    </xf>
    <xf numFmtId="0" fontId="4" fillId="0" borderId="0">
      <alignment vertical="top"/>
    </xf>
    <xf numFmtId="0" fontId="4" fillId="0" borderId="0">
      <alignment vertical="top"/>
    </xf>
    <xf numFmtId="0" fontId="70" fillId="0" borderId="0">
      <alignment vertical="top"/>
    </xf>
    <xf numFmtId="0" fontId="4" fillId="0" borderId="0">
      <alignment vertical="top"/>
    </xf>
    <xf numFmtId="0" fontId="11" fillId="0" borderId="0">
      <alignment vertical="top"/>
    </xf>
    <xf numFmtId="0" fontId="92" fillId="0" borderId="0" applyNumberFormat="0" applyFill="0" applyBorder="0" applyAlignment="0" applyProtection="0"/>
  </cellStyleXfs>
  <cellXfs count="1938">
    <xf numFmtId="0" fontId="0" fillId="0" borderId="0" xfId="0"/>
    <xf numFmtId="0" fontId="3" fillId="0" borderId="0" xfId="3" applyProtection="1">
      <alignment vertical="top"/>
    </xf>
    <xf numFmtId="0" fontId="4" fillId="0" borderId="0" xfId="4" applyFont="1">
      <alignment vertical="top"/>
    </xf>
    <xf numFmtId="0" fontId="10" fillId="0" borderId="2" xfId="4" applyFont="1" applyBorder="1" applyAlignment="1">
      <alignment wrapText="1"/>
    </xf>
    <xf numFmtId="0" fontId="12" fillId="4" borderId="2" xfId="4" applyFont="1" applyFill="1" applyBorder="1" applyAlignment="1">
      <alignment horizontal="left" vertical="center" wrapText="1"/>
    </xf>
    <xf numFmtId="165" fontId="4" fillId="0" borderId="0" xfId="5" applyNumberFormat="1" applyFont="1" applyAlignment="1">
      <alignment vertical="top"/>
    </xf>
    <xf numFmtId="0" fontId="12" fillId="0" borderId="2" xfId="4" applyFont="1" applyBorder="1" applyAlignment="1">
      <alignment wrapText="1"/>
    </xf>
    <xf numFmtId="3" fontId="8" fillId="4" borderId="2" xfId="4" applyNumberFormat="1" applyFont="1" applyFill="1" applyBorder="1" applyAlignment="1">
      <alignment horizontal="right"/>
    </xf>
    <xf numFmtId="165" fontId="0" fillId="0" borderId="0" xfId="5" applyNumberFormat="1" applyFont="1" applyAlignment="1"/>
    <xf numFmtId="0" fontId="4" fillId="0" borderId="0" xfId="4" applyFont="1" applyFill="1" applyBorder="1">
      <alignment vertical="top"/>
    </xf>
    <xf numFmtId="0" fontId="8" fillId="0" borderId="0" xfId="4" applyFont="1" applyBorder="1" applyAlignment="1">
      <alignment horizontal="centerContinuous"/>
    </xf>
    <xf numFmtId="0" fontId="9" fillId="3" borderId="2" xfId="4" applyFont="1" applyFill="1" applyBorder="1" applyAlignment="1">
      <alignment horizontal="center" vertical="center" wrapText="1"/>
    </xf>
    <xf numFmtId="3" fontId="4" fillId="0" borderId="0" xfId="4" applyNumberFormat="1" applyFont="1" applyBorder="1" applyAlignment="1"/>
    <xf numFmtId="0" fontId="4" fillId="0" borderId="0" xfId="4" applyFont="1" applyBorder="1" applyAlignment="1"/>
    <xf numFmtId="0" fontId="14" fillId="0" borderId="0" xfId="4" applyFont="1" applyFill="1" applyBorder="1" applyAlignment="1">
      <alignment horizontal="left" vertical="center"/>
    </xf>
    <xf numFmtId="0" fontId="14" fillId="0" borderId="0" xfId="4" applyFont="1" applyBorder="1" applyAlignment="1">
      <alignment horizontal="justify" vertical="top"/>
    </xf>
    <xf numFmtId="0" fontId="15" fillId="0" borderId="2" xfId="4" applyFont="1" applyBorder="1" applyAlignment="1"/>
    <xf numFmtId="3" fontId="10" fillId="4" borderId="2" xfId="4" applyNumberFormat="1" applyFont="1" applyFill="1" applyBorder="1" applyAlignment="1">
      <alignment horizontal="right"/>
    </xf>
    <xf numFmtId="0" fontId="12" fillId="0" borderId="1" xfId="4" applyFont="1" applyBorder="1" applyAlignment="1">
      <alignment wrapText="1"/>
    </xf>
    <xf numFmtId="166" fontId="4" fillId="0" borderId="0" xfId="1" applyNumberFormat="1" applyFont="1" applyAlignment="1"/>
    <xf numFmtId="3" fontId="4" fillId="0" borderId="2" xfId="4" applyNumberFormat="1" applyFont="1" applyBorder="1" applyAlignment="1"/>
    <xf numFmtId="3" fontId="10" fillId="4" borderId="2" xfId="4" applyNumberFormat="1" applyFont="1" applyFill="1" applyBorder="1" applyAlignment="1"/>
    <xf numFmtId="0" fontId="4" fillId="0" borderId="0" xfId="4" applyFont="1" applyAlignment="1"/>
    <xf numFmtId="0" fontId="23" fillId="0" borderId="2" xfId="4" applyFont="1" applyBorder="1" applyAlignment="1">
      <alignment horizontal="left"/>
    </xf>
    <xf numFmtId="3" fontId="23" fillId="0" borderId="2" xfId="4" applyNumberFormat="1" applyFont="1" applyBorder="1" applyAlignment="1"/>
    <xf numFmtId="3" fontId="10" fillId="4" borderId="2" xfId="4" applyNumberFormat="1" applyFont="1" applyFill="1" applyBorder="1" applyAlignment="1">
      <alignment horizontal="right" wrapText="1"/>
    </xf>
    <xf numFmtId="0" fontId="23" fillId="0" borderId="2" xfId="8" applyFont="1" applyBorder="1" applyAlignment="1" applyProtection="1">
      <alignment horizontal="left"/>
    </xf>
    <xf numFmtId="0" fontId="14" fillId="0" borderId="0" xfId="4" applyFont="1" applyAlignment="1"/>
    <xf numFmtId="3" fontId="4" fillId="0" borderId="0" xfId="4" applyNumberFormat="1" applyFont="1" applyAlignment="1"/>
    <xf numFmtId="4" fontId="4" fillId="0" borderId="0" xfId="4" applyNumberFormat="1" applyFont="1" applyAlignment="1"/>
    <xf numFmtId="0" fontId="4" fillId="0" borderId="0" xfId="4" applyAlignment="1">
      <alignment vertical="top"/>
    </xf>
    <xf numFmtId="0" fontId="4" fillId="0" borderId="0" xfId="4" applyAlignment="1">
      <alignment horizontal="centerContinuous" wrapText="1"/>
    </xf>
    <xf numFmtId="0" fontId="8" fillId="0" borderId="2" xfId="4" applyFont="1" applyBorder="1" applyAlignment="1">
      <alignment horizontal="left"/>
    </xf>
    <xf numFmtId="3" fontId="4" fillId="0" borderId="2" xfId="4" applyNumberFormat="1" applyBorder="1" applyAlignment="1"/>
    <xf numFmtId="0" fontId="14" fillId="0" borderId="0" xfId="4" applyFont="1" applyFill="1" applyBorder="1" applyAlignment="1">
      <alignment horizontal="justify" vertical="top" wrapText="1"/>
    </xf>
    <xf numFmtId="0" fontId="4" fillId="0" borderId="0" xfId="4" applyBorder="1" applyAlignment="1">
      <alignment horizontal="justify" vertical="top" wrapText="1"/>
    </xf>
    <xf numFmtId="3" fontId="4" fillId="0" borderId="0" xfId="4" applyNumberFormat="1" applyAlignment="1">
      <alignment vertical="top"/>
    </xf>
    <xf numFmtId="166" fontId="12" fillId="4" borderId="2" xfId="7" applyNumberFormat="1" applyFont="1" applyFill="1" applyBorder="1" applyAlignment="1">
      <alignment horizontal="left" vertical="center" wrapText="1"/>
    </xf>
    <xf numFmtId="0" fontId="23" fillId="0" borderId="2" xfId="4" applyFont="1" applyBorder="1" applyAlignment="1"/>
    <xf numFmtId="3" fontId="11" fillId="0" borderId="0" xfId="4" applyNumberFormat="1" applyFont="1" applyAlignment="1"/>
    <xf numFmtId="3" fontId="4" fillId="0" borderId="0" xfId="4" applyNumberFormat="1" applyAlignment="1"/>
    <xf numFmtId="0" fontId="10" fillId="0" borderId="2" xfId="4" applyFont="1" applyBorder="1" applyAlignment="1"/>
    <xf numFmtId="3" fontId="10" fillId="0" borderId="2" xfId="4" applyNumberFormat="1" applyFont="1" applyBorder="1" applyAlignment="1"/>
    <xf numFmtId="0" fontId="11" fillId="3" borderId="0" xfId="4" applyFont="1" applyFill="1" applyBorder="1" applyAlignment="1"/>
    <xf numFmtId="0" fontId="3" fillId="3" borderId="0" xfId="3" applyFill="1" applyBorder="1" applyProtection="1">
      <alignment vertical="top"/>
    </xf>
    <xf numFmtId="3" fontId="28" fillId="2" borderId="2" xfId="9" applyNumberFormat="1" applyFont="1" applyFill="1" applyBorder="1" applyAlignment="1"/>
    <xf numFmtId="4" fontId="11" fillId="0" borderId="0" xfId="4" applyNumberFormat="1" applyFont="1" applyBorder="1" applyAlignment="1"/>
    <xf numFmtId="4" fontId="11" fillId="0" borderId="0" xfId="4" applyNumberFormat="1" applyFont="1" applyAlignment="1"/>
    <xf numFmtId="3" fontId="10" fillId="4" borderId="4" xfId="4" applyNumberFormat="1" applyFont="1" applyFill="1" applyBorder="1" applyAlignment="1"/>
    <xf numFmtId="167" fontId="11" fillId="0" borderId="0" xfId="4" applyNumberFormat="1" applyFont="1" applyAlignment="1"/>
    <xf numFmtId="3" fontId="23" fillId="2" borderId="2" xfId="9" applyNumberFormat="1" applyFont="1" applyFill="1" applyBorder="1" applyAlignment="1"/>
    <xf numFmtId="3" fontId="4" fillId="2" borderId="0" xfId="4" applyNumberFormat="1" applyFont="1" applyFill="1" applyAlignment="1"/>
    <xf numFmtId="0" fontId="4" fillId="2" borderId="0" xfId="4" applyFont="1" applyFill="1" applyAlignment="1"/>
    <xf numFmtId="3" fontId="10" fillId="4" borderId="4" xfId="4" applyNumberFormat="1" applyFont="1" applyFill="1" applyBorder="1" applyAlignment="1">
      <alignment horizontal="right" wrapText="1"/>
    </xf>
    <xf numFmtId="0" fontId="10" fillId="4" borderId="4" xfId="4" applyFont="1" applyFill="1" applyBorder="1" applyAlignment="1"/>
    <xf numFmtId="3" fontId="23" fillId="8" borderId="2" xfId="4" applyNumberFormat="1" applyFont="1" applyFill="1" applyBorder="1" applyAlignment="1"/>
    <xf numFmtId="3" fontId="10" fillId="8" borderId="2" xfId="4" applyNumberFormat="1" applyFont="1" applyFill="1" applyBorder="1" applyAlignment="1"/>
    <xf numFmtId="3" fontId="23" fillId="2" borderId="2" xfId="4" applyNumberFormat="1" applyFont="1" applyFill="1" applyBorder="1" applyAlignment="1"/>
    <xf numFmtId="3" fontId="35" fillId="0" borderId="0" xfId="4" quotePrefix="1" applyNumberFormat="1" applyFont="1" applyFill="1" applyBorder="1" applyAlignment="1"/>
    <xf numFmtId="166" fontId="0" fillId="0" borderId="0" xfId="7" applyNumberFormat="1" applyFont="1" applyAlignment="1"/>
    <xf numFmtId="0" fontId="4" fillId="0" borderId="0" xfId="4" applyBorder="1" applyAlignment="1"/>
    <xf numFmtId="3" fontId="8" fillId="3" borderId="0" xfId="4" applyNumberFormat="1" applyFont="1" applyFill="1" applyBorder="1" applyAlignment="1">
      <alignment vertical="top"/>
    </xf>
    <xf numFmtId="0" fontId="4" fillId="3" borderId="0" xfId="4" applyFont="1" applyFill="1" applyBorder="1" applyAlignment="1"/>
    <xf numFmtId="0" fontId="11" fillId="0" borderId="0" xfId="4" applyFont="1" applyBorder="1" applyAlignment="1"/>
    <xf numFmtId="0" fontId="9" fillId="3" borderId="8" xfId="4" applyFont="1" applyFill="1" applyBorder="1" applyAlignment="1">
      <alignment horizontal="center" vertical="center" wrapText="1"/>
    </xf>
    <xf numFmtId="0" fontId="36" fillId="3" borderId="8" xfId="4" applyFont="1" applyFill="1" applyBorder="1" applyAlignment="1">
      <alignment horizontal="center" vertical="center" wrapText="1"/>
    </xf>
    <xf numFmtId="0" fontId="23" fillId="0" borderId="8" xfId="4" applyFont="1" applyBorder="1" applyAlignment="1">
      <alignment horizontal="left"/>
    </xf>
    <xf numFmtId="3" fontId="23" fillId="2" borderId="8" xfId="4" applyNumberFormat="1" applyFont="1" applyFill="1" applyBorder="1" applyAlignment="1"/>
    <xf numFmtId="3" fontId="10" fillId="4" borderId="8" xfId="4" applyNumberFormat="1" applyFont="1" applyFill="1" applyBorder="1" applyAlignment="1">
      <alignment horizontal="right" wrapText="1"/>
    </xf>
    <xf numFmtId="4" fontId="23" fillId="0" borderId="0" xfId="4" applyNumberFormat="1" applyFont="1" applyBorder="1" applyAlignment="1"/>
    <xf numFmtId="4" fontId="23" fillId="0" borderId="0" xfId="4" applyNumberFormat="1" applyFont="1" applyAlignment="1"/>
    <xf numFmtId="0" fontId="23" fillId="0" borderId="8" xfId="8" applyFont="1" applyBorder="1" applyAlignment="1" applyProtection="1">
      <alignment horizontal="left"/>
    </xf>
    <xf numFmtId="0" fontId="10" fillId="4" borderId="8" xfId="4" applyFont="1" applyFill="1" applyBorder="1" applyAlignment="1"/>
    <xf numFmtId="3" fontId="20" fillId="9" borderId="0" xfId="4" applyNumberFormat="1" applyFont="1" applyFill="1" applyBorder="1" applyAlignment="1"/>
    <xf numFmtId="3" fontId="23" fillId="0" borderId="0" xfId="4" applyNumberFormat="1" applyFont="1" applyBorder="1" applyAlignment="1"/>
    <xf numFmtId="0" fontId="6" fillId="0" borderId="0" xfId="4" applyFont="1" applyBorder="1" applyAlignment="1">
      <alignment horizontal="centerContinuous"/>
    </xf>
    <xf numFmtId="0" fontId="11" fillId="0" borderId="0" xfId="4" applyFont="1" applyAlignment="1">
      <alignment horizontal="centerContinuous"/>
    </xf>
    <xf numFmtId="0" fontId="37" fillId="0" borderId="0" xfId="4" applyFont="1" applyAlignment="1">
      <alignment horizontal="centerContinuous"/>
    </xf>
    <xf numFmtId="0" fontId="38" fillId="0" borderId="0" xfId="4" applyFont="1" applyAlignment="1">
      <alignment horizontal="centerContinuous"/>
    </xf>
    <xf numFmtId="0" fontId="8" fillId="3" borderId="0" xfId="4" applyFont="1" applyFill="1" applyBorder="1" applyAlignment="1"/>
    <xf numFmtId="0" fontId="3" fillId="3" borderId="0" xfId="3" applyFill="1" applyProtection="1">
      <alignment vertical="top"/>
    </xf>
    <xf numFmtId="0" fontId="10" fillId="0" borderId="8" xfId="4" applyFont="1" applyBorder="1" applyAlignment="1"/>
    <xf numFmtId="3" fontId="10" fillId="4" borderId="8" xfId="4" applyNumberFormat="1" applyFont="1" applyFill="1" applyBorder="1" applyAlignment="1"/>
    <xf numFmtId="166" fontId="4" fillId="0" borderId="0" xfId="7" applyNumberFormat="1" applyFont="1" applyAlignment="1"/>
    <xf numFmtId="3" fontId="23" fillId="0" borderId="8" xfId="4" applyNumberFormat="1" applyFont="1" applyBorder="1" applyAlignment="1"/>
    <xf numFmtId="3" fontId="10" fillId="2" borderId="8" xfId="4" applyNumberFormat="1" applyFont="1" applyFill="1" applyBorder="1" applyAlignment="1"/>
    <xf numFmtId="0" fontId="8" fillId="4" borderId="8" xfId="4" applyFont="1" applyFill="1" applyBorder="1" applyAlignment="1"/>
    <xf numFmtId="3" fontId="8" fillId="4" borderId="8" xfId="4" applyNumberFormat="1" applyFont="1" applyFill="1" applyBorder="1" applyAlignment="1">
      <alignment horizontal="right"/>
    </xf>
    <xf numFmtId="3" fontId="10" fillId="4" borderId="8" xfId="4" applyNumberFormat="1" applyFont="1" applyFill="1" applyBorder="1" applyAlignment="1">
      <alignment horizontal="right"/>
    </xf>
    <xf numFmtId="0" fontId="15" fillId="3" borderId="0" xfId="4" applyFont="1" applyFill="1" applyBorder="1" applyAlignment="1">
      <alignment horizontal="center"/>
    </xf>
    <xf numFmtId="2" fontId="4" fillId="0" borderId="0" xfId="4" applyNumberFormat="1" applyAlignment="1"/>
    <xf numFmtId="3" fontId="14" fillId="9" borderId="0" xfId="4" applyNumberFormat="1" applyFont="1" applyFill="1" applyBorder="1" applyAlignment="1"/>
    <xf numFmtId="0" fontId="4" fillId="0" borderId="0" xfId="4">
      <alignment vertical="top"/>
    </xf>
    <xf numFmtId="166" fontId="0" fillId="0" borderId="0" xfId="7" applyNumberFormat="1" applyFont="1" applyAlignment="1">
      <alignment vertical="top"/>
    </xf>
    <xf numFmtId="0" fontId="4" fillId="0" borderId="0" xfId="4" applyBorder="1">
      <alignment vertical="top"/>
    </xf>
    <xf numFmtId="0" fontId="12" fillId="3" borderId="8" xfId="4" applyFont="1" applyFill="1" applyBorder="1" applyAlignment="1">
      <alignment horizontal="right" vertical="center" wrapText="1"/>
    </xf>
    <xf numFmtId="0" fontId="10" fillId="4" borderId="8" xfId="4" applyFont="1" applyFill="1" applyBorder="1" applyAlignment="1">
      <alignment horizontal="left"/>
    </xf>
    <xf numFmtId="0" fontId="10" fillId="4" borderId="8" xfId="4" applyFont="1" applyFill="1" applyBorder="1" applyAlignment="1">
      <alignment horizontal="right"/>
    </xf>
    <xf numFmtId="4" fontId="10" fillId="0" borderId="0" xfId="4" applyNumberFormat="1" applyFont="1" applyFill="1" applyBorder="1" applyAlignment="1"/>
    <xf numFmtId="166" fontId="23" fillId="0" borderId="8" xfId="7" applyNumberFormat="1" applyFont="1" applyFill="1" applyBorder="1" applyAlignment="1">
      <alignment horizontal="right"/>
    </xf>
    <xf numFmtId="166" fontId="23" fillId="0" borderId="8" xfId="7" applyNumberFormat="1" applyFont="1" applyBorder="1" applyAlignment="1">
      <alignment horizontal="right"/>
    </xf>
    <xf numFmtId="166" fontId="10" fillId="4" borderId="8" xfId="7" applyNumberFormat="1" applyFont="1" applyFill="1" applyBorder="1" applyAlignment="1">
      <alignment horizontal="right"/>
    </xf>
    <xf numFmtId="166" fontId="10" fillId="0" borderId="8" xfId="7" applyNumberFormat="1" applyFont="1" applyFill="1" applyBorder="1" applyAlignment="1">
      <alignment horizontal="right"/>
    </xf>
    <xf numFmtId="3" fontId="4" fillId="0" borderId="0" xfId="4" applyNumberFormat="1">
      <alignment vertical="top"/>
    </xf>
    <xf numFmtId="0" fontId="10" fillId="0" borderId="0" xfId="4" applyFont="1" applyBorder="1">
      <alignment vertical="top"/>
    </xf>
    <xf numFmtId="166" fontId="4" fillId="0" borderId="0" xfId="4" applyNumberFormat="1">
      <alignment vertical="top"/>
    </xf>
    <xf numFmtId="3" fontId="10" fillId="0" borderId="8" xfId="4" applyNumberFormat="1" applyFont="1" applyFill="1" applyBorder="1" applyAlignment="1"/>
    <xf numFmtId="3" fontId="10" fillId="0" borderId="8" xfId="4" applyNumberFormat="1" applyFont="1" applyBorder="1" applyAlignment="1"/>
    <xf numFmtId="0" fontId="23" fillId="0" borderId="8" xfId="4" applyFont="1" applyBorder="1" applyAlignment="1"/>
    <xf numFmtId="0" fontId="4" fillId="3" borderId="0" xfId="4" applyFont="1" applyFill="1">
      <alignment vertical="top"/>
    </xf>
    <xf numFmtId="0" fontId="10" fillId="4" borderId="8" xfId="4" applyFont="1" applyFill="1" applyBorder="1" applyAlignment="1">
      <alignment wrapText="1"/>
    </xf>
    <xf numFmtId="0" fontId="15" fillId="0" borderId="8" xfId="4" applyFont="1" applyBorder="1" applyAlignment="1"/>
    <xf numFmtId="3" fontId="4" fillId="0" borderId="8" xfId="4" applyNumberFormat="1" applyFont="1" applyBorder="1" applyAlignment="1"/>
    <xf numFmtId="0" fontId="4" fillId="0" borderId="8" xfId="4" applyFont="1" applyBorder="1" applyAlignment="1"/>
    <xf numFmtId="3" fontId="15" fillId="0" borderId="8" xfId="4" applyNumberFormat="1" applyFont="1" applyBorder="1" applyAlignment="1"/>
    <xf numFmtId="0" fontId="10" fillId="4" borderId="8" xfId="4" applyFont="1" applyFill="1" applyBorder="1" applyAlignment="1">
      <alignment horizontal="left" wrapText="1"/>
    </xf>
    <xf numFmtId="0" fontId="10" fillId="0" borderId="0" xfId="4" applyFont="1" applyFill="1" applyAlignment="1">
      <alignment horizontal="center" wrapText="1"/>
    </xf>
    <xf numFmtId="0" fontId="4" fillId="0" borderId="0" xfId="4" applyFont="1" applyFill="1">
      <alignment vertical="top"/>
    </xf>
    <xf numFmtId="0" fontId="12" fillId="0" borderId="0" xfId="4" applyFont="1" applyFill="1" applyBorder="1" applyAlignment="1">
      <alignment horizontal="left" vertical="center" wrapText="1"/>
    </xf>
    <xf numFmtId="3" fontId="10" fillId="0" borderId="0" xfId="4" applyNumberFormat="1" applyFont="1" applyFill="1" applyBorder="1" applyAlignment="1"/>
    <xf numFmtId="166" fontId="4" fillId="0" borderId="8" xfId="7" applyNumberFormat="1" applyFont="1" applyBorder="1" applyAlignment="1"/>
    <xf numFmtId="166" fontId="10" fillId="4" borderId="8" xfId="7" applyNumberFormat="1" applyFont="1" applyFill="1" applyBorder="1" applyAlignment="1"/>
    <xf numFmtId="166" fontId="15" fillId="0" borderId="8" xfId="7" applyNumberFormat="1" applyFont="1" applyBorder="1" applyAlignment="1"/>
    <xf numFmtId="0" fontId="4" fillId="0" borderId="0" xfId="4" applyFill="1" applyAlignment="1"/>
    <xf numFmtId="0" fontId="12" fillId="4" borderId="8" xfId="4" applyFont="1" applyFill="1" applyBorder="1" applyAlignment="1">
      <alignment wrapText="1"/>
    </xf>
    <xf numFmtId="0" fontId="8" fillId="0" borderId="8" xfId="4" applyFont="1" applyBorder="1" applyAlignment="1">
      <alignment horizontal="left"/>
    </xf>
    <xf numFmtId="3" fontId="4" fillId="0" borderId="8" xfId="4" applyNumberFormat="1" applyBorder="1" applyAlignment="1"/>
    <xf numFmtId="0" fontId="40" fillId="0" borderId="0" xfId="4" applyFont="1" applyAlignment="1">
      <alignment vertical="center"/>
    </xf>
    <xf numFmtId="10" fontId="10" fillId="4" borderId="8" xfId="5" applyNumberFormat="1" applyFont="1" applyFill="1" applyBorder="1"/>
    <xf numFmtId="10" fontId="0" fillId="0" borderId="0" xfId="5" applyNumberFormat="1" applyFont="1" applyAlignment="1">
      <alignment vertical="top"/>
    </xf>
    <xf numFmtId="10" fontId="0" fillId="0" borderId="0" xfId="5" applyNumberFormat="1" applyFont="1" applyBorder="1" applyAlignment="1">
      <alignment vertical="top"/>
    </xf>
    <xf numFmtId="10" fontId="10" fillId="0" borderId="0" xfId="5" applyNumberFormat="1" applyFont="1" applyBorder="1" applyAlignment="1">
      <alignment horizontal="right"/>
    </xf>
    <xf numFmtId="0" fontId="10" fillId="3" borderId="8" xfId="4" applyFont="1" applyFill="1" applyBorder="1" applyAlignment="1">
      <alignment horizontal="center" vertical="center"/>
    </xf>
    <xf numFmtId="10" fontId="10" fillId="4" borderId="8" xfId="5" applyNumberFormat="1" applyFont="1" applyFill="1" applyBorder="1" applyAlignment="1">
      <alignment horizontal="center" vertical="center" wrapText="1"/>
    </xf>
    <xf numFmtId="10" fontId="10" fillId="4" borderId="11" xfId="5" applyNumberFormat="1" applyFont="1" applyFill="1" applyBorder="1" applyAlignment="1">
      <alignment horizontal="center" vertical="center" wrapText="1"/>
    </xf>
    <xf numFmtId="0" fontId="4" fillId="0" borderId="0" xfId="4" applyFont="1" applyBorder="1">
      <alignment vertical="top"/>
    </xf>
    <xf numFmtId="0" fontId="29" fillId="0" borderId="0" xfId="4" applyFont="1" applyBorder="1">
      <alignment vertical="top"/>
    </xf>
    <xf numFmtId="0" fontId="15" fillId="0" borderId="0" xfId="4" applyFont="1" applyBorder="1">
      <alignment vertical="top"/>
    </xf>
    <xf numFmtId="0" fontId="4" fillId="0" borderId="0" xfId="4" applyFont="1" applyAlignment="1">
      <alignment vertical="top"/>
    </xf>
    <xf numFmtId="0" fontId="42" fillId="0" borderId="0" xfId="4" applyFont="1" applyAlignment="1">
      <alignment horizontal="left" vertical="center"/>
    </xf>
    <xf numFmtId="0" fontId="10" fillId="10" borderId="8" xfId="4" applyFont="1" applyFill="1" applyBorder="1" applyAlignment="1">
      <alignment horizontal="left" wrapText="1"/>
    </xf>
    <xf numFmtId="4" fontId="10" fillId="10" borderId="8" xfId="4" applyNumberFormat="1" applyFont="1" applyFill="1" applyBorder="1" applyAlignment="1">
      <alignment horizontal="center" vertical="center" wrapText="1"/>
    </xf>
    <xf numFmtId="2" fontId="4" fillId="0" borderId="0" xfId="4" applyNumberFormat="1" applyFont="1" applyAlignment="1"/>
    <xf numFmtId="3" fontId="15" fillId="0" borderId="0" xfId="4" applyNumberFormat="1" applyFont="1" applyAlignment="1">
      <alignment vertical="top"/>
    </xf>
    <xf numFmtId="3" fontId="4" fillId="0" borderId="0" xfId="4" applyNumberFormat="1" applyFont="1" applyAlignment="1">
      <alignment vertical="top"/>
    </xf>
    <xf numFmtId="0" fontId="10" fillId="10" borderId="8" xfId="4" applyFont="1" applyFill="1" applyBorder="1" applyAlignment="1">
      <alignment wrapText="1"/>
    </xf>
    <xf numFmtId="3" fontId="10" fillId="10" borderId="8" xfId="4" applyNumberFormat="1" applyFont="1" applyFill="1" applyBorder="1" applyAlignment="1"/>
    <xf numFmtId="4" fontId="10" fillId="10" borderId="8" xfId="4" applyNumberFormat="1" applyFont="1" applyFill="1" applyBorder="1" applyAlignment="1"/>
    <xf numFmtId="4" fontId="4" fillId="0" borderId="8" xfId="4" applyNumberFormat="1" applyFont="1" applyBorder="1" applyAlignment="1"/>
    <xf numFmtId="0" fontId="8" fillId="0" borderId="0" xfId="4" applyFont="1" applyAlignment="1">
      <alignment horizontal="centerContinuous"/>
    </xf>
    <xf numFmtId="3" fontId="10" fillId="10" borderId="8" xfId="4" applyNumberFormat="1" applyFont="1" applyFill="1" applyBorder="1" applyAlignment="1">
      <alignment horizontal="center" vertical="center" wrapText="1"/>
    </xf>
    <xf numFmtId="0" fontId="8" fillId="0" borderId="8" xfId="4" applyFont="1" applyFill="1" applyBorder="1" applyAlignment="1">
      <alignment horizontal="left"/>
    </xf>
    <xf numFmtId="0" fontId="15" fillId="0" borderId="0" xfId="4" applyFont="1" applyAlignment="1">
      <alignment horizontal="center" wrapText="1"/>
    </xf>
    <xf numFmtId="0" fontId="42" fillId="0" borderId="0" xfId="4" applyFont="1" applyAlignment="1">
      <alignment vertical="center"/>
    </xf>
    <xf numFmtId="0" fontId="10" fillId="10" borderId="8" xfId="4" applyFont="1" applyFill="1" applyBorder="1" applyAlignment="1">
      <alignment horizontal="left" vertical="center"/>
    </xf>
    <xf numFmtId="3" fontId="10" fillId="10" borderId="8" xfId="4" applyNumberFormat="1" applyFont="1" applyFill="1" applyBorder="1" applyAlignment="1">
      <alignment vertical="center"/>
    </xf>
    <xf numFmtId="0" fontId="4" fillId="0" borderId="0" xfId="4" applyAlignment="1">
      <alignment vertical="center"/>
    </xf>
    <xf numFmtId="0" fontId="10" fillId="10" borderId="8" xfId="4" applyFont="1" applyFill="1" applyBorder="1" applyAlignment="1">
      <alignment horizontal="left"/>
    </xf>
    <xf numFmtId="3" fontId="10" fillId="0" borderId="0" xfId="4" applyNumberFormat="1" applyFont="1" applyFill="1" applyBorder="1" applyAlignment="1">
      <alignment vertical="center"/>
    </xf>
    <xf numFmtId="0" fontId="10" fillId="0" borderId="0" xfId="4" applyFont="1" applyFill="1" applyBorder="1" applyAlignment="1">
      <alignment horizontal="left" vertical="center"/>
    </xf>
    <xf numFmtId="0" fontId="15" fillId="2" borderId="0" xfId="4" applyFont="1" applyFill="1" applyAlignment="1"/>
    <xf numFmtId="0" fontId="15" fillId="0" borderId="0" xfId="4" applyFont="1" applyFill="1" applyAlignment="1"/>
    <xf numFmtId="0" fontId="10" fillId="3" borderId="8" xfId="4" applyFont="1" applyFill="1" applyBorder="1" applyAlignment="1">
      <alignment horizontal="left" vertical="center"/>
    </xf>
    <xf numFmtId="0" fontId="23" fillId="0" borderId="8" xfId="4" applyFont="1" applyFill="1" applyBorder="1" applyAlignment="1">
      <alignment horizontal="left"/>
    </xf>
    <xf numFmtId="0" fontId="4" fillId="0" borderId="0" xfId="4" applyFont="1" applyFill="1" applyAlignment="1"/>
    <xf numFmtId="0" fontId="8" fillId="10" borderId="8" xfId="4" applyFont="1" applyFill="1" applyBorder="1" applyAlignment="1"/>
    <xf numFmtId="3" fontId="8" fillId="10" borderId="8" xfId="4" applyNumberFormat="1" applyFont="1" applyFill="1" applyBorder="1" applyAlignment="1"/>
    <xf numFmtId="3" fontId="10" fillId="4" borderId="8" xfId="4" applyNumberFormat="1" applyFont="1" applyFill="1" applyBorder="1" applyAlignment="1">
      <alignment horizontal="center"/>
    </xf>
    <xf numFmtId="0" fontId="4" fillId="0" borderId="8" xfId="4" applyFont="1" applyBorder="1" applyAlignment="1">
      <alignment horizontal="center"/>
    </xf>
    <xf numFmtId="0" fontId="19" fillId="0" borderId="0" xfId="4" applyFont="1" applyBorder="1" applyAlignment="1">
      <alignment vertical="justify" wrapText="1"/>
    </xf>
    <xf numFmtId="0" fontId="8" fillId="0" borderId="0" xfId="4" applyFont="1" applyBorder="1" applyAlignment="1">
      <alignment wrapText="1"/>
    </xf>
    <xf numFmtId="0" fontId="8" fillId="0" borderId="0" xfId="4" applyFont="1" applyBorder="1" applyAlignment="1"/>
    <xf numFmtId="3" fontId="15" fillId="3" borderId="8" xfId="4" applyNumberFormat="1" applyFont="1" applyFill="1" applyBorder="1" applyAlignment="1">
      <alignment horizontal="center" vertical="center" wrapText="1"/>
    </xf>
    <xf numFmtId="172" fontId="23" fillId="0" borderId="8" xfId="4" applyNumberFormat="1" applyFont="1" applyBorder="1" applyAlignment="1"/>
    <xf numFmtId="0" fontId="10" fillId="6" borderId="8" xfId="4" applyFont="1" applyFill="1" applyBorder="1" applyAlignment="1"/>
    <xf numFmtId="0" fontId="9" fillId="3" borderId="8" xfId="4" applyFont="1" applyFill="1" applyBorder="1" applyAlignment="1">
      <alignment wrapText="1"/>
    </xf>
    <xf numFmtId="0" fontId="39" fillId="0" borderId="0" xfId="4" applyFont="1" applyBorder="1" applyAlignment="1"/>
    <xf numFmtId="9" fontId="0" fillId="0" borderId="0" xfId="5" applyFont="1" applyAlignment="1"/>
    <xf numFmtId="0" fontId="35" fillId="0" borderId="0" xfId="4" applyFont="1" applyBorder="1" applyAlignment="1"/>
    <xf numFmtId="0" fontId="8" fillId="3" borderId="8" xfId="4" applyFont="1" applyFill="1" applyBorder="1" applyAlignment="1">
      <alignment horizontal="centerContinuous"/>
    </xf>
    <xf numFmtId="0" fontId="8" fillId="10" borderId="8" xfId="4" applyFont="1" applyFill="1" applyBorder="1" applyAlignment="1">
      <alignment horizontal="right"/>
    </xf>
    <xf numFmtId="0" fontId="10" fillId="10" borderId="8" xfId="4" applyFont="1" applyFill="1" applyBorder="1" applyAlignment="1"/>
    <xf numFmtId="0" fontId="20" fillId="0" borderId="0" xfId="4" applyFont="1" applyBorder="1" applyAlignment="1"/>
    <xf numFmtId="0" fontId="10" fillId="5" borderId="8" xfId="4" applyFont="1" applyFill="1" applyBorder="1" applyAlignment="1">
      <alignment horizontal="right"/>
    </xf>
    <xf numFmtId="0" fontId="10" fillId="0" borderId="8" xfId="4" applyFont="1" applyFill="1" applyBorder="1" applyAlignment="1"/>
    <xf numFmtId="3" fontId="23" fillId="8" borderId="8" xfId="4" applyNumberFormat="1" applyFont="1" applyFill="1" applyBorder="1" applyAlignment="1"/>
    <xf numFmtId="0" fontId="23" fillId="0" borderId="8" xfId="4" applyFont="1" applyFill="1" applyBorder="1" applyAlignment="1"/>
    <xf numFmtId="0" fontId="23" fillId="10" borderId="8" xfId="4" applyFont="1" applyFill="1" applyBorder="1" applyAlignment="1"/>
    <xf numFmtId="0" fontId="10" fillId="11" borderId="8" xfId="4" applyFont="1" applyFill="1" applyBorder="1" applyAlignment="1"/>
    <xf numFmtId="3" fontId="10" fillId="11" borderId="8" xfId="4" applyNumberFormat="1" applyFont="1" applyFill="1" applyBorder="1" applyAlignment="1"/>
    <xf numFmtId="173" fontId="23" fillId="8" borderId="0" xfId="4" applyNumberFormat="1" applyFont="1" applyFill="1" applyBorder="1" applyAlignment="1"/>
    <xf numFmtId="173" fontId="4" fillId="0" borderId="0" xfId="4" applyNumberFormat="1" applyFont="1" applyAlignment="1"/>
    <xf numFmtId="167" fontId="23" fillId="8" borderId="0" xfId="4" applyNumberFormat="1" applyFont="1" applyFill="1" applyBorder="1" applyAlignment="1"/>
    <xf numFmtId="0" fontId="4" fillId="10" borderId="8" xfId="4" applyFont="1" applyFill="1" applyBorder="1" applyAlignment="1"/>
    <xf numFmtId="0" fontId="10" fillId="10" borderId="8" xfId="4" applyFont="1" applyFill="1" applyBorder="1" applyAlignment="1">
      <alignment horizontal="center" vertical="center" wrapText="1"/>
    </xf>
    <xf numFmtId="3" fontId="10" fillId="10" borderId="8" xfId="4" applyNumberFormat="1" applyFont="1" applyFill="1" applyBorder="1" applyAlignment="1">
      <alignment horizontal="right" vertical="center" wrapText="1"/>
    </xf>
    <xf numFmtId="3" fontId="10" fillId="8" borderId="0" xfId="4" applyNumberFormat="1" applyFont="1" applyFill="1" applyBorder="1" applyAlignment="1"/>
    <xf numFmtId="167" fontId="23" fillId="0" borderId="0" xfId="4" applyNumberFormat="1" applyFont="1" applyBorder="1" applyAlignment="1"/>
    <xf numFmtId="0" fontId="10" fillId="3" borderId="8" xfId="4" applyFont="1" applyFill="1" applyBorder="1" applyAlignment="1"/>
    <xf numFmtId="0" fontId="10" fillId="3" borderId="8" xfId="4" applyFont="1" applyFill="1" applyBorder="1" applyAlignment="1">
      <alignment horizontal="centerContinuous"/>
    </xf>
    <xf numFmtId="0" fontId="6" fillId="0" borderId="0" xfId="4" applyFont="1" applyBorder="1" applyAlignment="1">
      <alignment wrapText="1"/>
    </xf>
    <xf numFmtId="0" fontId="15" fillId="3" borderId="8" xfId="4" applyFont="1" applyFill="1" applyBorder="1" applyAlignment="1">
      <alignment horizontal="center"/>
    </xf>
    <xf numFmtId="0" fontId="15" fillId="3" borderId="8" xfId="4" applyFont="1" applyFill="1" applyBorder="1" applyAlignment="1"/>
    <xf numFmtId="0" fontId="15" fillId="3" borderId="8" xfId="4" applyFont="1" applyFill="1" applyBorder="1" applyAlignment="1">
      <alignment horizontal="right"/>
    </xf>
    <xf numFmtId="0" fontId="26" fillId="0" borderId="8" xfId="4" applyFont="1" applyBorder="1" applyAlignment="1">
      <alignment horizontal="center"/>
    </xf>
    <xf numFmtId="0" fontId="46" fillId="0" borderId="8" xfId="4" applyFont="1" applyFill="1" applyBorder="1" applyAlignment="1">
      <alignment horizontal="center"/>
    </xf>
    <xf numFmtId="15" fontId="4" fillId="0" borderId="8" xfId="4" applyNumberFormat="1" applyFont="1" applyFill="1" applyBorder="1" applyAlignment="1">
      <alignment horizontal="center"/>
    </xf>
    <xf numFmtId="3" fontId="4" fillId="0" borderId="8" xfId="4" applyNumberFormat="1" applyFont="1" applyFill="1" applyBorder="1" applyAlignment="1"/>
    <xf numFmtId="0" fontId="47" fillId="0" borderId="8" xfId="4" applyFont="1" applyBorder="1" applyAlignment="1"/>
    <xf numFmtId="0" fontId="48" fillId="0" borderId="0" xfId="4" applyFont="1" applyAlignment="1"/>
    <xf numFmtId="0" fontId="11" fillId="0" borderId="0" xfId="4" applyFont="1" applyAlignment="1">
      <alignment horizontal="centerContinuous" vertical="center"/>
    </xf>
    <xf numFmtId="0" fontId="8" fillId="0" borderId="0" xfId="4" applyFont="1" applyBorder="1" applyAlignment="1">
      <alignment horizontal="centerContinuous" vertical="center"/>
    </xf>
    <xf numFmtId="0" fontId="10" fillId="3" borderId="8" xfId="4" applyFont="1" applyFill="1" applyBorder="1" applyAlignment="1">
      <alignment horizontal="left"/>
    </xf>
    <xf numFmtId="0" fontId="10" fillId="3" borderId="8" xfId="4" applyFont="1" applyFill="1" applyBorder="1" applyAlignment="1">
      <alignment horizontal="right"/>
    </xf>
    <xf numFmtId="0" fontId="10" fillId="3" borderId="0" xfId="4" applyFont="1" applyFill="1" applyBorder="1" applyAlignment="1">
      <alignment horizontal="right"/>
    </xf>
    <xf numFmtId="0" fontId="11" fillId="0" borderId="0" xfId="4" applyFont="1" applyAlignment="1">
      <alignment horizontal="center"/>
    </xf>
    <xf numFmtId="174" fontId="49" fillId="0" borderId="0" xfId="7" applyNumberFormat="1" applyFont="1" applyAlignment="1"/>
    <xf numFmtId="4" fontId="50" fillId="0" borderId="0" xfId="4" applyNumberFormat="1" applyFont="1" applyAlignment="1"/>
    <xf numFmtId="164" fontId="11" fillId="0" borderId="0" xfId="7" applyFont="1" applyAlignment="1"/>
    <xf numFmtId="4" fontId="4" fillId="0" borderId="0" xfId="4" applyNumberFormat="1" applyFont="1" applyBorder="1" applyAlignment="1">
      <alignment horizontal="centerContinuous"/>
    </xf>
    <xf numFmtId="0" fontId="4" fillId="0" borderId="0" xfId="4" applyFont="1" applyBorder="1" applyAlignment="1">
      <alignment horizontal="centerContinuous"/>
    </xf>
    <xf numFmtId="0" fontId="15" fillId="0" borderId="0" xfId="4" applyFont="1" applyBorder="1" applyAlignment="1">
      <alignment horizontal="centerContinuous" wrapText="1"/>
    </xf>
    <xf numFmtId="0" fontId="11" fillId="3" borderId="8" xfId="4" applyFont="1" applyFill="1" applyBorder="1" applyAlignment="1"/>
    <xf numFmtId="4" fontId="4" fillId="3" borderId="8" xfId="4" applyNumberFormat="1" applyFont="1" applyFill="1" applyBorder="1" applyAlignment="1"/>
    <xf numFmtId="0" fontId="8" fillId="3" borderId="8" xfId="4" applyFont="1" applyFill="1" applyBorder="1" applyAlignment="1"/>
    <xf numFmtId="0" fontId="4" fillId="3" borderId="8" xfId="4" applyFont="1" applyFill="1" applyBorder="1" applyAlignment="1"/>
    <xf numFmtId="0" fontId="8" fillId="0" borderId="0" xfId="4" applyFont="1" applyFill="1" applyBorder="1" applyAlignment="1"/>
    <xf numFmtId="0" fontId="11" fillId="0" borderId="0" xfId="4" applyFont="1" applyFill="1" applyBorder="1" applyAlignment="1"/>
    <xf numFmtId="0" fontId="4" fillId="0" borderId="0" xfId="4" applyFont="1" applyFill="1" applyBorder="1" applyAlignment="1"/>
    <xf numFmtId="0" fontId="8" fillId="0" borderId="0" xfId="4" applyFont="1" applyFill="1" applyBorder="1" applyAlignment="1">
      <alignment horizontal="centerContinuous" vertical="center"/>
    </xf>
    <xf numFmtId="0" fontId="15" fillId="0" borderId="0" xfId="4" applyFont="1" applyBorder="1" applyAlignment="1">
      <alignment horizontal="centerContinuous" vertical="center"/>
    </xf>
    <xf numFmtId="4" fontId="4" fillId="0" borderId="0" xfId="4" applyNumberFormat="1" applyFont="1" applyBorder="1" applyAlignment="1"/>
    <xf numFmtId="0" fontId="11" fillId="0" borderId="9" xfId="4" applyFont="1" applyFill="1" applyBorder="1" applyAlignment="1"/>
    <xf numFmtId="4" fontId="4" fillId="0" borderId="9" xfId="4" applyNumberFormat="1" applyFont="1" applyFill="1" applyBorder="1" applyAlignment="1"/>
    <xf numFmtId="4" fontId="4" fillId="0" borderId="0" xfId="4" applyNumberFormat="1" applyFont="1" applyBorder="1" applyAlignment="1">
      <alignment horizontal="centerContinuous" vertical="center"/>
    </xf>
    <xf numFmtId="4" fontId="4" fillId="0" borderId="8" xfId="4" applyNumberFormat="1" applyFont="1" applyBorder="1" applyAlignment="1">
      <alignment horizontal="right"/>
    </xf>
    <xf numFmtId="4" fontId="4" fillId="0" borderId="0" xfId="4" applyNumberFormat="1" applyFont="1" applyFill="1" applyBorder="1" applyAlignment="1"/>
    <xf numFmtId="0" fontId="11" fillId="0" borderId="0" xfId="4" applyFont="1">
      <alignment vertical="top"/>
    </xf>
    <xf numFmtId="0" fontId="11" fillId="0" borderId="0" xfId="4" applyFont="1" applyBorder="1">
      <alignment vertical="top"/>
    </xf>
    <xf numFmtId="4" fontId="15" fillId="3" borderId="8" xfId="4" applyNumberFormat="1" applyFont="1" applyFill="1" applyBorder="1" applyAlignment="1">
      <alignment horizontal="center"/>
    </xf>
    <xf numFmtId="0" fontId="8" fillId="0" borderId="8" xfId="4" applyFont="1" applyFill="1" applyBorder="1" applyAlignment="1"/>
    <xf numFmtId="0" fontId="11" fillId="0" borderId="8" xfId="4" applyFont="1" applyFill="1" applyBorder="1" applyAlignment="1"/>
    <xf numFmtId="0" fontId="15" fillId="0" borderId="8" xfId="4" applyFont="1" applyFill="1" applyBorder="1" applyAlignment="1">
      <alignment horizontal="center"/>
    </xf>
    <xf numFmtId="0" fontId="11" fillId="0" borderId="8" xfId="4" applyFont="1" applyFill="1" applyBorder="1">
      <alignment vertical="top"/>
    </xf>
    <xf numFmtId="0" fontId="44" fillId="0" borderId="8" xfId="4" applyFont="1" applyFill="1" applyBorder="1" applyAlignment="1">
      <alignment horizontal="center" vertical="center"/>
    </xf>
    <xf numFmtId="0" fontId="4" fillId="0" borderId="8" xfId="4" applyFont="1" applyFill="1" applyBorder="1" applyAlignment="1"/>
    <xf numFmtId="4" fontId="4" fillId="0" borderId="8" xfId="4" applyNumberFormat="1" applyFont="1" applyFill="1" applyBorder="1" applyAlignment="1"/>
    <xf numFmtId="4" fontId="23" fillId="0" borderId="8" xfId="4" applyNumberFormat="1" applyFont="1" applyFill="1" applyBorder="1" applyAlignment="1"/>
    <xf numFmtId="0" fontId="4" fillId="0" borderId="8" xfId="4" applyFont="1" applyFill="1" applyBorder="1">
      <alignment vertical="top"/>
    </xf>
    <xf numFmtId="0" fontId="45" fillId="0" borderId="8" xfId="4" applyFont="1" applyFill="1" applyBorder="1">
      <alignment vertical="top"/>
    </xf>
    <xf numFmtId="0" fontId="44" fillId="0" borderId="8" xfId="4" applyFont="1" applyFill="1" applyBorder="1" applyAlignment="1">
      <alignment horizontal="centerContinuous" vertical="center" wrapText="1"/>
    </xf>
    <xf numFmtId="0" fontId="45" fillId="0" borderId="8" xfId="4" applyFont="1" applyFill="1" applyBorder="1" applyAlignment="1"/>
    <xf numFmtId="4" fontId="4" fillId="0" borderId="8" xfId="4" applyNumberFormat="1" applyFont="1" applyFill="1" applyBorder="1">
      <alignment vertical="top"/>
    </xf>
    <xf numFmtId="4" fontId="15" fillId="0" borderId="8" xfId="4" applyNumberFormat="1" applyFont="1" applyFill="1" applyBorder="1" applyAlignment="1">
      <alignment horizontal="center"/>
    </xf>
    <xf numFmtId="0" fontId="11" fillId="0" borderId="0" xfId="4" applyFont="1" applyFill="1">
      <alignment vertical="top"/>
    </xf>
    <xf numFmtId="0" fontId="11" fillId="0" borderId="0" xfId="4" applyFont="1" applyFill="1" applyBorder="1">
      <alignment vertical="top"/>
    </xf>
    <xf numFmtId="0" fontId="14" fillId="0" borderId="0" xfId="4" applyFont="1" applyFill="1" applyBorder="1">
      <alignment vertical="top"/>
    </xf>
    <xf numFmtId="0" fontId="18" fillId="8" borderId="0" xfId="3" applyFont="1" applyFill="1" applyBorder="1" applyAlignment="1" applyProtection="1"/>
    <xf numFmtId="4" fontId="4" fillId="0" borderId="0" xfId="4" applyNumberFormat="1" applyFont="1" applyBorder="1">
      <alignment vertical="top"/>
    </xf>
    <xf numFmtId="4" fontId="11" fillId="0" borderId="0" xfId="4" applyNumberFormat="1" applyFont="1">
      <alignment vertical="top"/>
    </xf>
    <xf numFmtId="4" fontId="4" fillId="0" borderId="0" xfId="4" applyNumberFormat="1" applyFont="1">
      <alignment vertical="top"/>
    </xf>
    <xf numFmtId="0" fontId="20" fillId="0" borderId="0" xfId="4" applyFont="1" applyFill="1" applyBorder="1">
      <alignment vertical="top"/>
    </xf>
    <xf numFmtId="49" fontId="8" fillId="0" borderId="0" xfId="4" applyNumberFormat="1" applyFont="1" applyBorder="1" applyAlignment="1">
      <alignment horizontal="centerContinuous" vertical="center"/>
    </xf>
    <xf numFmtId="49" fontId="23" fillId="0" borderId="8" xfId="4" applyNumberFormat="1" applyFont="1" applyBorder="1" applyAlignment="1"/>
    <xf numFmtId="4" fontId="23" fillId="0" borderId="8" xfId="4" applyNumberFormat="1" applyFont="1" applyBorder="1" applyAlignment="1"/>
    <xf numFmtId="0" fontId="23" fillId="0" borderId="8" xfId="4" applyFont="1" applyBorder="1" applyAlignment="1">
      <alignment horizontal="center"/>
    </xf>
    <xf numFmtId="49" fontId="4" fillId="0" borderId="0" xfId="4" applyNumberFormat="1" applyAlignment="1"/>
    <xf numFmtId="0" fontId="8" fillId="3" borderId="8" xfId="4" applyFont="1" applyFill="1" applyBorder="1">
      <alignment vertical="top"/>
    </xf>
    <xf numFmtId="0" fontId="15" fillId="3" borderId="13" xfId="4" applyFont="1" applyFill="1" applyBorder="1" applyAlignment="1">
      <alignment horizontal="right"/>
    </xf>
    <xf numFmtId="0" fontId="15" fillId="3" borderId="12" xfId="4" applyFont="1" applyFill="1" applyBorder="1" applyAlignment="1">
      <alignment horizontal="right"/>
    </xf>
    <xf numFmtId="0" fontId="8" fillId="3" borderId="13" xfId="4" applyFont="1" applyFill="1" applyBorder="1">
      <alignment vertical="top"/>
    </xf>
    <xf numFmtId="0" fontId="11" fillId="0" borderId="8" xfId="4" applyFont="1" applyBorder="1">
      <alignment vertical="top"/>
    </xf>
    <xf numFmtId="4" fontId="4" fillId="0" borderId="8" xfId="4" applyNumberFormat="1" applyFont="1" applyBorder="1">
      <alignment vertical="top"/>
    </xf>
    <xf numFmtId="0" fontId="4" fillId="0" borderId="8" xfId="4" applyFont="1" applyBorder="1">
      <alignment vertical="top"/>
    </xf>
    <xf numFmtId="4" fontId="8" fillId="0" borderId="8" xfId="4" applyNumberFormat="1" applyFont="1" applyFill="1" applyBorder="1" applyAlignment="1">
      <alignment horizontal="center" vertical="top"/>
    </xf>
    <xf numFmtId="0" fontId="10" fillId="10" borderId="8" xfId="4" applyFont="1" applyFill="1" applyBorder="1">
      <alignment vertical="top"/>
    </xf>
    <xf numFmtId="0" fontId="11" fillId="10" borderId="8" xfId="4" applyFont="1" applyFill="1" applyBorder="1">
      <alignment vertical="top"/>
    </xf>
    <xf numFmtId="0" fontId="15" fillId="10" borderId="8" xfId="4" applyFont="1" applyFill="1" applyBorder="1">
      <alignment vertical="top"/>
    </xf>
    <xf numFmtId="0" fontId="4" fillId="10" borderId="8" xfId="4" applyFont="1" applyFill="1" applyBorder="1">
      <alignment vertical="top"/>
    </xf>
    <xf numFmtId="0" fontId="10" fillId="11" borderId="8" xfId="4" applyFont="1" applyFill="1" applyBorder="1" applyAlignment="1">
      <alignment vertical="center"/>
    </xf>
    <xf numFmtId="0" fontId="11" fillId="11" borderId="8" xfId="4" applyFont="1" applyFill="1" applyBorder="1">
      <alignment vertical="top"/>
    </xf>
    <xf numFmtId="0" fontId="15" fillId="11" borderId="8" xfId="4" applyFont="1" applyFill="1" applyBorder="1">
      <alignment vertical="top"/>
    </xf>
    <xf numFmtId="0" fontId="4" fillId="11" borderId="8" xfId="4" applyFont="1" applyFill="1" applyBorder="1">
      <alignment vertical="top"/>
    </xf>
    <xf numFmtId="4" fontId="8" fillId="0" borderId="8" xfId="4" applyNumberFormat="1" applyFont="1" applyFill="1" applyBorder="1">
      <alignment vertical="top"/>
    </xf>
    <xf numFmtId="4" fontId="8" fillId="0" borderId="8" xfId="4" applyNumberFormat="1" applyFont="1" applyFill="1" applyBorder="1" applyAlignment="1">
      <alignment horizontal="center" vertical="top" wrapText="1"/>
    </xf>
    <xf numFmtId="0" fontId="4" fillId="0" borderId="8" xfId="4" applyFont="1" applyFill="1" applyBorder="1" applyAlignment="1">
      <alignment vertical="top"/>
    </xf>
    <xf numFmtId="0" fontId="51" fillId="0" borderId="0" xfId="4" applyFont="1">
      <alignment vertical="top"/>
    </xf>
    <xf numFmtId="0" fontId="52" fillId="0" borderId="0" xfId="4" applyFont="1" applyBorder="1">
      <alignment vertical="top"/>
    </xf>
    <xf numFmtId="0" fontId="8" fillId="0" borderId="8" xfId="4" applyFont="1" applyFill="1" applyBorder="1">
      <alignment vertical="top"/>
    </xf>
    <xf numFmtId="0" fontId="15" fillId="0" borderId="8" xfId="4" applyFont="1" applyFill="1" applyBorder="1" applyAlignment="1">
      <alignment horizontal="right"/>
    </xf>
    <xf numFmtId="0" fontId="51" fillId="0" borderId="0" xfId="4" applyFont="1" applyFill="1">
      <alignment vertical="top"/>
    </xf>
    <xf numFmtId="4" fontId="8" fillId="5" borderId="8" xfId="4" applyNumberFormat="1" applyFont="1" applyFill="1" applyBorder="1" applyAlignment="1">
      <alignment vertical="top"/>
    </xf>
    <xf numFmtId="0" fontId="52" fillId="0" borderId="8" xfId="4" applyFont="1" applyBorder="1">
      <alignment vertical="top"/>
    </xf>
    <xf numFmtId="0" fontId="51" fillId="0" borderId="8" xfId="4" applyFont="1" applyBorder="1">
      <alignment vertical="top"/>
    </xf>
    <xf numFmtId="0" fontId="8" fillId="10" borderId="8" xfId="4" applyFont="1" applyFill="1" applyBorder="1">
      <alignment vertical="top"/>
    </xf>
    <xf numFmtId="4" fontId="4" fillId="10" borderId="8" xfId="4" applyNumberFormat="1" applyFont="1" applyFill="1" applyBorder="1">
      <alignment vertical="top"/>
    </xf>
    <xf numFmtId="0" fontId="52" fillId="10" borderId="8" xfId="4" applyFont="1" applyFill="1" applyBorder="1">
      <alignment vertical="top"/>
    </xf>
    <xf numFmtId="0" fontId="51" fillId="10" borderId="8" xfId="4" applyFont="1" applyFill="1" applyBorder="1">
      <alignment vertical="top"/>
    </xf>
    <xf numFmtId="0" fontId="53" fillId="0" borderId="0" xfId="4" applyFont="1">
      <alignment vertical="top"/>
    </xf>
    <xf numFmtId="4" fontId="4" fillId="2" borderId="8" xfId="4" applyNumberFormat="1" applyFont="1" applyFill="1" applyBorder="1" applyAlignment="1"/>
    <xf numFmtId="0" fontId="54" fillId="0" borderId="0" xfId="4" applyFont="1">
      <alignment vertical="top"/>
    </xf>
    <xf numFmtId="0" fontId="11" fillId="0" borderId="10" xfId="4" applyFont="1" applyFill="1" applyBorder="1">
      <alignment vertical="top"/>
    </xf>
    <xf numFmtId="4" fontId="11" fillId="0" borderId="8" xfId="4" applyNumberFormat="1" applyFont="1" applyFill="1" applyBorder="1">
      <alignment vertical="top"/>
    </xf>
    <xf numFmtId="4" fontId="52" fillId="0" borderId="0" xfId="4" applyNumberFormat="1" applyFont="1" applyBorder="1">
      <alignment vertical="top"/>
    </xf>
    <xf numFmtId="4" fontId="51" fillId="0" borderId="0" xfId="4" applyNumberFormat="1" applyFont="1">
      <alignment vertical="top"/>
    </xf>
    <xf numFmtId="0" fontId="11" fillId="10" borderId="8" xfId="4" applyFont="1" applyFill="1" applyBorder="1" applyAlignment="1"/>
    <xf numFmtId="4" fontId="23" fillId="10" borderId="8" xfId="4" applyNumberFormat="1" applyFont="1" applyFill="1" applyBorder="1" applyAlignment="1"/>
    <xf numFmtId="0" fontId="11" fillId="0" borderId="0" xfId="18" applyFont="1" applyFill="1"/>
    <xf numFmtId="17" fontId="11" fillId="0" borderId="17" xfId="18" applyNumberFormat="1" applyFont="1" applyFill="1" applyBorder="1" applyAlignment="1">
      <alignment horizontal="left"/>
    </xf>
    <xf numFmtId="10" fontId="11" fillId="0" borderId="17" xfId="18" applyNumberFormat="1" applyFont="1" applyFill="1" applyBorder="1" applyAlignment="1">
      <alignment horizontal="center"/>
    </xf>
    <xf numFmtId="0" fontId="11" fillId="0" borderId="9" xfId="18" applyFont="1" applyFill="1" applyBorder="1"/>
    <xf numFmtId="17" fontId="11" fillId="0" borderId="18" xfId="18" applyNumberFormat="1" applyFont="1" applyFill="1" applyBorder="1" applyAlignment="1">
      <alignment horizontal="left"/>
    </xf>
    <xf numFmtId="10" fontId="11" fillId="0" borderId="18" xfId="18" applyNumberFormat="1" applyFont="1" applyFill="1" applyBorder="1" applyAlignment="1">
      <alignment horizontal="center"/>
    </xf>
    <xf numFmtId="0" fontId="47" fillId="0" borderId="19" xfId="18" applyFont="1" applyFill="1" applyBorder="1" applyAlignment="1">
      <alignment horizontal="left"/>
    </xf>
    <xf numFmtId="0" fontId="11" fillId="0" borderId="0" xfId="18" applyFont="1" applyFill="1" applyBorder="1"/>
    <xf numFmtId="0" fontId="11" fillId="0" borderId="17" xfId="18" applyFont="1" applyFill="1" applyBorder="1" applyAlignment="1">
      <alignment horizontal="right"/>
    </xf>
    <xf numFmtId="0" fontId="47" fillId="0" borderId="20" xfId="18" applyFont="1" applyFill="1" applyBorder="1" applyAlignment="1">
      <alignment horizontal="left"/>
    </xf>
    <xf numFmtId="0" fontId="11" fillId="0" borderId="10" xfId="18" applyFont="1" applyFill="1" applyBorder="1"/>
    <xf numFmtId="0" fontId="11" fillId="0" borderId="21" xfId="18" applyFont="1" applyFill="1" applyBorder="1" applyAlignment="1">
      <alignment horizontal="right"/>
    </xf>
    <xf numFmtId="10" fontId="11" fillId="0" borderId="21" xfId="18" applyNumberFormat="1" applyFont="1" applyFill="1" applyBorder="1" applyAlignment="1">
      <alignment horizontal="center"/>
    </xf>
    <xf numFmtId="0" fontId="47" fillId="0" borderId="22" xfId="18" applyFont="1" applyFill="1" applyBorder="1" applyAlignment="1">
      <alignment horizontal="left"/>
    </xf>
    <xf numFmtId="0" fontId="11" fillId="0" borderId="17" xfId="18" applyFont="1" applyFill="1" applyBorder="1" applyAlignment="1">
      <alignment horizontal="left"/>
    </xf>
    <xf numFmtId="0" fontId="11" fillId="0" borderId="8" xfId="18" applyFont="1" applyFill="1" applyBorder="1"/>
    <xf numFmtId="0" fontId="11" fillId="0" borderId="23" xfId="18" applyFont="1" applyFill="1" applyBorder="1" applyAlignment="1"/>
    <xf numFmtId="10" fontId="11" fillId="0" borderId="23" xfId="18" applyNumberFormat="1" applyFont="1" applyFill="1" applyBorder="1" applyAlignment="1">
      <alignment horizontal="center"/>
    </xf>
    <xf numFmtId="0" fontId="47" fillId="0" borderId="24" xfId="18" applyFont="1" applyFill="1" applyBorder="1" applyAlignment="1">
      <alignment horizontal="left"/>
    </xf>
    <xf numFmtId="17" fontId="11" fillId="0" borderId="23" xfId="18" applyNumberFormat="1" applyFont="1" applyFill="1" applyBorder="1" applyAlignment="1"/>
    <xf numFmtId="17" fontId="11" fillId="0" borderId="17" xfId="18" applyNumberFormat="1" applyFont="1" applyFill="1" applyBorder="1" applyAlignment="1"/>
    <xf numFmtId="0" fontId="47" fillId="0" borderId="20" xfId="18" applyFont="1" applyFill="1" applyBorder="1"/>
    <xf numFmtId="0" fontId="11" fillId="0" borderId="23" xfId="18" applyFont="1" applyFill="1" applyBorder="1" applyAlignment="1">
      <alignment horizontal="left"/>
    </xf>
    <xf numFmtId="0" fontId="11" fillId="0" borderId="25" xfId="18" applyFont="1" applyFill="1" applyBorder="1"/>
    <xf numFmtId="10" fontId="11" fillId="0" borderId="0" xfId="4" applyNumberFormat="1" applyFont="1" applyFill="1" applyAlignment="1">
      <alignment horizontal="center" vertical="top"/>
    </xf>
    <xf numFmtId="0" fontId="11" fillId="0" borderId="0" xfId="18" applyFont="1" applyBorder="1"/>
    <xf numFmtId="0" fontId="11" fillId="0" borderId="20" xfId="18" applyFont="1" applyFill="1" applyBorder="1" applyAlignment="1">
      <alignment horizontal="left"/>
    </xf>
    <xf numFmtId="0" fontId="11" fillId="0" borderId="8" xfId="18" applyFont="1" applyBorder="1"/>
    <xf numFmtId="0" fontId="11" fillId="0" borderId="24" xfId="18" applyFont="1" applyFill="1" applyBorder="1" applyAlignment="1">
      <alignment horizontal="left"/>
    </xf>
    <xf numFmtId="0" fontId="11" fillId="0" borderId="24" xfId="18" applyFont="1" applyFill="1" applyBorder="1"/>
    <xf numFmtId="0" fontId="11" fillId="0" borderId="18" xfId="18" applyFont="1" applyFill="1" applyBorder="1" applyAlignment="1">
      <alignment horizontal="left"/>
    </xf>
    <xf numFmtId="0" fontId="11" fillId="0" borderId="21" xfId="18" applyFont="1" applyFill="1" applyBorder="1" applyAlignment="1">
      <alignment horizontal="left"/>
    </xf>
    <xf numFmtId="0" fontId="47" fillId="0" borderId="24" xfId="18" applyFont="1" applyFill="1" applyBorder="1"/>
    <xf numFmtId="0" fontId="47" fillId="0" borderId="24" xfId="18" applyFont="1" applyFill="1" applyBorder="1" applyAlignment="1">
      <alignment horizontal="right"/>
    </xf>
    <xf numFmtId="0" fontId="11" fillId="0" borderId="20" xfId="4" applyFont="1" applyFill="1" applyBorder="1">
      <alignment vertical="top"/>
    </xf>
    <xf numFmtId="0" fontId="11" fillId="0" borderId="18" xfId="4" applyFont="1" applyFill="1" applyBorder="1">
      <alignment vertical="top"/>
    </xf>
    <xf numFmtId="0" fontId="11" fillId="0" borderId="29" xfId="4" applyFont="1" applyFill="1" applyBorder="1">
      <alignment vertical="top"/>
    </xf>
    <xf numFmtId="0" fontId="11" fillId="0" borderId="17" xfId="4" applyFont="1" applyFill="1" applyBorder="1">
      <alignment vertical="top"/>
    </xf>
    <xf numFmtId="10" fontId="11" fillId="0" borderId="17" xfId="4" applyNumberFormat="1" applyFont="1" applyFill="1" applyBorder="1" applyAlignment="1">
      <alignment horizontal="center" vertical="top"/>
    </xf>
    <xf numFmtId="0" fontId="47" fillId="0" borderId="0" xfId="4" applyFont="1" applyFill="1" applyBorder="1">
      <alignment vertical="top"/>
    </xf>
    <xf numFmtId="0" fontId="47" fillId="0" borderId="0" xfId="4" applyFont="1" applyBorder="1">
      <alignment vertical="top"/>
    </xf>
    <xf numFmtId="0" fontId="11" fillId="0" borderId="21" xfId="18" applyFont="1" applyFill="1" applyBorder="1"/>
    <xf numFmtId="0" fontId="47" fillId="0" borderId="10" xfId="4" applyFont="1" applyBorder="1">
      <alignment vertical="top"/>
    </xf>
    <xf numFmtId="0" fontId="47" fillId="0" borderId="8" xfId="4" applyFont="1" applyBorder="1">
      <alignment vertical="top"/>
    </xf>
    <xf numFmtId="0" fontId="47" fillId="0" borderId="9" xfId="4" applyFont="1" applyBorder="1">
      <alignment vertical="top"/>
    </xf>
    <xf numFmtId="0" fontId="47" fillId="0" borderId="0" xfId="4" applyFont="1" applyFill="1">
      <alignment vertical="top"/>
    </xf>
    <xf numFmtId="17" fontId="11" fillId="0" borderId="23" xfId="18" applyNumberFormat="1" applyFont="1" applyFill="1" applyBorder="1" applyAlignment="1">
      <alignment horizontal="left"/>
    </xf>
    <xf numFmtId="10" fontId="11" fillId="0" borderId="30" xfId="18" applyNumberFormat="1" applyFont="1" applyFill="1" applyBorder="1" applyAlignment="1">
      <alignment horizontal="center"/>
    </xf>
    <xf numFmtId="0" fontId="47" fillId="0" borderId="8" xfId="4" applyFont="1" applyFill="1" applyBorder="1">
      <alignment vertical="top"/>
    </xf>
    <xf numFmtId="0" fontId="11" fillId="0" borderId="28" xfId="18" applyFont="1" applyFill="1" applyBorder="1" applyAlignment="1">
      <alignment horizontal="left"/>
    </xf>
    <xf numFmtId="10" fontId="11" fillId="0" borderId="27" xfId="18" applyNumberFormat="1" applyFont="1" applyFill="1" applyBorder="1" applyAlignment="1">
      <alignment horizontal="center"/>
    </xf>
    <xf numFmtId="17" fontId="11" fillId="0" borderId="26" xfId="18" applyNumberFormat="1" applyFont="1" applyFill="1" applyBorder="1" applyAlignment="1">
      <alignment horizontal="left"/>
    </xf>
    <xf numFmtId="10" fontId="11" fillId="0" borderId="25" xfId="18" applyNumberFormat="1" applyFont="1" applyFill="1" applyBorder="1" applyAlignment="1">
      <alignment horizontal="center"/>
    </xf>
    <xf numFmtId="0" fontId="11" fillId="0" borderId="0" xfId="18" applyFont="1" applyBorder="1" applyAlignment="1">
      <alignment vertical="top"/>
    </xf>
    <xf numFmtId="0" fontId="11" fillId="0" borderId="28" xfId="18" applyFont="1" applyBorder="1" applyAlignment="1">
      <alignment vertical="top"/>
    </xf>
    <xf numFmtId="10" fontId="11" fillId="0" borderId="27" xfId="18" applyNumberFormat="1" applyFont="1" applyBorder="1" applyAlignment="1">
      <alignment horizontal="center" vertical="top"/>
    </xf>
    <xf numFmtId="0" fontId="47" fillId="0" borderId="0" xfId="4" applyFont="1" applyAlignment="1">
      <alignment wrapText="1"/>
    </xf>
    <xf numFmtId="0" fontId="47" fillId="0" borderId="8" xfId="4" applyFont="1" applyBorder="1" applyAlignment="1">
      <alignment wrapText="1"/>
    </xf>
    <xf numFmtId="17" fontId="11" fillId="0" borderId="26" xfId="4" applyNumberFormat="1" applyFont="1" applyBorder="1">
      <alignment vertical="top"/>
    </xf>
    <xf numFmtId="10" fontId="11" fillId="0" borderId="26" xfId="4" applyNumberFormat="1" applyFont="1" applyBorder="1" applyAlignment="1">
      <alignment horizontal="center" vertical="top"/>
    </xf>
    <xf numFmtId="0" fontId="11" fillId="0" borderId="31" xfId="4" applyFont="1" applyBorder="1">
      <alignment vertical="top"/>
    </xf>
    <xf numFmtId="0" fontId="11" fillId="0" borderId="32" xfId="4" applyFont="1" applyBorder="1">
      <alignment vertical="top"/>
    </xf>
    <xf numFmtId="17" fontId="11" fillId="0" borderId="33" xfId="4" applyNumberFormat="1" applyFont="1" applyBorder="1">
      <alignment vertical="top"/>
    </xf>
    <xf numFmtId="10" fontId="11" fillId="0" borderId="33" xfId="4" applyNumberFormat="1" applyFont="1" applyBorder="1" applyAlignment="1">
      <alignment horizontal="center" vertical="top"/>
    </xf>
    <xf numFmtId="10" fontId="11" fillId="0" borderId="0" xfId="4" applyNumberFormat="1" applyFont="1">
      <alignment vertical="top"/>
    </xf>
    <xf numFmtId="0" fontId="22" fillId="0" borderId="0" xfId="4" applyFont="1" applyAlignment="1"/>
    <xf numFmtId="0" fontId="4" fillId="0" borderId="0" xfId="4" applyBorder="1" applyAlignment="1">
      <alignment horizontal="center"/>
    </xf>
    <xf numFmtId="0" fontId="10" fillId="0" borderId="8" xfId="4" applyFont="1" applyBorder="1" applyAlignment="1">
      <alignment horizontal="center" vertical="center" wrapText="1"/>
    </xf>
    <xf numFmtId="0" fontId="4" fillId="0" borderId="8" xfId="4" applyBorder="1" applyAlignment="1">
      <alignment horizontal="center" vertical="center" wrapText="1"/>
    </xf>
    <xf numFmtId="166" fontId="23" fillId="0" borderId="8" xfId="7" applyNumberFormat="1" applyFont="1" applyBorder="1" applyAlignment="1">
      <alignment horizontal="center" vertical="center" wrapText="1"/>
    </xf>
    <xf numFmtId="0" fontId="4" fillId="0" borderId="8" xfId="4" applyFont="1" applyBorder="1" applyAlignment="1">
      <alignment horizontal="center" vertical="center" wrapText="1"/>
    </xf>
    <xf numFmtId="166" fontId="23" fillId="0" borderId="8" xfId="7" applyNumberFormat="1" applyFont="1" applyFill="1" applyBorder="1" applyAlignment="1">
      <alignment horizontal="center" vertical="center" wrapText="1"/>
    </xf>
    <xf numFmtId="0" fontId="10" fillId="0" borderId="1" xfId="4" applyFont="1" applyBorder="1" applyAlignment="1">
      <alignment horizontal="center"/>
    </xf>
    <xf numFmtId="0" fontId="23" fillId="0" borderId="1" xfId="4" applyFont="1" applyBorder="1" applyAlignment="1">
      <alignment horizontal="center"/>
    </xf>
    <xf numFmtId="3" fontId="23" fillId="0" borderId="1" xfId="4" applyNumberFormat="1" applyFont="1" applyBorder="1" applyAlignment="1">
      <alignment horizontal="center"/>
    </xf>
    <xf numFmtId="0" fontId="10" fillId="0" borderId="2" xfId="4" applyFont="1" applyBorder="1" applyAlignment="1">
      <alignment horizontal="center" vertical="center" wrapText="1"/>
    </xf>
    <xf numFmtId="0" fontId="23" fillId="0" borderId="2" xfId="4" applyFont="1" applyBorder="1" applyAlignment="1">
      <alignment horizontal="center" vertical="center" wrapText="1"/>
    </xf>
    <xf numFmtId="3" fontId="23" fillId="0" borderId="2" xfId="4" applyNumberFormat="1" applyFont="1" applyBorder="1" applyAlignment="1">
      <alignment horizontal="center" vertical="center" wrapText="1"/>
    </xf>
    <xf numFmtId="0" fontId="4" fillId="0" borderId="0" xfId="4" applyAlignment="1">
      <alignment horizontal="center" vertical="center" wrapText="1"/>
    </xf>
    <xf numFmtId="3" fontId="23" fillId="0" borderId="2" xfId="4" applyNumberFormat="1" applyFont="1" applyFill="1" applyBorder="1" applyAlignment="1">
      <alignment horizontal="center" vertical="center" wrapText="1"/>
    </xf>
    <xf numFmtId="0" fontId="4" fillId="0" borderId="0" xfId="4" applyBorder="1" applyAlignment="1">
      <alignment horizontal="center" vertical="center" wrapText="1"/>
    </xf>
    <xf numFmtId="0" fontId="10" fillId="0" borderId="0" xfId="4" applyFont="1" applyBorder="1" applyAlignment="1">
      <alignment horizontal="center" vertical="center" wrapText="1"/>
    </xf>
    <xf numFmtId="0" fontId="23" fillId="0" borderId="0" xfId="4" applyFont="1" applyBorder="1" applyAlignment="1">
      <alignment horizontal="center" vertical="center" wrapText="1"/>
    </xf>
    <xf numFmtId="3" fontId="23" fillId="0" borderId="0" xfId="4" applyNumberFormat="1" applyFont="1" applyBorder="1" applyAlignment="1">
      <alignment horizontal="center" vertical="center" wrapText="1"/>
    </xf>
    <xf numFmtId="0" fontId="9" fillId="3" borderId="3" xfId="4" applyFont="1" applyFill="1" applyBorder="1" applyAlignment="1">
      <alignment horizontal="center" vertical="center" wrapText="1"/>
    </xf>
    <xf numFmtId="9" fontId="10" fillId="0" borderId="0" xfId="74" applyFont="1" applyFill="1" applyBorder="1" applyAlignment="1"/>
    <xf numFmtId="165" fontId="10" fillId="0" borderId="0" xfId="74" applyNumberFormat="1" applyFont="1" applyFill="1" applyBorder="1" applyAlignment="1"/>
    <xf numFmtId="166" fontId="4" fillId="0" borderId="8" xfId="1" applyNumberFormat="1" applyFont="1" applyBorder="1" applyAlignment="1"/>
    <xf numFmtId="0" fontId="56" fillId="0" borderId="0" xfId="4" applyFont="1" applyAlignment="1"/>
    <xf numFmtId="0" fontId="40" fillId="0" borderId="0" xfId="4" applyFont="1" applyAlignment="1">
      <alignment wrapText="1"/>
    </xf>
    <xf numFmtId="166" fontId="0" fillId="0" borderId="0" xfId="1" applyNumberFormat="1" applyFont="1"/>
    <xf numFmtId="3" fontId="0" fillId="0" borderId="0" xfId="0" applyNumberFormat="1"/>
    <xf numFmtId="166" fontId="4" fillId="0" borderId="0" xfId="1" applyNumberFormat="1" applyFont="1" applyAlignment="1">
      <alignment vertical="top"/>
    </xf>
    <xf numFmtId="4" fontId="10" fillId="10" borderId="42" xfId="4" applyNumberFormat="1" applyFont="1" applyFill="1" applyBorder="1" applyAlignment="1"/>
    <xf numFmtId="164" fontId="4" fillId="0" borderId="0" xfId="1" applyFont="1" applyAlignment="1"/>
    <xf numFmtId="4" fontId="4" fillId="0" borderId="0" xfId="4" applyNumberFormat="1" applyAlignment="1"/>
    <xf numFmtId="0" fontId="15" fillId="0" borderId="0" xfId="4" applyFont="1" applyAlignment="1"/>
    <xf numFmtId="0" fontId="12" fillId="3" borderId="0" xfId="4" applyFont="1" applyFill="1" applyBorder="1" applyAlignment="1">
      <alignment vertical="center" wrapText="1"/>
    </xf>
    <xf numFmtId="0" fontId="10" fillId="0" borderId="0" xfId="4" applyFont="1" applyAlignment="1"/>
    <xf numFmtId="0" fontId="4" fillId="0" borderId="0" xfId="4" applyFont="1" applyAlignment="1">
      <alignment vertical="center"/>
    </xf>
    <xf numFmtId="166" fontId="4" fillId="0" borderId="0" xfId="4" applyNumberFormat="1" applyFont="1" applyAlignment="1"/>
    <xf numFmtId="166" fontId="4" fillId="0" borderId="0" xfId="7" applyNumberFormat="1" applyFont="1" applyBorder="1" applyAlignment="1"/>
    <xf numFmtId="166" fontId="4" fillId="0" borderId="0" xfId="4" applyNumberFormat="1" applyFont="1" applyBorder="1" applyAlignment="1"/>
    <xf numFmtId="10" fontId="4" fillId="0" borderId="0" xfId="74" applyNumberFormat="1" applyFont="1" applyAlignment="1"/>
    <xf numFmtId="0" fontId="9" fillId="3" borderId="2" xfId="4" applyFont="1" applyFill="1" applyBorder="1" applyAlignment="1">
      <alignment wrapText="1"/>
    </xf>
    <xf numFmtId="0" fontId="8" fillId="3" borderId="2" xfId="4" applyFont="1" applyFill="1" applyBorder="1" applyAlignment="1">
      <alignment horizontal="right"/>
    </xf>
    <xf numFmtId="3" fontId="8" fillId="10" borderId="2" xfId="4" applyNumberFormat="1" applyFont="1" applyFill="1" applyBorder="1" applyAlignment="1"/>
    <xf numFmtId="0" fontId="10" fillId="10" borderId="2" xfId="4" applyFont="1" applyFill="1" applyBorder="1" applyAlignment="1"/>
    <xf numFmtId="0" fontId="0" fillId="0" borderId="0" xfId="0" applyAlignment="1">
      <alignment vertical="top"/>
    </xf>
    <xf numFmtId="0" fontId="2" fillId="2" borderId="0" xfId="2" applyFont="1" applyFill="1" applyBorder="1" applyAlignment="1">
      <alignment vertical="top"/>
    </xf>
    <xf numFmtId="0" fontId="5" fillId="0" borderId="0" xfId="0" applyFont="1" applyAlignment="1">
      <alignment vertical="top"/>
    </xf>
    <xf numFmtId="0" fontId="19" fillId="0" borderId="0" xfId="4" applyFont="1" applyAlignment="1">
      <alignment vertical="top"/>
    </xf>
    <xf numFmtId="0" fontId="30" fillId="0" borderId="0" xfId="0" applyFont="1" applyAlignment="1">
      <alignment vertical="top"/>
    </xf>
    <xf numFmtId="0" fontId="0" fillId="0" borderId="0" xfId="0" applyAlignment="1">
      <alignment horizontal="center" vertical="top"/>
    </xf>
    <xf numFmtId="0" fontId="0" fillId="0" borderId="0" xfId="0" applyAlignment="1">
      <alignment horizontal="center"/>
    </xf>
    <xf numFmtId="0" fontId="21" fillId="0" borderId="45" xfId="4" applyFont="1" applyBorder="1" applyAlignment="1">
      <alignment horizontal="center" wrapText="1"/>
    </xf>
    <xf numFmtId="0" fontId="22" fillId="0" borderId="45" xfId="4" applyFont="1" applyBorder="1" applyAlignment="1">
      <alignment horizontal="center" wrapText="1"/>
    </xf>
    <xf numFmtId="0" fontId="4" fillId="0" borderId="45" xfId="4" applyBorder="1" applyAlignment="1"/>
    <xf numFmtId="0" fontId="4" fillId="0" borderId="45" xfId="4" applyFont="1" applyBorder="1">
      <alignment vertical="top"/>
    </xf>
    <xf numFmtId="0" fontId="0" fillId="0" borderId="45" xfId="0" applyBorder="1"/>
    <xf numFmtId="0" fontId="8" fillId="0" borderId="45" xfId="4" applyFont="1" applyBorder="1" applyAlignment="1">
      <alignment horizontal="center" wrapText="1"/>
    </xf>
    <xf numFmtId="0" fontId="11" fillId="0" borderId="45" xfId="4" applyFont="1" applyBorder="1" applyAlignment="1">
      <alignment horizontal="center" wrapText="1"/>
    </xf>
    <xf numFmtId="0" fontId="4" fillId="0" borderId="44" xfId="4" applyFont="1" applyBorder="1" applyAlignment="1"/>
    <xf numFmtId="0" fontId="4" fillId="0" borderId="45" xfId="4" applyFont="1" applyBorder="1" applyAlignment="1"/>
    <xf numFmtId="0" fontId="18" fillId="0" borderId="46" xfId="3" applyFont="1" applyBorder="1" applyProtection="1">
      <alignment vertical="top"/>
    </xf>
    <xf numFmtId="0" fontId="11" fillId="0" borderId="46" xfId="4" applyFont="1" applyBorder="1" applyAlignment="1"/>
    <xf numFmtId="0" fontId="4" fillId="0" borderId="46" xfId="4" applyFont="1" applyBorder="1" applyAlignment="1"/>
    <xf numFmtId="0" fontId="4" fillId="0" borderId="47" xfId="4" applyFont="1" applyBorder="1" applyAlignment="1"/>
    <xf numFmtId="0" fontId="3" fillId="0" borderId="47" xfId="3" applyBorder="1" applyProtection="1">
      <alignment vertical="top"/>
    </xf>
    <xf numFmtId="0" fontId="4" fillId="0" borderId="47" xfId="4" applyBorder="1" applyAlignment="1"/>
    <xf numFmtId="0" fontId="11" fillId="0" borderId="47" xfId="4" applyFont="1" applyBorder="1" applyAlignment="1"/>
    <xf numFmtId="0" fontId="3" fillId="8" borderId="47" xfId="3" applyFont="1" applyFill="1" applyBorder="1" applyAlignment="1" applyProtection="1">
      <alignment horizontal="right"/>
    </xf>
    <xf numFmtId="0" fontId="15" fillId="0" borderId="45" xfId="4" applyFont="1" applyBorder="1" applyAlignment="1">
      <alignment horizontal="center"/>
    </xf>
    <xf numFmtId="0" fontId="4" fillId="0" borderId="46" xfId="4" applyBorder="1">
      <alignment vertical="top"/>
    </xf>
    <xf numFmtId="0" fontId="10" fillId="0" borderId="45" xfId="4" applyFont="1" applyBorder="1" applyAlignment="1">
      <alignment horizontal="center" wrapText="1"/>
    </xf>
    <xf numFmtId="0" fontId="4" fillId="0" borderId="46" xfId="4" applyFont="1" applyBorder="1">
      <alignment vertical="top"/>
    </xf>
    <xf numFmtId="0" fontId="4" fillId="0" borderId="45" xfId="4" applyBorder="1">
      <alignment vertical="top"/>
    </xf>
    <xf numFmtId="0" fontId="4" fillId="0" borderId="46" xfId="4" applyFont="1" applyBorder="1" applyAlignment="1">
      <alignment vertical="top"/>
    </xf>
    <xf numFmtId="0" fontId="8" fillId="0" borderId="45" xfId="4" applyFont="1" applyBorder="1" applyAlignment="1">
      <alignment horizontal="centerContinuous"/>
    </xf>
    <xf numFmtId="0" fontId="11" fillId="0" borderId="45" xfId="4" applyFont="1" applyBorder="1" applyAlignment="1">
      <alignment horizontal="centerContinuous"/>
    </xf>
    <xf numFmtId="0" fontId="23" fillId="0" borderId="46" xfId="4" applyFont="1" applyBorder="1">
      <alignment vertical="top"/>
    </xf>
    <xf numFmtId="0" fontId="4" fillId="0" borderId="46" xfId="4" applyBorder="1" applyAlignment="1"/>
    <xf numFmtId="0" fontId="4" fillId="0" borderId="46" xfId="4" applyFont="1" applyBorder="1" applyAlignment="1">
      <alignment horizontal="center" vertical="top"/>
    </xf>
    <xf numFmtId="0" fontId="15" fillId="0" borderId="46" xfId="4" applyFont="1" applyBorder="1" applyAlignment="1">
      <alignment horizontal="center" vertical="center"/>
    </xf>
    <xf numFmtId="0" fontId="4" fillId="0" borderId="46" xfId="4" applyFont="1" applyBorder="1" applyAlignment="1">
      <alignment horizontal="center" vertical="center"/>
    </xf>
    <xf numFmtId="0" fontId="3" fillId="0" borderId="46" xfId="3" applyBorder="1" applyProtection="1">
      <alignment vertical="top"/>
    </xf>
    <xf numFmtId="0" fontId="15" fillId="0" borderId="46" xfId="4" applyFont="1" applyBorder="1" applyAlignment="1"/>
    <xf numFmtId="0" fontId="11" fillId="0" borderId="45" xfId="4" applyFont="1" applyBorder="1" applyAlignment="1"/>
    <xf numFmtId="0" fontId="11" fillId="0" borderId="46" xfId="4" applyFont="1" applyBorder="1">
      <alignment vertical="top"/>
    </xf>
    <xf numFmtId="0" fontId="11" fillId="0" borderId="46" xfId="4" applyFont="1" applyBorder="1" applyAlignment="1">
      <alignment horizontal="centerContinuous" vertical="top"/>
    </xf>
    <xf numFmtId="49" fontId="11" fillId="0" borderId="46" xfId="4" applyNumberFormat="1" applyFont="1" applyBorder="1" applyAlignment="1"/>
    <xf numFmtId="0" fontId="11" fillId="0" borderId="46" xfId="4" applyFont="1" applyFill="1" applyBorder="1">
      <alignment vertical="top"/>
    </xf>
    <xf numFmtId="4" fontId="4" fillId="0" borderId="46" xfId="4" applyNumberFormat="1" applyFont="1" applyBorder="1">
      <alignment vertical="top"/>
    </xf>
    <xf numFmtId="0" fontId="52" fillId="0" borderId="46" xfId="4" applyFont="1" applyBorder="1">
      <alignment vertical="top"/>
    </xf>
    <xf numFmtId="0" fontId="51" fillId="0" borderId="46" xfId="4" applyFont="1" applyBorder="1">
      <alignment vertical="top"/>
    </xf>
    <xf numFmtId="0" fontId="11" fillId="0" borderId="46" xfId="4" applyFont="1" applyBorder="1" applyAlignment="1">
      <alignment horizontal="centerContinuous" wrapText="1"/>
    </xf>
    <xf numFmtId="0" fontId="11" fillId="0" borderId="46" xfId="4" applyFont="1" applyFill="1" applyBorder="1" applyAlignment="1">
      <alignment horizontal="centerContinuous" wrapText="1"/>
    </xf>
    <xf numFmtId="0" fontId="4" fillId="0" borderId="46" xfId="4" applyBorder="1" applyAlignment="1">
      <alignment horizontal="center"/>
    </xf>
    <xf numFmtId="0" fontId="3" fillId="8" borderId="46" xfId="3" applyFont="1" applyFill="1" applyBorder="1" applyAlignment="1" applyProtection="1"/>
    <xf numFmtId="0" fontId="3" fillId="0" borderId="45" xfId="3" applyBorder="1" applyProtection="1">
      <alignment vertical="top"/>
    </xf>
    <xf numFmtId="0" fontId="8" fillId="3" borderId="8" xfId="4" applyFont="1" applyFill="1" applyBorder="1" applyAlignment="1">
      <alignment horizontal="right"/>
    </xf>
    <xf numFmtId="0" fontId="11" fillId="0" borderId="48" xfId="18" applyFont="1" applyFill="1" applyBorder="1"/>
    <xf numFmtId="0" fontId="11" fillId="0" borderId="49" xfId="18" applyFont="1" applyFill="1" applyBorder="1" applyAlignment="1">
      <alignment horizontal="left"/>
    </xf>
    <xf numFmtId="10" fontId="11" fillId="0" borderId="49" xfId="18" applyNumberFormat="1" applyFont="1" applyFill="1" applyBorder="1" applyAlignment="1">
      <alignment horizontal="center"/>
    </xf>
    <xf numFmtId="0" fontId="11" fillId="0" borderId="9" xfId="18" applyFont="1" applyFill="1" applyBorder="1" applyAlignment="1">
      <alignment horizontal="left"/>
    </xf>
    <xf numFmtId="0" fontId="11" fillId="0" borderId="48" xfId="18" applyFont="1" applyBorder="1"/>
    <xf numFmtId="0" fontId="11" fillId="0" borderId="49" xfId="4" applyFont="1" applyFill="1" applyBorder="1">
      <alignment vertical="top"/>
    </xf>
    <xf numFmtId="10" fontId="11" fillId="0" borderId="50" xfId="4" applyNumberFormat="1" applyFont="1" applyFill="1" applyBorder="1" applyAlignment="1">
      <alignment horizontal="center" vertical="top"/>
    </xf>
    <xf numFmtId="0" fontId="47" fillId="0" borderId="19" xfId="4" applyFont="1" applyFill="1" applyBorder="1">
      <alignment vertical="top"/>
    </xf>
    <xf numFmtId="0" fontId="11" fillId="0" borderId="9" xfId="4" applyFont="1" applyBorder="1">
      <alignment vertical="top"/>
    </xf>
    <xf numFmtId="0" fontId="10" fillId="0" borderId="9" xfId="4" applyFont="1" applyBorder="1" applyAlignment="1">
      <alignment horizontal="center" vertical="center" wrapText="1"/>
    </xf>
    <xf numFmtId="0" fontId="4" fillId="0" borderId="9" xfId="4" applyBorder="1" applyAlignment="1">
      <alignment horizontal="center" vertical="center" wrapText="1"/>
    </xf>
    <xf numFmtId="166" fontId="23" fillId="0" borderId="9" xfId="7" applyNumberFormat="1" applyFont="1" applyBorder="1" applyAlignment="1">
      <alignment horizontal="center" vertical="center" wrapText="1"/>
    </xf>
    <xf numFmtId="0" fontId="4" fillId="0" borderId="9" xfId="4" applyFont="1" applyBorder="1" applyAlignment="1">
      <alignment horizontal="center" vertical="center" wrapText="1"/>
    </xf>
    <xf numFmtId="0" fontId="10" fillId="0" borderId="10" xfId="4" applyFont="1" applyBorder="1" applyAlignment="1">
      <alignment horizontal="center" vertical="center" wrapText="1"/>
    </xf>
    <xf numFmtId="0" fontId="4" fillId="0" borderId="10" xfId="4" applyBorder="1" applyAlignment="1">
      <alignment horizontal="center" vertical="center" wrapText="1"/>
    </xf>
    <xf numFmtId="166" fontId="23" fillId="0" borderId="10" xfId="7" applyNumberFormat="1" applyFont="1" applyBorder="1" applyAlignment="1">
      <alignment horizontal="center" vertical="center" wrapText="1"/>
    </xf>
    <xf numFmtId="0" fontId="4" fillId="0" borderId="10" xfId="4" applyFont="1" applyBorder="1" applyAlignment="1">
      <alignment horizontal="center" vertical="center" wrapText="1"/>
    </xf>
    <xf numFmtId="166" fontId="23" fillId="0" borderId="0" xfId="7" applyNumberFormat="1" applyFont="1" applyBorder="1" applyAlignment="1">
      <alignment horizontal="center" vertical="center" wrapText="1"/>
    </xf>
    <xf numFmtId="0" fontId="4" fillId="0" borderId="0" xfId="4" applyFont="1" applyBorder="1" applyAlignment="1">
      <alignment horizontal="center" vertical="center" wrapText="1"/>
    </xf>
    <xf numFmtId="0" fontId="15" fillId="5" borderId="9" xfId="4" applyFont="1" applyFill="1" applyBorder="1" applyAlignment="1">
      <alignment horizontal="centerContinuous"/>
    </xf>
    <xf numFmtId="0" fontId="15" fillId="5" borderId="10" xfId="4" applyFont="1" applyFill="1" applyBorder="1" applyAlignment="1">
      <alignment horizontal="centerContinuous"/>
    </xf>
    <xf numFmtId="0" fontId="23" fillId="0" borderId="0" xfId="4" applyFont="1" applyFill="1" applyBorder="1">
      <alignment vertical="top"/>
    </xf>
    <xf numFmtId="4" fontId="23" fillId="0" borderId="0" xfId="4" applyNumberFormat="1" applyFont="1" applyFill="1" applyBorder="1">
      <alignment vertical="top"/>
    </xf>
    <xf numFmtId="4" fontId="23" fillId="0" borderId="0" xfId="4" applyNumberFormat="1" applyFont="1" applyFill="1">
      <alignment vertical="top"/>
    </xf>
    <xf numFmtId="0" fontId="23" fillId="0" borderId="0" xfId="4" applyFont="1" applyFill="1">
      <alignment vertical="top"/>
    </xf>
    <xf numFmtId="0" fontId="35" fillId="0" borderId="0" xfId="4" applyFont="1" applyFill="1" applyBorder="1" applyAlignment="1"/>
    <xf numFmtId="0" fontId="43" fillId="0" borderId="0" xfId="4" applyFont="1" applyAlignment="1"/>
    <xf numFmtId="1" fontId="10" fillId="3" borderId="1" xfId="4" applyNumberFormat="1" applyFont="1" applyFill="1" applyBorder="1" applyAlignment="1">
      <alignment horizontal="center" vertical="center" wrapText="1"/>
    </xf>
    <xf numFmtId="1" fontId="10" fillId="3" borderId="40" xfId="4" applyNumberFormat="1" applyFont="1" applyFill="1" applyBorder="1" applyAlignment="1">
      <alignment horizontal="center" vertical="center" wrapText="1"/>
    </xf>
    <xf numFmtId="1" fontId="10" fillId="3" borderId="38" xfId="4" applyNumberFormat="1" applyFont="1" applyFill="1" applyBorder="1" applyAlignment="1">
      <alignment horizontal="center" vertical="center" wrapText="1"/>
    </xf>
    <xf numFmtId="1" fontId="10" fillId="3" borderId="0" xfId="4" applyNumberFormat="1" applyFont="1" applyFill="1" applyBorder="1" applyAlignment="1">
      <alignment horizontal="center" vertical="center" wrapText="1"/>
    </xf>
    <xf numFmtId="0" fontId="12" fillId="3" borderId="3" xfId="4" applyFont="1" applyFill="1" applyBorder="1" applyAlignment="1">
      <alignment vertical="center" wrapText="1"/>
    </xf>
    <xf numFmtId="0" fontId="12" fillId="3" borderId="2" xfId="4" applyFont="1" applyFill="1" applyBorder="1" applyAlignment="1">
      <alignment horizontal="center" vertical="center" wrapText="1"/>
    </xf>
    <xf numFmtId="0" fontId="12" fillId="3" borderId="2" xfId="4" applyFont="1" applyFill="1" applyBorder="1" applyAlignment="1">
      <alignment horizontal="left" vertical="center" wrapText="1"/>
    </xf>
    <xf numFmtId="0" fontId="10" fillId="0" borderId="2" xfId="6" applyFont="1" applyBorder="1" applyAlignment="1"/>
    <xf numFmtId="0" fontId="12" fillId="3" borderId="3" xfId="4" applyFont="1" applyFill="1" applyBorder="1" applyAlignment="1">
      <alignment horizontal="left" vertical="center" wrapText="1"/>
    </xf>
    <xf numFmtId="3" fontId="23" fillId="0" borderId="37" xfId="4" applyNumberFormat="1" applyFont="1" applyBorder="1" applyAlignment="1"/>
    <xf numFmtId="3" fontId="23" fillId="2" borderId="37" xfId="4" applyNumberFormat="1" applyFont="1" applyFill="1" applyBorder="1" applyAlignment="1"/>
    <xf numFmtId="0" fontId="4" fillId="0" borderId="0" xfId="4" applyAlignment="1">
      <alignment horizontal="justify" wrapText="1"/>
    </xf>
    <xf numFmtId="3" fontId="11" fillId="2" borderId="0" xfId="4" applyNumberFormat="1" applyFont="1" applyFill="1" applyAlignment="1"/>
    <xf numFmtId="0" fontId="4" fillId="2" borderId="0" xfId="4" applyFill="1" applyAlignment="1"/>
    <xf numFmtId="3" fontId="11" fillId="0" borderId="0" xfId="4" applyNumberFormat="1" applyFont="1" applyBorder="1" applyAlignment="1"/>
    <xf numFmtId="3" fontId="11" fillId="2" borderId="0" xfId="4" applyNumberFormat="1" applyFont="1" applyFill="1" applyBorder="1" applyAlignment="1"/>
    <xf numFmtId="166" fontId="11" fillId="0" borderId="0" xfId="1" applyNumberFormat="1" applyFont="1" applyBorder="1" applyAlignment="1"/>
    <xf numFmtId="166" fontId="15" fillId="0" borderId="0" xfId="1" applyNumberFormat="1" applyFont="1" applyAlignment="1"/>
    <xf numFmtId="165" fontId="23" fillId="0" borderId="8" xfId="5" applyNumberFormat="1" applyFont="1" applyBorder="1"/>
    <xf numFmtId="165" fontId="23" fillId="0" borderId="8" xfId="4" applyNumberFormat="1" applyFont="1" applyBorder="1" applyAlignment="1"/>
    <xf numFmtId="165" fontId="10" fillId="4" borderId="8" xfId="5" applyNumberFormat="1" applyFont="1" applyFill="1" applyBorder="1"/>
    <xf numFmtId="165" fontId="10" fillId="0" borderId="8" xfId="5" applyNumberFormat="1" applyFont="1" applyBorder="1"/>
    <xf numFmtId="165" fontId="23" fillId="0" borderId="8" xfId="5" applyNumberFormat="1" applyFont="1" applyBorder="1" applyAlignment="1">
      <alignment horizontal="center" vertical="center" wrapText="1"/>
    </xf>
    <xf numFmtId="165" fontId="10" fillId="0" borderId="8" xfId="5" applyNumberFormat="1" applyFont="1" applyBorder="1" applyAlignment="1">
      <alignment horizontal="center" vertical="center" wrapText="1"/>
    </xf>
    <xf numFmtId="165" fontId="23" fillId="0" borderId="11" xfId="5" applyNumberFormat="1" applyFont="1" applyBorder="1" applyAlignment="1">
      <alignment horizontal="center" vertical="center" wrapText="1"/>
    </xf>
    <xf numFmtId="165" fontId="10" fillId="4" borderId="8" xfId="5" applyNumberFormat="1" applyFont="1" applyFill="1" applyBorder="1" applyAlignment="1">
      <alignment horizontal="center" vertical="center" wrapText="1"/>
    </xf>
    <xf numFmtId="165" fontId="10" fillId="4" borderId="11" xfId="5" applyNumberFormat="1" applyFont="1" applyFill="1" applyBorder="1" applyAlignment="1">
      <alignment horizontal="center" vertical="center" wrapText="1"/>
    </xf>
    <xf numFmtId="165" fontId="10" fillId="4" borderId="8" xfId="5" applyNumberFormat="1" applyFont="1" applyFill="1" applyBorder="1" applyAlignment="1">
      <alignment horizontal="center" wrapText="1"/>
    </xf>
    <xf numFmtId="165" fontId="10" fillId="4" borderId="11" xfId="5" applyNumberFormat="1" applyFont="1" applyFill="1" applyBorder="1" applyAlignment="1">
      <alignment horizontal="center" wrapText="1"/>
    </xf>
    <xf numFmtId="172" fontId="15" fillId="0" borderId="8" xfId="4" applyNumberFormat="1" applyFont="1" applyBorder="1" applyAlignment="1">
      <alignment horizontal="center" vertical="center" wrapText="1"/>
    </xf>
    <xf numFmtId="172" fontId="10" fillId="10" borderId="8" xfId="4" applyNumberFormat="1" applyFont="1" applyFill="1" applyBorder="1" applyAlignment="1">
      <alignment horizontal="center" vertical="center" wrapText="1"/>
    </xf>
    <xf numFmtId="172" fontId="15" fillId="0" borderId="8" xfId="4" applyNumberFormat="1" applyFont="1" applyBorder="1" applyAlignment="1"/>
    <xf numFmtId="172" fontId="10" fillId="0" borderId="8" xfId="4" applyNumberFormat="1" applyFont="1" applyBorder="1" applyAlignment="1"/>
    <xf numFmtId="172" fontId="15" fillId="0" borderId="42" xfId="4" applyNumberFormat="1" applyFont="1" applyBorder="1" applyAlignment="1"/>
    <xf numFmtId="172" fontId="10" fillId="10" borderId="8" xfId="4" applyNumberFormat="1" applyFont="1" applyFill="1" applyBorder="1" applyAlignment="1"/>
    <xf numFmtId="172" fontId="10" fillId="10" borderId="42" xfId="4" applyNumberFormat="1" applyFont="1" applyFill="1" applyBorder="1" applyAlignment="1"/>
    <xf numFmtId="172" fontId="4" fillId="0" borderId="8" xfId="4" applyNumberFormat="1" applyFont="1" applyBorder="1" applyAlignment="1"/>
    <xf numFmtId="172" fontId="4" fillId="0" borderId="42" xfId="4" applyNumberFormat="1" applyFont="1" applyBorder="1" applyAlignment="1"/>
    <xf numFmtId="172" fontId="15" fillId="0" borderId="8" xfId="7" applyNumberFormat="1" applyFont="1" applyBorder="1" applyAlignment="1">
      <alignment horizontal="center" vertical="center" wrapText="1"/>
    </xf>
    <xf numFmtId="172" fontId="15" fillId="10" borderId="8" xfId="4" applyNumberFormat="1" applyFont="1" applyFill="1" applyBorder="1" applyAlignment="1">
      <alignment horizontal="center" vertical="center" wrapText="1"/>
    </xf>
    <xf numFmtId="0" fontId="12" fillId="10" borderId="8" xfId="4" applyFont="1" applyFill="1" applyBorder="1">
      <alignment vertical="top"/>
    </xf>
    <xf numFmtId="0" fontId="9" fillId="10" borderId="8" xfId="4" applyFont="1" applyFill="1" applyBorder="1">
      <alignment vertical="top"/>
    </xf>
    <xf numFmtId="0" fontId="12" fillId="11" borderId="8" xfId="4" applyFont="1" applyFill="1" applyBorder="1">
      <alignment vertical="top"/>
    </xf>
    <xf numFmtId="0" fontId="12" fillId="10" borderId="8" xfId="4" applyFont="1" applyFill="1" applyBorder="1" applyAlignment="1"/>
    <xf numFmtId="0" fontId="12" fillId="3" borderId="8" xfId="4" applyFont="1" applyFill="1" applyBorder="1" applyAlignment="1">
      <alignment horizontal="left" vertical="center" wrapText="1"/>
    </xf>
    <xf numFmtId="4" fontId="8" fillId="5" borderId="0" xfId="4" applyNumberFormat="1" applyFont="1" applyFill="1" applyBorder="1" applyAlignment="1">
      <alignment vertical="top"/>
    </xf>
    <xf numFmtId="0" fontId="14" fillId="0" borderId="9" xfId="4" applyFont="1" applyBorder="1" applyAlignment="1">
      <alignment vertical="justify"/>
    </xf>
    <xf numFmtId="0" fontId="19" fillId="0" borderId="9" xfId="4" applyFont="1" applyBorder="1" applyAlignment="1">
      <alignment vertical="justify"/>
    </xf>
    <xf numFmtId="0" fontId="14" fillId="0" borderId="9" xfId="4" applyFont="1" applyBorder="1" applyAlignment="1">
      <alignment vertical="center"/>
    </xf>
    <xf numFmtId="1" fontId="4" fillId="0" borderId="0" xfId="4" applyNumberFormat="1" applyAlignment="1">
      <alignment vertical="top"/>
    </xf>
    <xf numFmtId="1" fontId="0" fillId="0" borderId="0" xfId="5" applyNumberFormat="1" applyFont="1" applyAlignment="1">
      <alignment vertical="top"/>
    </xf>
    <xf numFmtId="3" fontId="23" fillId="0" borderId="8" xfId="4" applyNumberFormat="1" applyFont="1" applyBorder="1" applyAlignment="1">
      <alignment horizontal="right"/>
    </xf>
    <xf numFmtId="3" fontId="23" fillId="2" borderId="8" xfId="4" applyNumberFormat="1" applyFont="1" applyFill="1" applyBorder="1" applyAlignment="1">
      <alignment horizontal="right"/>
    </xf>
    <xf numFmtId="3" fontId="23" fillId="0" borderId="8" xfId="8" applyNumberFormat="1" applyFont="1" applyBorder="1" applyAlignment="1" applyProtection="1">
      <alignment horizontal="right"/>
    </xf>
    <xf numFmtId="3" fontId="23" fillId="2" borderId="8" xfId="9" applyNumberFormat="1" applyFont="1" applyFill="1" applyBorder="1" applyAlignment="1">
      <alignment horizontal="right"/>
    </xf>
    <xf numFmtId="175" fontId="4" fillId="0" borderId="0" xfId="1" applyNumberFormat="1" applyFont="1" applyAlignment="1"/>
    <xf numFmtId="165" fontId="0" fillId="0" borderId="0" xfId="5" applyNumberFormat="1" applyFont="1" applyAlignment="1">
      <alignment vertical="top"/>
    </xf>
    <xf numFmtId="165" fontId="4" fillId="0" borderId="0" xfId="4" applyNumberFormat="1" applyFont="1">
      <alignment vertical="top"/>
    </xf>
    <xf numFmtId="176" fontId="4" fillId="0" borderId="0" xfId="4" applyNumberFormat="1" applyFont="1">
      <alignment vertical="top"/>
    </xf>
    <xf numFmtId="3" fontId="14" fillId="0" borderId="0" xfId="4" quotePrefix="1" applyNumberFormat="1" applyFont="1" applyFill="1" applyBorder="1" applyAlignment="1"/>
    <xf numFmtId="172" fontId="14" fillId="0" borderId="0" xfId="4" quotePrefix="1" applyNumberFormat="1" applyFont="1" applyFill="1" applyBorder="1" applyAlignment="1"/>
    <xf numFmtId="176" fontId="4" fillId="0" borderId="0" xfId="4" applyNumberFormat="1" applyFont="1" applyAlignment="1">
      <alignment vertical="top"/>
    </xf>
    <xf numFmtId="172" fontId="4" fillId="0" borderId="0" xfId="4" applyNumberFormat="1" applyFont="1" applyAlignment="1">
      <alignment vertical="top"/>
    </xf>
    <xf numFmtId="174" fontId="4" fillId="0" borderId="0" xfId="4" applyNumberFormat="1" applyFont="1" applyAlignment="1">
      <alignment vertical="top"/>
    </xf>
    <xf numFmtId="1" fontId="4" fillId="0" borderId="0" xfId="4" applyNumberFormat="1" applyFont="1" applyAlignment="1">
      <alignment vertical="top"/>
    </xf>
    <xf numFmtId="165" fontId="4" fillId="0" borderId="0" xfId="4" applyNumberFormat="1" applyFont="1" applyAlignment="1">
      <alignment vertical="top"/>
    </xf>
    <xf numFmtId="3" fontId="15" fillId="0" borderId="8" xfId="4" applyNumberFormat="1" applyFont="1" applyBorder="1" applyAlignment="1">
      <alignment horizontal="right" vertical="center" wrapText="1"/>
    </xf>
    <xf numFmtId="3" fontId="4" fillId="0" borderId="42" xfId="4" applyNumberFormat="1" applyFont="1" applyBorder="1" applyAlignment="1"/>
    <xf numFmtId="3" fontId="10" fillId="10" borderId="42" xfId="4" applyNumberFormat="1" applyFont="1" applyFill="1" applyBorder="1" applyAlignment="1"/>
    <xf numFmtId="3" fontId="15" fillId="0" borderId="8" xfId="4" applyNumberFormat="1" applyFont="1" applyFill="1" applyBorder="1" applyAlignment="1">
      <alignment horizontal="right" vertical="center" wrapText="1"/>
    </xf>
    <xf numFmtId="3" fontId="15" fillId="10" borderId="8" xfId="4" applyNumberFormat="1" applyFont="1" applyFill="1" applyBorder="1" applyAlignment="1">
      <alignment horizontal="right" vertical="center" wrapText="1"/>
    </xf>
    <xf numFmtId="3" fontId="15" fillId="0" borderId="8" xfId="7" applyNumberFormat="1" applyFont="1" applyBorder="1" applyAlignment="1">
      <alignment horizontal="right" vertical="center" wrapText="1"/>
    </xf>
    <xf numFmtId="3" fontId="10" fillId="6" borderId="8" xfId="4" applyNumberFormat="1" applyFont="1" applyFill="1" applyBorder="1" applyAlignment="1"/>
    <xf numFmtId="0" fontId="10" fillId="0" borderId="0" xfId="6" applyFont="1" applyBorder="1" applyAlignment="1"/>
    <xf numFmtId="0" fontId="10" fillId="2" borderId="8" xfId="4" applyFont="1" applyFill="1" applyBorder="1" applyAlignment="1">
      <alignment wrapText="1"/>
    </xf>
    <xf numFmtId="3" fontId="10" fillId="13" borderId="8" xfId="4" applyNumberFormat="1" applyFont="1" applyFill="1" applyBorder="1" applyAlignment="1"/>
    <xf numFmtId="3" fontId="4" fillId="0" borderId="8" xfId="4" applyNumberFormat="1" applyFont="1" applyBorder="1" applyAlignment="1">
      <alignment horizontal="right"/>
    </xf>
    <xf numFmtId="3" fontId="15" fillId="0" borderId="8" xfId="4" applyNumberFormat="1" applyFont="1" applyBorder="1" applyAlignment="1">
      <alignment horizontal="right"/>
    </xf>
    <xf numFmtId="3" fontId="0" fillId="0" borderId="0" xfId="5" applyNumberFormat="1" applyFont="1" applyAlignment="1"/>
    <xf numFmtId="1" fontId="4" fillId="0" borderId="0" xfId="4" applyNumberFormat="1" applyAlignment="1"/>
    <xf numFmtId="3" fontId="39" fillId="0" borderId="0" xfId="4" applyNumberFormat="1" applyFont="1" applyBorder="1" applyAlignment="1"/>
    <xf numFmtId="3" fontId="15" fillId="0" borderId="0" xfId="4" applyNumberFormat="1" applyFont="1" applyAlignment="1"/>
    <xf numFmtId="3" fontId="4" fillId="0" borderId="0" xfId="4" applyNumberFormat="1" applyFont="1" applyAlignment="1">
      <alignment vertical="center"/>
    </xf>
    <xf numFmtId="0" fontId="58" fillId="0" borderId="0" xfId="4" applyFont="1" applyBorder="1" applyAlignment="1"/>
    <xf numFmtId="0" fontId="11" fillId="0" borderId="8" xfId="4" applyFont="1" applyBorder="1" applyAlignment="1"/>
    <xf numFmtId="1" fontId="23" fillId="0" borderId="8" xfId="4" applyNumberFormat="1" applyFont="1" applyBorder="1" applyAlignment="1"/>
    <xf numFmtId="1" fontId="10" fillId="10" borderId="8" xfId="4" applyNumberFormat="1" applyFont="1" applyFill="1" applyBorder="1" applyAlignment="1"/>
    <xf numFmtId="3" fontId="11" fillId="0" borderId="46" xfId="4" applyNumberFormat="1" applyFont="1" applyBorder="1" applyAlignment="1"/>
    <xf numFmtId="3" fontId="10" fillId="5" borderId="8" xfId="4" applyNumberFormat="1" applyFont="1" applyFill="1" applyBorder="1" applyAlignment="1">
      <alignment horizontal="right"/>
    </xf>
    <xf numFmtId="1" fontId="4" fillId="0" borderId="0" xfId="4" applyNumberFormat="1" applyFont="1" applyAlignment="1"/>
    <xf numFmtId="3" fontId="23" fillId="0" borderId="1" xfId="4" applyNumberFormat="1" applyFont="1" applyBorder="1" applyAlignment="1">
      <alignment horizontal="right" vertical="center"/>
    </xf>
    <xf numFmtId="3" fontId="23" fillId="0" borderId="2" xfId="4" applyNumberFormat="1" applyFont="1" applyBorder="1" applyAlignment="1">
      <alignment horizontal="right" vertical="center"/>
    </xf>
    <xf numFmtId="3" fontId="10" fillId="4" borderId="2" xfId="4" applyNumberFormat="1" applyFont="1" applyFill="1" applyBorder="1" applyAlignment="1">
      <alignment horizontal="right" vertical="center"/>
    </xf>
    <xf numFmtId="3" fontId="10" fillId="2" borderId="2" xfId="4" applyNumberFormat="1" applyFont="1" applyFill="1" applyBorder="1" applyAlignment="1">
      <alignment horizontal="right" vertical="center"/>
    </xf>
    <xf numFmtId="1" fontId="0" fillId="0" borderId="0" xfId="0" applyNumberFormat="1"/>
    <xf numFmtId="3" fontId="14" fillId="0" borderId="0" xfId="4" quotePrefix="1" applyNumberFormat="1" applyFont="1" applyFill="1" applyBorder="1" applyAlignment="1">
      <alignment wrapText="1"/>
    </xf>
    <xf numFmtId="1" fontId="0" fillId="0" borderId="0" xfId="1" applyNumberFormat="1" applyFont="1"/>
    <xf numFmtId="3" fontId="10" fillId="2" borderId="2" xfId="4" applyNumberFormat="1" applyFont="1" applyFill="1" applyBorder="1" applyAlignment="1">
      <alignment horizontal="right" wrapText="1"/>
    </xf>
    <xf numFmtId="3" fontId="10" fillId="2" borderId="2" xfId="4" applyNumberFormat="1" applyFont="1" applyFill="1" applyBorder="1" applyAlignment="1">
      <alignment horizontal="right"/>
    </xf>
    <xf numFmtId="0" fontId="40" fillId="2" borderId="0" xfId="4" applyFont="1" applyFill="1" applyAlignment="1"/>
    <xf numFmtId="165" fontId="10" fillId="0" borderId="54" xfId="5" applyNumberFormat="1" applyFont="1" applyBorder="1" applyAlignment="1">
      <alignment horizontal="center" vertical="center" wrapText="1"/>
    </xf>
    <xf numFmtId="165" fontId="10" fillId="4" borderId="54" xfId="5" applyNumberFormat="1" applyFont="1" applyFill="1" applyBorder="1" applyAlignment="1">
      <alignment horizontal="center" wrapText="1"/>
    </xf>
    <xf numFmtId="10" fontId="4" fillId="0" borderId="0" xfId="5" applyNumberFormat="1" applyFont="1" applyAlignment="1">
      <alignment vertical="top"/>
    </xf>
    <xf numFmtId="10" fontId="4" fillId="0" borderId="0" xfId="4" applyNumberFormat="1" applyFont="1">
      <alignment vertical="top"/>
    </xf>
    <xf numFmtId="10" fontId="4" fillId="0" borderId="0" xfId="5" applyNumberFormat="1" applyFont="1" applyAlignment="1"/>
    <xf numFmtId="177" fontId="4" fillId="0" borderId="0" xfId="7" applyNumberFormat="1" applyFont="1" applyAlignment="1">
      <alignment vertical="top"/>
    </xf>
    <xf numFmtId="176" fontId="4" fillId="0" borderId="0" xfId="4" applyNumberFormat="1" applyAlignment="1"/>
    <xf numFmtId="3" fontId="4" fillId="0" borderId="0" xfId="1" applyNumberFormat="1" applyFont="1" applyAlignment="1"/>
    <xf numFmtId="166" fontId="10" fillId="2" borderId="8" xfId="7" applyNumberFormat="1" applyFont="1" applyFill="1" applyBorder="1" applyAlignment="1"/>
    <xf numFmtId="3" fontId="10" fillId="2" borderId="8" xfId="4" applyNumberFormat="1" applyFont="1" applyFill="1" applyBorder="1" applyAlignment="1">
      <alignment horizontal="right"/>
    </xf>
    <xf numFmtId="1" fontId="15" fillId="0" borderId="0" xfId="4" applyNumberFormat="1" applyFont="1" applyAlignment="1">
      <alignment vertical="top"/>
    </xf>
    <xf numFmtId="172" fontId="15" fillId="2" borderId="8" xfId="4" applyNumberFormat="1" applyFont="1" applyFill="1" applyBorder="1" applyAlignment="1">
      <alignment horizontal="center" vertical="center" wrapText="1"/>
    </xf>
    <xf numFmtId="2" fontId="4" fillId="0" borderId="0" xfId="4" applyNumberFormat="1" applyFont="1" applyBorder="1" applyAlignment="1">
      <alignment vertical="top"/>
    </xf>
    <xf numFmtId="0" fontId="4" fillId="0" borderId="0" xfId="4" applyFont="1" applyBorder="1" applyAlignment="1">
      <alignment vertical="top"/>
    </xf>
    <xf numFmtId="1" fontId="4" fillId="0" borderId="0" xfId="4" applyNumberFormat="1" applyFont="1" applyBorder="1" applyAlignment="1">
      <alignment vertical="top"/>
    </xf>
    <xf numFmtId="174" fontId="4" fillId="0" borderId="0" xfId="7" applyNumberFormat="1" applyFont="1" applyBorder="1" applyAlignment="1">
      <alignment vertical="top"/>
    </xf>
    <xf numFmtId="174" fontId="4" fillId="0" borderId="0" xfId="4" applyNumberFormat="1" applyFont="1" applyBorder="1" applyAlignment="1">
      <alignment vertical="top"/>
    </xf>
    <xf numFmtId="4" fontId="50" fillId="0" borderId="0" xfId="0" applyNumberFormat="1" applyFont="1"/>
    <xf numFmtId="4" fontId="50" fillId="0" borderId="0" xfId="0" applyNumberFormat="1" applyFont="1" applyBorder="1"/>
    <xf numFmtId="174" fontId="11" fillId="0" borderId="0" xfId="4" applyNumberFormat="1" applyFont="1" applyAlignment="1"/>
    <xf numFmtId="172" fontId="11" fillId="0" borderId="0" xfId="4" applyNumberFormat="1" applyFont="1" applyAlignment="1"/>
    <xf numFmtId="0" fontId="40" fillId="0" borderId="0" xfId="4" applyFont="1" applyAlignment="1"/>
    <xf numFmtId="3" fontId="40" fillId="0" borderId="0" xfId="4" applyNumberFormat="1" applyFont="1" applyFill="1" applyBorder="1" applyAlignment="1"/>
    <xf numFmtId="0" fontId="59" fillId="0" borderId="0" xfId="0" applyFont="1"/>
    <xf numFmtId="0" fontId="0" fillId="0" borderId="0" xfId="0" applyNumberFormat="1"/>
    <xf numFmtId="0" fontId="12" fillId="3" borderId="8" xfId="4" applyFont="1" applyFill="1" applyBorder="1" applyAlignment="1">
      <alignment horizontal="center" vertical="center" wrapText="1"/>
    </xf>
    <xf numFmtId="0" fontId="36" fillId="14" borderId="8" xfId="4" applyFont="1" applyFill="1" applyBorder="1" applyAlignment="1">
      <alignment vertical="center" wrapText="1"/>
    </xf>
    <xf numFmtId="0" fontId="15" fillId="14" borderId="8" xfId="4" applyFont="1" applyFill="1" applyBorder="1" applyAlignment="1">
      <alignment horizontal="center" vertical="center" wrapText="1"/>
    </xf>
    <xf numFmtId="3" fontId="60" fillId="0" borderId="0" xfId="4" applyNumberFormat="1" applyFont="1" applyBorder="1" applyAlignment="1"/>
    <xf numFmtId="3" fontId="20" fillId="0" borderId="0" xfId="4" applyNumberFormat="1" applyFont="1" applyBorder="1" applyAlignment="1"/>
    <xf numFmtId="166" fontId="4" fillId="0" borderId="0" xfId="1" applyNumberFormat="1" applyFont="1" applyAlignment="1">
      <alignment vertical="center"/>
    </xf>
    <xf numFmtId="2" fontId="4" fillId="0" borderId="0" xfId="4" applyNumberFormat="1" applyFont="1" applyBorder="1" applyAlignment="1"/>
    <xf numFmtId="0" fontId="35" fillId="8" borderId="0" xfId="4" quotePrefix="1" applyFont="1" applyFill="1" applyBorder="1" applyAlignment="1">
      <alignment vertical="center"/>
    </xf>
    <xf numFmtId="0" fontId="14" fillId="0" borderId="0" xfId="4" applyFont="1" applyAlignment="1">
      <alignment vertical="center"/>
    </xf>
    <xf numFmtId="172" fontId="10" fillId="6" borderId="8" xfId="4" applyNumberFormat="1" applyFont="1" applyFill="1" applyBorder="1" applyAlignment="1"/>
    <xf numFmtId="0" fontId="62" fillId="2" borderId="0" xfId="2" applyFont="1" applyFill="1" applyBorder="1" applyAlignment="1">
      <alignment vertical="center"/>
    </xf>
    <xf numFmtId="0" fontId="2" fillId="2" borderId="0" xfId="2" applyFont="1" applyFill="1" applyBorder="1"/>
    <xf numFmtId="0" fontId="30" fillId="0" borderId="0" xfId="0" applyFont="1" applyFill="1" applyAlignment="1">
      <alignment vertical="top"/>
    </xf>
    <xf numFmtId="0" fontId="2" fillId="2" borderId="0" xfId="2" applyFont="1" applyFill="1" applyBorder="1" applyAlignment="1">
      <alignment horizontal="left"/>
    </xf>
    <xf numFmtId="0" fontId="63" fillId="0" borderId="0" xfId="0" applyFont="1"/>
    <xf numFmtId="0" fontId="11" fillId="0" borderId="0" xfId="61" applyAlignment="1"/>
    <xf numFmtId="0" fontId="11" fillId="0" borderId="0" xfId="61" applyFont="1" applyBorder="1" applyAlignment="1"/>
    <xf numFmtId="0" fontId="4" fillId="0" borderId="0" xfId="45" applyFill="1" applyAlignment="1"/>
    <xf numFmtId="0" fontId="33" fillId="0" borderId="0" xfId="25" applyFont="1" applyFill="1" applyAlignment="1" applyProtection="1">
      <alignment horizontal="center" wrapText="1"/>
    </xf>
    <xf numFmtId="0" fontId="11" fillId="0" borderId="0" xfId="54" applyFont="1" applyFill="1" applyAlignment="1">
      <alignment horizontal="center" wrapText="1"/>
    </xf>
    <xf numFmtId="0" fontId="11" fillId="0" borderId="0" xfId="54" applyAlignment="1"/>
    <xf numFmtId="166" fontId="23" fillId="15" borderId="58" xfId="1" applyNumberFormat="1" applyFont="1" applyFill="1" applyBorder="1" applyAlignment="1">
      <alignment vertical="center"/>
    </xf>
    <xf numFmtId="0" fontId="10" fillId="3" borderId="56" xfId="54" applyFont="1" applyFill="1" applyBorder="1" applyAlignment="1">
      <alignment horizontal="center" vertical="center" wrapText="1"/>
    </xf>
    <xf numFmtId="0" fontId="0" fillId="0" borderId="0" xfId="0" applyAlignment="1"/>
    <xf numFmtId="0" fontId="23" fillId="15" borderId="58" xfId="54" quotePrefix="1" applyFont="1" applyFill="1" applyBorder="1" applyAlignment="1">
      <alignment horizontal="center" vertical="center"/>
    </xf>
    <xf numFmtId="164" fontId="23" fillId="15" borderId="58" xfId="7" applyFont="1" applyFill="1" applyBorder="1" applyAlignment="1">
      <alignment horizontal="right" vertical="center"/>
    </xf>
    <xf numFmtId="0" fontId="65" fillId="0" borderId="0" xfId="0" applyFont="1"/>
    <xf numFmtId="0" fontId="0" fillId="0" borderId="0" xfId="0" applyAlignment="1">
      <alignment wrapText="1"/>
    </xf>
    <xf numFmtId="0" fontId="65" fillId="0" borderId="0" xfId="0" applyFont="1" applyAlignment="1">
      <alignment horizontal="centerContinuous"/>
    </xf>
    <xf numFmtId="0" fontId="65" fillId="0" borderId="0" xfId="0" applyFont="1" applyBorder="1" applyAlignment="1">
      <alignment horizontal="centerContinuous"/>
    </xf>
    <xf numFmtId="0" fontId="65" fillId="0" borderId="0" xfId="0" applyFont="1" applyAlignment="1">
      <alignment horizontal="center" vertical="center"/>
    </xf>
    <xf numFmtId="0" fontId="10" fillId="17" borderId="0" xfId="0" applyFont="1" applyFill="1" applyBorder="1"/>
    <xf numFmtId="166" fontId="10" fillId="17" borderId="0" xfId="7" applyNumberFormat="1" applyFont="1" applyFill="1" applyBorder="1"/>
    <xf numFmtId="166" fontId="8" fillId="4" borderId="2" xfId="7" applyNumberFormat="1" applyFont="1" applyFill="1" applyBorder="1" applyAlignment="1"/>
    <xf numFmtId="3" fontId="23" fillId="0" borderId="2" xfId="44" applyNumberFormat="1" applyFont="1" applyBorder="1" applyAlignment="1">
      <alignment horizontal="left" wrapText="1"/>
    </xf>
    <xf numFmtId="166" fontId="23" fillId="0" borderId="2" xfId="7" applyNumberFormat="1" applyFont="1" applyBorder="1" applyAlignment="1">
      <alignment horizontal="right"/>
    </xf>
    <xf numFmtId="3" fontId="23" fillId="0" borderId="2" xfId="44" applyNumberFormat="1" applyFont="1" applyBorder="1" applyAlignment="1">
      <alignment horizontal="left"/>
    </xf>
    <xf numFmtId="3" fontId="8" fillId="4" borderId="2" xfId="44" applyNumberFormat="1" applyFont="1" applyFill="1" applyBorder="1" applyAlignment="1"/>
    <xf numFmtId="0" fontId="4" fillId="0" borderId="0" xfId="0" applyFont="1" applyFill="1"/>
    <xf numFmtId="0" fontId="10" fillId="0" borderId="0" xfId="0" applyFont="1" applyFill="1" applyBorder="1" applyAlignment="1">
      <alignment horizontal="center" wrapText="1"/>
    </xf>
    <xf numFmtId="0" fontId="0" fillId="0" borderId="0" xfId="0" applyFill="1" applyBorder="1" applyAlignment="1">
      <alignment horizontal="center" wrapText="1"/>
    </xf>
    <xf numFmtId="0" fontId="0" fillId="0" borderId="0" xfId="0" applyFill="1" applyBorder="1" applyAlignment="1">
      <alignment wrapText="1"/>
    </xf>
    <xf numFmtId="3" fontId="23" fillId="0" borderId="2" xfId="44" applyNumberFormat="1" applyFont="1" applyBorder="1" applyAlignment="1">
      <alignment horizontal="left" vertical="center"/>
    </xf>
    <xf numFmtId="166" fontId="23" fillId="0" borderId="2" xfId="7" applyNumberFormat="1" applyFont="1" applyBorder="1" applyAlignment="1">
      <alignment horizontal="right" vertical="center"/>
    </xf>
    <xf numFmtId="0" fontId="10" fillId="17" borderId="0" xfId="0" applyFont="1" applyFill="1" applyBorder="1" applyAlignment="1">
      <alignment vertical="center"/>
    </xf>
    <xf numFmtId="166" fontId="10" fillId="17" borderId="0" xfId="7" applyNumberFormat="1" applyFont="1" applyFill="1" applyBorder="1" applyAlignment="1">
      <alignment horizontal="right" vertical="center"/>
    </xf>
    <xf numFmtId="166" fontId="4" fillId="0" borderId="0" xfId="0" applyNumberFormat="1" applyFont="1" applyFill="1"/>
    <xf numFmtId="3" fontId="8" fillId="4" borderId="2" xfId="44" applyNumberFormat="1" applyFont="1" applyFill="1" applyBorder="1" applyAlignment="1">
      <alignment vertical="center"/>
    </xf>
    <xf numFmtId="166" fontId="8" fillId="4" borderId="2" xfId="7" applyNumberFormat="1" applyFont="1" applyFill="1" applyBorder="1" applyAlignment="1">
      <alignment horizontal="right" vertical="center"/>
    </xf>
    <xf numFmtId="0" fontId="35" fillId="0" borderId="0" xfId="0" applyFont="1" applyFill="1" applyAlignment="1"/>
    <xf numFmtId="3" fontId="35" fillId="0" borderId="0" xfId="0" applyNumberFormat="1" applyFont="1" applyFill="1" applyBorder="1" applyAlignment="1"/>
    <xf numFmtId="0" fontId="35" fillId="0" borderId="0" xfId="0" applyFont="1" applyFill="1"/>
    <xf numFmtId="0" fontId="4" fillId="0" borderId="0" xfId="0" applyFont="1"/>
    <xf numFmtId="0" fontId="21" fillId="0" borderId="0" xfId="0" applyFont="1" applyAlignment="1">
      <alignment horizontal="center"/>
    </xf>
    <xf numFmtId="166" fontId="10" fillId="17" borderId="0" xfId="7" applyNumberFormat="1" applyFont="1" applyFill="1" applyBorder="1" applyAlignment="1">
      <alignment vertical="center"/>
    </xf>
    <xf numFmtId="3" fontId="23" fillId="0" borderId="2" xfId="44" applyNumberFormat="1" applyFont="1" applyBorder="1" applyAlignment="1">
      <alignment horizontal="left" vertical="center" wrapText="1"/>
    </xf>
    <xf numFmtId="0" fontId="11" fillId="0" borderId="0" xfId="0" applyFont="1" applyAlignment="1">
      <alignment vertical="center"/>
    </xf>
    <xf numFmtId="0" fontId="8" fillId="0" borderId="0" xfId="0" applyFont="1" applyBorder="1" applyAlignment="1">
      <alignment horizontal="center" vertical="center"/>
    </xf>
    <xf numFmtId="0" fontId="4" fillId="0" borderId="0" xfId="0" applyFont="1" applyAlignment="1">
      <alignment horizontal="center" vertical="center" wrapText="1"/>
    </xf>
    <xf numFmtId="166" fontId="8" fillId="7" borderId="2" xfId="7" applyNumberFormat="1" applyFont="1" applyFill="1" applyBorder="1" applyAlignment="1">
      <alignment horizontal="right" vertical="center" wrapText="1"/>
    </xf>
    <xf numFmtId="3" fontId="67" fillId="0" borderId="0" xfId="0" applyNumberFormat="1" applyFont="1" applyBorder="1" applyAlignment="1">
      <alignment vertical="center"/>
    </xf>
    <xf numFmtId="0" fontId="47" fillId="0" borderId="0" xfId="0" applyFont="1" applyBorder="1" applyAlignment="1">
      <alignment vertical="center"/>
    </xf>
    <xf numFmtId="0" fontId="11" fillId="0" borderId="0" xfId="0" applyFont="1"/>
    <xf numFmtId="0" fontId="11" fillId="0" borderId="0" xfId="0" applyFont="1" applyBorder="1"/>
    <xf numFmtId="0" fontId="15" fillId="0" borderId="0" xfId="0" applyFont="1" applyBorder="1"/>
    <xf numFmtId="166" fontId="10" fillId="0" borderId="2" xfId="7" applyNumberFormat="1" applyFont="1" applyBorder="1" applyAlignment="1">
      <alignment horizontal="right" vertical="center" wrapText="1"/>
    </xf>
    <xf numFmtId="166" fontId="65" fillId="0" borderId="2" xfId="7" applyNumberFormat="1" applyFont="1" applyBorder="1" applyAlignment="1">
      <alignment horizontal="right" vertical="center"/>
    </xf>
    <xf numFmtId="0" fontId="4" fillId="0" borderId="0" xfId="0" applyFont="1" applyFill="1" applyBorder="1"/>
    <xf numFmtId="0" fontId="8" fillId="0" borderId="0" xfId="0" applyFont="1" applyFill="1" applyBorder="1"/>
    <xf numFmtId="0" fontId="11" fillId="0" borderId="0" xfId="0" applyFont="1" applyFill="1"/>
    <xf numFmtId="0" fontId="14" fillId="0" borderId="0" xfId="0" applyFont="1" applyBorder="1"/>
    <xf numFmtId="0" fontId="10" fillId="0" borderId="0" xfId="0" applyFont="1" applyBorder="1" applyAlignment="1">
      <alignment wrapText="1"/>
    </xf>
    <xf numFmtId="3" fontId="11" fillId="0" borderId="0" xfId="0" applyNumberFormat="1" applyFont="1"/>
    <xf numFmtId="3" fontId="23" fillId="0" borderId="2" xfId="44" applyNumberFormat="1" applyFont="1" applyBorder="1" applyAlignment="1">
      <alignment horizontal="right"/>
    </xf>
    <xf numFmtId="178" fontId="23" fillId="0" borderId="2" xfId="44" applyNumberFormat="1" applyFont="1" applyBorder="1" applyAlignment="1"/>
    <xf numFmtId="3" fontId="8" fillId="4" borderId="2" xfId="44" applyNumberFormat="1" applyFont="1" applyFill="1" applyBorder="1" applyAlignment="1">
      <alignment horizontal="left"/>
    </xf>
    <xf numFmtId="178" fontId="8" fillId="4" borderId="2" xfId="44" applyNumberFormat="1" applyFont="1" applyFill="1" applyBorder="1" applyAlignment="1"/>
    <xf numFmtId="3" fontId="4" fillId="0" borderId="2" xfId="44" applyNumberFormat="1" applyFont="1" applyBorder="1" applyAlignment="1">
      <alignment horizontal="left"/>
    </xf>
    <xf numFmtId="178" fontId="4" fillId="0" borderId="2" xfId="44" applyNumberFormat="1" applyFont="1" applyBorder="1" applyAlignment="1"/>
    <xf numFmtId="178" fontId="10" fillId="17" borderId="0" xfId="0" applyNumberFormat="1" applyFont="1" applyFill="1" applyBorder="1" applyAlignment="1"/>
    <xf numFmtId="0" fontId="61" fillId="0" borderId="0" xfId="0" applyFont="1" applyAlignment="1"/>
    <xf numFmtId="178" fontId="11" fillId="0" borderId="0" xfId="0" applyNumberFormat="1" applyFont="1"/>
    <xf numFmtId="0" fontId="23" fillId="0" borderId="0" xfId="0" applyFont="1"/>
    <xf numFmtId="178" fontId="8" fillId="0" borderId="0" xfId="0" applyNumberFormat="1" applyFont="1"/>
    <xf numFmtId="3" fontId="8" fillId="0" borderId="0" xfId="0" applyNumberFormat="1" applyFont="1"/>
    <xf numFmtId="3" fontId="11" fillId="0" borderId="2" xfId="44" applyNumberFormat="1" applyFont="1" applyBorder="1" applyAlignment="1">
      <alignment horizontal="left"/>
    </xf>
    <xf numFmtId="178" fontId="11" fillId="0" borderId="2" xfId="44" applyNumberFormat="1" applyFont="1" applyBorder="1" applyAlignment="1"/>
    <xf numFmtId="0" fontId="47" fillId="0" borderId="0" xfId="0" applyFont="1" applyBorder="1"/>
    <xf numFmtId="0" fontId="33" fillId="0" borderId="0" xfId="25" applyAlignment="1" applyProtection="1"/>
    <xf numFmtId="0" fontId="21" fillId="0" borderId="0" xfId="0" applyFont="1" applyBorder="1" applyAlignment="1">
      <alignment vertical="center"/>
    </xf>
    <xf numFmtId="0" fontId="8" fillId="0" borderId="0" xfId="0" applyFont="1" applyBorder="1" applyAlignment="1">
      <alignment vertical="center" wrapText="1"/>
    </xf>
    <xf numFmtId="0" fontId="8" fillId="0" borderId="0" xfId="0" applyFont="1" applyBorder="1" applyAlignment="1">
      <alignment vertical="center"/>
    </xf>
    <xf numFmtId="0" fontId="0" fillId="0" borderId="0" xfId="0" applyBorder="1"/>
    <xf numFmtId="0" fontId="4" fillId="0" borderId="0" xfId="0" applyFont="1" applyBorder="1"/>
    <xf numFmtId="0" fontId="0" fillId="0" borderId="0" xfId="0" applyBorder="1" applyAlignment="1">
      <alignment horizontal="left" indent="1"/>
    </xf>
    <xf numFmtId="0" fontId="61" fillId="0" borderId="0" xfId="0" applyFont="1" applyBorder="1" applyAlignment="1">
      <alignment horizontal="left"/>
    </xf>
    <xf numFmtId="166" fontId="23" fillId="0" borderId="2" xfId="7" applyNumberFormat="1" applyFont="1" applyBorder="1" applyAlignment="1">
      <alignment vertical="center"/>
    </xf>
    <xf numFmtId="0" fontId="35" fillId="0" borderId="0" xfId="0" applyFont="1"/>
    <xf numFmtId="0" fontId="0" fillId="0" borderId="0" xfId="0" applyAlignment="1">
      <alignment horizontal="left"/>
    </xf>
    <xf numFmtId="0" fontId="4" fillId="0" borderId="0" xfId="0" applyFont="1" applyFill="1" applyAlignment="1">
      <alignment vertical="center"/>
    </xf>
    <xf numFmtId="3" fontId="11" fillId="0" borderId="0" xfId="0" applyNumberFormat="1" applyFont="1" applyFill="1" applyAlignment="1">
      <alignment vertical="center"/>
    </xf>
    <xf numFmtId="0" fontId="4" fillId="0" borderId="46" xfId="0" applyFont="1" applyFill="1" applyBorder="1" applyAlignment="1">
      <alignment vertical="center"/>
    </xf>
    <xf numFmtId="3" fontId="11" fillId="0" borderId="46" xfId="0" applyNumberFormat="1" applyFont="1" applyFill="1" applyBorder="1" applyAlignment="1">
      <alignment vertical="center"/>
    </xf>
    <xf numFmtId="166" fontId="23" fillId="0" borderId="2" xfId="26" applyNumberFormat="1" applyFont="1" applyBorder="1" applyAlignment="1">
      <alignment horizontal="left" vertical="center"/>
    </xf>
    <xf numFmtId="166" fontId="8" fillId="4" borderId="2" xfId="26" applyNumberFormat="1" applyFont="1" applyFill="1" applyBorder="1" applyAlignment="1">
      <alignment vertical="center"/>
    </xf>
    <xf numFmtId="0" fontId="39" fillId="0" borderId="0" xfId="44" applyFont="1" applyBorder="1" applyAlignment="1"/>
    <xf numFmtId="3" fontId="14" fillId="0" borderId="0" xfId="0" applyNumberFormat="1" applyFont="1" applyFill="1" applyBorder="1" applyAlignment="1">
      <alignment vertical="center" wrapText="1"/>
    </xf>
    <xf numFmtId="3" fontId="58" fillId="0" borderId="0" xfId="0" quotePrefix="1" applyNumberFormat="1" applyFont="1" applyFill="1" applyBorder="1" applyAlignment="1">
      <alignment horizontal="left" vertical="center"/>
    </xf>
    <xf numFmtId="0" fontId="9" fillId="3" borderId="8" xfId="44" applyFont="1" applyFill="1" applyBorder="1" applyAlignment="1">
      <alignment horizontal="center" vertical="center" wrapText="1"/>
    </xf>
    <xf numFmtId="0" fontId="8" fillId="4" borderId="8" xfId="44" applyFont="1" applyFill="1" applyBorder="1" applyAlignment="1"/>
    <xf numFmtId="0" fontId="11" fillId="0" borderId="0" xfId="0" applyNumberFormat="1" applyFont="1" applyFill="1" applyAlignment="1">
      <alignment vertical="center" wrapText="1"/>
    </xf>
    <xf numFmtId="3" fontId="11" fillId="0" borderId="0" xfId="0" applyNumberFormat="1" applyFont="1" applyFill="1" applyAlignment="1">
      <alignment vertical="center" wrapText="1"/>
    </xf>
    <xf numFmtId="0" fontId="10" fillId="17" borderId="0" xfId="0" applyFont="1" applyFill="1" applyBorder="1" applyAlignment="1">
      <alignment vertical="center" wrapText="1"/>
    </xf>
    <xf numFmtId="166" fontId="10" fillId="17" borderId="0" xfId="26" applyNumberFormat="1" applyFont="1" applyFill="1" applyBorder="1" applyAlignment="1">
      <alignment vertical="center"/>
    </xf>
    <xf numFmtId="3" fontId="10" fillId="4" borderId="2" xfId="44" applyNumberFormat="1" applyFont="1" applyFill="1" applyBorder="1" applyAlignment="1">
      <alignment vertical="center"/>
    </xf>
    <xf numFmtId="0" fontId="10" fillId="17" borderId="2" xfId="0" applyFont="1" applyFill="1" applyBorder="1" applyAlignment="1">
      <alignment vertical="center" wrapText="1"/>
    </xf>
    <xf numFmtId="166" fontId="10" fillId="17" borderId="2" xfId="26" applyNumberFormat="1" applyFont="1" applyFill="1" applyBorder="1" applyAlignment="1">
      <alignment vertical="center"/>
    </xf>
    <xf numFmtId="166" fontId="23" fillId="2" borderId="2" xfId="26" applyNumberFormat="1" applyFont="1" applyFill="1" applyBorder="1" applyAlignment="1">
      <alignment horizontal="left" vertical="center"/>
    </xf>
    <xf numFmtId="3" fontId="0" fillId="2" borderId="0" xfId="0" applyNumberFormat="1" applyFill="1"/>
    <xf numFmtId="166" fontId="10" fillId="2" borderId="0" xfId="26" applyNumberFormat="1" applyFont="1" applyFill="1" applyBorder="1" applyAlignment="1">
      <alignment vertical="center"/>
    </xf>
    <xf numFmtId="166" fontId="4" fillId="0" borderId="0" xfId="0" applyNumberFormat="1" applyFont="1" applyFill="1" applyAlignment="1">
      <alignment vertical="center"/>
    </xf>
    <xf numFmtId="3" fontId="44" fillId="4" borderId="2" xfId="44" applyNumberFormat="1" applyFont="1" applyFill="1" applyBorder="1" applyAlignment="1">
      <alignment vertical="center" wrapText="1"/>
    </xf>
    <xf numFmtId="166" fontId="44" fillId="4" borderId="2" xfId="26" applyNumberFormat="1" applyFont="1" applyFill="1" applyBorder="1" applyAlignment="1">
      <alignment vertical="center"/>
    </xf>
    <xf numFmtId="0" fontId="47" fillId="0" borderId="0" xfId="0" applyNumberFormat="1" applyFont="1" applyFill="1" applyAlignment="1">
      <alignment vertical="center" wrapText="1"/>
    </xf>
    <xf numFmtId="3" fontId="47" fillId="0" borderId="0" xfId="0" applyNumberFormat="1" applyFont="1" applyFill="1" applyAlignment="1">
      <alignment vertical="center" wrapText="1"/>
    </xf>
    <xf numFmtId="166" fontId="8" fillId="2" borderId="0" xfId="26" applyNumberFormat="1" applyFont="1" applyFill="1" applyBorder="1" applyAlignment="1">
      <alignment vertical="center"/>
    </xf>
    <xf numFmtId="0" fontId="47" fillId="0" borderId="0" xfId="0" applyNumberFormat="1" applyFont="1" applyFill="1" applyBorder="1" applyAlignment="1">
      <alignment vertical="center" wrapText="1"/>
    </xf>
    <xf numFmtId="0" fontId="47" fillId="0" borderId="0" xfId="0" applyFont="1" applyFill="1" applyBorder="1" applyAlignment="1">
      <alignment vertical="center" wrapText="1"/>
    </xf>
    <xf numFmtId="0" fontId="4" fillId="0" borderId="0" xfId="0" applyNumberFormat="1" applyFont="1" applyFill="1" applyAlignment="1">
      <alignment vertical="center" wrapText="1"/>
    </xf>
    <xf numFmtId="0" fontId="4" fillId="0" borderId="0" xfId="0" applyFont="1" applyFill="1" applyAlignment="1">
      <alignment vertical="center" wrapText="1"/>
    </xf>
    <xf numFmtId="3" fontId="8" fillId="0" borderId="0" xfId="0" applyNumberFormat="1" applyFont="1" applyFill="1" applyAlignment="1">
      <alignment vertical="center" wrapText="1"/>
    </xf>
    <xf numFmtId="3" fontId="8" fillId="4" borderId="2" xfId="44" applyNumberFormat="1" applyFont="1" applyFill="1" applyBorder="1" applyAlignment="1">
      <alignment vertical="center" wrapText="1"/>
    </xf>
    <xf numFmtId="166" fontId="4" fillId="0" borderId="0" xfId="26" applyNumberFormat="1" applyFont="1" applyFill="1" applyAlignment="1">
      <alignment vertical="center"/>
    </xf>
    <xf numFmtId="0" fontId="11" fillId="0" borderId="0" xfId="0" applyFont="1" applyAlignment="1"/>
    <xf numFmtId="0" fontId="11" fillId="0" borderId="0" xfId="0" applyFont="1" applyBorder="1" applyAlignment="1"/>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applyAlignment="1">
      <alignment horizontal="right"/>
    </xf>
    <xf numFmtId="0" fontId="11" fillId="0" borderId="0" xfId="0" applyFont="1" applyAlignment="1">
      <alignment horizontal="center"/>
    </xf>
    <xf numFmtId="0" fontId="4" fillId="0" borderId="64" xfId="0" applyFont="1" applyFill="1" applyBorder="1" applyAlignment="1"/>
    <xf numFmtId="0" fontId="4" fillId="0" borderId="64" xfId="0" applyFont="1" applyFill="1" applyBorder="1" applyAlignment="1">
      <alignment horizontal="center"/>
    </xf>
    <xf numFmtId="0" fontId="4" fillId="0" borderId="64" xfId="0" applyFont="1" applyFill="1" applyBorder="1" applyAlignment="1">
      <alignment horizontal="left"/>
    </xf>
    <xf numFmtId="0" fontId="4" fillId="0" borderId="64" xfId="0" applyFont="1" applyFill="1" applyBorder="1" applyAlignment="1">
      <alignment horizontal="right"/>
    </xf>
    <xf numFmtId="0" fontId="10" fillId="0" borderId="0" xfId="0" applyFont="1" applyBorder="1" applyAlignment="1"/>
    <xf numFmtId="0" fontId="10" fillId="0" borderId="0" xfId="0" applyFont="1" applyBorder="1" applyAlignment="1">
      <alignment horizontal="center"/>
    </xf>
    <xf numFmtId="0" fontId="23" fillId="0" borderId="0" xfId="0" applyFont="1" applyBorder="1" applyAlignment="1"/>
    <xf numFmtId="0" fontId="23" fillId="0" borderId="0" xfId="0" applyFont="1" applyBorder="1" applyAlignment="1">
      <alignment horizontal="left"/>
    </xf>
    <xf numFmtId="3" fontId="23" fillId="0" borderId="0" xfId="0" applyNumberFormat="1" applyFont="1" applyBorder="1" applyAlignment="1">
      <alignment horizontal="right"/>
    </xf>
    <xf numFmtId="4" fontId="11" fillId="0" borderId="0" xfId="0" applyNumberFormat="1" applyFont="1" applyAlignment="1"/>
    <xf numFmtId="3" fontId="23" fillId="0" borderId="1" xfId="44" applyNumberFormat="1" applyFont="1" applyBorder="1" applyAlignment="1">
      <alignment horizontal="left" vertical="center"/>
    </xf>
    <xf numFmtId="3" fontId="23" fillId="0" borderId="1" xfId="44" applyNumberFormat="1" applyFont="1" applyBorder="1" applyAlignment="1">
      <alignment horizontal="center" vertical="center"/>
    </xf>
    <xf numFmtId="3" fontId="23" fillId="0" borderId="1" xfId="44" applyNumberFormat="1" applyFont="1" applyBorder="1" applyAlignment="1">
      <alignment horizontal="right" vertical="center"/>
    </xf>
    <xf numFmtId="0" fontId="23" fillId="0" borderId="0" xfId="0" applyFont="1" applyAlignment="1"/>
    <xf numFmtId="0" fontId="23" fillId="0" borderId="0" xfId="0" applyFont="1" applyAlignment="1">
      <alignment horizontal="left"/>
    </xf>
    <xf numFmtId="3" fontId="23" fillId="0" borderId="0" xfId="0" applyNumberFormat="1" applyFont="1" applyAlignment="1">
      <alignment horizontal="right"/>
    </xf>
    <xf numFmtId="0" fontId="10" fillId="0" borderId="0" xfId="0" applyFont="1" applyAlignment="1">
      <alignment horizontal="center"/>
    </xf>
    <xf numFmtId="0" fontId="23" fillId="0" borderId="0" xfId="0" applyFont="1" applyBorder="1" applyAlignment="1">
      <alignment horizontal="center"/>
    </xf>
    <xf numFmtId="0" fontId="10" fillId="0" borderId="0" xfId="0" applyFont="1" applyAlignment="1"/>
    <xf numFmtId="0" fontId="23" fillId="0" borderId="0" xfId="0" applyFont="1" applyFill="1" applyAlignment="1"/>
    <xf numFmtId="0" fontId="10" fillId="0" borderId="0" xfId="0" applyFont="1" applyFill="1" applyAlignment="1">
      <alignment horizontal="center"/>
    </xf>
    <xf numFmtId="0" fontId="23" fillId="0" borderId="0" xfId="0" applyFont="1" applyFill="1" applyAlignment="1">
      <alignment horizontal="left"/>
    </xf>
    <xf numFmtId="3" fontId="23" fillId="0" borderId="0" xfId="0" applyNumberFormat="1" applyFont="1" applyFill="1" applyAlignment="1">
      <alignment horizontal="right"/>
    </xf>
    <xf numFmtId="17" fontId="10" fillId="0" borderId="0" xfId="0" applyNumberFormat="1" applyFont="1" applyBorder="1" applyAlignment="1"/>
    <xf numFmtId="49" fontId="10" fillId="0" borderId="0" xfId="0" applyNumberFormat="1" applyFont="1" applyBorder="1" applyAlignment="1"/>
    <xf numFmtId="17" fontId="15" fillId="0" borderId="0" xfId="0" applyNumberFormat="1" applyFont="1" applyBorder="1" applyAlignment="1"/>
    <xf numFmtId="0" fontId="23" fillId="2" borderId="0" xfId="0" applyFont="1" applyFill="1" applyBorder="1" applyAlignment="1">
      <alignment horizontal="left"/>
    </xf>
    <xf numFmtId="3" fontId="23" fillId="2" borderId="1" xfId="44" applyNumberFormat="1" applyFont="1" applyFill="1" applyBorder="1" applyAlignment="1">
      <alignment horizontal="left" vertical="center"/>
    </xf>
    <xf numFmtId="0" fontId="4" fillId="0" borderId="0" xfId="0" applyFont="1" applyAlignment="1"/>
    <xf numFmtId="0" fontId="4" fillId="0" borderId="0" xfId="0" applyFont="1" applyAlignment="1">
      <alignment horizontal="center"/>
    </xf>
    <xf numFmtId="0" fontId="4" fillId="0" borderId="0" xfId="0" applyFont="1" applyAlignment="1">
      <alignment horizontal="left"/>
    </xf>
    <xf numFmtId="3" fontId="4" fillId="0" borderId="0" xfId="0" applyNumberFormat="1" applyFont="1" applyAlignment="1">
      <alignment horizontal="right"/>
    </xf>
    <xf numFmtId="0" fontId="11" fillId="0" borderId="0" xfId="0" applyFont="1" applyAlignment="1">
      <alignment horizontal="left"/>
    </xf>
    <xf numFmtId="3" fontId="11" fillId="0" borderId="0" xfId="0" applyNumberFormat="1" applyFont="1" applyAlignment="1">
      <alignment horizontal="right"/>
    </xf>
    <xf numFmtId="0" fontId="11" fillId="0" borderId="0" xfId="0" applyFont="1" applyAlignment="1">
      <alignment horizontal="right"/>
    </xf>
    <xf numFmtId="3" fontId="11" fillId="0" borderId="0" xfId="0" applyNumberFormat="1" applyFont="1" applyAlignment="1"/>
    <xf numFmtId="0" fontId="10" fillId="17" borderId="0" xfId="0" applyFont="1" applyFill="1" applyBorder="1" applyAlignment="1"/>
    <xf numFmtId="178" fontId="23" fillId="0" borderId="2" xfId="26" applyNumberFormat="1" applyFont="1" applyBorder="1" applyAlignment="1">
      <alignment horizontal="right"/>
    </xf>
    <xf numFmtId="166" fontId="23" fillId="0" borderId="2" xfId="26" applyNumberFormat="1" applyFont="1" applyBorder="1" applyAlignment="1">
      <alignment horizontal="left"/>
    </xf>
    <xf numFmtId="178" fontId="8" fillId="4" borderId="2" xfId="26" applyNumberFormat="1" applyFont="1" applyFill="1" applyBorder="1" applyAlignment="1">
      <alignment horizontal="right"/>
    </xf>
    <xf numFmtId="166" fontId="8" fillId="4" borderId="2" xfId="26" applyNumberFormat="1" applyFont="1" applyFill="1" applyBorder="1" applyAlignment="1">
      <alignment horizontal="left"/>
    </xf>
    <xf numFmtId="178" fontId="4" fillId="0" borderId="2" xfId="26" applyNumberFormat="1" applyFont="1" applyBorder="1" applyAlignment="1">
      <alignment horizontal="right"/>
    </xf>
    <xf numFmtId="166" fontId="4" fillId="0" borderId="2" xfId="26" applyNumberFormat="1" applyFont="1" applyBorder="1" applyAlignment="1">
      <alignment horizontal="left"/>
    </xf>
    <xf numFmtId="178" fontId="10" fillId="17" borderId="0" xfId="26" applyNumberFormat="1" applyFont="1" applyFill="1" applyBorder="1" applyAlignment="1">
      <alignment horizontal="right"/>
    </xf>
    <xf numFmtId="166" fontId="10" fillId="17" borderId="0" xfId="26" applyNumberFormat="1" applyFont="1" applyFill="1" applyBorder="1" applyAlignment="1"/>
    <xf numFmtId="3" fontId="8" fillId="0" borderId="2" xfId="44" applyNumberFormat="1" applyFont="1" applyBorder="1" applyAlignment="1">
      <alignment horizontal="left"/>
    </xf>
    <xf numFmtId="178" fontId="8" fillId="0" borderId="2" xfId="26" applyNumberFormat="1" applyFont="1" applyBorder="1" applyAlignment="1">
      <alignment horizontal="right"/>
    </xf>
    <xf numFmtId="166" fontId="8" fillId="0" borderId="2" xfId="26" applyNumberFormat="1" applyFont="1" applyBorder="1" applyAlignment="1">
      <alignment horizontal="left"/>
    </xf>
    <xf numFmtId="3" fontId="8" fillId="4" borderId="2" xfId="44" applyNumberFormat="1" applyFont="1" applyFill="1" applyBorder="1" applyAlignment="1">
      <alignment horizontal="left" vertical="center"/>
    </xf>
    <xf numFmtId="178" fontId="8" fillId="4" borderId="2" xfId="26" applyNumberFormat="1" applyFont="1" applyFill="1" applyBorder="1" applyAlignment="1">
      <alignment horizontal="right" vertical="center"/>
    </xf>
    <xf numFmtId="166" fontId="8" fillId="4" borderId="2" xfId="26" applyNumberFormat="1" applyFont="1" applyFill="1" applyBorder="1" applyAlignment="1">
      <alignment horizontal="left" vertical="center"/>
    </xf>
    <xf numFmtId="178" fontId="0" fillId="0" borderId="0" xfId="0" applyNumberFormat="1" applyAlignment="1">
      <alignment vertical="center"/>
    </xf>
    <xf numFmtId="0" fontId="0" fillId="0" borderId="0" xfId="0" applyAlignment="1">
      <alignment vertical="center"/>
    </xf>
    <xf numFmtId="178" fontId="11" fillId="0" borderId="2" xfId="26" applyNumberFormat="1" applyFont="1" applyBorder="1" applyAlignment="1">
      <alignment horizontal="right"/>
    </xf>
    <xf numFmtId="166" fontId="11" fillId="0" borderId="2" xfId="26" applyNumberFormat="1" applyFont="1" applyBorder="1" applyAlignment="1">
      <alignment horizontal="left"/>
    </xf>
    <xf numFmtId="3" fontId="35" fillId="0" borderId="0" xfId="0" applyNumberFormat="1" applyFont="1" applyAlignment="1">
      <alignment vertical="center"/>
    </xf>
    <xf numFmtId="0" fontId="35" fillId="0" borderId="0" xfId="0" applyFont="1" applyAlignment="1">
      <alignment vertical="center"/>
    </xf>
    <xf numFmtId="3" fontId="0" fillId="0" borderId="0" xfId="0" applyNumberFormat="1" applyAlignment="1"/>
    <xf numFmtId="166" fontId="35" fillId="0" borderId="0" xfId="0" applyNumberFormat="1" applyFont="1" applyAlignment="1">
      <alignment vertical="center"/>
    </xf>
    <xf numFmtId="178" fontId="35" fillId="0" borderId="0" xfId="0" applyNumberFormat="1" applyFont="1" applyAlignment="1">
      <alignment vertical="center"/>
    </xf>
    <xf numFmtId="0" fontId="35" fillId="0" borderId="0" xfId="0" applyFont="1" applyAlignment="1">
      <alignment wrapText="1"/>
    </xf>
    <xf numFmtId="0" fontId="23" fillId="0" borderId="2" xfId="4" applyNumberFormat="1" applyFont="1" applyBorder="1" applyAlignment="1">
      <alignment horizontal="center"/>
    </xf>
    <xf numFmtId="3" fontId="23" fillId="0" borderId="2" xfId="4" applyNumberFormat="1" applyFont="1" applyBorder="1" applyAlignment="1">
      <alignment horizontal="center"/>
    </xf>
    <xf numFmtId="0" fontId="15" fillId="0" borderId="0" xfId="0" applyFont="1" applyBorder="1" applyAlignment="1">
      <alignment horizontal="centerContinuous"/>
    </xf>
    <xf numFmtId="3" fontId="0" fillId="0" borderId="0" xfId="0" applyNumberFormat="1" applyBorder="1" applyAlignment="1">
      <alignment horizontal="centerContinuous"/>
    </xf>
    <xf numFmtId="3" fontId="0" fillId="0" borderId="0" xfId="0" applyNumberFormat="1" applyBorder="1" applyAlignment="1">
      <alignment horizontal="center"/>
    </xf>
    <xf numFmtId="0" fontId="3" fillId="0" borderId="0" xfId="3" applyBorder="1" applyProtection="1">
      <alignment vertical="top"/>
    </xf>
    <xf numFmtId="0" fontId="10" fillId="0" borderId="0" xfId="0" applyFont="1" applyAlignment="1">
      <alignment wrapText="1"/>
    </xf>
    <xf numFmtId="3" fontId="44" fillId="0" borderId="0" xfId="0" applyNumberFormat="1" applyFont="1" applyBorder="1" applyAlignment="1"/>
    <xf numFmtId="0" fontId="20" fillId="0" borderId="0" xfId="0" applyFont="1" applyAlignment="1">
      <alignment wrapText="1"/>
    </xf>
    <xf numFmtId="0" fontId="10" fillId="0" borderId="0" xfId="0" applyFont="1" applyBorder="1" applyAlignment="1">
      <alignment horizontal="centerContinuous" wrapText="1"/>
    </xf>
    <xf numFmtId="0" fontId="11" fillId="0" borderId="0" xfId="0" applyFont="1" applyAlignment="1">
      <alignment horizontal="centerContinuous" wrapText="1"/>
    </xf>
    <xf numFmtId="0" fontId="23" fillId="17" borderId="0" xfId="0" applyFont="1" applyFill="1"/>
    <xf numFmtId="0" fontId="23" fillId="17" borderId="0" xfId="0" applyFont="1" applyFill="1" applyAlignment="1">
      <alignment horizontal="right"/>
    </xf>
    <xf numFmtId="0" fontId="23" fillId="0" borderId="0" xfId="0" applyFont="1" applyAlignment="1">
      <alignment horizontal="right"/>
    </xf>
    <xf numFmtId="178" fontId="23" fillId="0" borderId="0" xfId="0" applyNumberFormat="1" applyFont="1" applyAlignment="1">
      <alignment horizontal="right"/>
    </xf>
    <xf numFmtId="3" fontId="23" fillId="0" borderId="2" xfId="4" applyNumberFormat="1" applyFont="1" applyBorder="1" applyAlignment="1">
      <alignment horizontal="left"/>
    </xf>
    <xf numFmtId="178" fontId="23" fillId="0" borderId="2" xfId="4" applyNumberFormat="1" applyFont="1" applyBorder="1" applyAlignment="1">
      <alignment horizontal="right"/>
    </xf>
    <xf numFmtId="3" fontId="8" fillId="4" borderId="2" xfId="4" applyNumberFormat="1" applyFont="1" applyFill="1" applyBorder="1" applyAlignment="1">
      <alignment horizontal="left"/>
    </xf>
    <xf numFmtId="3" fontId="8" fillId="4" borderId="2" xfId="4" applyNumberFormat="1" applyFont="1" applyFill="1" applyBorder="1" applyAlignment="1"/>
    <xf numFmtId="178" fontId="8" fillId="4" borderId="2" xfId="4" applyNumberFormat="1" applyFont="1" applyFill="1" applyBorder="1" applyAlignment="1">
      <alignment horizontal="right"/>
    </xf>
    <xf numFmtId="0" fontId="8" fillId="0" borderId="0" xfId="0" applyFont="1"/>
    <xf numFmtId="0" fontId="23" fillId="0" borderId="0" xfId="0" applyFont="1" applyBorder="1"/>
    <xf numFmtId="178" fontId="11" fillId="0" borderId="0" xfId="0" applyNumberFormat="1" applyFont="1" applyAlignment="1">
      <alignment horizontal="right"/>
    </xf>
    <xf numFmtId="178" fontId="23" fillId="17" borderId="0" xfId="0" applyNumberFormat="1" applyFont="1" applyFill="1" applyAlignment="1"/>
    <xf numFmtId="178" fontId="23" fillId="17" borderId="0" xfId="0" applyNumberFormat="1" applyFont="1" applyFill="1" applyAlignment="1">
      <alignment horizontal="right"/>
    </xf>
    <xf numFmtId="178" fontId="11" fillId="0" borderId="0" xfId="0" applyNumberFormat="1" applyFont="1" applyAlignment="1"/>
    <xf numFmtId="3" fontId="23" fillId="0" borderId="2" xfId="4" applyNumberFormat="1" applyFont="1" applyBorder="1" applyAlignment="1">
      <alignment horizontal="left" wrapText="1"/>
    </xf>
    <xf numFmtId="0" fontId="10" fillId="0" borderId="0" xfId="0" applyFont="1" applyBorder="1"/>
    <xf numFmtId="3" fontId="23" fillId="0" borderId="0" xfId="0" applyNumberFormat="1" applyFont="1" applyAlignment="1"/>
    <xf numFmtId="178" fontId="23" fillId="0" borderId="0" xfId="0" applyNumberFormat="1" applyFont="1" applyAlignment="1"/>
    <xf numFmtId="3" fontId="23" fillId="0" borderId="2" xfId="4" applyNumberFormat="1" applyFont="1" applyBorder="1" applyAlignment="1">
      <alignment horizontal="right"/>
    </xf>
    <xf numFmtId="0" fontId="35" fillId="0" borderId="0" xfId="0" applyFont="1" applyBorder="1"/>
    <xf numFmtId="166" fontId="0" fillId="0" borderId="0" xfId="7" applyNumberFormat="1" applyFont="1" applyFill="1" applyBorder="1"/>
    <xf numFmtId="3" fontId="0" fillId="0" borderId="0" xfId="0" applyNumberFormat="1" applyFill="1" applyBorder="1"/>
    <xf numFmtId="0" fontId="9" fillId="3" borderId="1" xfId="4" applyFont="1" applyFill="1" applyBorder="1" applyAlignment="1">
      <alignment horizontal="centerContinuous" vertical="center" wrapText="1"/>
    </xf>
    <xf numFmtId="3" fontId="65" fillId="0" borderId="0" xfId="0" applyNumberFormat="1" applyFont="1"/>
    <xf numFmtId="3" fontId="35" fillId="0" borderId="0" xfId="4" applyNumberFormat="1" applyFont="1" applyFill="1" applyBorder="1" applyAlignment="1">
      <alignment horizontal="left"/>
    </xf>
    <xf numFmtId="10" fontId="11" fillId="0" borderId="65" xfId="4" applyNumberFormat="1" applyFont="1" applyBorder="1" applyAlignment="1">
      <alignment horizontal="center" vertical="top"/>
    </xf>
    <xf numFmtId="0" fontId="10" fillId="3" borderId="60" xfId="0" applyFont="1" applyFill="1" applyBorder="1" applyAlignment="1">
      <alignment horizontal="left"/>
    </xf>
    <xf numFmtId="0" fontId="10" fillId="3" borderId="60" xfId="0" applyFont="1" applyFill="1" applyBorder="1" applyAlignment="1">
      <alignment horizontal="center"/>
    </xf>
    <xf numFmtId="0" fontId="10" fillId="16" borderId="0" xfId="0" applyFont="1" applyFill="1" applyBorder="1" applyAlignment="1">
      <alignment horizontal="left"/>
    </xf>
    <xf numFmtId="0" fontId="10" fillId="16" borderId="0" xfId="0" applyFont="1" applyFill="1" applyBorder="1" applyAlignment="1">
      <alignment horizontal="center"/>
    </xf>
    <xf numFmtId="17" fontId="23" fillId="15" borderId="58" xfId="0" applyNumberFormat="1" applyFont="1" applyFill="1" applyBorder="1" applyAlignment="1">
      <alignment horizontal="left" vertical="center"/>
    </xf>
    <xf numFmtId="166" fontId="23" fillId="15" borderId="58" xfId="1" quotePrefix="1" applyNumberFormat="1" applyFont="1" applyFill="1" applyBorder="1" applyAlignment="1">
      <alignment vertical="center"/>
    </xf>
    <xf numFmtId="166" fontId="23" fillId="4" borderId="59" xfId="1" applyNumberFormat="1" applyFont="1" applyFill="1" applyBorder="1" applyAlignment="1">
      <alignment horizontal="right"/>
    </xf>
    <xf numFmtId="0" fontId="10" fillId="4" borderId="56" xfId="0" applyFont="1" applyFill="1" applyBorder="1" applyAlignment="1">
      <alignment horizontal="left"/>
    </xf>
    <xf numFmtId="166" fontId="10" fillId="4" borderId="56" xfId="1" applyNumberFormat="1" applyFont="1" applyFill="1" applyBorder="1" applyAlignment="1">
      <alignment horizontal="right"/>
    </xf>
    <xf numFmtId="166" fontId="10" fillId="4" borderId="59" xfId="1" applyNumberFormat="1" applyFont="1" applyFill="1" applyBorder="1" applyAlignment="1">
      <alignment horizontal="right"/>
    </xf>
    <xf numFmtId="0" fontId="22" fillId="0" borderId="0" xfId="0" applyFont="1" applyBorder="1" applyAlignment="1"/>
    <xf numFmtId="178" fontId="22" fillId="0" borderId="0" xfId="0" applyNumberFormat="1" applyFont="1" applyBorder="1" applyAlignment="1"/>
    <xf numFmtId="178" fontId="21" fillId="0" borderId="0" xfId="0" applyNumberFormat="1" applyFont="1" applyBorder="1" applyAlignment="1"/>
    <xf numFmtId="0" fontId="11" fillId="0" borderId="66" xfId="0" applyFont="1" applyFill="1" applyBorder="1" applyAlignment="1"/>
    <xf numFmtId="178" fontId="11" fillId="0" borderId="66" xfId="0" applyNumberFormat="1" applyFont="1" applyFill="1" applyBorder="1" applyAlignment="1"/>
    <xf numFmtId="178" fontId="8" fillId="0" borderId="66" xfId="0" applyNumberFormat="1" applyFont="1" applyFill="1" applyBorder="1" applyAlignment="1"/>
    <xf numFmtId="178" fontId="11" fillId="0" borderId="0" xfId="0" applyNumberFormat="1" applyFont="1" applyBorder="1" applyAlignment="1"/>
    <xf numFmtId="178" fontId="8" fillId="0" borderId="0" xfId="0" applyNumberFormat="1" applyFont="1" applyBorder="1" applyAlignment="1"/>
    <xf numFmtId="0" fontId="10" fillId="16" borderId="57" xfId="0" applyFont="1" applyFill="1" applyBorder="1" applyAlignment="1">
      <alignment horizontal="left"/>
    </xf>
    <xf numFmtId="0" fontId="10" fillId="16" borderId="57" xfId="0" applyFont="1" applyFill="1" applyBorder="1" applyAlignment="1">
      <alignment horizontal="center"/>
    </xf>
    <xf numFmtId="0" fontId="4" fillId="0" borderId="0" xfId="0" applyFont="1" applyBorder="1" applyAlignment="1"/>
    <xf numFmtId="178" fontId="4" fillId="0" borderId="0" xfId="0" applyNumberFormat="1" applyFont="1" applyBorder="1" applyAlignment="1"/>
    <xf numFmtId="178" fontId="15" fillId="0" borderId="0" xfId="0" applyNumberFormat="1" applyFont="1" applyBorder="1" applyAlignment="1"/>
    <xf numFmtId="0" fontId="8" fillId="0" borderId="67" xfId="0" applyFont="1" applyFill="1" applyBorder="1" applyAlignment="1"/>
    <xf numFmtId="0" fontId="11" fillId="0" borderId="67" xfId="0" applyFont="1" applyFill="1" applyBorder="1" applyAlignment="1"/>
    <xf numFmtId="0" fontId="20" fillId="0" borderId="0" xfId="61" applyFont="1" applyBorder="1">
      <alignment vertical="top"/>
    </xf>
    <xf numFmtId="166" fontId="11" fillId="0" borderId="0" xfId="61" applyNumberFormat="1" applyFont="1" applyBorder="1" applyAlignment="1"/>
    <xf numFmtId="0" fontId="11" fillId="0" borderId="0" xfId="0" applyFont="1" applyFill="1" applyBorder="1" applyAlignment="1"/>
    <xf numFmtId="0" fontId="10" fillId="4" borderId="61" xfId="0" applyFont="1" applyFill="1" applyBorder="1" applyAlignment="1">
      <alignment horizontal="left"/>
    </xf>
    <xf numFmtId="166" fontId="10" fillId="4" borderId="61" xfId="1" applyNumberFormat="1" applyFont="1" applyFill="1" applyBorder="1" applyAlignment="1">
      <alignment horizontal="right"/>
    </xf>
    <xf numFmtId="3" fontId="12" fillId="3" borderId="6" xfId="13" applyFont="1" applyFill="1" applyAlignment="1">
      <alignment horizontal="left" wrapText="1"/>
    </xf>
    <xf numFmtId="3" fontId="12" fillId="3" borderId="6" xfId="13" applyFont="1" applyFill="1">
      <alignment horizontal="center" wrapText="1"/>
    </xf>
    <xf numFmtId="0" fontId="23" fillId="2" borderId="68" xfId="4" applyFont="1" applyFill="1" applyBorder="1" applyAlignment="1"/>
    <xf numFmtId="168" fontId="23" fillId="2" borderId="68" xfId="4" applyNumberFormat="1" applyFont="1" applyFill="1" applyBorder="1" applyAlignment="1"/>
    <xf numFmtId="168" fontId="10" fillId="4" borderId="68" xfId="4" applyNumberFormat="1" applyFont="1" applyFill="1" applyBorder="1" applyAlignment="1"/>
    <xf numFmtId="0" fontId="65" fillId="2" borderId="68" xfId="4" applyFont="1" applyFill="1" applyBorder="1" applyAlignment="1"/>
    <xf numFmtId="0" fontId="23" fillId="2" borderId="0" xfId="4" applyFont="1" applyFill="1" applyBorder="1" applyAlignment="1"/>
    <xf numFmtId="168" fontId="23" fillId="2" borderId="0" xfId="4" applyNumberFormat="1" applyFont="1" applyFill="1" applyBorder="1" applyAlignment="1"/>
    <xf numFmtId="168" fontId="10" fillId="2" borderId="0" xfId="4" applyNumberFormat="1" applyFont="1" applyFill="1" applyBorder="1" applyAlignment="1"/>
    <xf numFmtId="0" fontId="20" fillId="2" borderId="69" xfId="4" applyFont="1" applyFill="1" applyBorder="1" applyAlignment="1"/>
    <xf numFmtId="168" fontId="23" fillId="2" borderId="69" xfId="4" applyNumberFormat="1" applyFont="1" applyFill="1" applyBorder="1" applyAlignment="1"/>
    <xf numFmtId="168" fontId="10" fillId="2" borderId="69" xfId="4" applyNumberFormat="1" applyFont="1" applyFill="1" applyBorder="1" applyAlignment="1"/>
    <xf numFmtId="0" fontId="20" fillId="2" borderId="0" xfId="4" applyFont="1" applyFill="1" applyAlignment="1"/>
    <xf numFmtId="0" fontId="65" fillId="2" borderId="68" xfId="4" applyFont="1" applyFill="1" applyBorder="1" applyAlignment="1">
      <alignment horizontal="left" wrapText="1"/>
    </xf>
    <xf numFmtId="0" fontId="23" fillId="2" borderId="68" xfId="4" applyFont="1" applyFill="1" applyBorder="1" applyAlignment="1">
      <alignment wrapText="1"/>
    </xf>
    <xf numFmtId="0" fontId="10" fillId="4" borderId="0" xfId="4" applyFont="1" applyFill="1" applyBorder="1" applyAlignment="1"/>
    <xf numFmtId="168" fontId="10" fillId="4" borderId="5" xfId="12" applyFont="1" applyFill="1"/>
    <xf numFmtId="168" fontId="10" fillId="4" borderId="0" xfId="4" applyNumberFormat="1" applyFont="1" applyFill="1" applyBorder="1" applyAlignment="1"/>
    <xf numFmtId="3" fontId="12" fillId="3" borderId="6" xfId="13" applyFont="1" applyFill="1" applyAlignment="1">
      <alignment horizontal="left" vertical="center" wrapText="1"/>
    </xf>
    <xf numFmtId="3" fontId="12" fillId="3" borderId="6" xfId="13" applyFont="1" applyFill="1" applyAlignment="1">
      <alignment horizontal="center" wrapText="1"/>
    </xf>
    <xf numFmtId="3" fontId="12" fillId="3" borderId="6" xfId="13" applyFont="1" applyFill="1" applyAlignment="1">
      <alignment horizontal="center" vertical="center" wrapText="1"/>
    </xf>
    <xf numFmtId="172" fontId="23" fillId="2" borderId="68" xfId="4" applyNumberFormat="1" applyFont="1" applyFill="1" applyBorder="1" applyAlignment="1"/>
    <xf numFmtId="3" fontId="23" fillId="2" borderId="68" xfId="4" applyNumberFormat="1" applyFont="1" applyFill="1" applyBorder="1" applyAlignment="1"/>
    <xf numFmtId="172" fontId="10" fillId="4" borderId="68" xfId="4" applyNumberFormat="1" applyFont="1" applyFill="1" applyBorder="1" applyAlignment="1"/>
    <xf numFmtId="179" fontId="10" fillId="2" borderId="68" xfId="4" applyNumberFormat="1" applyFont="1" applyFill="1" applyBorder="1" applyAlignment="1"/>
    <xf numFmtId="0" fontId="23" fillId="0" borderId="0" xfId="4" applyFont="1" applyFill="1" applyBorder="1" applyAlignment="1"/>
    <xf numFmtId="172" fontId="23" fillId="0" borderId="0" xfId="4" applyNumberFormat="1" applyFont="1" applyFill="1" applyBorder="1" applyAlignment="1"/>
    <xf numFmtId="172" fontId="10" fillId="0" borderId="0" xfId="4" applyNumberFormat="1" applyFont="1" applyFill="1" applyBorder="1" applyAlignment="1"/>
    <xf numFmtId="176" fontId="20" fillId="0" borderId="0" xfId="4" applyNumberFormat="1" applyFont="1" applyBorder="1" applyAlignment="1"/>
    <xf numFmtId="172" fontId="23" fillId="0" borderId="0" xfId="4" applyNumberFormat="1" applyFont="1" applyAlignment="1"/>
    <xf numFmtId="172" fontId="10" fillId="0" borderId="0" xfId="4" applyNumberFormat="1" applyFont="1" applyBorder="1" applyAlignment="1"/>
    <xf numFmtId="176" fontId="23" fillId="0" borderId="0" xfId="4" applyNumberFormat="1" applyFont="1" applyBorder="1" applyAlignment="1"/>
    <xf numFmtId="172" fontId="23" fillId="0" borderId="0" xfId="4" applyNumberFormat="1" applyFont="1" applyBorder="1" applyAlignment="1"/>
    <xf numFmtId="172" fontId="23" fillId="2" borderId="0" xfId="4" applyNumberFormat="1" applyFont="1" applyFill="1" applyBorder="1" applyAlignment="1">
      <alignment horizontal="right"/>
    </xf>
    <xf numFmtId="172" fontId="10" fillId="4" borderId="0" xfId="4" applyNumberFormat="1" applyFont="1" applyFill="1" applyBorder="1" applyAlignment="1"/>
    <xf numFmtId="179" fontId="10" fillId="2" borderId="0" xfId="4" applyNumberFormat="1" applyFont="1" applyFill="1" applyBorder="1" applyAlignment="1"/>
    <xf numFmtId="176" fontId="45" fillId="0" borderId="0" xfId="4" applyNumberFormat="1" applyFont="1" applyBorder="1" applyAlignment="1"/>
    <xf numFmtId="172" fontId="23" fillId="0" borderId="0" xfId="4" applyNumberFormat="1" applyFont="1" applyAlignment="1">
      <alignment horizontal="center"/>
    </xf>
    <xf numFmtId="172" fontId="23" fillId="0" borderId="0" xfId="4" applyNumberFormat="1" applyFont="1" applyBorder="1" applyAlignment="1">
      <alignment horizontal="center"/>
    </xf>
    <xf numFmtId="0" fontId="65" fillId="2" borderId="68" xfId="4" applyFont="1" applyFill="1" applyBorder="1" applyAlignment="1">
      <alignment wrapText="1"/>
    </xf>
    <xf numFmtId="0" fontId="23" fillId="2" borderId="70" xfId="4" applyFont="1" applyFill="1" applyBorder="1" applyAlignment="1"/>
    <xf numFmtId="172" fontId="23" fillId="2" borderId="70" xfId="4" applyNumberFormat="1" applyFont="1" applyFill="1" applyBorder="1" applyAlignment="1"/>
    <xf numFmtId="172" fontId="10" fillId="4" borderId="70" xfId="4" applyNumberFormat="1" applyFont="1" applyFill="1" applyBorder="1" applyAlignment="1"/>
    <xf numFmtId="179" fontId="10" fillId="2" borderId="70" xfId="4" applyNumberFormat="1" applyFont="1" applyFill="1" applyBorder="1" applyAlignment="1"/>
    <xf numFmtId="180" fontId="10" fillId="4" borderId="5" xfId="12" applyNumberFormat="1" applyFont="1" applyFill="1"/>
    <xf numFmtId="176" fontId="20" fillId="0" borderId="0" xfId="0" applyNumberFormat="1" applyFont="1" applyBorder="1" applyAlignment="1"/>
    <xf numFmtId="176" fontId="47" fillId="0" borderId="0" xfId="61" applyNumberFormat="1" applyFont="1" applyAlignment="1"/>
    <xf numFmtId="176" fontId="68" fillId="0" borderId="0" xfId="61" applyNumberFormat="1" applyFont="1" applyBorder="1" applyAlignment="1"/>
    <xf numFmtId="176" fontId="47" fillId="0" borderId="0" xfId="4" applyNumberFormat="1" applyFont="1" applyAlignment="1"/>
    <xf numFmtId="176" fontId="68" fillId="0" borderId="0" xfId="4" applyNumberFormat="1" applyFont="1" applyBorder="1" applyAlignment="1"/>
    <xf numFmtId="176" fontId="47" fillId="0" borderId="0" xfId="4" applyNumberFormat="1" applyFont="1" applyBorder="1" applyAlignment="1"/>
    <xf numFmtId="176" fontId="11" fillId="0" borderId="0" xfId="4" applyNumberFormat="1" applyFont="1" applyAlignment="1"/>
    <xf numFmtId="172" fontId="69" fillId="0" borderId="0" xfId="4" applyNumberFormat="1" applyFont="1" applyFill="1" applyBorder="1" applyAlignment="1">
      <alignment horizontal="right"/>
    </xf>
    <xf numFmtId="0" fontId="69" fillId="0" borderId="0" xfId="4" applyFont="1" applyFill="1" applyBorder="1" applyAlignment="1">
      <alignment horizontal="centerContinuous"/>
    </xf>
    <xf numFmtId="172" fontId="15" fillId="0" borderId="0" xfId="4" applyNumberFormat="1" applyFont="1" applyFill="1" applyBorder="1" applyAlignment="1">
      <alignment horizontal="right"/>
    </xf>
    <xf numFmtId="172" fontId="69" fillId="0" borderId="0" xfId="4" applyNumberFormat="1" applyFont="1" applyFill="1" applyBorder="1" applyAlignment="1">
      <alignment horizontal="center"/>
    </xf>
    <xf numFmtId="172" fontId="8" fillId="0" borderId="0" xfId="4" applyNumberFormat="1" applyFont="1" applyFill="1" applyBorder="1" applyAlignment="1"/>
    <xf numFmtId="176" fontId="11" fillId="0" borderId="0" xfId="4" applyNumberFormat="1" applyFont="1" applyBorder="1" applyAlignment="1"/>
    <xf numFmtId="176" fontId="8" fillId="0" borderId="0" xfId="4" applyNumberFormat="1" applyFont="1" applyBorder="1" applyAlignment="1"/>
    <xf numFmtId="0" fontId="43" fillId="0" borderId="0" xfId="4" applyFont="1" applyBorder="1" applyAlignment="1"/>
    <xf numFmtId="0" fontId="10" fillId="3" borderId="60" xfId="54" applyFont="1" applyFill="1" applyBorder="1" applyAlignment="1">
      <alignment horizontal="center" vertical="center"/>
    </xf>
    <xf numFmtId="0" fontId="0" fillId="0" borderId="0" xfId="0" applyAlignment="1">
      <alignment horizontal="center"/>
    </xf>
    <xf numFmtId="0" fontId="72" fillId="2" borderId="0" xfId="2" applyFont="1" applyFill="1" applyBorder="1" applyAlignment="1">
      <alignment horizontal="left" vertical="center" wrapText="1"/>
    </xf>
    <xf numFmtId="0" fontId="73" fillId="2" borderId="0" xfId="2" applyFont="1" applyFill="1" applyBorder="1" applyAlignment="1">
      <alignment horizontal="center" vertical="center" wrapText="1"/>
    </xf>
    <xf numFmtId="0" fontId="4" fillId="0" borderId="0" xfId="45" applyAlignment="1"/>
    <xf numFmtId="0" fontId="8" fillId="0" borderId="0" xfId="45" applyFont="1" applyBorder="1" applyAlignment="1">
      <alignment vertical="center" wrapText="1"/>
    </xf>
    <xf numFmtId="0" fontId="8" fillId="0" borderId="0" xfId="45" applyFont="1" applyBorder="1" applyAlignment="1">
      <alignment wrapText="1"/>
    </xf>
    <xf numFmtId="0" fontId="4" fillId="0" borderId="0" xfId="45" applyBorder="1" applyAlignment="1"/>
    <xf numFmtId="0" fontId="14" fillId="0" borderId="0" xfId="45" applyFont="1" applyAlignment="1">
      <alignment horizontal="left" vertical="center"/>
    </xf>
    <xf numFmtId="0" fontId="14" fillId="0" borderId="0" xfId="45" applyFont="1" applyAlignment="1">
      <alignment vertical="center"/>
    </xf>
    <xf numFmtId="0" fontId="14" fillId="0" borderId="0" xfId="45" applyFont="1" applyFill="1" applyAlignment="1">
      <alignment horizontal="left" vertical="center"/>
    </xf>
    <xf numFmtId="0" fontId="14" fillId="0" borderId="0" xfId="45" applyFont="1" applyBorder="1" applyAlignment="1">
      <alignment vertical="center" wrapText="1"/>
    </xf>
    <xf numFmtId="0" fontId="14" fillId="0" borderId="0" xfId="45" applyFont="1" applyFill="1" applyBorder="1" applyAlignment="1">
      <alignment vertical="center" wrapText="1"/>
    </xf>
    <xf numFmtId="166" fontId="14" fillId="0" borderId="0" xfId="7" applyNumberFormat="1" applyFont="1" applyFill="1" applyBorder="1" applyAlignment="1">
      <alignment horizontal="right" vertical="center" wrapText="1"/>
    </xf>
    <xf numFmtId="0" fontId="14" fillId="0" borderId="0" xfId="45" applyFont="1" applyBorder="1" applyAlignment="1">
      <alignment horizontal="left" vertical="center" wrapText="1"/>
    </xf>
    <xf numFmtId="0" fontId="14" fillId="0" borderId="0" xfId="45" applyFont="1" applyFill="1" applyBorder="1" applyAlignment="1">
      <alignment horizontal="left" vertical="center" wrapText="1"/>
    </xf>
    <xf numFmtId="0" fontId="4" fillId="0" borderId="0" xfId="6" applyAlignment="1">
      <alignment horizontal="center" vertical="center"/>
    </xf>
    <xf numFmtId="0" fontId="4" fillId="0" borderId="0" xfId="45" applyBorder="1" applyAlignment="1">
      <alignment horizontal="center" vertical="center"/>
    </xf>
    <xf numFmtId="9" fontId="4" fillId="0" borderId="0" xfId="5" applyFont="1" applyAlignment="1">
      <alignment horizontal="center"/>
    </xf>
    <xf numFmtId="9" fontId="4" fillId="0" borderId="0" xfId="5" applyFont="1" applyBorder="1" applyAlignment="1">
      <alignment horizontal="center"/>
    </xf>
    <xf numFmtId="165" fontId="4" fillId="0" borderId="0" xfId="5" applyNumberFormat="1" applyFont="1" applyAlignment="1">
      <alignment horizontal="center"/>
    </xf>
    <xf numFmtId="0" fontId="4" fillId="0" borderId="0" xfId="6" applyAlignment="1"/>
    <xf numFmtId="0" fontId="8" fillId="0" borderId="0" xfId="6" applyFont="1" applyBorder="1" applyAlignment="1">
      <alignment vertical="center" wrapText="1"/>
    </xf>
    <xf numFmtId="0" fontId="4" fillId="0" borderId="0" xfId="6" applyBorder="1" applyAlignment="1"/>
    <xf numFmtId="0" fontId="10" fillId="0" borderId="0" xfId="6" applyFont="1" applyBorder="1" applyAlignment="1">
      <alignment horizontal="left"/>
    </xf>
    <xf numFmtId="166" fontId="8" fillId="0" borderId="0" xfId="7" applyNumberFormat="1" applyFont="1" applyBorder="1" applyAlignment="1"/>
    <xf numFmtId="166" fontId="11" fillId="0" borderId="0" xfId="7" applyNumberFormat="1" applyFont="1" applyBorder="1" applyAlignment="1"/>
    <xf numFmtId="0" fontId="14" fillId="0" borderId="0" xfId="6" applyFont="1" applyFill="1" applyBorder="1" applyAlignment="1">
      <alignment horizontal="left"/>
    </xf>
    <xf numFmtId="0" fontId="44" fillId="0" borderId="0" xfId="6" applyFont="1" applyBorder="1" applyAlignment="1">
      <alignment wrapText="1"/>
    </xf>
    <xf numFmtId="0" fontId="64" fillId="0" borderId="0" xfId="6" applyFont="1" applyBorder="1" applyAlignment="1">
      <alignment horizontal="center" wrapText="1"/>
    </xf>
    <xf numFmtId="0" fontId="8" fillId="0" borderId="0" xfId="6" applyFont="1" applyBorder="1" applyAlignment="1">
      <alignment wrapText="1"/>
    </xf>
    <xf numFmtId="0" fontId="14" fillId="0" borderId="0" xfId="6" applyFont="1" applyFill="1" applyBorder="1" applyAlignment="1">
      <alignment wrapText="1"/>
    </xf>
    <xf numFmtId="0" fontId="14" fillId="0" borderId="0" xfId="6" applyFont="1" applyFill="1" applyBorder="1" applyAlignment="1">
      <alignment horizontal="left" wrapText="1"/>
    </xf>
    <xf numFmtId="0" fontId="14" fillId="0" borderId="0" xfId="6" applyFont="1" applyBorder="1" applyAlignment="1">
      <alignment horizontal="left" vertical="center"/>
    </xf>
    <xf numFmtId="165" fontId="4" fillId="0" borderId="0" xfId="5" applyNumberFormat="1" applyFont="1" applyAlignment="1"/>
    <xf numFmtId="0" fontId="20" fillId="0" borderId="0" xfId="6" applyFont="1" applyBorder="1" applyAlignment="1">
      <alignment vertical="center" wrapText="1"/>
    </xf>
    <xf numFmtId="0" fontId="23" fillId="0" borderId="0" xfId="78" applyFont="1" applyAlignment="1"/>
    <xf numFmtId="0" fontId="74" fillId="2" borderId="0" xfId="2" applyFont="1" applyFill="1" applyBorder="1"/>
    <xf numFmtId="0" fontId="1" fillId="0" borderId="0" xfId="0" applyFont="1" applyAlignment="1">
      <alignment horizontal="center" vertical="top"/>
    </xf>
    <xf numFmtId="0" fontId="1" fillId="2" borderId="0" xfId="2" applyFont="1" applyFill="1" applyBorder="1" applyAlignment="1">
      <alignment horizontal="left" vertical="center" wrapText="1"/>
    </xf>
    <xf numFmtId="0" fontId="6" fillId="0" borderId="0" xfId="4" applyFont="1" applyBorder="1" applyAlignment="1">
      <alignment horizontal="center"/>
    </xf>
    <xf numFmtId="0" fontId="6" fillId="0" borderId="0" xfId="4" applyFont="1" applyBorder="1" applyAlignment="1">
      <alignment horizontal="center" wrapText="1"/>
    </xf>
    <xf numFmtId="0" fontId="7" fillId="0" borderId="0" xfId="4" applyFont="1" applyAlignment="1">
      <alignment wrapText="1"/>
    </xf>
    <xf numFmtId="0" fontId="8" fillId="0" borderId="0" xfId="4" applyFont="1" applyBorder="1" applyAlignment="1">
      <alignment horizontal="center" wrapText="1"/>
    </xf>
    <xf numFmtId="0" fontId="4" fillId="0" borderId="0" xfId="4" applyAlignment="1"/>
    <xf numFmtId="0" fontId="12" fillId="3" borderId="0" xfId="4" applyFont="1" applyFill="1" applyBorder="1" applyAlignment="1">
      <alignment horizontal="center" vertical="center" wrapText="1"/>
    </xf>
    <xf numFmtId="3" fontId="14" fillId="0" borderId="0" xfId="4" quotePrefix="1" applyNumberFormat="1" applyFont="1" applyFill="1" applyBorder="1" applyAlignment="1">
      <alignment horizontal="justify" wrapText="1"/>
    </xf>
    <xf numFmtId="0" fontId="9" fillId="3" borderId="1" xfId="4" applyFont="1" applyFill="1" applyBorder="1" applyAlignment="1">
      <alignment horizontal="center" vertical="center" wrapText="1"/>
    </xf>
    <xf numFmtId="0" fontId="4" fillId="0" borderId="0" xfId="4" applyFont="1" applyAlignment="1">
      <alignment horizontal="justify" wrapText="1"/>
    </xf>
    <xf numFmtId="0" fontId="8" fillId="0" borderId="0" xfId="4" applyFont="1" applyBorder="1" applyAlignment="1">
      <alignment horizontal="center"/>
    </xf>
    <xf numFmtId="0" fontId="4" fillId="0" borderId="0" xfId="4" applyAlignment="1">
      <alignment horizontal="center"/>
    </xf>
    <xf numFmtId="0" fontId="29" fillId="0" borderId="0" xfId="4" applyFont="1" applyAlignment="1">
      <alignment horizontal="justify" wrapText="1"/>
    </xf>
    <xf numFmtId="0" fontId="11" fillId="0" borderId="0" xfId="4" applyFont="1" applyAlignment="1"/>
    <xf numFmtId="0" fontId="29" fillId="0" borderId="0" xfId="4" applyFont="1" applyAlignment="1">
      <alignment horizontal="justify"/>
    </xf>
    <xf numFmtId="0" fontId="4" fillId="0" borderId="0" xfId="4" applyFont="1" applyAlignment="1">
      <alignment wrapText="1"/>
    </xf>
    <xf numFmtId="0" fontId="12" fillId="3" borderId="41" xfId="4" applyFont="1" applyFill="1" applyBorder="1" applyAlignment="1">
      <alignment horizontal="center" vertical="center" wrapText="1"/>
    </xf>
    <xf numFmtId="0" fontId="15" fillId="3" borderId="8" xfId="4" applyFont="1" applyFill="1" applyBorder="1" applyAlignment="1">
      <alignment horizontal="center" vertical="center" wrapText="1"/>
    </xf>
    <xf numFmtId="0" fontId="29" fillId="0" borderId="0" xfId="4" applyFont="1" applyAlignment="1">
      <alignment horizontal="center" wrapText="1"/>
    </xf>
    <xf numFmtId="0" fontId="10" fillId="3" borderId="8" xfId="4" applyFont="1" applyFill="1" applyBorder="1" applyAlignment="1">
      <alignment horizontal="center"/>
    </xf>
    <xf numFmtId="0" fontId="10" fillId="3" borderId="8" xfId="4" applyFont="1" applyFill="1" applyBorder="1" applyAlignment="1">
      <alignment horizontal="center" vertical="center" wrapText="1"/>
    </xf>
    <xf numFmtId="0" fontId="10" fillId="0" borderId="2" xfId="45" applyFont="1" applyBorder="1" applyAlignment="1"/>
    <xf numFmtId="166" fontId="11" fillId="0" borderId="2" xfId="7" applyNumberFormat="1" applyFont="1" applyBorder="1" applyAlignment="1">
      <alignment horizontal="center"/>
    </xf>
    <xf numFmtId="166" fontId="8" fillId="0" borderId="2" xfId="45" applyNumberFormat="1" applyFont="1" applyBorder="1" applyAlignment="1"/>
    <xf numFmtId="0" fontId="4" fillId="0" borderId="45" xfId="45" applyBorder="1" applyAlignment="1"/>
    <xf numFmtId="0" fontId="4" fillId="0" borderId="44" xfId="45" applyBorder="1" applyAlignment="1"/>
    <xf numFmtId="0" fontId="6" fillId="0" borderId="0" xfId="4" applyFont="1" applyBorder="1" applyAlignment="1"/>
    <xf numFmtId="0" fontId="8" fillId="0" borderId="0" xfId="6" applyFont="1" applyBorder="1" applyAlignment="1">
      <alignment vertical="center"/>
    </xf>
    <xf numFmtId="0" fontId="8" fillId="0" borderId="0" xfId="6" applyFont="1" applyBorder="1" applyAlignment="1"/>
    <xf numFmtId="0" fontId="10" fillId="0" borderId="2" xfId="45" applyFont="1" applyBorder="1" applyAlignment="1">
      <alignment wrapText="1"/>
    </xf>
    <xf numFmtId="166" fontId="23" fillId="0" borderId="2" xfId="7" applyNumberFormat="1" applyFont="1" applyBorder="1" applyAlignment="1">
      <alignment horizontal="center" vertical="center"/>
    </xf>
    <xf numFmtId="166" fontId="10" fillId="0" borderId="2" xfId="7" applyNumberFormat="1" applyFont="1" applyBorder="1" applyAlignment="1">
      <alignment horizontal="center" vertical="center"/>
    </xf>
    <xf numFmtId="0" fontId="10" fillId="0" borderId="8" xfId="6" applyFont="1" applyBorder="1" applyAlignment="1">
      <alignment horizontal="left"/>
    </xf>
    <xf numFmtId="0" fontId="4" fillId="0" borderId="45" xfId="6" applyBorder="1" applyAlignment="1"/>
    <xf numFmtId="166" fontId="8" fillId="6" borderId="8" xfId="7" applyNumberFormat="1" applyFont="1" applyFill="1" applyBorder="1" applyAlignment="1">
      <alignment horizontal="left" vertical="center" wrapText="1"/>
    </xf>
    <xf numFmtId="0" fontId="4" fillId="0" borderId="46" xfId="6" applyBorder="1" applyAlignment="1"/>
    <xf numFmtId="0" fontId="10" fillId="0" borderId="8" xfId="6" applyFont="1" applyBorder="1" applyAlignment="1"/>
    <xf numFmtId="166" fontId="11" fillId="0" borderId="8" xfId="7" applyNumberFormat="1" applyFont="1" applyBorder="1" applyAlignment="1"/>
    <xf numFmtId="166" fontId="8" fillId="0" borderId="8" xfId="7" applyNumberFormat="1" applyFont="1" applyBorder="1" applyAlignment="1"/>
    <xf numFmtId="0" fontId="10" fillId="6" borderId="8" xfId="6" applyFont="1" applyFill="1" applyBorder="1" applyAlignment="1"/>
    <xf numFmtId="166" fontId="8" fillId="6" borderId="8" xfId="7" applyNumberFormat="1" applyFont="1" applyFill="1" applyBorder="1" applyAlignment="1"/>
    <xf numFmtId="166" fontId="11" fillId="0" borderId="8" xfId="7" applyNumberFormat="1" applyFont="1" applyFill="1" applyBorder="1" applyAlignment="1">
      <alignment horizontal="center" vertical="center"/>
    </xf>
    <xf numFmtId="166" fontId="11" fillId="0" borderId="8" xfId="7" applyNumberFormat="1" applyFont="1" applyBorder="1" applyAlignment="1">
      <alignment horizontal="center" vertical="center"/>
    </xf>
    <xf numFmtId="166" fontId="8" fillId="0" borderId="8" xfId="7" applyNumberFormat="1" applyFont="1" applyBorder="1" applyAlignment="1">
      <alignment horizontal="center" vertical="center"/>
    </xf>
    <xf numFmtId="0" fontId="8" fillId="11" borderId="8" xfId="6" applyFont="1" applyFill="1" applyBorder="1" applyAlignment="1">
      <alignment horizontal="left" vertical="center" wrapText="1"/>
    </xf>
    <xf numFmtId="166" fontId="8" fillId="11" borderId="8" xfId="7" applyNumberFormat="1" applyFont="1" applyFill="1" applyBorder="1" applyAlignment="1"/>
    <xf numFmtId="0" fontId="10" fillId="11" borderId="8" xfId="6" applyFont="1" applyFill="1" applyBorder="1" applyAlignment="1"/>
    <xf numFmtId="166" fontId="8" fillId="11" borderId="8" xfId="7" applyNumberFormat="1" applyFont="1" applyFill="1" applyBorder="1" applyAlignment="1">
      <alignment horizontal="center" vertical="center"/>
    </xf>
    <xf numFmtId="0" fontId="11" fillId="0" borderId="45" xfId="0" applyFont="1" applyBorder="1" applyAlignment="1"/>
    <xf numFmtId="3" fontId="11" fillId="0" borderId="45" xfId="0" applyNumberFormat="1" applyFont="1" applyBorder="1" applyAlignment="1"/>
    <xf numFmtId="0" fontId="0" fillId="0" borderId="45" xfId="0" applyBorder="1" applyAlignment="1"/>
    <xf numFmtId="0" fontId="33" fillId="0" borderId="0" xfId="25" applyFont="1" applyAlignment="1" applyProtection="1"/>
    <xf numFmtId="3" fontId="23" fillId="0" borderId="2" xfId="44" applyNumberFormat="1" applyFont="1" applyFill="1" applyBorder="1" applyAlignment="1">
      <alignment horizontal="right"/>
    </xf>
    <xf numFmtId="3" fontId="8" fillId="4" borderId="2" xfId="44" applyNumberFormat="1" applyFont="1" applyFill="1" applyBorder="1" applyAlignment="1">
      <alignment horizontal="right" vertical="center"/>
    </xf>
    <xf numFmtId="0" fontId="35" fillId="0" borderId="0" xfId="0" applyFont="1" applyFill="1" applyBorder="1"/>
    <xf numFmtId="0" fontId="43" fillId="0" borderId="0" xfId="0" applyFont="1" applyBorder="1"/>
    <xf numFmtId="0" fontId="11" fillId="0" borderId="71" xfId="0" applyFont="1" applyBorder="1"/>
    <xf numFmtId="3" fontId="23" fillId="0" borderId="2" xfId="44" applyNumberFormat="1" applyFont="1" applyBorder="1" applyAlignment="1"/>
    <xf numFmtId="165" fontId="11" fillId="0" borderId="0" xfId="68" applyNumberFormat="1" applyFont="1"/>
    <xf numFmtId="0" fontId="15" fillId="17" borderId="0" xfId="0" applyFont="1" applyFill="1" applyBorder="1"/>
    <xf numFmtId="178" fontId="15" fillId="17" borderId="0" xfId="0" applyNumberFormat="1" applyFont="1" applyFill="1" applyBorder="1" applyAlignment="1"/>
    <xf numFmtId="178" fontId="23" fillId="0" borderId="2" xfId="44" applyNumberFormat="1" applyFont="1" applyBorder="1" applyAlignment="1">
      <alignment horizontal="center"/>
    </xf>
    <xf numFmtId="178" fontId="8" fillId="0" borderId="2" xfId="44" applyNumberFormat="1" applyFont="1" applyBorder="1" applyAlignment="1"/>
    <xf numFmtId="0" fontId="11" fillId="0" borderId="0" xfId="0" applyFont="1" applyFill="1" applyBorder="1"/>
    <xf numFmtId="0" fontId="23" fillId="0" borderId="2" xfId="44" applyNumberFormat="1" applyFont="1" applyBorder="1" applyAlignment="1">
      <alignment horizontal="left" vertical="center"/>
    </xf>
    <xf numFmtId="4" fontId="11" fillId="0" borderId="0" xfId="0" applyNumberFormat="1" applyFont="1"/>
    <xf numFmtId="166" fontId="11" fillId="0" borderId="0" xfId="7" applyNumberFormat="1" applyFont="1" applyFill="1"/>
    <xf numFmtId="0" fontId="65" fillId="0" borderId="0" xfId="0" applyFont="1" applyAlignment="1">
      <alignment horizontal="centerContinuous" wrapText="1"/>
    </xf>
    <xf numFmtId="0" fontId="65" fillId="0" borderId="0" xfId="0" applyFont="1" applyBorder="1"/>
    <xf numFmtId="0" fontId="9" fillId="3" borderId="1" xfId="44" applyFont="1" applyFill="1" applyBorder="1" applyAlignment="1">
      <alignment horizontal="left" vertical="center" wrapText="1"/>
    </xf>
    <xf numFmtId="0" fontId="12" fillId="0" borderId="0" xfId="0" applyFont="1" applyBorder="1" applyAlignment="1">
      <alignment horizontal="right"/>
    </xf>
    <xf numFmtId="0" fontId="12" fillId="0" borderId="0" xfId="0" applyFont="1" applyBorder="1"/>
    <xf numFmtId="0" fontId="10" fillId="0" borderId="2" xfId="44" applyNumberFormat="1" applyFont="1" applyBorder="1" applyAlignment="1">
      <alignment horizontal="left" vertical="center"/>
    </xf>
    <xf numFmtId="0" fontId="23" fillId="0" borderId="2" xfId="44" applyNumberFormat="1" applyFont="1" applyBorder="1" applyAlignment="1">
      <alignment horizontal="right" vertical="center"/>
    </xf>
    <xf numFmtId="3" fontId="23" fillId="0" borderId="0" xfId="0" applyNumberFormat="1" applyFont="1" applyBorder="1" applyAlignment="1">
      <alignment horizontal="right" wrapText="1"/>
    </xf>
    <xf numFmtId="3" fontId="23" fillId="0" borderId="0" xfId="0" applyNumberFormat="1" applyFont="1" applyAlignment="1">
      <alignment horizontal="right" wrapText="1"/>
    </xf>
    <xf numFmtId="3" fontId="65" fillId="0" borderId="0" xfId="0" applyNumberFormat="1" applyFont="1" applyBorder="1"/>
    <xf numFmtId="3" fontId="12" fillId="0" borderId="0" xfId="0" applyNumberFormat="1" applyFont="1" applyBorder="1"/>
    <xf numFmtId="166" fontId="8" fillId="4" borderId="2" xfId="7" applyNumberFormat="1" applyFont="1" applyFill="1" applyBorder="1" applyAlignment="1">
      <alignment horizontal="left" vertical="center"/>
    </xf>
    <xf numFmtId="3" fontId="9" fillId="0" borderId="0" xfId="0" applyNumberFormat="1" applyFont="1" applyBorder="1"/>
    <xf numFmtId="0" fontId="39" fillId="0" borderId="0" xfId="0" applyFont="1"/>
    <xf numFmtId="166" fontId="65" fillId="0" borderId="0" xfId="0" applyNumberFormat="1" applyFont="1"/>
    <xf numFmtId="0" fontId="12" fillId="0" borderId="0" xfId="0" applyFont="1" applyBorder="1" applyAlignment="1">
      <alignment horizontal="center" vertical="center" wrapText="1"/>
    </xf>
    <xf numFmtId="0" fontId="4" fillId="0" borderId="0" xfId="0" applyFont="1" applyBorder="1" applyAlignment="1">
      <alignment horizontal="center" wrapText="1"/>
    </xf>
    <xf numFmtId="0" fontId="23" fillId="0" borderId="2" xfId="44" applyNumberFormat="1" applyFont="1" applyBorder="1" applyAlignment="1">
      <alignment horizontal="center" vertical="center"/>
    </xf>
    <xf numFmtId="3" fontId="23" fillId="0" borderId="2" xfId="44" applyNumberFormat="1" applyFont="1" applyBorder="1" applyAlignment="1">
      <alignment horizontal="right" vertical="center"/>
    </xf>
    <xf numFmtId="3" fontId="10" fillId="4" borderId="2" xfId="44" applyNumberFormat="1" applyFont="1" applyFill="1" applyBorder="1" applyAlignment="1">
      <alignment horizontal="right" vertical="center"/>
    </xf>
    <xf numFmtId="3" fontId="23" fillId="0" borderId="3" xfId="44" applyNumberFormat="1" applyFont="1" applyBorder="1" applyAlignment="1">
      <alignment horizontal="right" vertical="center"/>
    </xf>
    <xf numFmtId="0" fontId="4" fillId="0" borderId="0" xfId="0" applyFont="1" applyAlignment="1">
      <alignment horizontal="left" vertical="center"/>
    </xf>
    <xf numFmtId="0" fontId="9" fillId="0" borderId="0" xfId="0" applyFont="1" applyAlignment="1">
      <alignment horizontal="center"/>
    </xf>
    <xf numFmtId="0" fontId="4" fillId="0" borderId="0" xfId="0" applyFont="1" applyAlignment="1">
      <alignment vertical="center"/>
    </xf>
    <xf numFmtId="0" fontId="23" fillId="0" borderId="1" xfId="44" applyNumberFormat="1" applyFont="1" applyBorder="1" applyAlignment="1">
      <alignment horizontal="center"/>
    </xf>
    <xf numFmtId="3" fontId="8" fillId="0" borderId="2" xfId="0" applyNumberFormat="1" applyFont="1" applyBorder="1"/>
    <xf numFmtId="0" fontId="23" fillId="0" borderId="2" xfId="44" applyNumberFormat="1" applyFont="1" applyBorder="1" applyAlignment="1">
      <alignment horizontal="center"/>
    </xf>
    <xf numFmtId="0" fontId="23" fillId="0" borderId="1" xfId="44" applyNumberFormat="1" applyFont="1" applyBorder="1" applyAlignment="1">
      <alignment horizontal="center" vertical="center"/>
    </xf>
    <xf numFmtId="166" fontId="4" fillId="0" borderId="0" xfId="7" applyNumberFormat="1" applyFont="1"/>
    <xf numFmtId="0" fontId="15" fillId="0" borderId="0" xfId="0" applyFont="1" applyBorder="1" applyAlignment="1">
      <alignment vertical="center"/>
    </xf>
    <xf numFmtId="166" fontId="15" fillId="0" borderId="0" xfId="7" applyNumberFormat="1" applyFont="1" applyBorder="1" applyAlignment="1">
      <alignment vertical="center"/>
    </xf>
    <xf numFmtId="0" fontId="36" fillId="2" borderId="0" xfId="0" applyFont="1" applyFill="1" applyBorder="1" applyAlignment="1">
      <alignment horizontal="center" vertical="center" wrapText="1"/>
    </xf>
    <xf numFmtId="0" fontId="4" fillId="2" borderId="0" xfId="0" applyFont="1" applyFill="1" applyBorder="1" applyAlignment="1">
      <alignment horizontal="center" wrapText="1"/>
    </xf>
    <xf numFmtId="0" fontId="9" fillId="3" borderId="1" xfId="44" applyFont="1" applyFill="1" applyBorder="1" applyAlignment="1">
      <alignment horizontal="right" vertical="center" wrapText="1"/>
    </xf>
    <xf numFmtId="0" fontId="23" fillId="2" borderId="2" xfId="44" applyNumberFormat="1" applyFont="1" applyFill="1" applyBorder="1" applyAlignment="1">
      <alignment horizontal="center" vertical="center"/>
    </xf>
    <xf numFmtId="3" fontId="23" fillId="2" borderId="2" xfId="44" applyNumberFormat="1" applyFont="1" applyFill="1" applyBorder="1" applyAlignment="1">
      <alignment horizontal="right" vertical="center"/>
    </xf>
    <xf numFmtId="0" fontId="0" fillId="2" borderId="0" xfId="0" applyFill="1"/>
    <xf numFmtId="0" fontId="4" fillId="2" borderId="0" xfId="0" applyFont="1" applyFill="1"/>
    <xf numFmtId="0" fontId="23" fillId="2" borderId="2" xfId="44" applyNumberFormat="1" applyFont="1" applyFill="1" applyBorder="1" applyAlignment="1">
      <alignment horizontal="center"/>
    </xf>
    <xf numFmtId="0" fontId="10" fillId="3" borderId="56" xfId="0" applyFont="1" applyFill="1" applyBorder="1" applyAlignment="1">
      <alignment horizontal="left"/>
    </xf>
    <xf numFmtId="166" fontId="10" fillId="3" borderId="56" xfId="1" applyNumberFormat="1" applyFont="1" applyFill="1" applyBorder="1" applyAlignment="1">
      <alignment horizontal="right"/>
    </xf>
    <xf numFmtId="0" fontId="1" fillId="0" borderId="0" xfId="0" applyFont="1" applyAlignment="1">
      <alignment horizontal="center"/>
    </xf>
    <xf numFmtId="0" fontId="3" fillId="0" borderId="0" xfId="3" applyAlignment="1" applyProtection="1">
      <alignment horizontal="center"/>
    </xf>
    <xf numFmtId="0" fontId="4" fillId="0" borderId="44" xfId="4" applyFont="1" applyBorder="1">
      <alignment vertical="top"/>
    </xf>
    <xf numFmtId="0" fontId="3" fillId="0" borderId="44" xfId="3" applyBorder="1" applyProtection="1">
      <alignment vertical="top"/>
    </xf>
    <xf numFmtId="0" fontId="9" fillId="3" borderId="2" xfId="4" applyFont="1" applyFill="1" applyBorder="1" applyAlignment="1">
      <alignment horizontal="left" vertical="center" wrapText="1"/>
    </xf>
    <xf numFmtId="1" fontId="8" fillId="3" borderId="2" xfId="4" applyNumberFormat="1" applyFont="1" applyFill="1" applyBorder="1" applyAlignment="1">
      <alignment horizontal="center" vertical="center" wrapText="1"/>
    </xf>
    <xf numFmtId="3" fontId="11" fillId="0" borderId="2" xfId="4" applyNumberFormat="1" applyFont="1" applyBorder="1" applyAlignment="1">
      <alignment horizontal="right"/>
    </xf>
    <xf numFmtId="3" fontId="8" fillId="4" borderId="2" xfId="4" applyNumberFormat="1" applyFont="1" applyFill="1" applyBorder="1" applyAlignment="1">
      <alignment horizontal="right" vertical="center"/>
    </xf>
    <xf numFmtId="3" fontId="4" fillId="0" borderId="0" xfId="4" applyNumberFormat="1" applyFont="1">
      <alignment vertical="top"/>
    </xf>
    <xf numFmtId="3" fontId="4" fillId="0" borderId="0" xfId="4" applyNumberFormat="1" applyFont="1" applyFill="1" applyBorder="1">
      <alignment vertical="top"/>
    </xf>
    <xf numFmtId="0" fontId="15" fillId="0" borderId="0" xfId="6" applyFont="1" applyFill="1" applyBorder="1" applyAlignment="1"/>
    <xf numFmtId="3" fontId="4" fillId="0" borderId="0" xfId="6" applyNumberFormat="1" applyFont="1" applyFill="1" applyBorder="1" applyAlignment="1"/>
    <xf numFmtId="3" fontId="11" fillId="0" borderId="0" xfId="6" applyNumberFormat="1" applyFont="1" applyFill="1" applyBorder="1" applyAlignment="1">
      <alignment horizontal="center"/>
    </xf>
    <xf numFmtId="3" fontId="10" fillId="0" borderId="0" xfId="6" applyNumberFormat="1" applyFont="1" applyFill="1" applyBorder="1" applyAlignment="1">
      <alignment horizontal="right"/>
    </xf>
    <xf numFmtId="0" fontId="8" fillId="0" borderId="44" xfId="4" applyFont="1" applyBorder="1" applyAlignment="1">
      <alignment horizontal="centerContinuous"/>
    </xf>
    <xf numFmtId="0" fontId="15" fillId="0" borderId="44" xfId="4" applyFont="1" applyBorder="1" applyAlignment="1">
      <alignment horizontal="centerContinuous"/>
    </xf>
    <xf numFmtId="0" fontId="12" fillId="4" borderId="2" xfId="6" applyFont="1" applyFill="1" applyBorder="1" applyAlignment="1">
      <alignment horizontal="left" vertical="center" wrapText="1"/>
    </xf>
    <xf numFmtId="3" fontId="10" fillId="4" borderId="2" xfId="6" applyNumberFormat="1" applyFont="1" applyFill="1" applyBorder="1" applyAlignment="1"/>
    <xf numFmtId="1" fontId="4" fillId="0" borderId="0" xfId="4" applyNumberFormat="1" applyFont="1">
      <alignment vertical="top"/>
    </xf>
    <xf numFmtId="3" fontId="10" fillId="4" borderId="2" xfId="4" applyNumberFormat="1" applyFont="1" applyFill="1" applyBorder="1" applyAlignment="1">
      <alignment vertical="center"/>
    </xf>
    <xf numFmtId="0" fontId="14" fillId="0" borderId="0" xfId="4" applyFont="1" applyAlignment="1">
      <alignment horizontal="left"/>
    </xf>
    <xf numFmtId="0" fontId="15" fillId="0" borderId="0" xfId="4" applyFont="1" applyBorder="1" applyAlignment="1">
      <alignment horizontal="centerContinuous"/>
    </xf>
    <xf numFmtId="0" fontId="4" fillId="0" borderId="0" xfId="4" applyFont="1" applyAlignment="1">
      <alignment horizontal="centerContinuous" wrapText="1"/>
    </xf>
    <xf numFmtId="0" fontId="4" fillId="2" borderId="0" xfId="4" applyFont="1" applyFill="1" applyBorder="1">
      <alignment vertical="top"/>
    </xf>
    <xf numFmtId="0" fontId="4" fillId="0" borderId="45" xfId="6" applyFont="1" applyBorder="1">
      <alignment vertical="top"/>
    </xf>
    <xf numFmtId="0" fontId="18" fillId="0" borderId="45" xfId="3" applyFont="1" applyBorder="1" applyProtection="1">
      <alignment vertical="top"/>
    </xf>
    <xf numFmtId="0" fontId="18" fillId="0" borderId="0" xfId="3" applyFont="1" applyProtection="1">
      <alignment vertical="top"/>
    </xf>
    <xf numFmtId="0" fontId="10" fillId="0" borderId="0" xfId="4" applyFont="1" applyBorder="1" applyAlignment="1">
      <alignment horizontal="right"/>
    </xf>
    <xf numFmtId="0" fontId="10" fillId="2" borderId="0" xfId="4" applyFont="1" applyFill="1" applyBorder="1" applyAlignment="1">
      <alignment horizontal="center" vertical="center" wrapText="1"/>
    </xf>
    <xf numFmtId="3" fontId="10" fillId="0" borderId="0" xfId="4" applyNumberFormat="1" applyFont="1" applyBorder="1" applyAlignment="1"/>
    <xf numFmtId="3" fontId="4" fillId="2" borderId="0" xfId="4" applyNumberFormat="1" applyFont="1" applyFill="1" applyBorder="1">
      <alignment vertical="top"/>
    </xf>
    <xf numFmtId="3" fontId="23" fillId="0" borderId="2" xfId="6" applyNumberFormat="1" applyFont="1" applyBorder="1" applyAlignment="1"/>
    <xf numFmtId="3" fontId="10" fillId="2" borderId="2" xfId="6" applyNumberFormat="1" applyFont="1" applyFill="1" applyBorder="1" applyAlignment="1">
      <alignment horizontal="right"/>
    </xf>
    <xf numFmtId="3" fontId="23" fillId="2" borderId="2" xfId="6" applyNumberFormat="1" applyFont="1" applyFill="1" applyBorder="1" applyAlignment="1"/>
    <xf numFmtId="3" fontId="4" fillId="2" borderId="0" xfId="4" applyNumberFormat="1" applyFont="1" applyFill="1" applyBorder="1" applyAlignment="1"/>
    <xf numFmtId="0" fontId="20" fillId="0" borderId="0" xfId="4" applyFont="1" applyAlignment="1">
      <alignment horizontal="left"/>
    </xf>
    <xf numFmtId="0" fontId="10" fillId="2" borderId="0" xfId="4" applyFont="1" applyFill="1" applyBorder="1" applyAlignment="1">
      <alignment horizontal="right"/>
    </xf>
    <xf numFmtId="1" fontId="4" fillId="2" borderId="0" xfId="4" applyNumberFormat="1" applyFont="1" applyFill="1" applyBorder="1" applyAlignment="1">
      <alignment horizontal="center" vertical="center" wrapText="1"/>
    </xf>
    <xf numFmtId="0" fontId="15" fillId="2" borderId="0" xfId="4" applyFont="1" applyFill="1" applyBorder="1" applyAlignment="1">
      <alignment horizontal="center" vertical="center" wrapText="1"/>
    </xf>
    <xf numFmtId="0" fontId="4" fillId="2" borderId="0" xfId="4" applyFont="1" applyFill="1" applyBorder="1" applyAlignment="1">
      <alignment horizontal="center" vertical="center" wrapText="1"/>
    </xf>
    <xf numFmtId="3" fontId="4" fillId="0" borderId="0" xfId="4" applyNumberFormat="1" applyFont="1" applyAlignment="1">
      <alignment horizontal="centerContinuous" wrapText="1"/>
    </xf>
    <xf numFmtId="0" fontId="4" fillId="0" borderId="0" xfId="4" applyFont="1" applyBorder="1" applyAlignment="1">
      <alignment horizontal="justify"/>
    </xf>
    <xf numFmtId="166" fontId="4" fillId="0" borderId="0" xfId="7" applyNumberFormat="1" applyFont="1" applyAlignment="1">
      <alignment vertical="top"/>
    </xf>
    <xf numFmtId="166" fontId="4" fillId="2" borderId="0" xfId="4" applyNumberFormat="1" applyFont="1" applyFill="1" applyBorder="1">
      <alignment vertical="top"/>
    </xf>
    <xf numFmtId="1" fontId="4" fillId="2" borderId="0" xfId="4" applyNumberFormat="1" applyFont="1" applyFill="1">
      <alignment vertical="top"/>
    </xf>
    <xf numFmtId="0" fontId="19" fillId="0" borderId="0" xfId="4" applyFont="1" applyAlignment="1">
      <alignment horizontal="justify" wrapText="1"/>
    </xf>
    <xf numFmtId="0" fontId="14" fillId="0" borderId="0" xfId="4" applyFont="1" applyBorder="1" applyAlignment="1">
      <alignment horizontal="center" vertical="center"/>
    </xf>
    <xf numFmtId="3" fontId="15" fillId="0" borderId="42" xfId="4" applyNumberFormat="1" applyFont="1" applyBorder="1" applyAlignment="1"/>
    <xf numFmtId="0" fontId="3" fillId="0" borderId="0" xfId="3" quotePrefix="1" applyFill="1" applyAlignment="1" applyProtection="1"/>
    <xf numFmtId="0" fontId="3" fillId="0" borderId="0" xfId="3" applyAlignment="1" applyProtection="1">
      <alignment horizontal="center" vertical="top"/>
    </xf>
    <xf numFmtId="0" fontId="9" fillId="3" borderId="2" xfId="44" applyFont="1" applyFill="1" applyBorder="1" applyAlignment="1">
      <alignment horizontal="center" vertical="center" wrapText="1"/>
    </xf>
    <xf numFmtId="0" fontId="20" fillId="0" borderId="0" xfId="45" applyFont="1" applyBorder="1" applyAlignment="1">
      <alignment horizontal="left" vertical="center"/>
    </xf>
    <xf numFmtId="0" fontId="20" fillId="0" borderId="0" xfId="45" applyFont="1" applyAlignment="1">
      <alignment horizontal="left" vertical="center"/>
    </xf>
    <xf numFmtId="166" fontId="11" fillId="0" borderId="8" xfId="7" applyNumberFormat="1" applyFont="1" applyBorder="1" applyAlignment="1">
      <alignment horizontal="center"/>
    </xf>
    <xf numFmtId="0" fontId="8" fillId="0" borderId="0" xfId="4" applyFont="1" applyBorder="1" applyAlignment="1">
      <alignment horizontal="center" wrapText="1"/>
    </xf>
    <xf numFmtId="0" fontId="8" fillId="0" borderId="0" xfId="4" applyFont="1" applyBorder="1" applyAlignment="1">
      <alignment horizontal="center"/>
    </xf>
    <xf numFmtId="0" fontId="8" fillId="0" borderId="45" xfId="4" applyFont="1" applyBorder="1" applyAlignment="1">
      <alignment horizontal="center"/>
    </xf>
    <xf numFmtId="0" fontId="4" fillId="0" borderId="0" xfId="79" applyAlignment="1"/>
    <xf numFmtId="0" fontId="23" fillId="0" borderId="0" xfId="79" applyFont="1" applyAlignment="1"/>
    <xf numFmtId="0" fontId="71" fillId="0" borderId="0" xfId="79" applyFont="1" applyAlignment="1"/>
    <xf numFmtId="0" fontId="40" fillId="0" borderId="0" xfId="79" applyFont="1" applyAlignment="1"/>
    <xf numFmtId="3" fontId="8" fillId="4" borderId="2" xfId="4" applyNumberFormat="1" applyFont="1" applyFill="1" applyBorder="1" applyAlignment="1">
      <alignment horizontal="center" vertical="center"/>
    </xf>
    <xf numFmtId="0" fontId="4" fillId="0" borderId="0" xfId="79" applyFill="1">
      <alignment vertical="top"/>
    </xf>
    <xf numFmtId="0" fontId="4" fillId="0" borderId="0" xfId="4" applyAlignment="1"/>
    <xf numFmtId="0" fontId="0" fillId="0" borderId="0" xfId="0" applyAlignment="1">
      <alignment horizontal="center"/>
    </xf>
    <xf numFmtId="0" fontId="20" fillId="0" borderId="0" xfId="0" applyFont="1" applyBorder="1" applyAlignment="1"/>
    <xf numFmtId="0" fontId="4" fillId="0" borderId="0" xfId="4" applyAlignment="1">
      <alignment wrapText="1"/>
    </xf>
    <xf numFmtId="0" fontId="7" fillId="0" borderId="0" xfId="4" applyFont="1" applyAlignment="1"/>
    <xf numFmtId="0" fontId="9" fillId="3" borderId="0" xfId="4" applyFont="1" applyFill="1" applyBorder="1" applyAlignment="1">
      <alignment horizontal="center" vertical="center" wrapText="1"/>
    </xf>
    <xf numFmtId="0" fontId="9" fillId="3" borderId="1" xfId="4" applyFont="1" applyFill="1" applyBorder="1" applyAlignment="1">
      <alignment horizontal="center" vertical="center" wrapText="1"/>
    </xf>
    <xf numFmtId="3" fontId="35" fillId="0" borderId="0" xfId="0" applyNumberFormat="1" applyFont="1" applyFill="1" applyBorder="1" applyAlignment="1">
      <alignment horizontal="left" vertical="center" wrapText="1"/>
    </xf>
    <xf numFmtId="0" fontId="35" fillId="0" borderId="0" xfId="0" applyFont="1" applyFill="1" applyAlignment="1">
      <alignment horizontal="left" vertical="center" wrapText="1"/>
    </xf>
    <xf numFmtId="0" fontId="35" fillId="0" borderId="0" xfId="0" applyFont="1" applyBorder="1" applyAlignment="1">
      <alignment wrapText="1"/>
    </xf>
    <xf numFmtId="0" fontId="4" fillId="0" borderId="0" xfId="0" applyFont="1" applyFill="1" applyBorder="1" applyAlignment="1">
      <alignment wrapText="1"/>
    </xf>
    <xf numFmtId="0" fontId="4" fillId="0" borderId="0" xfId="0" applyFont="1" applyBorder="1" applyAlignment="1">
      <alignment wrapText="1"/>
    </xf>
    <xf numFmtId="3" fontId="8" fillId="0" borderId="0" xfId="0" applyNumberFormat="1" applyFont="1" applyFill="1" applyAlignment="1">
      <alignment horizontal="center" vertical="center" wrapText="1"/>
    </xf>
    <xf numFmtId="0" fontId="9" fillId="3" borderId="0" xfId="44" applyFont="1" applyFill="1" applyBorder="1" applyAlignment="1">
      <alignment horizontal="center" vertical="center" wrapText="1"/>
    </xf>
    <xf numFmtId="0" fontId="0" fillId="0" borderId="0" xfId="0" applyAlignment="1">
      <alignment horizontal="center"/>
    </xf>
    <xf numFmtId="0" fontId="9" fillId="3" borderId="2" xfId="44" applyFont="1" applyFill="1" applyBorder="1" applyAlignment="1">
      <alignment horizontal="center" vertical="center" wrapText="1"/>
    </xf>
    <xf numFmtId="0" fontId="9" fillId="3" borderId="1" xfId="44" applyFont="1" applyFill="1" applyBorder="1" applyAlignment="1">
      <alignment horizontal="center" vertical="center" wrapText="1"/>
    </xf>
    <xf numFmtId="0" fontId="12" fillId="3" borderId="1" xfId="44" applyFont="1" applyFill="1" applyBorder="1" applyAlignment="1">
      <alignment horizontal="center" vertical="center" wrapText="1"/>
    </xf>
    <xf numFmtId="0" fontId="11" fillId="0" borderId="0" xfId="61" applyFont="1" applyFill="1" applyAlignment="1"/>
    <xf numFmtId="0" fontId="11" fillId="0" borderId="55" xfId="61" applyFont="1" applyFill="1" applyBorder="1" applyAlignment="1"/>
    <xf numFmtId="0" fontId="10" fillId="3" borderId="56" xfId="61" applyFont="1" applyFill="1" applyBorder="1" applyAlignment="1">
      <alignment horizontal="left"/>
    </xf>
    <xf numFmtId="0" fontId="10" fillId="3" borderId="56" xfId="61" applyFont="1" applyFill="1" applyBorder="1" applyAlignment="1">
      <alignment horizontal="center"/>
    </xf>
    <xf numFmtId="0" fontId="23" fillId="15" borderId="72" xfId="61" applyFont="1" applyFill="1" applyBorder="1" applyAlignment="1">
      <alignment vertical="center"/>
    </xf>
    <xf numFmtId="3" fontId="23" fillId="15" borderId="72" xfId="61" applyNumberFormat="1" applyFont="1" applyFill="1" applyBorder="1" applyAlignment="1">
      <alignment vertical="center"/>
    </xf>
    <xf numFmtId="0" fontId="23" fillId="15" borderId="73" xfId="61" applyFont="1" applyFill="1" applyBorder="1" applyAlignment="1">
      <alignment vertical="center"/>
    </xf>
    <xf numFmtId="3" fontId="23" fillId="15" borderId="73" xfId="61" applyNumberFormat="1" applyFont="1" applyFill="1" applyBorder="1" applyAlignment="1">
      <alignment vertical="center"/>
    </xf>
    <xf numFmtId="0" fontId="10" fillId="4" borderId="74" xfId="61" applyFont="1" applyFill="1" applyBorder="1" applyAlignment="1">
      <alignment horizontal="left" vertical="center"/>
    </xf>
    <xf numFmtId="166" fontId="10" fillId="4" borderId="74" xfId="7" applyNumberFormat="1" applyFont="1" applyFill="1" applyBorder="1" applyAlignment="1">
      <alignment vertical="center"/>
    </xf>
    <xf numFmtId="166" fontId="11" fillId="0" borderId="0" xfId="61" applyNumberFormat="1" applyFont="1" applyFill="1" applyAlignment="1"/>
    <xf numFmtId="0" fontId="23" fillId="15" borderId="75" xfId="61" applyFont="1" applyFill="1" applyBorder="1" applyAlignment="1">
      <alignment vertical="center"/>
    </xf>
    <xf numFmtId="3" fontId="23" fillId="15" borderId="75" xfId="61" applyNumberFormat="1" applyFont="1" applyFill="1" applyBorder="1" applyAlignment="1">
      <alignment vertical="center"/>
    </xf>
    <xf numFmtId="0" fontId="10" fillId="0" borderId="0" xfId="61" applyFont="1" applyFill="1" applyBorder="1" applyAlignment="1">
      <alignment horizontal="left" vertical="center"/>
    </xf>
    <xf numFmtId="166" fontId="10" fillId="0" borderId="0" xfId="7" applyNumberFormat="1" applyFont="1" applyFill="1" applyBorder="1" applyAlignment="1">
      <alignment vertical="center"/>
    </xf>
    <xf numFmtId="0" fontId="23" fillId="0" borderId="0" xfId="61" applyFont="1" applyFill="1" applyAlignment="1"/>
    <xf numFmtId="0" fontId="4" fillId="0" borderId="0" xfId="61" applyFont="1" applyFill="1" applyBorder="1" applyAlignment="1"/>
    <xf numFmtId="0" fontId="11" fillId="0" borderId="0" xfId="61" applyFont="1" applyFill="1" applyBorder="1" applyAlignment="1"/>
    <xf numFmtId="0" fontId="11" fillId="0" borderId="0" xfId="61" applyFont="1" applyFill="1" applyAlignment="1">
      <alignment horizontal="centerContinuous"/>
    </xf>
    <xf numFmtId="0" fontId="11" fillId="0" borderId="76" xfId="61" applyFont="1" applyFill="1" applyBorder="1" applyAlignment="1">
      <alignment horizontal="center" vertical="center"/>
    </xf>
    <xf numFmtId="0" fontId="10" fillId="3" borderId="56" xfId="61" applyFont="1" applyFill="1" applyBorder="1" applyAlignment="1">
      <alignment horizontal="center" vertical="center" wrapText="1"/>
    </xf>
    <xf numFmtId="0" fontId="10" fillId="3" borderId="56" xfId="61" applyFont="1" applyFill="1" applyBorder="1" applyAlignment="1">
      <alignment horizontal="center" vertical="center"/>
    </xf>
    <xf numFmtId="3" fontId="23" fillId="4" borderId="72" xfId="61" applyNumberFormat="1" applyFont="1" applyFill="1" applyBorder="1" applyAlignment="1">
      <alignment vertical="center"/>
    </xf>
    <xf numFmtId="0" fontId="23" fillId="15" borderId="58" xfId="61" applyFont="1" applyFill="1" applyBorder="1" applyAlignment="1">
      <alignment vertical="center"/>
    </xf>
    <xf numFmtId="3" fontId="23" fillId="15" borderId="58" xfId="61" applyNumberFormat="1" applyFont="1" applyFill="1" applyBorder="1" applyAlignment="1">
      <alignment vertical="center"/>
    </xf>
    <xf numFmtId="3" fontId="23" fillId="4" borderId="58" xfId="61" applyNumberFormat="1" applyFont="1" applyFill="1" applyBorder="1" applyAlignment="1">
      <alignment vertical="center"/>
    </xf>
    <xf numFmtId="3" fontId="23" fillId="4" borderId="75" xfId="61" applyNumberFormat="1" applyFont="1" applyFill="1" applyBorder="1" applyAlignment="1">
      <alignment vertical="center"/>
    </xf>
    <xf numFmtId="0" fontId="47" fillId="0" borderId="0" xfId="61" applyFont="1" applyFill="1" applyBorder="1" applyAlignment="1"/>
    <xf numFmtId="3" fontId="11" fillId="0" borderId="0" xfId="61" applyNumberFormat="1" applyFont="1" applyFill="1" applyBorder="1" applyAlignment="1"/>
    <xf numFmtId="3" fontId="11" fillId="0" borderId="0" xfId="61" applyNumberFormat="1" applyFont="1" applyFill="1" applyAlignment="1"/>
    <xf numFmtId="0" fontId="11" fillId="0" borderId="76" xfId="61" applyFont="1" applyFill="1" applyBorder="1" applyAlignment="1"/>
    <xf numFmtId="0" fontId="4" fillId="0" borderId="76" xfId="61" applyFont="1" applyFill="1" applyBorder="1" applyAlignment="1"/>
    <xf numFmtId="0" fontId="10" fillId="3" borderId="56" xfId="61" applyFont="1" applyFill="1" applyBorder="1" applyAlignment="1">
      <alignment horizontal="left" vertical="top"/>
    </xf>
    <xf numFmtId="0" fontId="4" fillId="0" borderId="0" xfId="61" applyFont="1" applyFill="1" applyAlignment="1"/>
    <xf numFmtId="0" fontId="10" fillId="3" borderId="59" xfId="61" applyFont="1" applyFill="1" applyBorder="1" applyAlignment="1">
      <alignment horizontal="left"/>
    </xf>
    <xf numFmtId="0" fontId="10" fillId="3" borderId="59" xfId="61" applyFont="1" applyFill="1" applyBorder="1" applyAlignment="1">
      <alignment horizontal="center" vertical="center" wrapText="1"/>
    </xf>
    <xf numFmtId="0" fontId="10" fillId="3" borderId="59" xfId="61" applyFont="1" applyFill="1" applyBorder="1" applyAlignment="1">
      <alignment horizontal="center" vertical="center"/>
    </xf>
    <xf numFmtId="0" fontId="10" fillId="3" borderId="60" xfId="61" applyFont="1" applyFill="1" applyBorder="1" applyAlignment="1">
      <alignment horizontal="left"/>
    </xf>
    <xf numFmtId="0" fontId="10" fillId="3" borderId="60" xfId="61" applyFont="1" applyFill="1" applyBorder="1" applyAlignment="1">
      <alignment horizontal="center" vertical="center" wrapText="1"/>
    </xf>
    <xf numFmtId="0" fontId="10" fillId="3" borderId="60" xfId="61" applyFont="1" applyFill="1" applyBorder="1" applyAlignment="1">
      <alignment horizontal="center" vertical="center"/>
    </xf>
    <xf numFmtId="3" fontId="23" fillId="15" borderId="58" xfId="77" applyNumberFormat="1" applyFont="1" applyFill="1" applyBorder="1" applyAlignment="1">
      <alignment vertical="center"/>
    </xf>
    <xf numFmtId="175" fontId="4" fillId="0" borderId="0" xfId="61" applyNumberFormat="1" applyFont="1" applyFill="1" applyAlignment="1"/>
    <xf numFmtId="165" fontId="4" fillId="0" borderId="0" xfId="74" applyNumberFormat="1" applyFont="1" applyFill="1" applyAlignment="1"/>
    <xf numFmtId="3" fontId="10" fillId="4" borderId="74" xfId="61" applyNumberFormat="1" applyFont="1" applyFill="1" applyBorder="1" applyAlignment="1">
      <alignment horizontal="right" vertical="center"/>
    </xf>
    <xf numFmtId="181" fontId="4" fillId="0" borderId="0" xfId="61" applyNumberFormat="1" applyFont="1" applyFill="1" applyAlignment="1"/>
    <xf numFmtId="3" fontId="4" fillId="0" borderId="0" xfId="61" applyNumberFormat="1" applyFont="1" applyFill="1" applyAlignment="1"/>
    <xf numFmtId="166" fontId="4" fillId="0" borderId="0" xfId="61" applyNumberFormat="1" applyFont="1" applyFill="1" applyAlignment="1"/>
    <xf numFmtId="166" fontId="8" fillId="0" borderId="0" xfId="7" applyNumberFormat="1" applyFont="1" applyFill="1" applyAlignment="1"/>
    <xf numFmtId="166" fontId="11" fillId="0" borderId="0" xfId="7" applyNumberFormat="1" applyFont="1" applyFill="1" applyAlignment="1"/>
    <xf numFmtId="0" fontId="10" fillId="3" borderId="56" xfId="61" applyFont="1" applyFill="1" applyBorder="1" applyAlignment="1">
      <alignment horizontal="left" vertical="center"/>
    </xf>
    <xf numFmtId="9" fontId="11" fillId="0" borderId="0" xfId="7" applyNumberFormat="1" applyFont="1" applyFill="1" applyAlignment="1"/>
    <xf numFmtId="182" fontId="11" fillId="0" borderId="0" xfId="7" applyNumberFormat="1" applyFont="1" applyFill="1" applyAlignment="1"/>
    <xf numFmtId="165" fontId="11" fillId="0" borderId="0" xfId="61" applyNumberFormat="1" applyFont="1" applyFill="1" applyAlignment="1"/>
    <xf numFmtId="175" fontId="11" fillId="0" borderId="0" xfId="7" applyNumberFormat="1" applyFont="1" applyFill="1" applyAlignment="1"/>
    <xf numFmtId="175" fontId="11" fillId="0" borderId="0" xfId="61" applyNumberFormat="1" applyFont="1" applyFill="1" applyAlignment="1"/>
    <xf numFmtId="175" fontId="8" fillId="0" borderId="0" xfId="7" applyNumberFormat="1" applyFont="1" applyFill="1" applyAlignment="1"/>
    <xf numFmtId="166" fontId="8" fillId="0" borderId="0" xfId="61" applyNumberFormat="1" applyFont="1" applyFill="1" applyAlignment="1"/>
    <xf numFmtId="9" fontId="11" fillId="0" borderId="0" xfId="61" applyNumberFormat="1" applyFont="1" applyFill="1" applyAlignment="1"/>
    <xf numFmtId="3" fontId="65" fillId="15" borderId="72" xfId="61" applyNumberFormat="1" applyFont="1" applyFill="1" applyBorder="1" applyAlignment="1">
      <alignment vertical="center"/>
    </xf>
    <xf numFmtId="3" fontId="65" fillId="15" borderId="58" xfId="61" applyNumberFormat="1" applyFont="1" applyFill="1" applyBorder="1" applyAlignment="1">
      <alignment vertical="center"/>
    </xf>
    <xf numFmtId="0" fontId="4" fillId="0" borderId="0" xfId="61" applyFont="1" applyFill="1" applyBorder="1" applyAlignment="1">
      <alignment vertical="top"/>
    </xf>
    <xf numFmtId="0" fontId="76" fillId="0" borderId="0" xfId="77" applyFont="1" applyFill="1" applyBorder="1" applyAlignment="1">
      <alignment horizontal="left" vertical="top"/>
    </xf>
    <xf numFmtId="3" fontId="65" fillId="15" borderId="75" xfId="61" applyNumberFormat="1" applyFont="1" applyFill="1" applyBorder="1" applyAlignment="1">
      <alignment vertical="center"/>
    </xf>
    <xf numFmtId="166" fontId="4" fillId="0" borderId="0" xfId="7" applyNumberFormat="1" applyFont="1" applyFill="1" applyAlignment="1"/>
    <xf numFmtId="0" fontId="15" fillId="0" borderId="0" xfId="77" applyFont="1" applyAlignment="1">
      <alignment horizontal="center" vertical="center"/>
    </xf>
    <xf numFmtId="166" fontId="15" fillId="0" borderId="0" xfId="77" applyNumberFormat="1" applyFont="1" applyAlignment="1">
      <alignment horizontal="center" vertical="center"/>
    </xf>
    <xf numFmtId="3" fontId="8" fillId="0" borderId="0" xfId="61" applyNumberFormat="1" applyFont="1" applyFill="1" applyBorder="1" applyAlignment="1"/>
    <xf numFmtId="0" fontId="8" fillId="0" borderId="0" xfId="61" applyFont="1" applyFill="1" applyAlignment="1"/>
    <xf numFmtId="0" fontId="10" fillId="2" borderId="0" xfId="61" applyFont="1" applyFill="1" applyBorder="1" applyAlignment="1">
      <alignment horizontal="left"/>
    </xf>
    <xf numFmtId="0" fontId="10" fillId="2" borderId="0" xfId="61" applyFont="1" applyFill="1" applyBorder="1" applyAlignment="1">
      <alignment horizontal="center" vertical="center" wrapText="1"/>
    </xf>
    <xf numFmtId="166" fontId="12" fillId="4" borderId="74" xfId="7" applyNumberFormat="1" applyFont="1" applyFill="1" applyBorder="1" applyAlignment="1">
      <alignment vertical="center"/>
    </xf>
    <xf numFmtId="0" fontId="20" fillId="0" borderId="0" xfId="61" applyFont="1" applyFill="1" applyAlignment="1"/>
    <xf numFmtId="3" fontId="11" fillId="0" borderId="0" xfId="61" applyNumberFormat="1" applyFill="1">
      <alignment vertical="top"/>
    </xf>
    <xf numFmtId="0" fontId="11" fillId="0" borderId="0" xfId="61" applyFont="1" applyFill="1" applyBorder="1" applyAlignment="1">
      <alignment horizontal="centerContinuous"/>
    </xf>
    <xf numFmtId="183" fontId="23" fillId="0" borderId="0" xfId="61" applyNumberFormat="1" applyFont="1" applyFill="1" applyBorder="1" applyAlignment="1">
      <alignment horizontal="centerContinuous"/>
    </xf>
    <xf numFmtId="175" fontId="8" fillId="0" borderId="0" xfId="61" applyNumberFormat="1" applyFont="1" applyFill="1" applyAlignment="1"/>
    <xf numFmtId="3" fontId="23" fillId="4" borderId="73" xfId="61" applyNumberFormat="1" applyFont="1" applyFill="1" applyBorder="1" applyAlignment="1">
      <alignment vertical="center"/>
    </xf>
    <xf numFmtId="0" fontId="23" fillId="0" borderId="78" xfId="61" applyFont="1" applyFill="1" applyBorder="1" applyAlignment="1">
      <alignment horizontal="center"/>
    </xf>
    <xf numFmtId="0" fontId="77" fillId="0" borderId="0" xfId="61" applyFont="1" applyFill="1" applyBorder="1" applyAlignment="1"/>
    <xf numFmtId="166" fontId="8" fillId="0" borderId="0" xfId="7" applyNumberFormat="1" applyFont="1" applyFill="1" applyBorder="1" applyAlignment="1"/>
    <xf numFmtId="0" fontId="15" fillId="0" borderId="0" xfId="77" applyFont="1" applyFill="1" applyBorder="1" applyAlignment="1">
      <alignment horizontal="center" vertical="center"/>
    </xf>
    <xf numFmtId="2" fontId="11" fillId="0" borderId="0" xfId="61" applyNumberFormat="1" applyFont="1" applyFill="1" applyBorder="1" applyAlignment="1"/>
    <xf numFmtId="175" fontId="77" fillId="0" borderId="0" xfId="61" applyNumberFormat="1" applyFont="1" applyFill="1" applyBorder="1" applyAlignment="1"/>
    <xf numFmtId="166" fontId="11" fillId="0" borderId="0" xfId="7" applyNumberFormat="1" applyFont="1" applyFill="1" applyBorder="1" applyAlignment="1"/>
    <xf numFmtId="0" fontId="23" fillId="0" borderId="0" xfId="61" applyFont="1" applyFill="1" applyBorder="1" applyAlignment="1">
      <alignment vertical="center"/>
    </xf>
    <xf numFmtId="184" fontId="11" fillId="0" borderId="0" xfId="61" applyNumberFormat="1" applyFont="1" applyFill="1" applyBorder="1" applyAlignment="1"/>
    <xf numFmtId="175" fontId="11" fillId="0" borderId="0" xfId="61" applyNumberFormat="1" applyFont="1" applyFill="1" applyBorder="1" applyAlignment="1"/>
    <xf numFmtId="175" fontId="8" fillId="0" borderId="0" xfId="61" applyNumberFormat="1" applyFont="1" applyFill="1" applyBorder="1" applyAlignment="1"/>
    <xf numFmtId="0" fontId="12" fillId="4" borderId="74" xfId="61" applyFont="1" applyFill="1" applyBorder="1" applyAlignment="1">
      <alignment horizontal="left" vertical="center"/>
    </xf>
    <xf numFmtId="0" fontId="12" fillId="0" borderId="0" xfId="61" applyFont="1" applyFill="1" applyBorder="1" applyAlignment="1">
      <alignment horizontal="left" vertical="center"/>
    </xf>
    <xf numFmtId="166" fontId="12" fillId="0" borderId="0" xfId="7" applyNumberFormat="1" applyFont="1" applyFill="1" applyBorder="1" applyAlignment="1">
      <alignment vertical="center"/>
    </xf>
    <xf numFmtId="166" fontId="11" fillId="0" borderId="0" xfId="7" applyNumberFormat="1" applyFont="1" applyFill="1" applyBorder="1" applyAlignment="1">
      <alignment horizontal="center" vertical="center"/>
    </xf>
    <xf numFmtId="166" fontId="78" fillId="0" borderId="0" xfId="7" applyNumberFormat="1" applyFont="1" applyFill="1" applyBorder="1" applyAlignment="1"/>
    <xf numFmtId="0" fontId="11" fillId="0" borderId="0" xfId="61" applyFill="1" applyAlignment="1"/>
    <xf numFmtId="0" fontId="10" fillId="0" borderId="0" xfId="61" applyFont="1" applyFill="1" applyAlignment="1">
      <alignment horizontal="centerContinuous"/>
    </xf>
    <xf numFmtId="0" fontId="10" fillId="14" borderId="56" xfId="61" applyFont="1" applyFill="1" applyBorder="1" applyAlignment="1">
      <alignment horizontal="center"/>
    </xf>
    <xf numFmtId="0" fontId="10" fillId="14" borderId="82" xfId="61" applyFont="1" applyFill="1" applyBorder="1" applyAlignment="1">
      <alignment horizontal="center"/>
    </xf>
    <xf numFmtId="0" fontId="10" fillId="14" borderId="83" xfId="61" applyFont="1" applyFill="1" applyBorder="1" applyAlignment="1">
      <alignment horizontal="center"/>
    </xf>
    <xf numFmtId="0" fontId="10" fillId="14" borderId="84" xfId="61" applyFont="1" applyFill="1" applyBorder="1" applyAlignment="1">
      <alignment horizontal="center"/>
    </xf>
    <xf numFmtId="3" fontId="23" fillId="15" borderId="85" xfId="61" applyNumberFormat="1" applyFont="1" applyFill="1" applyBorder="1" applyAlignment="1">
      <alignment vertical="center"/>
    </xf>
    <xf numFmtId="3" fontId="23" fillId="4" borderId="86" xfId="61" applyNumberFormat="1" applyFont="1" applyFill="1" applyBorder="1" applyAlignment="1">
      <alignment vertical="center"/>
    </xf>
    <xf numFmtId="3" fontId="65" fillId="4" borderId="72" xfId="61" applyNumberFormat="1" applyFont="1" applyFill="1" applyBorder="1" applyAlignment="1">
      <alignment vertical="center"/>
    </xf>
    <xf numFmtId="166" fontId="23" fillId="0" borderId="0" xfId="7" applyNumberFormat="1" applyFont="1" applyFill="1" applyAlignment="1"/>
    <xf numFmtId="3" fontId="23" fillId="15" borderId="87" xfId="61" applyNumberFormat="1" applyFont="1" applyFill="1" applyBorder="1" applyAlignment="1">
      <alignment vertical="center"/>
    </xf>
    <xf numFmtId="3" fontId="23" fillId="4" borderId="88" xfId="61" applyNumberFormat="1" applyFont="1" applyFill="1" applyBorder="1" applyAlignment="1">
      <alignment vertical="center"/>
    </xf>
    <xf numFmtId="3" fontId="65" fillId="4" borderId="58" xfId="61" applyNumberFormat="1" applyFont="1" applyFill="1" applyBorder="1" applyAlignment="1">
      <alignment vertical="center"/>
    </xf>
    <xf numFmtId="0" fontId="4" fillId="0" borderId="0" xfId="77" applyFill="1" applyAlignment="1"/>
    <xf numFmtId="3" fontId="23" fillId="15" borderId="89" xfId="61" applyNumberFormat="1" applyFont="1" applyFill="1" applyBorder="1" applyAlignment="1">
      <alignment vertical="center"/>
    </xf>
    <xf numFmtId="3" fontId="23" fillId="4" borderId="90" xfId="61" applyNumberFormat="1" applyFont="1" applyFill="1" applyBorder="1" applyAlignment="1">
      <alignment vertical="center"/>
    </xf>
    <xf numFmtId="3" fontId="65" fillId="4" borderId="75" xfId="61" applyNumberFormat="1" applyFont="1" applyFill="1" applyBorder="1" applyAlignment="1">
      <alignment vertical="center"/>
    </xf>
    <xf numFmtId="0" fontId="10" fillId="4" borderId="91" xfId="61" applyFont="1" applyFill="1" applyBorder="1" applyAlignment="1">
      <alignment horizontal="left" vertical="center"/>
    </xf>
    <xf numFmtId="166" fontId="10" fillId="4" borderId="92" xfId="7" applyNumberFormat="1" applyFont="1" applyFill="1" applyBorder="1" applyAlignment="1">
      <alignment vertical="center"/>
    </xf>
    <xf numFmtId="166" fontId="10" fillId="4" borderId="93" xfId="7" applyNumberFormat="1" applyFont="1" applyFill="1" applyBorder="1" applyAlignment="1">
      <alignment vertical="center"/>
    </xf>
    <xf numFmtId="166" fontId="12" fillId="4" borderId="94" xfId="7" applyNumberFormat="1" applyFont="1" applyFill="1" applyBorder="1" applyAlignment="1">
      <alignment vertical="center"/>
    </xf>
    <xf numFmtId="9" fontId="23" fillId="0" borderId="0" xfId="61" applyNumberFormat="1" applyFont="1" applyFill="1" applyAlignment="1"/>
    <xf numFmtId="0" fontId="20" fillId="15" borderId="0" xfId="61" applyFont="1" applyFill="1" applyBorder="1" applyAlignment="1">
      <alignment vertical="center"/>
    </xf>
    <xf numFmtId="0" fontId="23" fillId="0" borderId="0" xfId="61" applyFont="1" applyFill="1" applyAlignment="1">
      <alignment horizontal="centerContinuous"/>
    </xf>
    <xf numFmtId="166" fontId="0" fillId="0" borderId="0" xfId="7" applyNumberFormat="1" applyFont="1" applyFill="1" applyAlignment="1"/>
    <xf numFmtId="0" fontId="15" fillId="0" borderId="0" xfId="77" applyFont="1" applyBorder="1" applyAlignment="1">
      <alignment horizontal="center" vertical="center"/>
    </xf>
    <xf numFmtId="166" fontId="76" fillId="0" borderId="0" xfId="7" applyNumberFormat="1" applyFont="1" applyFill="1" applyBorder="1" applyAlignment="1">
      <alignment horizontal="right" vertical="top"/>
    </xf>
    <xf numFmtId="166" fontId="0" fillId="0" borderId="0" xfId="7" applyNumberFormat="1" applyFont="1" applyFill="1" applyBorder="1" applyAlignment="1"/>
    <xf numFmtId="0" fontId="11" fillId="0" borderId="0" xfId="61" applyFill="1" applyBorder="1" applyAlignment="1"/>
    <xf numFmtId="166" fontId="10" fillId="4" borderId="91" xfId="7" applyNumberFormat="1" applyFont="1" applyFill="1" applyBorder="1" applyAlignment="1">
      <alignment vertical="center"/>
    </xf>
    <xf numFmtId="0" fontId="10" fillId="0" borderId="0" xfId="61" applyFont="1" applyFill="1" applyBorder="1" applyAlignment="1"/>
    <xf numFmtId="3" fontId="10" fillId="0" borderId="0" xfId="61" applyNumberFormat="1" applyFont="1" applyFill="1" applyBorder="1" applyAlignment="1"/>
    <xf numFmtId="0" fontId="23" fillId="0" borderId="0" xfId="61" applyFont="1" applyFill="1" applyBorder="1" applyAlignment="1"/>
    <xf numFmtId="0" fontId="10" fillId="3" borderId="95" xfId="61" applyFont="1" applyFill="1" applyBorder="1" applyAlignment="1">
      <alignment horizontal="centerContinuous"/>
    </xf>
    <xf numFmtId="0" fontId="10" fillId="3" borderId="96" xfId="61" applyFont="1" applyFill="1" applyBorder="1" applyAlignment="1">
      <alignment horizontal="centerContinuous"/>
    </xf>
    <xf numFmtId="0" fontId="10" fillId="14" borderId="97" xfId="61" applyFont="1" applyFill="1" applyBorder="1" applyAlignment="1">
      <alignment horizontal="center"/>
    </xf>
    <xf numFmtId="0" fontId="10" fillId="14" borderId="79" xfId="61" applyFont="1" applyFill="1" applyBorder="1" applyAlignment="1">
      <alignment horizontal="center"/>
    </xf>
    <xf numFmtId="3" fontId="23" fillId="15" borderId="86" xfId="61" applyNumberFormat="1" applyFont="1" applyFill="1" applyBorder="1" applyAlignment="1">
      <alignment vertical="center"/>
    </xf>
    <xf numFmtId="3" fontId="23" fillId="4" borderId="85" xfId="61" applyNumberFormat="1" applyFont="1" applyFill="1" applyBorder="1" applyAlignment="1">
      <alignment vertical="center"/>
    </xf>
    <xf numFmtId="3" fontId="11" fillId="0" borderId="0" xfId="61" applyNumberFormat="1" applyFill="1" applyAlignment="1"/>
    <xf numFmtId="3" fontId="23" fillId="15" borderId="88" xfId="61" applyNumberFormat="1" applyFont="1" applyFill="1" applyBorder="1" applyAlignment="1">
      <alignment vertical="center"/>
    </xf>
    <xf numFmtId="3" fontId="23" fillId="4" borderId="87" xfId="61" applyNumberFormat="1" applyFont="1" applyFill="1" applyBorder="1" applyAlignment="1">
      <alignment vertical="center"/>
    </xf>
    <xf numFmtId="0" fontId="23" fillId="4" borderId="98" xfId="61" applyFont="1" applyFill="1" applyBorder="1" applyAlignment="1">
      <alignment horizontal="left" vertical="center"/>
    </xf>
    <xf numFmtId="166" fontId="10" fillId="4" borderId="99" xfId="7" applyNumberFormat="1" applyFont="1" applyFill="1" applyBorder="1" applyAlignment="1">
      <alignment vertical="center"/>
    </xf>
    <xf numFmtId="166" fontId="10" fillId="4" borderId="100" xfId="7" applyNumberFormat="1" applyFont="1" applyFill="1" applyBorder="1" applyAlignment="1">
      <alignment vertical="center"/>
    </xf>
    <xf numFmtId="166" fontId="10" fillId="4" borderId="101" xfId="7" applyNumberFormat="1" applyFont="1" applyFill="1" applyBorder="1" applyAlignment="1">
      <alignment vertical="center"/>
    </xf>
    <xf numFmtId="0" fontId="80" fillId="0" borderId="0" xfId="61" applyFont="1" applyFill="1" applyBorder="1" applyAlignment="1"/>
    <xf numFmtId="0" fontId="81" fillId="0" borderId="0" xfId="61" applyFont="1" applyFill="1" applyBorder="1" applyAlignment="1"/>
    <xf numFmtId="0" fontId="33" fillId="0" borderId="0" xfId="25" applyFill="1" applyBorder="1" applyAlignment="1" applyProtection="1"/>
    <xf numFmtId="0" fontId="10" fillId="3" borderId="57" xfId="61" applyFont="1" applyFill="1" applyBorder="1" applyAlignment="1">
      <alignment horizontal="centerContinuous"/>
    </xf>
    <xf numFmtId="0" fontId="10" fillId="4" borderId="102" xfId="61" applyFont="1" applyFill="1" applyBorder="1" applyAlignment="1">
      <alignment horizontal="left" vertical="center"/>
    </xf>
    <xf numFmtId="166" fontId="10" fillId="4" borderId="103" xfId="7" applyNumberFormat="1" applyFont="1" applyFill="1" applyBorder="1" applyAlignment="1">
      <alignment vertical="center"/>
    </xf>
    <xf numFmtId="166" fontId="10" fillId="4" borderId="104" xfId="7" applyNumberFormat="1" applyFont="1" applyFill="1" applyBorder="1" applyAlignment="1">
      <alignment vertical="center"/>
    </xf>
    <xf numFmtId="0" fontId="10" fillId="3" borderId="0" xfId="61" applyFont="1" applyFill="1" applyBorder="1" applyAlignment="1"/>
    <xf numFmtId="0" fontId="23" fillId="15" borderId="58" xfId="61" applyFont="1" applyFill="1" applyBorder="1" applyAlignment="1">
      <alignment horizontal="left" vertical="center"/>
    </xf>
    <xf numFmtId="3" fontId="10" fillId="4" borderId="102" xfId="61" applyNumberFormat="1" applyFont="1" applyFill="1" applyBorder="1" applyAlignment="1">
      <alignment horizontal="right" vertical="center"/>
    </xf>
    <xf numFmtId="3" fontId="11" fillId="0" borderId="0" xfId="61" applyNumberFormat="1" applyFont="1" applyFill="1" applyBorder="1" applyAlignment="1">
      <alignment horizontal="center"/>
    </xf>
    <xf numFmtId="10" fontId="0" fillId="0" borderId="0" xfId="5" applyNumberFormat="1" applyFont="1" applyFill="1" applyAlignment="1"/>
    <xf numFmtId="3" fontId="10" fillId="0" borderId="0" xfId="61" applyNumberFormat="1" applyFont="1" applyFill="1" applyBorder="1" applyAlignment="1">
      <alignment horizontal="right" vertical="center"/>
    </xf>
    <xf numFmtId="0" fontId="11" fillId="0" borderId="45" xfId="61" applyFont="1" applyFill="1" applyBorder="1" applyAlignment="1"/>
    <xf numFmtId="0" fontId="10" fillId="3" borderId="60" xfId="61" applyFont="1" applyFill="1" applyBorder="1" applyAlignment="1">
      <alignment horizontal="left" vertical="center"/>
    </xf>
    <xf numFmtId="166" fontId="10" fillId="4" borderId="105" xfId="7" applyNumberFormat="1" applyFont="1" applyFill="1" applyBorder="1" applyAlignment="1">
      <alignment vertical="center"/>
    </xf>
    <xf numFmtId="166" fontId="10" fillId="4" borderId="106" xfId="7" applyNumberFormat="1" applyFont="1" applyFill="1" applyBorder="1" applyAlignment="1">
      <alignment vertical="center"/>
    </xf>
    <xf numFmtId="0" fontId="35" fillId="0" borderId="0" xfId="61" applyFont="1" applyFill="1" applyBorder="1" applyAlignment="1"/>
    <xf numFmtId="0" fontId="35" fillId="0" borderId="0" xfId="61" applyNumberFormat="1" applyFont="1" applyFill="1" applyAlignment="1"/>
    <xf numFmtId="0" fontId="33" fillId="0" borderId="0" xfId="25" applyFill="1" applyAlignment="1" applyProtection="1"/>
    <xf numFmtId="166" fontId="23" fillId="15" borderId="72" xfId="61" applyNumberFormat="1" applyFont="1" applyFill="1" applyBorder="1" applyAlignment="1">
      <alignment vertical="center"/>
    </xf>
    <xf numFmtId="166" fontId="23" fillId="15" borderId="58" xfId="61" applyNumberFormat="1" applyFont="1" applyFill="1" applyBorder="1" applyAlignment="1">
      <alignment vertical="center"/>
    </xf>
    <xf numFmtId="0" fontId="23" fillId="15" borderId="107" xfId="61" applyFont="1" applyFill="1" applyBorder="1" applyAlignment="1">
      <alignment vertical="center"/>
    </xf>
    <xf numFmtId="3" fontId="23" fillId="15" borderId="108" xfId="61" applyNumberFormat="1" applyFont="1" applyFill="1" applyBorder="1" applyAlignment="1">
      <alignment vertical="center"/>
    </xf>
    <xf numFmtId="166" fontId="23" fillId="15" borderId="108" xfId="61" applyNumberFormat="1" applyFont="1" applyFill="1" applyBorder="1" applyAlignment="1">
      <alignment vertical="center"/>
    </xf>
    <xf numFmtId="166" fontId="23" fillId="15" borderId="0" xfId="61" applyNumberFormat="1" applyFont="1" applyFill="1" applyBorder="1" applyAlignment="1">
      <alignment vertical="center"/>
    </xf>
    <xf numFmtId="0" fontId="10" fillId="4" borderId="109" xfId="61" applyFont="1" applyFill="1" applyBorder="1" applyAlignment="1">
      <alignment horizontal="left" vertical="center"/>
    </xf>
    <xf numFmtId="166" fontId="10" fillId="4" borderId="110" xfId="7" applyNumberFormat="1" applyFont="1" applyFill="1" applyBorder="1" applyAlignment="1">
      <alignment vertical="center"/>
    </xf>
    <xf numFmtId="166" fontId="10" fillId="4" borderId="111" xfId="7" applyNumberFormat="1" applyFont="1" applyFill="1" applyBorder="1" applyAlignment="1">
      <alignment vertical="center"/>
    </xf>
    <xf numFmtId="166" fontId="10" fillId="4" borderId="112" xfId="7" applyNumberFormat="1" applyFont="1" applyFill="1" applyBorder="1" applyAlignment="1">
      <alignment vertical="center"/>
    </xf>
    <xf numFmtId="0" fontId="10" fillId="3" borderId="60" xfId="61" applyFont="1" applyFill="1" applyBorder="1" applyAlignment="1">
      <alignment horizontal="center"/>
    </xf>
    <xf numFmtId="0" fontId="10" fillId="3" borderId="115" xfId="61" applyFont="1" applyFill="1" applyBorder="1" applyAlignment="1">
      <alignment horizontal="centerContinuous"/>
    </xf>
    <xf numFmtId="0" fontId="10" fillId="3" borderId="116" xfId="61" applyFont="1" applyFill="1" applyBorder="1" applyAlignment="1">
      <alignment horizontal="centerContinuous"/>
    </xf>
    <xf numFmtId="0" fontId="10" fillId="3" borderId="117" xfId="61" applyFont="1" applyFill="1" applyBorder="1" applyAlignment="1">
      <alignment horizontal="centerContinuous"/>
    </xf>
    <xf numFmtId="0" fontId="10" fillId="14" borderId="116" xfId="61" applyFont="1" applyFill="1" applyBorder="1" applyAlignment="1">
      <alignment horizontal="center"/>
    </xf>
    <xf numFmtId="0" fontId="10" fillId="14" borderId="117" xfId="61" applyFont="1" applyFill="1" applyBorder="1" applyAlignment="1">
      <alignment horizontal="center"/>
    </xf>
    <xf numFmtId="0" fontId="10" fillId="14" borderId="118" xfId="61" applyFont="1" applyFill="1" applyBorder="1" applyAlignment="1">
      <alignment horizontal="center"/>
    </xf>
    <xf numFmtId="0" fontId="23" fillId="15" borderId="119" xfId="61" applyFont="1" applyFill="1" applyBorder="1" applyAlignment="1"/>
    <xf numFmtId="3" fontId="23" fillId="15" borderId="120" xfId="61" applyNumberFormat="1" applyFont="1" applyFill="1" applyBorder="1" applyAlignment="1">
      <alignment horizontal="right"/>
    </xf>
    <xf numFmtId="3" fontId="23" fillId="4" borderId="120" xfId="61" applyNumberFormat="1" applyFont="1" applyFill="1" applyBorder="1" applyAlignment="1">
      <alignment horizontal="right"/>
    </xf>
    <xf numFmtId="0" fontId="23" fillId="15" borderId="55" xfId="61" applyFont="1" applyFill="1" applyBorder="1" applyAlignment="1"/>
    <xf numFmtId="0" fontId="10" fillId="4" borderId="121" xfId="61" applyFont="1" applyFill="1" applyBorder="1" applyAlignment="1"/>
    <xf numFmtId="3" fontId="10" fillId="4" borderId="120" xfId="61" applyNumberFormat="1" applyFont="1" applyFill="1" applyBorder="1" applyAlignment="1">
      <alignment horizontal="right"/>
    </xf>
    <xf numFmtId="0" fontId="35" fillId="0" borderId="0" xfId="61" applyFont="1" applyBorder="1" applyAlignment="1"/>
    <xf numFmtId="0" fontId="4" fillId="0" borderId="0" xfId="61" applyFont="1" applyBorder="1" applyAlignment="1"/>
    <xf numFmtId="0" fontId="8" fillId="0" borderId="0" xfId="61" applyFont="1" applyFill="1" applyBorder="1" applyAlignment="1"/>
    <xf numFmtId="0" fontId="10" fillId="8" borderId="0" xfId="61" applyFont="1" applyFill="1" applyBorder="1" applyAlignment="1">
      <alignment wrapText="1"/>
    </xf>
    <xf numFmtId="0" fontId="11" fillId="0" borderId="0" xfId="61" applyBorder="1" applyAlignment="1"/>
    <xf numFmtId="0" fontId="10" fillId="3" borderId="122" xfId="61" applyFont="1" applyFill="1" applyBorder="1" applyAlignment="1">
      <alignment horizontal="left"/>
    </xf>
    <xf numFmtId="0" fontId="10" fillId="3" borderId="123" xfId="61" applyFont="1" applyFill="1" applyBorder="1" applyAlignment="1">
      <alignment horizontal="center"/>
    </xf>
    <xf numFmtId="0" fontId="4" fillId="0" borderId="0" xfId="77" applyAlignment="1"/>
    <xf numFmtId="0" fontId="11" fillId="0" borderId="0" xfId="61" applyFont="1" applyBorder="1" applyAlignment="1">
      <alignment horizontal="center"/>
    </xf>
    <xf numFmtId="0" fontId="11" fillId="0" borderId="0" xfId="61" applyBorder="1" applyAlignment="1">
      <alignment horizontal="center"/>
    </xf>
    <xf numFmtId="10" fontId="23" fillId="15" borderId="58" xfId="5" applyNumberFormat="1" applyFont="1" applyFill="1" applyBorder="1" applyAlignment="1">
      <alignment horizontal="center" vertical="center"/>
    </xf>
    <xf numFmtId="10" fontId="23" fillId="4" borderId="58" xfId="5" applyNumberFormat="1" applyFont="1" applyFill="1" applyBorder="1" applyAlignment="1">
      <alignment horizontal="center" vertical="center"/>
    </xf>
    <xf numFmtId="0" fontId="19" fillId="0" borderId="0" xfId="61" applyFont="1" applyBorder="1" applyAlignment="1">
      <alignment horizontal="left"/>
    </xf>
    <xf numFmtId="10" fontId="19" fillId="0" borderId="0" xfId="5" applyNumberFormat="1" applyFont="1" applyBorder="1" applyAlignment="1">
      <alignment horizontal="right"/>
    </xf>
    <xf numFmtId="10" fontId="23" fillId="15" borderId="75" xfId="5" applyNumberFormat="1" applyFont="1" applyFill="1" applyBorder="1" applyAlignment="1">
      <alignment horizontal="center" vertical="center"/>
    </xf>
    <xf numFmtId="10" fontId="23" fillId="4" borderId="75" xfId="5" applyNumberFormat="1" applyFont="1" applyFill="1" applyBorder="1" applyAlignment="1">
      <alignment horizontal="center" vertical="center"/>
    </xf>
    <xf numFmtId="0" fontId="10" fillId="4" borderId="80" xfId="61" applyFont="1" applyFill="1" applyBorder="1" applyAlignment="1">
      <alignment horizontal="left" vertical="center"/>
    </xf>
    <xf numFmtId="10" fontId="10" fillId="4" borderId="83" xfId="5" applyNumberFormat="1" applyFont="1" applyFill="1" applyBorder="1" applyAlignment="1">
      <alignment horizontal="center" vertical="center"/>
    </xf>
    <xf numFmtId="10" fontId="10" fillId="4" borderId="82" xfId="5" applyNumberFormat="1" applyFont="1" applyFill="1" applyBorder="1" applyAlignment="1">
      <alignment horizontal="center" vertical="center"/>
    </xf>
    <xf numFmtId="10" fontId="10" fillId="4" borderId="79" xfId="5" applyNumberFormat="1" applyFont="1" applyFill="1" applyBorder="1" applyAlignment="1">
      <alignment horizontal="center" vertical="center"/>
    </xf>
    <xf numFmtId="0" fontId="11" fillId="0" borderId="124" xfId="61" applyBorder="1" applyAlignment="1"/>
    <xf numFmtId="0" fontId="11" fillId="0" borderId="125" xfId="61" applyBorder="1" applyAlignment="1"/>
    <xf numFmtId="0" fontId="19" fillId="0" borderId="0" xfId="61" applyFont="1" applyAlignment="1"/>
    <xf numFmtId="0" fontId="14" fillId="0" borderId="0" xfId="61" applyFont="1" applyBorder="1" applyAlignment="1"/>
    <xf numFmtId="0" fontId="82" fillId="0" borderId="0" xfId="61" applyFont="1" applyBorder="1" applyAlignment="1"/>
    <xf numFmtId="0" fontId="82" fillId="0" borderId="125" xfId="61" applyFont="1" applyBorder="1" applyAlignment="1"/>
    <xf numFmtId="0" fontId="82" fillId="0" borderId="0" xfId="61" applyFont="1" applyAlignment="1"/>
    <xf numFmtId="0" fontId="82" fillId="0" borderId="126" xfId="61" applyFont="1" applyBorder="1" applyAlignment="1"/>
    <xf numFmtId="0" fontId="11" fillId="0" borderId="0" xfId="61" applyFont="1" applyAlignment="1"/>
    <xf numFmtId="0" fontId="3" fillId="0" borderId="0" xfId="25" applyFont="1" applyFill="1" applyAlignment="1" applyProtection="1"/>
    <xf numFmtId="0" fontId="10" fillId="3" borderId="123" xfId="61" applyFont="1" applyFill="1" applyBorder="1" applyAlignment="1">
      <alignment horizontal="centerContinuous" vertical="center" wrapText="1"/>
    </xf>
    <xf numFmtId="0" fontId="10" fillId="3" borderId="122" xfId="61" applyFont="1" applyFill="1" applyBorder="1" applyAlignment="1">
      <alignment horizontal="centerContinuous" vertical="center" wrapText="1"/>
    </xf>
    <xf numFmtId="166" fontId="23" fillId="15" borderId="72" xfId="7" applyNumberFormat="1" applyFont="1" applyFill="1" applyBorder="1" applyAlignment="1">
      <alignment vertical="center"/>
    </xf>
    <xf numFmtId="166" fontId="23" fillId="15" borderId="58" xfId="7" applyNumberFormat="1" applyFont="1" applyFill="1" applyBorder="1" applyAlignment="1">
      <alignment vertical="center"/>
    </xf>
    <xf numFmtId="0" fontId="10" fillId="11" borderId="91" xfId="61" applyFont="1" applyFill="1" applyBorder="1" applyAlignment="1">
      <alignment horizontal="left" vertical="center"/>
    </xf>
    <xf numFmtId="166" fontId="10" fillId="11" borderId="91" xfId="7" applyNumberFormat="1" applyFont="1" applyFill="1" applyBorder="1" applyAlignment="1">
      <alignment horizontal="left" vertical="center"/>
    </xf>
    <xf numFmtId="0" fontId="23" fillId="0" borderId="0" xfId="80" applyFont="1" applyFill="1">
      <alignment vertical="top"/>
    </xf>
    <xf numFmtId="185" fontId="23" fillId="0" borderId="0" xfId="61" applyNumberFormat="1" applyFont="1" applyFill="1" applyAlignment="1"/>
    <xf numFmtId="166" fontId="23" fillId="15" borderId="75" xfId="7" applyNumberFormat="1" applyFont="1" applyFill="1" applyBorder="1" applyAlignment="1">
      <alignment vertical="center"/>
    </xf>
    <xf numFmtId="166" fontId="10" fillId="4" borderId="91" xfId="7" applyNumberFormat="1" applyFont="1" applyFill="1" applyBorder="1" applyAlignment="1">
      <alignment horizontal="left" vertical="center"/>
    </xf>
    <xf numFmtId="0" fontId="20" fillId="0" borderId="0" xfId="61" applyFont="1" applyFill="1" applyBorder="1" applyAlignment="1"/>
    <xf numFmtId="0" fontId="3" fillId="0" borderId="0" xfId="25" applyFont="1" applyFill="1" applyBorder="1" applyAlignment="1" applyProtection="1"/>
    <xf numFmtId="0" fontId="8" fillId="0" borderId="0" xfId="80" applyFont="1" applyFill="1" applyBorder="1" applyAlignment="1"/>
    <xf numFmtId="0" fontId="11" fillId="0" borderId="0" xfId="80" applyFont="1" applyFill="1" applyBorder="1">
      <alignment vertical="top"/>
    </xf>
    <xf numFmtId="0" fontId="10" fillId="3" borderId="60" xfId="61" applyFont="1" applyFill="1" applyBorder="1" applyAlignment="1">
      <alignment horizontal="left" vertical="center" wrapText="1"/>
    </xf>
    <xf numFmtId="166" fontId="23" fillId="4" borderId="123" xfId="7" applyNumberFormat="1" applyFont="1" applyFill="1" applyBorder="1" applyAlignment="1">
      <alignment horizontal="left" vertical="center"/>
    </xf>
    <xf numFmtId="166" fontId="23" fillId="4" borderId="127" xfId="7" applyNumberFormat="1" applyFont="1" applyFill="1" applyBorder="1" applyAlignment="1">
      <alignment horizontal="left" vertical="center"/>
    </xf>
    <xf numFmtId="0" fontId="23" fillId="15" borderId="0" xfId="61" applyFont="1" applyFill="1" applyBorder="1" applyAlignment="1">
      <alignment vertical="center"/>
    </xf>
    <xf numFmtId="166" fontId="23" fillId="15" borderId="0" xfId="7" applyNumberFormat="1" applyFont="1" applyFill="1" applyBorder="1" applyAlignment="1">
      <alignment vertical="center"/>
    </xf>
    <xf numFmtId="0" fontId="23" fillId="15" borderId="55" xfId="61" applyFont="1" applyFill="1" applyBorder="1" applyAlignment="1">
      <alignment vertical="center"/>
    </xf>
    <xf numFmtId="166" fontId="23" fillId="15" borderId="55" xfId="7" applyNumberFormat="1" applyFont="1" applyFill="1" applyBorder="1" applyAlignment="1">
      <alignment vertical="center"/>
    </xf>
    <xf numFmtId="166" fontId="23" fillId="4" borderId="128" xfId="7" applyNumberFormat="1" applyFont="1" applyFill="1" applyBorder="1" applyAlignment="1">
      <alignment horizontal="left" vertical="center"/>
    </xf>
    <xf numFmtId="0" fontId="14" fillId="0" borderId="0" xfId="80" applyFont="1" applyFill="1" applyBorder="1">
      <alignment vertical="top"/>
    </xf>
    <xf numFmtId="0" fontId="8" fillId="0" borderId="0" xfId="80" applyFont="1" applyFill="1" applyBorder="1">
      <alignment vertical="top"/>
    </xf>
    <xf numFmtId="0" fontId="11" fillId="0" borderId="0" xfId="80" applyFont="1" applyFill="1">
      <alignment vertical="top"/>
    </xf>
    <xf numFmtId="0" fontId="8" fillId="0" borderId="0" xfId="45" applyFont="1" applyFill="1" applyAlignment="1">
      <alignment horizontal="centerContinuous"/>
    </xf>
    <xf numFmtId="0" fontId="4" fillId="0" borderId="0" xfId="45" applyFill="1" applyAlignment="1">
      <alignment horizontal="centerContinuous"/>
    </xf>
    <xf numFmtId="0" fontId="10" fillId="3" borderId="56" xfId="77" applyFont="1" applyFill="1" applyBorder="1" applyAlignment="1">
      <alignment horizontal="left" vertical="center" wrapText="1"/>
    </xf>
    <xf numFmtId="0" fontId="10" fillId="3" borderId="56" xfId="77" applyFont="1" applyFill="1" applyBorder="1" applyAlignment="1">
      <alignment horizontal="center" vertical="center" wrapText="1"/>
    </xf>
    <xf numFmtId="0" fontId="23" fillId="15" borderId="72" xfId="77" applyFont="1" applyFill="1" applyBorder="1" applyAlignment="1">
      <alignment horizontal="left" vertical="center"/>
    </xf>
    <xf numFmtId="3" fontId="23" fillId="15" borderId="86" xfId="77" applyNumberFormat="1" applyFont="1" applyFill="1" applyBorder="1" applyAlignment="1">
      <alignment vertical="center"/>
    </xf>
    <xf numFmtId="3" fontId="23" fillId="4" borderId="86" xfId="77" applyNumberFormat="1" applyFont="1" applyFill="1" applyBorder="1" applyAlignment="1">
      <alignment vertical="center"/>
    </xf>
    <xf numFmtId="0" fontId="10" fillId="4" borderId="129" xfId="77" applyFont="1" applyFill="1" applyBorder="1" applyAlignment="1">
      <alignment horizontal="left" vertical="center"/>
    </xf>
    <xf numFmtId="3" fontId="10" fillId="4" borderId="129" xfId="77" applyNumberFormat="1" applyFont="1" applyFill="1" applyBorder="1" applyAlignment="1">
      <alignment horizontal="right" vertical="center"/>
    </xf>
    <xf numFmtId="3" fontId="23" fillId="15" borderId="0" xfId="77" applyNumberFormat="1" applyFont="1" applyFill="1" applyBorder="1" applyAlignment="1">
      <alignment vertical="center"/>
    </xf>
    <xf numFmtId="0" fontId="23" fillId="4" borderId="129" xfId="77" applyFont="1" applyFill="1" applyBorder="1" applyAlignment="1">
      <alignment horizontal="left" vertical="center"/>
    </xf>
    <xf numFmtId="0" fontId="23" fillId="15" borderId="58" xfId="77" applyFont="1" applyFill="1" applyBorder="1" applyAlignment="1">
      <alignment horizontal="left" vertical="center"/>
    </xf>
    <xf numFmtId="0" fontId="23" fillId="15" borderId="0" xfId="77" applyFont="1" applyFill="1" applyBorder="1" applyAlignment="1">
      <alignment horizontal="left" vertical="center"/>
    </xf>
    <xf numFmtId="3" fontId="23" fillId="0" borderId="0" xfId="77" applyNumberFormat="1" applyFont="1" applyFill="1" applyBorder="1" applyAlignment="1">
      <alignment vertical="center"/>
    </xf>
    <xf numFmtId="3" fontId="11" fillId="0" borderId="0" xfId="77" applyNumberFormat="1" applyFont="1" applyFill="1" applyBorder="1" applyAlignment="1">
      <alignment horizontal="center"/>
    </xf>
    <xf numFmtId="0" fontId="10" fillId="3" borderId="95" xfId="54" applyFont="1" applyFill="1" applyBorder="1" applyAlignment="1"/>
    <xf numFmtId="0" fontId="10" fillId="3" borderId="57" xfId="54" applyFont="1" applyFill="1" applyBorder="1" applyAlignment="1"/>
    <xf numFmtId="0" fontId="10" fillId="3" borderId="95" xfId="54" applyFont="1" applyFill="1" applyBorder="1" applyAlignment="1">
      <alignment horizontal="center"/>
    </xf>
    <xf numFmtId="0" fontId="23" fillId="0" borderId="130" xfId="54" applyFont="1" applyFill="1" applyBorder="1" applyAlignment="1">
      <alignment horizontal="left" vertical="center"/>
    </xf>
    <xf numFmtId="0" fontId="23" fillId="15" borderId="58" xfId="54" applyFont="1" applyFill="1" applyBorder="1" applyAlignment="1">
      <alignment vertical="center"/>
    </xf>
    <xf numFmtId="0" fontId="23" fillId="15" borderId="75" xfId="54" applyFont="1" applyFill="1" applyBorder="1" applyAlignment="1">
      <alignment vertical="center"/>
    </xf>
    <xf numFmtId="0" fontId="20" fillId="15" borderId="0" xfId="54" applyFont="1" applyFill="1" applyBorder="1" applyAlignment="1"/>
    <xf numFmtId="0" fontId="20" fillId="15" borderId="0" xfId="54" applyFont="1" applyFill="1" applyBorder="1" applyAlignment="1">
      <alignment vertical="center"/>
    </xf>
    <xf numFmtId="0" fontId="33" fillId="0" borderId="0" xfId="25" applyFont="1" applyFill="1" applyAlignment="1" applyProtection="1">
      <alignment horizontal="centerContinuous" wrapText="1"/>
    </xf>
    <xf numFmtId="0" fontId="11" fillId="0" borderId="0" xfId="54" applyFont="1" applyFill="1" applyAlignment="1">
      <alignment horizontal="centerContinuous" wrapText="1"/>
    </xf>
    <xf numFmtId="0" fontId="3" fillId="0" borderId="0" xfId="3" applyFill="1" applyAlignment="1" applyProtection="1">
      <alignment horizontal="center" wrapText="1"/>
    </xf>
    <xf numFmtId="0" fontId="11" fillId="0" borderId="45" xfId="54" applyBorder="1" applyAlignment="1"/>
    <xf numFmtId="0" fontId="10" fillId="3" borderId="60" xfId="54" applyFont="1" applyFill="1" applyBorder="1" applyAlignment="1">
      <alignment horizontal="left" vertical="center"/>
    </xf>
    <xf numFmtId="3" fontId="23" fillId="15" borderId="58" xfId="54" applyNumberFormat="1" applyFont="1" applyFill="1" applyBorder="1" applyAlignment="1">
      <alignment vertical="center"/>
    </xf>
    <xf numFmtId="3" fontId="23" fillId="15" borderId="89" xfId="54" applyNumberFormat="1" applyFont="1" applyFill="1" applyBorder="1" applyAlignment="1">
      <alignment vertical="center"/>
    </xf>
    <xf numFmtId="0" fontId="10" fillId="4" borderId="130" xfId="54" applyFont="1" applyFill="1" applyBorder="1" applyAlignment="1">
      <alignment horizontal="left" vertical="center"/>
    </xf>
    <xf numFmtId="166" fontId="10" fillId="4" borderId="97" xfId="7" applyNumberFormat="1" applyFont="1" applyFill="1" applyBorder="1" applyAlignment="1">
      <alignment vertical="center"/>
    </xf>
    <xf numFmtId="166" fontId="10" fillId="4" borderId="81" xfId="7" applyNumberFormat="1" applyFont="1" applyFill="1" applyBorder="1" applyAlignment="1">
      <alignment vertical="center"/>
    </xf>
    <xf numFmtId="0" fontId="10" fillId="3" borderId="60" xfId="54" applyFont="1" applyFill="1" applyBorder="1" applyAlignment="1">
      <alignment horizontal="left"/>
    </xf>
    <xf numFmtId="0" fontId="15" fillId="3" borderId="60" xfId="54" applyFont="1" applyFill="1" applyBorder="1" applyAlignment="1">
      <alignment horizontal="center" wrapText="1"/>
    </xf>
    <xf numFmtId="0" fontId="15" fillId="0" borderId="0" xfId="54" applyFont="1" applyFill="1" applyBorder="1" applyAlignment="1"/>
    <xf numFmtId="0" fontId="15" fillId="0" borderId="0" xfId="54" applyFont="1" applyFill="1" applyBorder="1" applyAlignment="1">
      <alignment horizontal="right"/>
    </xf>
    <xf numFmtId="0" fontId="23" fillId="15" borderId="131" xfId="54" applyFont="1" applyFill="1" applyBorder="1" applyAlignment="1">
      <alignment vertical="center"/>
    </xf>
    <xf numFmtId="3" fontId="23" fillId="15" borderId="131" xfId="54" applyNumberFormat="1" applyFont="1" applyFill="1" applyBorder="1" applyAlignment="1">
      <alignment vertical="center"/>
    </xf>
    <xf numFmtId="0" fontId="10" fillId="4" borderId="132" xfId="54" applyFont="1" applyFill="1" applyBorder="1" applyAlignment="1">
      <alignment horizontal="left" vertical="center"/>
    </xf>
    <xf numFmtId="166" fontId="10" fillId="4" borderId="132" xfId="7" applyNumberFormat="1" applyFont="1" applyFill="1" applyBorder="1" applyAlignment="1">
      <alignment horizontal="left" vertical="center"/>
    </xf>
    <xf numFmtId="0" fontId="20" fillId="0" borderId="0" xfId="54" applyFont="1" applyAlignment="1"/>
    <xf numFmtId="0" fontId="37" fillId="0" borderId="0" xfId="54" applyFont="1" applyFill="1" applyBorder="1" applyAlignment="1">
      <alignment wrapText="1"/>
    </xf>
    <xf numFmtId="0" fontId="10" fillId="14" borderId="93" xfId="54" applyFont="1" applyFill="1" applyBorder="1" applyAlignment="1">
      <alignment horizontal="center" vertical="center" wrapText="1"/>
    </xf>
    <xf numFmtId="0" fontId="10" fillId="14" borderId="105" xfId="54" applyFont="1" applyFill="1" applyBorder="1" applyAlignment="1">
      <alignment horizontal="center" vertical="center" wrapText="1"/>
    </xf>
    <xf numFmtId="0" fontId="23" fillId="0" borderId="135" xfId="54" applyFont="1" applyFill="1" applyBorder="1" applyAlignment="1">
      <alignment horizontal="left" vertical="center"/>
    </xf>
    <xf numFmtId="0" fontId="23" fillId="15" borderId="72" xfId="54" applyFont="1" applyFill="1" applyBorder="1" applyAlignment="1">
      <alignment vertical="center"/>
    </xf>
    <xf numFmtId="0" fontId="10" fillId="3" borderId="60" xfId="54" applyFont="1" applyFill="1" applyBorder="1" applyAlignment="1">
      <alignment horizontal="center" vertical="center" wrapText="1"/>
    </xf>
    <xf numFmtId="166" fontId="23" fillId="15" borderId="72" xfId="1" applyNumberFormat="1" applyFont="1" applyFill="1" applyBorder="1" applyAlignment="1">
      <alignment vertical="center"/>
    </xf>
    <xf numFmtId="166" fontId="23" fillId="15" borderId="75" xfId="1" applyNumberFormat="1" applyFont="1" applyFill="1" applyBorder="1" applyAlignment="1">
      <alignment vertical="center"/>
    </xf>
    <xf numFmtId="166" fontId="10" fillId="4" borderId="132" xfId="1" applyNumberFormat="1" applyFont="1" applyFill="1" applyBorder="1" applyAlignment="1">
      <alignment horizontal="left" vertical="center"/>
    </xf>
    <xf numFmtId="0" fontId="35" fillId="15" borderId="0" xfId="54" applyFont="1" applyFill="1" applyBorder="1" applyAlignment="1">
      <alignment vertical="center"/>
    </xf>
    <xf numFmtId="3" fontId="23" fillId="15" borderId="72" xfId="54" applyNumberFormat="1" applyFont="1" applyFill="1" applyBorder="1" applyAlignment="1">
      <alignment vertical="center"/>
    </xf>
    <xf numFmtId="3" fontId="23" fillId="15" borderId="73" xfId="54" applyNumberFormat="1" applyFont="1" applyFill="1" applyBorder="1" applyAlignment="1">
      <alignment vertical="center"/>
    </xf>
    <xf numFmtId="0" fontId="10" fillId="4" borderId="136" xfId="54" applyFont="1" applyFill="1" applyBorder="1" applyAlignment="1">
      <alignment horizontal="left" vertical="center"/>
    </xf>
    <xf numFmtId="166" fontId="10" fillId="4" borderId="136" xfId="7" applyNumberFormat="1" applyFont="1" applyFill="1" applyBorder="1" applyAlignment="1">
      <alignment vertical="center"/>
    </xf>
    <xf numFmtId="0" fontId="86" fillId="0" borderId="45" xfId="54" applyFont="1" applyFill="1" applyBorder="1" applyAlignment="1"/>
    <xf numFmtId="0" fontId="8" fillId="3" borderId="60" xfId="54" applyFont="1" applyFill="1" applyBorder="1" applyAlignment="1">
      <alignment horizontal="left"/>
    </xf>
    <xf numFmtId="0" fontId="8" fillId="3" borderId="56" xfId="54" applyFont="1" applyFill="1" applyBorder="1" applyAlignment="1">
      <alignment horizontal="center" vertical="center" wrapText="1"/>
    </xf>
    <xf numFmtId="0" fontId="10" fillId="14" borderId="131" xfId="54" applyFont="1" applyFill="1" applyBorder="1" applyAlignment="1">
      <alignment horizontal="center"/>
    </xf>
    <xf numFmtId="0" fontId="10" fillId="14" borderId="131" xfId="54" applyFont="1" applyFill="1" applyBorder="1" applyAlignment="1">
      <alignment horizontal="right"/>
    </xf>
    <xf numFmtId="0" fontId="23" fillId="15" borderId="66" xfId="54" applyFont="1" applyFill="1" applyBorder="1" applyAlignment="1"/>
    <xf numFmtId="185" fontId="23" fillId="15" borderId="66" xfId="7" applyNumberFormat="1" applyFont="1" applyFill="1" applyBorder="1" applyAlignment="1">
      <alignment horizontal="right"/>
    </xf>
    <xf numFmtId="166" fontId="11" fillId="0" borderId="0" xfId="54" applyNumberFormat="1" applyAlignment="1"/>
    <xf numFmtId="0" fontId="23" fillId="15" borderId="8" xfId="54" applyFont="1" applyFill="1" applyBorder="1" applyAlignment="1"/>
    <xf numFmtId="185" fontId="23" fillId="15" borderId="8" xfId="7" applyNumberFormat="1" applyFont="1" applyFill="1" applyBorder="1" applyAlignment="1">
      <alignment horizontal="right"/>
    </xf>
    <xf numFmtId="0" fontId="10" fillId="4" borderId="15" xfId="54" applyFont="1" applyFill="1" applyBorder="1" applyAlignment="1">
      <alignment horizontal="left"/>
    </xf>
    <xf numFmtId="166" fontId="10" fillId="4" borderId="15" xfId="7" applyNumberFormat="1" applyFont="1" applyFill="1" applyBorder="1" applyAlignment="1">
      <alignment horizontal="right"/>
    </xf>
    <xf numFmtId="0" fontId="23" fillId="0" borderId="0" xfId="54" applyFont="1" applyAlignment="1"/>
    <xf numFmtId="166" fontId="23" fillId="0" borderId="0" xfId="7" applyNumberFormat="1" applyFont="1" applyAlignment="1">
      <alignment horizontal="right"/>
    </xf>
    <xf numFmtId="0" fontId="10" fillId="5" borderId="137" xfId="54" applyFont="1" applyFill="1" applyBorder="1" applyAlignment="1">
      <alignment horizontal="center"/>
    </xf>
    <xf numFmtId="166" fontId="10" fillId="5" borderId="137" xfId="7" applyNumberFormat="1" applyFont="1" applyFill="1" applyBorder="1" applyAlignment="1">
      <alignment horizontal="right"/>
    </xf>
    <xf numFmtId="0" fontId="23" fillId="15" borderId="8" xfId="54" quotePrefix="1" applyFont="1" applyFill="1" applyBorder="1" applyAlignment="1"/>
    <xf numFmtId="0" fontId="4" fillId="0" borderId="0" xfId="54" applyFont="1" applyAlignment="1"/>
    <xf numFmtId="0" fontId="4" fillId="0" borderId="0" xfId="34"/>
    <xf numFmtId="0" fontId="10" fillId="3" borderId="15" xfId="77" applyFont="1" applyFill="1" applyBorder="1" applyAlignment="1">
      <alignment horizontal="left" vertical="center" wrapText="1"/>
    </xf>
    <xf numFmtId="0" fontId="10" fillId="3" borderId="15" xfId="77" applyFont="1" applyFill="1" applyBorder="1" applyAlignment="1">
      <alignment horizontal="center" vertical="center" wrapText="1"/>
    </xf>
    <xf numFmtId="0" fontId="10" fillId="5" borderId="8" xfId="54" applyFont="1" applyFill="1" applyBorder="1" applyAlignment="1">
      <alignment horizontal="center"/>
    </xf>
    <xf numFmtId="0" fontId="10" fillId="5" borderId="8" xfId="54" applyFont="1" applyFill="1" applyBorder="1" applyAlignment="1">
      <alignment horizontal="right"/>
    </xf>
    <xf numFmtId="166" fontId="10" fillId="5" borderId="8" xfId="7" applyNumberFormat="1" applyFont="1" applyFill="1" applyBorder="1" applyAlignment="1">
      <alignment horizontal="right"/>
    </xf>
    <xf numFmtId="0" fontId="10" fillId="12" borderId="60" xfId="54" applyFont="1" applyFill="1" applyBorder="1" applyAlignment="1">
      <alignment horizontal="left"/>
    </xf>
    <xf numFmtId="0" fontId="10" fillId="12" borderId="60" xfId="54" applyFont="1" applyFill="1" applyBorder="1" applyAlignment="1">
      <alignment horizontal="center" vertical="center" wrapText="1"/>
    </xf>
    <xf numFmtId="0" fontId="15" fillId="16" borderId="0" xfId="54" applyFont="1" applyFill="1" applyBorder="1" applyAlignment="1">
      <alignment horizontal="center"/>
    </xf>
    <xf numFmtId="0" fontId="15" fillId="16" borderId="0" xfId="54" applyFont="1" applyFill="1" applyBorder="1" applyAlignment="1">
      <alignment horizontal="right"/>
    </xf>
    <xf numFmtId="0" fontId="11" fillId="0" borderId="0" xfId="54" applyAlignment="1">
      <alignment horizontal="right"/>
    </xf>
    <xf numFmtId="0" fontId="23" fillId="15" borderId="58" xfId="54" applyFont="1" applyFill="1" applyBorder="1" applyAlignment="1"/>
    <xf numFmtId="166" fontId="23" fillId="15" borderId="58" xfId="7" applyNumberFormat="1" applyFont="1" applyFill="1" applyBorder="1" applyAlignment="1">
      <alignment horizontal="right"/>
    </xf>
    <xf numFmtId="166" fontId="0" fillId="0" borderId="0" xfId="7" applyNumberFormat="1" applyFont="1" applyAlignment="1">
      <alignment horizontal="right"/>
    </xf>
    <xf numFmtId="0" fontId="23" fillId="18" borderId="56" xfId="54" applyFont="1" applyFill="1" applyBorder="1" applyAlignment="1">
      <alignment horizontal="left"/>
    </xf>
    <xf numFmtId="166" fontId="23" fillId="18" borderId="56" xfId="7" applyNumberFormat="1" applyFont="1" applyFill="1" applyBorder="1" applyAlignment="1">
      <alignment horizontal="right"/>
    </xf>
    <xf numFmtId="166" fontId="15" fillId="16" borderId="0" xfId="7" applyNumberFormat="1" applyFont="1" applyFill="1" applyBorder="1" applyAlignment="1">
      <alignment horizontal="right"/>
    </xf>
    <xf numFmtId="0" fontId="23" fillId="15" borderId="58" xfId="54" quotePrefix="1" applyFont="1" applyFill="1" applyBorder="1" applyAlignment="1"/>
    <xf numFmtId="0" fontId="23" fillId="15" borderId="0" xfId="54" applyFont="1" applyFill="1" applyBorder="1" applyAlignment="1"/>
    <xf numFmtId="166" fontId="23" fillId="15" borderId="0" xfId="7" applyNumberFormat="1" applyFont="1" applyFill="1" applyBorder="1" applyAlignment="1">
      <alignment horizontal="right"/>
    </xf>
    <xf numFmtId="0" fontId="23" fillId="18" borderId="61" xfId="54" applyFont="1" applyFill="1" applyBorder="1" applyAlignment="1">
      <alignment horizontal="left"/>
    </xf>
    <xf numFmtId="166" fontId="23" fillId="18" borderId="61" xfId="7" applyNumberFormat="1" applyFont="1" applyFill="1" applyBorder="1" applyAlignment="1">
      <alignment horizontal="right"/>
    </xf>
    <xf numFmtId="0" fontId="87" fillId="0" borderId="0" xfId="0" applyFont="1" applyAlignment="1">
      <alignment horizontal="centerContinuous"/>
    </xf>
    <xf numFmtId="178" fontId="0" fillId="0" borderId="0" xfId="0" applyNumberFormat="1" applyAlignment="1"/>
    <xf numFmtId="0" fontId="3" fillId="0" borderId="0" xfId="3" applyAlignment="1" applyProtection="1"/>
    <xf numFmtId="0" fontId="3" fillId="0" borderId="0" xfId="3" quotePrefix="1" applyFill="1" applyAlignment="1" applyProtection="1">
      <alignment horizontal="center"/>
    </xf>
    <xf numFmtId="0" fontId="4" fillId="0" borderId="0" xfId="0" applyFont="1" applyFill="1" applyAlignment="1">
      <alignment horizontal="center" vertical="center"/>
    </xf>
    <xf numFmtId="3" fontId="11" fillId="0" borderId="0" xfId="0" applyNumberFormat="1" applyFont="1" applyFill="1" applyAlignment="1">
      <alignment horizontal="center" vertical="center"/>
    </xf>
    <xf numFmtId="0" fontId="0" fillId="0" borderId="0" xfId="0" applyAlignment="1">
      <alignment vertical="top" wrapText="1"/>
    </xf>
    <xf numFmtId="0" fontId="62" fillId="2" borderId="0" xfId="2" applyFont="1" applyFill="1" applyBorder="1" applyAlignment="1">
      <alignment vertical="center" wrapText="1"/>
    </xf>
    <xf numFmtId="0" fontId="88" fillId="0" borderId="138" xfId="0" applyFont="1" applyBorder="1" applyAlignment="1">
      <alignment wrapText="1"/>
    </xf>
    <xf numFmtId="0" fontId="88" fillId="0" borderId="28" xfId="0" applyFont="1" applyBorder="1" applyAlignment="1">
      <alignment wrapText="1"/>
    </xf>
    <xf numFmtId="0" fontId="89" fillId="0" borderId="28" xfId="0" applyFont="1" applyBorder="1" applyAlignment="1">
      <alignment wrapText="1"/>
    </xf>
    <xf numFmtId="0" fontId="90" fillId="0" borderId="28" xfId="0" applyFont="1" applyBorder="1" applyAlignment="1">
      <alignment wrapText="1"/>
    </xf>
    <xf numFmtId="0" fontId="91" fillId="0" borderId="28" xfId="0" applyFont="1" applyBorder="1" applyAlignment="1">
      <alignment wrapText="1"/>
    </xf>
    <xf numFmtId="0" fontId="88" fillId="0" borderId="139" xfId="0" applyFont="1" applyBorder="1" applyAlignment="1">
      <alignment vertical="center" wrapText="1"/>
    </xf>
    <xf numFmtId="0" fontId="11" fillId="0" borderId="140" xfId="54" applyBorder="1" applyAlignment="1"/>
    <xf numFmtId="0" fontId="86" fillId="0" borderId="45" xfId="54" applyFont="1" applyFill="1" applyBorder="1" applyAlignment="1">
      <alignment horizontal="center" wrapText="1"/>
    </xf>
    <xf numFmtId="0" fontId="37" fillId="0" borderId="45" xfId="54" applyFont="1" applyFill="1" applyBorder="1" applyAlignment="1">
      <alignment wrapText="1"/>
    </xf>
    <xf numFmtId="0" fontId="11" fillId="0" borderId="47" xfId="0" applyFont="1" applyBorder="1"/>
    <xf numFmtId="3" fontId="11" fillId="0" borderId="47" xfId="0" applyNumberFormat="1" applyFont="1" applyBorder="1"/>
    <xf numFmtId="166" fontId="23" fillId="0" borderId="8" xfId="1" applyNumberFormat="1" applyFont="1" applyBorder="1" applyAlignment="1"/>
    <xf numFmtId="166" fontId="10" fillId="11" borderId="8" xfId="1" applyNumberFormat="1" applyFont="1" applyFill="1" applyBorder="1" applyAlignment="1"/>
    <xf numFmtId="166" fontId="10" fillId="10" borderId="8" xfId="1" applyNumberFormat="1" applyFont="1" applyFill="1" applyBorder="1" applyAlignment="1"/>
    <xf numFmtId="166" fontId="10" fillId="10" borderId="8" xfId="1" applyNumberFormat="1" applyFont="1" applyFill="1" applyBorder="1" applyAlignment="1">
      <alignment horizontal="right" vertical="center" wrapText="1"/>
    </xf>
    <xf numFmtId="0" fontId="10" fillId="3" borderId="15" xfId="61" applyFont="1" applyFill="1" applyBorder="1" applyAlignment="1">
      <alignment horizontal="left"/>
    </xf>
    <xf numFmtId="0" fontId="10" fillId="3" borderId="15" xfId="61" applyFont="1" applyFill="1" applyBorder="1" applyAlignment="1">
      <alignment horizontal="center" vertical="center"/>
    </xf>
    <xf numFmtId="0" fontId="8" fillId="3" borderId="38" xfId="61" applyFont="1" applyFill="1" applyBorder="1" applyAlignment="1">
      <alignment horizontal="center" vertical="center" wrapText="1"/>
    </xf>
    <xf numFmtId="0" fontId="8" fillId="3" borderId="39" xfId="61" applyFont="1" applyFill="1" applyBorder="1" applyAlignment="1">
      <alignment horizontal="center" vertical="center" wrapText="1"/>
    </xf>
    <xf numFmtId="0" fontId="0" fillId="0" borderId="0" xfId="0" applyAlignment="1">
      <alignment horizontal="center"/>
    </xf>
    <xf numFmtId="0" fontId="11" fillId="0" borderId="0" xfId="47" applyAlignment="1"/>
    <xf numFmtId="0" fontId="11" fillId="0" borderId="0" xfId="47" applyFont="1" applyBorder="1" applyAlignment="1"/>
    <xf numFmtId="0" fontId="21" fillId="0" borderId="0" xfId="47" applyFont="1" applyBorder="1" applyAlignment="1"/>
    <xf numFmtId="178" fontId="22" fillId="0" borderId="0" xfId="47" applyNumberFormat="1" applyFont="1" applyBorder="1" applyAlignment="1"/>
    <xf numFmtId="178" fontId="11" fillId="0" borderId="0" xfId="47" applyNumberFormat="1" applyFont="1" applyBorder="1" applyAlignment="1"/>
    <xf numFmtId="0" fontId="10" fillId="0" borderId="0" xfId="47" applyFont="1" applyFill="1" applyBorder="1" applyAlignment="1">
      <alignment horizontal="center"/>
    </xf>
    <xf numFmtId="0" fontId="22" fillId="0" borderId="0" xfId="47" applyFont="1" applyBorder="1" applyAlignment="1"/>
    <xf numFmtId="0" fontId="11" fillId="0" borderId="0" xfId="47" applyFont="1" applyFill="1" applyBorder="1" applyAlignment="1"/>
    <xf numFmtId="0" fontId="20" fillId="0" borderId="0" xfId="47" applyFont="1" applyBorder="1" applyAlignment="1"/>
    <xf numFmtId="0" fontId="20" fillId="0" borderId="0" xfId="47" applyFont="1" applyBorder="1">
      <alignment vertical="top"/>
    </xf>
    <xf numFmtId="0" fontId="11" fillId="0" borderId="0" xfId="47" applyFont="1" applyBorder="1">
      <alignment vertical="top"/>
    </xf>
    <xf numFmtId="166" fontId="11" fillId="0" borderId="0" xfId="47" applyNumberFormat="1" applyFont="1" applyBorder="1" applyAlignment="1"/>
    <xf numFmtId="0" fontId="11" fillId="0" borderId="113" xfId="47" applyFont="1" applyBorder="1" applyAlignment="1"/>
    <xf numFmtId="0" fontId="11" fillId="2" borderId="0" xfId="47" applyFill="1" applyAlignment="1"/>
    <xf numFmtId="0" fontId="20" fillId="0" borderId="0" xfId="47" applyNumberFormat="1" applyFont="1" applyBorder="1" applyAlignment="1"/>
    <xf numFmtId="175" fontId="11" fillId="0" borderId="0" xfId="47" applyNumberFormat="1" applyFont="1" applyBorder="1" applyAlignment="1"/>
    <xf numFmtId="0" fontId="10" fillId="3" borderId="57" xfId="47" applyFont="1" applyFill="1" applyBorder="1" applyAlignment="1">
      <alignment horizontal="left"/>
    </xf>
    <xf numFmtId="0" fontId="10" fillId="3" borderId="57" xfId="47" applyFont="1" applyFill="1" applyBorder="1" applyAlignment="1">
      <alignment horizontal="center"/>
    </xf>
    <xf numFmtId="0" fontId="10" fillId="3" borderId="122" xfId="47" applyFont="1" applyFill="1" applyBorder="1" applyAlignment="1">
      <alignment horizontal="center"/>
    </xf>
    <xf numFmtId="178" fontId="22" fillId="0" borderId="141" xfId="47" applyNumberFormat="1" applyFont="1" applyBorder="1" applyAlignment="1"/>
    <xf numFmtId="0" fontId="10" fillId="17" borderId="0" xfId="47" applyFont="1" applyFill="1" applyBorder="1" applyAlignment="1">
      <alignment horizontal="left"/>
    </xf>
    <xf numFmtId="0" fontId="10" fillId="17" borderId="0" xfId="47" applyFont="1" applyFill="1" applyBorder="1" applyAlignment="1">
      <alignment horizontal="center"/>
    </xf>
    <xf numFmtId="0" fontId="10" fillId="17" borderId="141" xfId="47" applyFont="1" applyFill="1" applyBorder="1" applyAlignment="1">
      <alignment horizontal="center"/>
    </xf>
    <xf numFmtId="0" fontId="10" fillId="0" borderId="141" xfId="47" applyFont="1" applyFill="1" applyBorder="1" applyAlignment="1">
      <alignment horizontal="center"/>
    </xf>
    <xf numFmtId="0" fontId="10" fillId="4" borderId="8" xfId="47" applyFont="1" applyFill="1" applyBorder="1" applyAlignment="1">
      <alignment horizontal="left"/>
    </xf>
    <xf numFmtId="166" fontId="10" fillId="4" borderId="14" xfId="7" applyNumberFormat="1" applyFont="1" applyFill="1" applyBorder="1" applyAlignment="1">
      <alignment horizontal="right"/>
    </xf>
    <xf numFmtId="0" fontId="21" fillId="0" borderId="8" xfId="47" applyFont="1" applyBorder="1" applyAlignment="1"/>
    <xf numFmtId="178" fontId="22" fillId="0" borderId="8" xfId="47" applyNumberFormat="1" applyFont="1" applyBorder="1" applyAlignment="1"/>
    <xf numFmtId="178" fontId="11" fillId="0" borderId="8" xfId="47" applyNumberFormat="1" applyFont="1" applyBorder="1" applyAlignment="1"/>
    <xf numFmtId="166" fontId="23" fillId="0" borderId="14" xfId="7" applyNumberFormat="1" applyFont="1" applyFill="1" applyBorder="1" applyAlignment="1">
      <alignment horizontal="left" vertical="center"/>
    </xf>
    <xf numFmtId="17" fontId="23" fillId="15" borderId="8" xfId="47" applyNumberFormat="1" applyFont="1" applyFill="1" applyBorder="1" applyAlignment="1">
      <alignment horizontal="left" vertical="center"/>
    </xf>
    <xf numFmtId="166" fontId="23" fillId="15" borderId="8" xfId="7" quotePrefix="1" applyNumberFormat="1" applyFont="1" applyFill="1" applyBorder="1" applyAlignment="1">
      <alignment vertical="center"/>
    </xf>
    <xf numFmtId="17" fontId="23" fillId="15" borderId="8" xfId="47" applyNumberFormat="1" applyFont="1" applyFill="1" applyBorder="1" applyAlignment="1">
      <alignment horizontal="left" vertical="center" wrapText="1"/>
    </xf>
    <xf numFmtId="166" fontId="23" fillId="15" borderId="14" xfId="7" quotePrefix="1" applyNumberFormat="1" applyFont="1" applyFill="1" applyBorder="1" applyAlignment="1">
      <alignment vertical="center"/>
    </xf>
    <xf numFmtId="0" fontId="22" fillId="0" borderId="8" xfId="47" applyFont="1" applyBorder="1" applyAlignment="1"/>
    <xf numFmtId="178" fontId="21" fillId="0" borderId="14" xfId="47" applyNumberFormat="1" applyFont="1" applyBorder="1" applyAlignment="1"/>
    <xf numFmtId="0" fontId="11" fillId="0" borderId="9" xfId="47" applyFont="1" applyFill="1" applyBorder="1" applyAlignment="1"/>
    <xf numFmtId="178" fontId="11" fillId="0" borderId="9" xfId="47" applyNumberFormat="1" applyFont="1" applyFill="1" applyBorder="1" applyAlignment="1"/>
    <xf numFmtId="178" fontId="8" fillId="0" borderId="142" xfId="47" applyNumberFormat="1" applyFont="1" applyFill="1" applyBorder="1" applyAlignment="1"/>
    <xf numFmtId="0" fontId="11" fillId="0" borderId="10" xfId="47" applyFont="1" applyBorder="1" applyAlignment="1"/>
    <xf numFmtId="178" fontId="11" fillId="0" borderId="10" xfId="47" applyNumberFormat="1" applyFont="1" applyBorder="1" applyAlignment="1"/>
    <xf numFmtId="178" fontId="8" fillId="0" borderId="143" xfId="47" applyNumberFormat="1" applyFont="1" applyBorder="1" applyAlignment="1"/>
    <xf numFmtId="178" fontId="21" fillId="4" borderId="14" xfId="47" applyNumberFormat="1" applyFont="1" applyFill="1" applyBorder="1" applyAlignment="1"/>
    <xf numFmtId="0" fontId="4" fillId="0" borderId="8" xfId="47" applyFont="1" applyBorder="1" applyAlignment="1"/>
    <xf numFmtId="178" fontId="4" fillId="0" borderId="8" xfId="47" applyNumberFormat="1" applyFont="1" applyBorder="1" applyAlignment="1"/>
    <xf numFmtId="178" fontId="15" fillId="0" borderId="14" xfId="47" applyNumberFormat="1" applyFont="1" applyBorder="1" applyAlignment="1"/>
    <xf numFmtId="0" fontId="15" fillId="0" borderId="8" xfId="47" applyFont="1" applyBorder="1" applyAlignment="1"/>
    <xf numFmtId="0" fontId="11" fillId="0" borderId="113" xfId="47" applyFont="1" applyFill="1" applyBorder="1" applyAlignment="1"/>
    <xf numFmtId="178" fontId="11" fillId="0" borderId="113" xfId="47" applyNumberFormat="1" applyFont="1" applyFill="1" applyBorder="1" applyAlignment="1"/>
    <xf numFmtId="0" fontId="10" fillId="3" borderId="8" xfId="0" applyFont="1" applyFill="1" applyBorder="1" applyAlignment="1">
      <alignment horizontal="left"/>
    </xf>
    <xf numFmtId="0" fontId="10" fillId="3" borderId="8" xfId="47" applyFont="1" applyFill="1" applyBorder="1" applyAlignment="1">
      <alignment horizontal="center"/>
    </xf>
    <xf numFmtId="0" fontId="11" fillId="0" borderId="8" xfId="47" applyFont="1" applyBorder="1" applyAlignment="1"/>
    <xf numFmtId="0" fontId="8" fillId="0" borderId="8" xfId="47" applyFont="1" applyBorder="1" applyAlignment="1"/>
    <xf numFmtId="178" fontId="21" fillId="0" borderId="8" xfId="47" applyNumberFormat="1" applyFont="1" applyBorder="1" applyAlignment="1"/>
    <xf numFmtId="0" fontId="23" fillId="2" borderId="8" xfId="47" applyFont="1" applyFill="1" applyBorder="1" applyAlignment="1">
      <alignment horizontal="left"/>
    </xf>
    <xf numFmtId="166" fontId="23" fillId="2" borderId="8" xfId="7" applyNumberFormat="1" applyFont="1" applyFill="1" applyBorder="1" applyAlignment="1">
      <alignment horizontal="right"/>
    </xf>
    <xf numFmtId="166" fontId="10" fillId="2" borderId="8" xfId="7" applyNumberFormat="1" applyFont="1" applyFill="1" applyBorder="1" applyAlignment="1">
      <alignment horizontal="right"/>
    </xf>
    <xf numFmtId="166" fontId="10" fillId="4" borderId="8" xfId="7" applyNumberFormat="1" applyFont="1" applyFill="1" applyBorder="1" applyAlignment="1">
      <alignment horizontal="right" vertical="center"/>
    </xf>
    <xf numFmtId="17" fontId="23" fillId="2" borderId="8" xfId="47" applyNumberFormat="1" applyFont="1" applyFill="1" applyBorder="1" applyAlignment="1">
      <alignment horizontal="left" vertical="center"/>
    </xf>
    <xf numFmtId="166" fontId="23" fillId="2" borderId="8" xfId="7" quotePrefix="1" applyNumberFormat="1" applyFont="1" applyFill="1" applyBorder="1" applyAlignment="1">
      <alignment vertical="center"/>
    </xf>
    <xf numFmtId="0" fontId="6" fillId="0" borderId="0" xfId="4" applyFont="1" applyBorder="1" applyAlignment="1">
      <alignment horizontal="center"/>
    </xf>
    <xf numFmtId="0" fontId="7" fillId="0" borderId="0" xfId="4" applyFont="1" applyAlignment="1"/>
    <xf numFmtId="0" fontId="6" fillId="0" borderId="0" xfId="4" applyFont="1" applyBorder="1" applyAlignment="1">
      <alignment horizontal="center" wrapText="1"/>
    </xf>
    <xf numFmtId="0" fontId="7" fillId="0" borderId="0" xfId="4" applyFont="1" applyAlignment="1">
      <alignment wrapText="1"/>
    </xf>
    <xf numFmtId="0" fontId="8" fillId="0" borderId="0" xfId="4" applyFont="1" applyBorder="1" applyAlignment="1">
      <alignment horizontal="center" vertical="center" wrapText="1"/>
    </xf>
    <xf numFmtId="0" fontId="4" fillId="0" borderId="0" xfId="4" applyFont="1" applyAlignment="1">
      <alignment horizontal="center" vertical="center" wrapText="1"/>
    </xf>
    <xf numFmtId="0" fontId="4" fillId="0" borderId="0" xfId="4" applyAlignment="1">
      <alignment wrapText="1"/>
    </xf>
    <xf numFmtId="0" fontId="8" fillId="0" borderId="0" xfId="4" applyFont="1" applyBorder="1" applyAlignment="1">
      <alignment horizontal="center" wrapText="1"/>
    </xf>
    <xf numFmtId="0" fontId="14" fillId="0" borderId="0" xfId="4" applyFont="1" applyFill="1" applyBorder="1" applyAlignment="1">
      <alignment horizontal="left" vertical="top" wrapText="1"/>
    </xf>
    <xf numFmtId="0" fontId="14" fillId="0" borderId="0" xfId="4" applyFont="1" applyFill="1" applyBorder="1" applyAlignment="1">
      <alignment horizontal="left" wrapText="1"/>
    </xf>
    <xf numFmtId="0" fontId="14" fillId="0" borderId="0" xfId="4" applyFont="1" applyBorder="1" applyAlignment="1">
      <alignment wrapText="1"/>
    </xf>
    <xf numFmtId="0" fontId="14" fillId="0" borderId="0" xfId="4" applyFont="1" applyBorder="1" applyAlignment="1"/>
    <xf numFmtId="0" fontId="4" fillId="0" borderId="0" xfId="4" applyAlignment="1"/>
    <xf numFmtId="0" fontId="17" fillId="0" borderId="0" xfId="4" applyFont="1" applyBorder="1" applyAlignment="1">
      <alignment horizontal="justify" vertical="top" wrapText="1"/>
    </xf>
    <xf numFmtId="0" fontId="14" fillId="0" borderId="0" xfId="4" applyFont="1" applyFill="1" applyBorder="1" applyAlignment="1">
      <alignment horizontal="justify" vertical="top" wrapText="1"/>
    </xf>
    <xf numFmtId="0" fontId="14" fillId="0" borderId="0" xfId="4" applyFont="1" applyBorder="1" applyAlignment="1">
      <alignment horizontal="justify" vertical="top" wrapText="1"/>
    </xf>
    <xf numFmtId="0" fontId="14" fillId="0" borderId="0" xfId="4" applyFont="1" applyBorder="1" applyAlignment="1">
      <alignment horizontal="justify" vertical="top"/>
    </xf>
    <xf numFmtId="0" fontId="14" fillId="0" borderId="3" xfId="4" applyFont="1" applyFill="1" applyBorder="1" applyAlignment="1">
      <alignment horizontal="left" vertical="center" wrapText="1"/>
    </xf>
    <xf numFmtId="0" fontId="6" fillId="0" borderId="0" xfId="6" applyFont="1" applyBorder="1" applyAlignment="1">
      <alignment horizontal="center"/>
    </xf>
    <xf numFmtId="0" fontId="7" fillId="0" borderId="0" xfId="6" applyFont="1" applyAlignment="1">
      <alignment horizontal="center"/>
    </xf>
    <xf numFmtId="0" fontId="8" fillId="0" borderId="0" xfId="6" applyFont="1" applyAlignment="1">
      <alignment horizontal="center" wrapText="1"/>
    </xf>
    <xf numFmtId="0" fontId="11" fillId="0" borderId="0" xfId="6" applyFont="1" applyAlignment="1">
      <alignment horizontal="center" wrapText="1"/>
    </xf>
    <xf numFmtId="0" fontId="8" fillId="0" borderId="0" xfId="6" applyFont="1" applyAlignment="1">
      <alignment horizontal="center" vertical="center"/>
    </xf>
    <xf numFmtId="0" fontId="11" fillId="0" borderId="0" xfId="6" applyFont="1" applyAlignment="1">
      <alignment horizontal="center" vertical="center"/>
    </xf>
    <xf numFmtId="0" fontId="12" fillId="3" borderId="0" xfId="4" applyFont="1" applyFill="1" applyBorder="1" applyAlignment="1">
      <alignment horizontal="center" vertical="center" wrapText="1"/>
    </xf>
    <xf numFmtId="0" fontId="12" fillId="3" borderId="1" xfId="4" applyFont="1" applyFill="1" applyBorder="1" applyAlignment="1">
      <alignment horizontal="center" vertical="center" wrapText="1"/>
    </xf>
    <xf numFmtId="3" fontId="10" fillId="5" borderId="1" xfId="4" applyNumberFormat="1" applyFont="1" applyFill="1" applyBorder="1" applyAlignment="1">
      <alignment horizontal="center" vertical="top"/>
    </xf>
    <xf numFmtId="3" fontId="19" fillId="0" borderId="0" xfId="4" quotePrefix="1" applyNumberFormat="1" applyFont="1" applyFill="1" applyBorder="1" applyAlignment="1">
      <alignment horizontal="justify" wrapText="1"/>
    </xf>
    <xf numFmtId="0" fontId="4" fillId="0" borderId="0" xfId="4" applyFont="1" applyAlignment="1">
      <alignment horizontal="justify" wrapText="1"/>
    </xf>
    <xf numFmtId="0" fontId="19" fillId="0" borderId="0" xfId="4" applyFont="1" applyAlignment="1">
      <alignment horizontal="justify" wrapText="1"/>
    </xf>
    <xf numFmtId="3" fontId="14" fillId="0" borderId="0" xfId="4" quotePrefix="1" applyNumberFormat="1" applyFont="1" applyFill="1" applyBorder="1" applyAlignment="1">
      <alignment horizontal="justify" wrapText="1"/>
    </xf>
    <xf numFmtId="0" fontId="4" fillId="0" borderId="0" xfId="4" applyFont="1" applyBorder="1" applyAlignment="1">
      <alignment horizontal="justify"/>
    </xf>
    <xf numFmtId="0" fontId="7" fillId="0" borderId="0" xfId="4" applyFont="1" applyAlignment="1">
      <alignment horizontal="center"/>
    </xf>
    <xf numFmtId="0" fontId="8" fillId="0" borderId="0" xfId="6" applyFont="1" applyAlignment="1">
      <alignment horizontal="center" vertical="center" wrapText="1"/>
    </xf>
    <xf numFmtId="0" fontId="11" fillId="0" borderId="0" xfId="6" applyFont="1" applyAlignment="1">
      <alignment horizontal="center" vertical="center" wrapText="1"/>
    </xf>
    <xf numFmtId="0" fontId="9" fillId="3" borderId="0" xfId="4" applyFont="1" applyFill="1" applyBorder="1" applyAlignment="1">
      <alignment horizontal="center" vertical="center" wrapText="1"/>
    </xf>
    <xf numFmtId="0" fontId="9" fillId="3" borderId="1" xfId="4" applyFont="1" applyFill="1" applyBorder="1" applyAlignment="1">
      <alignment horizontal="center" vertical="center" wrapText="1"/>
    </xf>
    <xf numFmtId="3" fontId="8" fillId="5" borderId="1" xfId="4" applyNumberFormat="1" applyFont="1" applyFill="1" applyBorder="1" applyAlignment="1">
      <alignment horizontal="center" vertical="top"/>
    </xf>
    <xf numFmtId="0" fontId="6" fillId="0" borderId="0" xfId="4" applyFont="1" applyFill="1" applyBorder="1" applyAlignment="1">
      <alignment horizontal="center" wrapText="1"/>
    </xf>
    <xf numFmtId="0" fontId="14" fillId="0" borderId="3" xfId="4" applyFont="1" applyFill="1" applyBorder="1" applyAlignment="1">
      <alignment horizontal="left" vertical="top" wrapText="1"/>
    </xf>
    <xf numFmtId="0" fontId="14" fillId="0" borderId="3" xfId="4" applyFont="1" applyFill="1" applyBorder="1" applyAlignment="1">
      <alignment horizontal="left" wrapText="1"/>
    </xf>
    <xf numFmtId="3" fontId="14" fillId="0" borderId="0" xfId="4" quotePrefix="1" applyNumberFormat="1" applyFont="1" applyFill="1" applyBorder="1" applyAlignment="1">
      <alignment horizontal="left" wrapText="1"/>
    </xf>
    <xf numFmtId="0" fontId="8" fillId="0" borderId="0" xfId="4" applyFont="1" applyAlignment="1">
      <alignment horizontal="center" wrapText="1"/>
    </xf>
    <xf numFmtId="0" fontId="8" fillId="0" borderId="0" xfId="4" applyFont="1" applyAlignment="1">
      <alignment horizontal="center" vertical="center"/>
    </xf>
    <xf numFmtId="1" fontId="10" fillId="5" borderId="40" xfId="4" applyNumberFormat="1" applyFont="1" applyFill="1" applyBorder="1" applyAlignment="1">
      <alignment horizontal="center" vertical="center" wrapText="1"/>
    </xf>
    <xf numFmtId="1" fontId="10" fillId="5" borderId="1" xfId="4" applyNumberFormat="1" applyFont="1" applyFill="1" applyBorder="1" applyAlignment="1">
      <alignment horizontal="center" vertical="center" wrapText="1"/>
    </xf>
    <xf numFmtId="1" fontId="10" fillId="5" borderId="38" xfId="4" applyNumberFormat="1" applyFont="1" applyFill="1" applyBorder="1" applyAlignment="1">
      <alignment horizontal="center" vertical="center" wrapText="1"/>
    </xf>
    <xf numFmtId="0" fontId="8" fillId="0" borderId="0" xfId="4" applyFont="1" applyBorder="1" applyAlignment="1">
      <alignment horizontal="center"/>
    </xf>
    <xf numFmtId="0" fontId="11" fillId="0" borderId="0" xfId="4" applyFont="1" applyAlignment="1">
      <alignment horizontal="center" wrapText="1"/>
    </xf>
    <xf numFmtId="0" fontId="14" fillId="0" borderId="0" xfId="4" applyFont="1" applyBorder="1" applyAlignment="1">
      <alignment horizontal="justify" vertical="justify" wrapText="1"/>
    </xf>
    <xf numFmtId="0" fontId="19" fillId="0" borderId="0" xfId="4" applyFont="1" applyBorder="1" applyAlignment="1">
      <alignment horizontal="justify" vertical="justify" wrapText="1"/>
    </xf>
    <xf numFmtId="0" fontId="14" fillId="0" borderId="3" xfId="4" applyFont="1" applyFill="1" applyBorder="1" applyAlignment="1">
      <alignment horizontal="justify" vertical="top" wrapText="1"/>
    </xf>
    <xf numFmtId="0" fontId="25" fillId="0" borderId="0" xfId="4" applyFont="1" applyAlignment="1"/>
    <xf numFmtId="0" fontId="4" fillId="0" borderId="0" xfId="4" applyAlignment="1">
      <alignment horizontal="center"/>
    </xf>
    <xf numFmtId="0" fontId="9" fillId="0" borderId="0" xfId="4" applyFont="1" applyBorder="1" applyAlignment="1">
      <alignment horizontal="center"/>
    </xf>
    <xf numFmtId="3" fontId="17" fillId="0" borderId="0" xfId="4" quotePrefix="1" applyNumberFormat="1" applyFont="1" applyFill="1" applyBorder="1" applyAlignment="1">
      <alignment horizontal="justify" wrapText="1"/>
    </xf>
    <xf numFmtId="0" fontId="29" fillId="0" borderId="0" xfId="4" applyFont="1" applyBorder="1" applyAlignment="1"/>
    <xf numFmtId="0" fontId="29" fillId="0" borderId="0" xfId="4" applyFont="1" applyAlignment="1">
      <alignment horizontal="justify" wrapText="1"/>
    </xf>
    <xf numFmtId="0" fontId="30" fillId="0" borderId="0" xfId="4" applyFont="1" applyAlignment="1">
      <alignment horizontal="justify" wrapText="1"/>
    </xf>
    <xf numFmtId="0" fontId="0" fillId="0" borderId="0" xfId="0" applyAlignment="1">
      <alignment horizontal="center" vertical="center" wrapText="1"/>
    </xf>
    <xf numFmtId="0" fontId="8" fillId="0" borderId="0" xfId="4" applyFont="1" applyBorder="1" applyAlignment="1">
      <alignment horizontal="center" vertical="center"/>
    </xf>
    <xf numFmtId="0" fontId="11" fillId="0" borderId="0" xfId="4" applyFont="1" applyAlignment="1">
      <alignment horizontal="center" vertical="center" wrapText="1"/>
    </xf>
    <xf numFmtId="0" fontId="11" fillId="0" borderId="0" xfId="4" applyFont="1" applyAlignment="1">
      <alignment wrapText="1"/>
    </xf>
    <xf numFmtId="0" fontId="11" fillId="0" borderId="0" xfId="4" applyFont="1" applyAlignment="1"/>
    <xf numFmtId="0" fontId="4" fillId="0" borderId="0" xfId="4" applyAlignment="1">
      <alignment horizontal="center" wrapText="1"/>
    </xf>
    <xf numFmtId="0" fontId="29" fillId="0" borderId="0" xfId="4" applyFont="1" applyAlignment="1">
      <alignment horizontal="justify"/>
    </xf>
    <xf numFmtId="0" fontId="4" fillId="0" borderId="0" xfId="4" applyFont="1" applyAlignment="1">
      <alignment horizontal="center" wrapText="1"/>
    </xf>
    <xf numFmtId="3" fontId="14" fillId="0" borderId="9" xfId="4" quotePrefix="1" applyNumberFormat="1" applyFont="1" applyFill="1" applyBorder="1" applyAlignment="1">
      <alignment horizontal="left" wrapText="1"/>
    </xf>
    <xf numFmtId="0" fontId="8" fillId="2" borderId="0" xfId="4" applyFont="1" applyFill="1" applyBorder="1" applyAlignment="1">
      <alignment horizontal="center" vertical="center" wrapText="1"/>
    </xf>
    <xf numFmtId="0" fontId="0" fillId="2" borderId="0" xfId="0" applyFill="1" applyAlignment="1">
      <alignment horizontal="center" vertical="center" wrapText="1"/>
    </xf>
    <xf numFmtId="0" fontId="12" fillId="0" borderId="0" xfId="4" applyFont="1" applyBorder="1" applyAlignment="1">
      <alignment horizontal="center"/>
    </xf>
    <xf numFmtId="0" fontId="8" fillId="2" borderId="0" xfId="4" applyFont="1" applyFill="1" applyBorder="1" applyAlignment="1">
      <alignment horizontal="center" wrapText="1"/>
    </xf>
    <xf numFmtId="0" fontId="14" fillId="0" borderId="0" xfId="4" applyFont="1" applyBorder="1" applyAlignment="1">
      <alignment horizontal="left" wrapText="1"/>
    </xf>
    <xf numFmtId="0" fontId="19" fillId="0" borderId="0" xfId="4" applyFont="1" applyBorder="1" applyAlignment="1">
      <alignment horizontal="left" wrapText="1"/>
    </xf>
    <xf numFmtId="0" fontId="10" fillId="0" borderId="0" xfId="4" applyFont="1" applyAlignment="1">
      <alignment horizontal="center" wrapText="1"/>
    </xf>
    <xf numFmtId="0" fontId="4" fillId="0" borderId="0" xfId="4" applyFont="1" applyAlignment="1">
      <alignment wrapText="1"/>
    </xf>
    <xf numFmtId="0" fontId="17" fillId="0" borderId="0" xfId="4" applyFont="1" applyBorder="1" applyAlignment="1">
      <alignment horizontal="justify" vertical="justify" wrapText="1"/>
    </xf>
    <xf numFmtId="0" fontId="30" fillId="0" borderId="0" xfId="4" applyFont="1" applyBorder="1" applyAlignment="1">
      <alignment horizontal="justify" vertical="justify" wrapText="1"/>
    </xf>
    <xf numFmtId="3" fontId="8" fillId="5" borderId="0" xfId="4" applyNumberFormat="1" applyFont="1" applyFill="1" applyBorder="1" applyAlignment="1">
      <alignment horizontal="center" vertical="top"/>
    </xf>
    <xf numFmtId="0" fontId="14" fillId="0" borderId="9" xfId="4" applyFont="1" applyBorder="1" applyAlignment="1">
      <alignment horizontal="left" wrapText="1"/>
    </xf>
    <xf numFmtId="0" fontId="35" fillId="0" borderId="0" xfId="4" applyFont="1" applyBorder="1" applyAlignment="1">
      <alignment horizontal="left" wrapText="1"/>
    </xf>
    <xf numFmtId="0" fontId="17" fillId="0" borderId="9" xfId="4" applyFont="1" applyBorder="1" applyAlignment="1">
      <alignment horizontal="left" vertical="justify" wrapText="1"/>
    </xf>
    <xf numFmtId="0" fontId="17" fillId="0" borderId="0" xfId="4" applyFont="1" applyBorder="1" applyAlignment="1">
      <alignment horizontal="left" vertical="center" wrapText="1"/>
    </xf>
    <xf numFmtId="0" fontId="17" fillId="0" borderId="0" xfId="4" applyFont="1" applyBorder="1" applyAlignment="1">
      <alignment horizontal="left" vertical="justify" wrapText="1"/>
    </xf>
    <xf numFmtId="0" fontId="9" fillId="0" borderId="0" xfId="4" applyFont="1" applyAlignment="1">
      <alignment horizontal="center" wrapText="1"/>
    </xf>
    <xf numFmtId="0" fontId="21" fillId="0" borderId="0" xfId="4" applyFont="1" applyAlignment="1">
      <alignment horizontal="center" wrapText="1"/>
    </xf>
    <xf numFmtId="0" fontId="12" fillId="3" borderId="0" xfId="4" applyFont="1" applyFill="1" applyBorder="1" applyAlignment="1">
      <alignment horizontal="left" vertical="center" wrapText="1"/>
    </xf>
    <xf numFmtId="0" fontId="12" fillId="3" borderId="10" xfId="4" applyFont="1" applyFill="1" applyBorder="1" applyAlignment="1">
      <alignment horizontal="left" vertical="center" wrapText="1"/>
    </xf>
    <xf numFmtId="3" fontId="8" fillId="5" borderId="10" xfId="4" applyNumberFormat="1" applyFont="1" applyFill="1" applyBorder="1" applyAlignment="1">
      <alignment horizontal="center" vertical="top"/>
    </xf>
    <xf numFmtId="0" fontId="12" fillId="3" borderId="10" xfId="4" applyFont="1" applyFill="1" applyBorder="1" applyAlignment="1">
      <alignment horizontal="center" vertical="center" wrapText="1"/>
    </xf>
    <xf numFmtId="0" fontId="39" fillId="0" borderId="0" xfId="4" applyFont="1" applyBorder="1" applyAlignment="1">
      <alignment horizontal="left" wrapText="1"/>
    </xf>
    <xf numFmtId="0" fontId="8" fillId="0" borderId="0" xfId="4" applyFont="1" applyAlignment="1">
      <alignment horizontal="center"/>
    </xf>
    <xf numFmtId="0" fontId="17" fillId="0" borderId="0" xfId="4" applyFont="1" applyBorder="1" applyAlignment="1">
      <alignment horizontal="left" wrapText="1"/>
    </xf>
    <xf numFmtId="0" fontId="8" fillId="0" borderId="0" xfId="4" applyFont="1" applyAlignment="1">
      <alignment horizontal="center" vertical="center" wrapText="1"/>
    </xf>
    <xf numFmtId="0" fontId="8" fillId="0" borderId="0" xfId="4" applyFont="1" applyAlignment="1">
      <alignment horizontal="center" vertical="top" wrapText="1"/>
    </xf>
    <xf numFmtId="0" fontId="12" fillId="3" borderId="43" xfId="4" applyFont="1" applyFill="1" applyBorder="1" applyAlignment="1">
      <alignment horizontal="center" vertical="center" wrapText="1"/>
    </xf>
    <xf numFmtId="0" fontId="12" fillId="3" borderId="41" xfId="4" applyFont="1" applyFill="1" applyBorder="1" applyAlignment="1">
      <alignment horizontal="center" vertical="center" wrapText="1"/>
    </xf>
    <xf numFmtId="3" fontId="8" fillId="5" borderId="43" xfId="4" applyNumberFormat="1" applyFont="1" applyFill="1" applyBorder="1" applyAlignment="1">
      <alignment horizontal="center" vertical="top"/>
    </xf>
    <xf numFmtId="3" fontId="8" fillId="5" borderId="41" xfId="4" applyNumberFormat="1" applyFont="1" applyFill="1" applyBorder="1" applyAlignment="1">
      <alignment horizontal="center" vertical="top"/>
    </xf>
    <xf numFmtId="0" fontId="4" fillId="0" borderId="0" xfId="4" applyFont="1" applyAlignment="1">
      <alignment vertical="top" wrapText="1"/>
    </xf>
    <xf numFmtId="0" fontId="14" fillId="0" borderId="9" xfId="4" applyFont="1" applyBorder="1" applyAlignment="1">
      <alignment horizontal="justify" vertical="center" wrapText="1"/>
    </xf>
    <xf numFmtId="0" fontId="19" fillId="0" borderId="9" xfId="4" applyFont="1" applyBorder="1" applyAlignment="1">
      <alignment horizontal="justify" vertical="center" wrapText="1"/>
    </xf>
    <xf numFmtId="0" fontId="4" fillId="0" borderId="0" xfId="4" applyAlignment="1">
      <alignment vertical="top" wrapText="1"/>
    </xf>
    <xf numFmtId="0" fontId="19" fillId="0" borderId="0" xfId="4" applyFont="1" applyBorder="1" applyAlignment="1">
      <alignment horizontal="justify" wrapText="1"/>
    </xf>
    <xf numFmtId="0" fontId="4" fillId="0" borderId="0" xfId="4" applyFont="1" applyBorder="1" applyAlignment="1">
      <alignment horizontal="justify" wrapText="1"/>
    </xf>
    <xf numFmtId="2" fontId="8" fillId="0" borderId="0" xfId="4" applyNumberFormat="1" applyFont="1" applyAlignment="1">
      <alignment horizontal="center" wrapText="1"/>
    </xf>
    <xf numFmtId="0" fontId="14" fillId="8" borderId="9" xfId="4" quotePrefix="1" applyFont="1" applyFill="1" applyBorder="1" applyAlignment="1">
      <alignment horizontal="left" vertical="center" wrapText="1"/>
    </xf>
    <xf numFmtId="0" fontId="35" fillId="8" borderId="0" xfId="4" quotePrefix="1" applyFont="1" applyFill="1" applyBorder="1" applyAlignment="1">
      <alignment horizontal="left" wrapText="1"/>
    </xf>
    <xf numFmtId="0" fontId="35" fillId="8" borderId="9" xfId="4" quotePrefix="1" applyNumberFormat="1" applyFont="1" applyFill="1" applyBorder="1" applyAlignment="1">
      <alignment horizontal="left" vertical="justify"/>
    </xf>
    <xf numFmtId="0" fontId="0" fillId="0" borderId="0" xfId="0" applyAlignment="1">
      <alignment horizontal="center" wrapText="1"/>
    </xf>
    <xf numFmtId="0" fontId="14" fillId="0" borderId="9" xfId="4" applyFont="1" applyBorder="1" applyAlignment="1">
      <alignment horizontal="justify" vertical="justify" wrapText="1"/>
    </xf>
    <xf numFmtId="0" fontId="19" fillId="0" borderId="9" xfId="4" applyFont="1" applyBorder="1" applyAlignment="1">
      <alignment horizontal="justify" vertical="justify" wrapText="1"/>
    </xf>
    <xf numFmtId="0" fontId="8" fillId="0" borderId="45" xfId="4" applyFont="1" applyBorder="1" applyAlignment="1">
      <alignment horizontal="center"/>
    </xf>
    <xf numFmtId="0" fontId="35" fillId="8" borderId="9" xfId="4" quotePrefix="1" applyFont="1" applyFill="1" applyBorder="1" applyAlignment="1">
      <alignment horizontal="left" wrapText="1"/>
    </xf>
    <xf numFmtId="0" fontId="41" fillId="0" borderId="0" xfId="4" applyFont="1" applyAlignment="1">
      <alignment horizontal="center" wrapText="1"/>
    </xf>
    <xf numFmtId="0" fontId="14" fillId="0" borderId="9" xfId="4" applyFont="1" applyBorder="1" applyAlignment="1">
      <alignment horizontal="left" vertical="justify" wrapText="1"/>
    </xf>
    <xf numFmtId="0" fontId="10" fillId="0" borderId="0" xfId="4" applyFont="1" applyBorder="1" applyAlignment="1">
      <alignment horizontal="center" wrapText="1"/>
    </xf>
    <xf numFmtId="0" fontId="14" fillId="0" borderId="0" xfId="4" applyFont="1" applyBorder="1" applyAlignment="1">
      <alignment horizontal="left" vertical="justify" wrapText="1"/>
    </xf>
    <xf numFmtId="0" fontId="19" fillId="0" borderId="0" xfId="4" applyFont="1" applyBorder="1" applyAlignment="1">
      <alignment horizontal="left" vertical="justify" wrapText="1"/>
    </xf>
    <xf numFmtId="0" fontId="44" fillId="0" borderId="0" xfId="4" applyFont="1" applyBorder="1" applyAlignment="1">
      <alignment horizontal="center" wrapText="1"/>
    </xf>
    <xf numFmtId="0" fontId="44" fillId="0" borderId="0" xfId="4" applyFont="1" applyBorder="1" applyAlignment="1">
      <alignment horizontal="center"/>
    </xf>
    <xf numFmtId="0" fontId="9" fillId="0" borderId="0" xfId="4" applyFont="1" applyBorder="1" applyAlignment="1">
      <alignment horizontal="center" wrapText="1"/>
    </xf>
    <xf numFmtId="0" fontId="41" fillId="0" borderId="0" xfId="4" applyFont="1" applyAlignment="1">
      <alignment wrapText="1"/>
    </xf>
    <xf numFmtId="0" fontId="9" fillId="0" borderId="0" xfId="4" applyFont="1" applyBorder="1" applyAlignment="1">
      <alignment horizontal="center" vertical="center" wrapText="1"/>
    </xf>
    <xf numFmtId="0" fontId="36" fillId="3" borderId="9" xfId="4" applyFont="1" applyFill="1" applyBorder="1" applyAlignment="1">
      <alignment horizontal="center" vertical="center" wrapText="1"/>
    </xf>
    <xf numFmtId="0" fontId="36" fillId="3" borderId="10" xfId="4" applyFont="1" applyFill="1" applyBorder="1" applyAlignment="1">
      <alignment horizontal="center" vertical="center" wrapText="1"/>
    </xf>
    <xf numFmtId="0" fontId="15" fillId="3" borderId="8" xfId="4" applyFont="1" applyFill="1" applyBorder="1" applyAlignment="1">
      <alignment horizontal="center" vertical="center" wrapText="1"/>
    </xf>
    <xf numFmtId="0" fontId="15" fillId="3" borderId="9" xfId="4" applyFont="1" applyFill="1" applyBorder="1" applyAlignment="1">
      <alignment horizontal="center" vertical="center" wrapText="1"/>
    </xf>
    <xf numFmtId="0" fontId="15" fillId="3" borderId="10" xfId="4" applyFont="1" applyFill="1" applyBorder="1" applyAlignment="1">
      <alignment horizontal="center" vertical="center" wrapText="1"/>
    </xf>
    <xf numFmtId="0" fontId="9" fillId="2" borderId="0" xfId="4" applyFont="1" applyFill="1" applyBorder="1" applyAlignment="1">
      <alignment horizontal="center" vertical="center" wrapText="1"/>
    </xf>
    <xf numFmtId="0" fontId="15" fillId="3" borderId="0" xfId="4" applyFont="1" applyFill="1" applyBorder="1" applyAlignment="1">
      <alignment horizontal="center" vertical="center" wrapText="1"/>
    </xf>
    <xf numFmtId="3" fontId="23" fillId="0" borderId="8" xfId="4" applyNumberFormat="1" applyFont="1" applyBorder="1" applyAlignment="1">
      <alignment horizontal="center"/>
    </xf>
    <xf numFmtId="3" fontId="23" fillId="0" borderId="51" xfId="4" applyNumberFormat="1" applyFont="1" applyBorder="1" applyAlignment="1">
      <alignment horizontal="center"/>
    </xf>
    <xf numFmtId="3" fontId="10" fillId="0" borderId="51" xfId="4" applyNumberFormat="1" applyFont="1" applyBorder="1" applyAlignment="1">
      <alignment horizontal="center"/>
    </xf>
    <xf numFmtId="3" fontId="23" fillId="0" borderId="52" xfId="4" applyNumberFormat="1" applyFont="1" applyBorder="1" applyAlignment="1">
      <alignment horizontal="center"/>
    </xf>
    <xf numFmtId="3" fontId="23" fillId="0" borderId="53" xfId="4" applyNumberFormat="1" applyFont="1" applyBorder="1" applyAlignment="1">
      <alignment horizontal="center"/>
    </xf>
    <xf numFmtId="3" fontId="8" fillId="10" borderId="8" xfId="4" applyNumberFormat="1" applyFont="1" applyFill="1" applyBorder="1" applyAlignment="1">
      <alignment horizontal="center"/>
    </xf>
    <xf numFmtId="3" fontId="8" fillId="10" borderId="0" xfId="4" applyNumberFormat="1" applyFont="1" applyFill="1" applyBorder="1" applyAlignment="1">
      <alignment horizontal="center"/>
    </xf>
    <xf numFmtId="4" fontId="4" fillId="0" borderId="0" xfId="4" applyNumberFormat="1" applyAlignment="1">
      <alignment horizontal="center"/>
    </xf>
    <xf numFmtId="0" fontId="29" fillId="0" borderId="0" xfId="4" applyFont="1" applyAlignment="1">
      <alignment horizontal="center" wrapText="1"/>
    </xf>
    <xf numFmtId="0" fontId="29" fillId="0" borderId="0" xfId="4" applyFont="1" applyAlignment="1">
      <alignment wrapText="1"/>
    </xf>
    <xf numFmtId="0" fontId="8" fillId="3" borderId="8" xfId="4" applyFont="1" applyFill="1" applyBorder="1" applyAlignment="1">
      <alignment horizontal="left" vertical="center" wrapText="1"/>
    </xf>
    <xf numFmtId="0" fontId="23" fillId="0" borderId="0" xfId="4" applyFont="1" applyAlignment="1">
      <alignment wrapText="1"/>
    </xf>
    <xf numFmtId="0" fontId="10" fillId="3" borderId="8" xfId="4" applyFont="1" applyFill="1" applyBorder="1" applyAlignment="1">
      <alignment horizontal="left" wrapText="1"/>
    </xf>
    <xf numFmtId="0" fontId="10" fillId="3" borderId="8" xfId="4" applyFont="1" applyFill="1" applyBorder="1" applyAlignment="1">
      <alignment horizontal="center"/>
    </xf>
    <xf numFmtId="0" fontId="10" fillId="3" borderId="9" xfId="4" applyFont="1" applyFill="1" applyBorder="1" applyAlignment="1">
      <alignment horizontal="center" vertical="center"/>
    </xf>
    <xf numFmtId="0" fontId="10" fillId="3" borderId="10" xfId="4" applyFont="1" applyFill="1" applyBorder="1" applyAlignment="1">
      <alignment horizontal="center" vertical="center"/>
    </xf>
    <xf numFmtId="0" fontId="10" fillId="3" borderId="8" xfId="4" applyFont="1" applyFill="1" applyBorder="1" applyAlignment="1">
      <alignment horizontal="center" vertical="center" wrapText="1"/>
    </xf>
    <xf numFmtId="0" fontId="4" fillId="3" borderId="8" xfId="4" applyFill="1" applyBorder="1" applyAlignment="1">
      <alignment horizontal="center" vertical="center" wrapText="1"/>
    </xf>
    <xf numFmtId="0" fontId="10" fillId="3" borderId="8" xfId="4" applyFont="1" applyFill="1" applyBorder="1" applyAlignment="1">
      <alignment horizontal="center" wrapText="1"/>
    </xf>
    <xf numFmtId="0" fontId="4" fillId="3" borderId="8" xfId="4" applyFill="1" applyBorder="1" applyAlignment="1">
      <alignment horizontal="center" wrapText="1"/>
    </xf>
    <xf numFmtId="0" fontId="35" fillId="0" borderId="0" xfId="4" applyFont="1" applyBorder="1" applyAlignment="1">
      <alignment wrapText="1"/>
    </xf>
    <xf numFmtId="0" fontId="15" fillId="0" borderId="0" xfId="4" applyFont="1" applyBorder="1" applyAlignment="1">
      <alignment horizontal="center"/>
    </xf>
    <xf numFmtId="0" fontId="8" fillId="5" borderId="0" xfId="4" applyFont="1" applyFill="1" applyBorder="1" applyAlignment="1">
      <alignment horizontal="center"/>
    </xf>
    <xf numFmtId="0" fontId="8" fillId="5" borderId="0" xfId="4" applyFont="1" applyFill="1" applyAlignment="1">
      <alignment horizontal="center"/>
    </xf>
    <xf numFmtId="0" fontId="8" fillId="5" borderId="8" xfId="4" applyFont="1" applyFill="1" applyBorder="1" applyAlignment="1">
      <alignment horizontal="center"/>
    </xf>
    <xf numFmtId="0" fontId="4" fillId="0" borderId="8" xfId="4" applyFont="1" applyFill="1" applyBorder="1" applyAlignment="1">
      <alignment horizontal="center" wrapText="1"/>
    </xf>
    <xf numFmtId="0" fontId="4" fillId="0" borderId="8" xfId="4" applyFont="1" applyFill="1" applyBorder="1" applyAlignment="1">
      <alignment wrapText="1"/>
    </xf>
    <xf numFmtId="0" fontId="43" fillId="0" borderId="0" xfId="4" applyFont="1" applyBorder="1" applyAlignment="1">
      <alignment wrapText="1"/>
    </xf>
    <xf numFmtId="49" fontId="15" fillId="3" borderId="14" xfId="4" applyNumberFormat="1" applyFont="1" applyFill="1" applyBorder="1" applyAlignment="1">
      <alignment horizontal="center" vertical="center" wrapText="1"/>
    </xf>
    <xf numFmtId="0" fontId="4" fillId="3" borderId="15" xfId="4" applyFont="1" applyFill="1" applyBorder="1" applyAlignment="1">
      <alignment horizontal="center" vertical="center" wrapText="1"/>
    </xf>
    <xf numFmtId="0" fontId="4" fillId="3" borderId="14" xfId="4" applyFont="1" applyFill="1" applyBorder="1" applyAlignment="1">
      <alignment horizontal="center" vertical="center" wrapText="1"/>
    </xf>
    <xf numFmtId="49" fontId="15" fillId="3" borderId="15" xfId="4" applyNumberFormat="1" applyFont="1" applyFill="1" applyBorder="1" applyAlignment="1">
      <alignment horizontal="center" vertical="center" wrapText="1"/>
    </xf>
    <xf numFmtId="0" fontId="15" fillId="3" borderId="15" xfId="4" applyFont="1" applyFill="1" applyBorder="1" applyAlignment="1">
      <alignment horizontal="center" vertical="center" wrapText="1"/>
    </xf>
    <xf numFmtId="0" fontId="4" fillId="3" borderId="16" xfId="4" applyFont="1" applyFill="1" applyBorder="1" applyAlignment="1">
      <alignment horizontal="center" vertical="center" wrapText="1"/>
    </xf>
    <xf numFmtId="4" fontId="8" fillId="5" borderId="8" xfId="4" applyNumberFormat="1" applyFont="1" applyFill="1" applyBorder="1" applyAlignment="1">
      <alignment horizontal="center" vertical="top"/>
    </xf>
    <xf numFmtId="0" fontId="15" fillId="0" borderId="0" xfId="4" applyFont="1" applyBorder="1" applyAlignment="1">
      <alignment horizontal="center" wrapText="1"/>
    </xf>
    <xf numFmtId="0" fontId="8" fillId="5" borderId="8" xfId="4" applyFont="1" applyFill="1" applyBorder="1" applyAlignment="1">
      <alignment horizontal="center" vertical="top"/>
    </xf>
    <xf numFmtId="0" fontId="8" fillId="0" borderId="0" xfId="18" applyFont="1" applyFill="1" applyBorder="1" applyAlignment="1">
      <alignment horizontal="center"/>
    </xf>
    <xf numFmtId="0" fontId="8" fillId="0" borderId="0" xfId="4" applyFont="1" applyAlignment="1">
      <alignment horizontal="center" vertical="top"/>
    </xf>
    <xf numFmtId="0" fontId="8" fillId="0" borderId="34" xfId="4" applyFont="1" applyBorder="1" applyAlignment="1">
      <alignment horizontal="center"/>
    </xf>
    <xf numFmtId="0" fontId="8" fillId="0" borderId="35" xfId="4" applyFont="1" applyBorder="1" applyAlignment="1">
      <alignment horizontal="center"/>
    </xf>
    <xf numFmtId="0" fontId="8" fillId="0" borderId="36" xfId="4" applyFont="1" applyBorder="1" applyAlignment="1">
      <alignment horizontal="center"/>
    </xf>
    <xf numFmtId="0" fontId="10" fillId="3" borderId="16" xfId="61" applyFont="1" applyFill="1" applyBorder="1" applyAlignment="1">
      <alignment horizontal="center" vertical="center"/>
    </xf>
    <xf numFmtId="0" fontId="10" fillId="3" borderId="14" xfId="61" applyFont="1" applyFill="1" applyBorder="1" applyAlignment="1">
      <alignment horizontal="center" vertical="center"/>
    </xf>
    <xf numFmtId="0" fontId="8" fillId="0" borderId="34" xfId="4" applyFont="1" applyBorder="1" applyAlignment="1">
      <alignment horizontal="center" wrapText="1"/>
    </xf>
    <xf numFmtId="0" fontId="8" fillId="0" borderId="35" xfId="4" applyFont="1" applyBorder="1" applyAlignment="1">
      <alignment horizontal="center" wrapText="1"/>
    </xf>
    <xf numFmtId="0" fontId="8" fillId="0" borderId="36" xfId="4" applyFont="1" applyBorder="1" applyAlignment="1">
      <alignment horizontal="center" wrapText="1"/>
    </xf>
    <xf numFmtId="0" fontId="8" fillId="3" borderId="37" xfId="61" applyFont="1" applyFill="1" applyBorder="1" applyAlignment="1">
      <alignment horizontal="center" vertical="center" wrapText="1"/>
    </xf>
    <xf numFmtId="0" fontId="8" fillId="3" borderId="2" xfId="61" applyFont="1" applyFill="1" applyBorder="1" applyAlignment="1">
      <alignment horizontal="center" vertical="center" wrapText="1"/>
    </xf>
    <xf numFmtId="0" fontId="75" fillId="0" borderId="0" xfId="61" applyFont="1" applyFill="1" applyBorder="1" applyAlignment="1">
      <alignment horizontal="center" vertical="center"/>
    </xf>
    <xf numFmtId="0" fontId="8" fillId="0" borderId="0" xfId="61" applyFont="1" applyFill="1" applyBorder="1" applyAlignment="1">
      <alignment horizontal="center" vertical="center"/>
    </xf>
    <xf numFmtId="0" fontId="64" fillId="0" borderId="0" xfId="61" applyFont="1" applyFill="1" applyBorder="1" applyAlignment="1">
      <alignment horizontal="center" vertical="center"/>
    </xf>
    <xf numFmtId="0" fontId="6" fillId="0" borderId="0" xfId="61" applyFont="1" applyFill="1" applyBorder="1" applyAlignment="1">
      <alignment horizontal="center" vertical="center"/>
    </xf>
    <xf numFmtId="0" fontId="8" fillId="0" borderId="0" xfId="61" applyFont="1" applyFill="1" applyAlignment="1">
      <alignment horizontal="center" vertical="center"/>
    </xf>
    <xf numFmtId="0" fontId="8" fillId="0" borderId="0" xfId="61" applyFont="1" applyFill="1" applyBorder="1" applyAlignment="1">
      <alignment horizontal="center" vertical="center" wrapText="1"/>
    </xf>
    <xf numFmtId="0" fontId="8" fillId="0" borderId="77" xfId="61" applyFont="1" applyFill="1" applyBorder="1" applyAlignment="1">
      <alignment horizontal="center" vertical="center"/>
    </xf>
    <xf numFmtId="0" fontId="8" fillId="0" borderId="0" xfId="61" applyFont="1" applyFill="1" applyAlignment="1">
      <alignment horizontal="center" vertical="center" wrapText="1"/>
    </xf>
    <xf numFmtId="0" fontId="8" fillId="0" borderId="0" xfId="61" applyFont="1" applyFill="1" applyAlignment="1">
      <alignment horizontal="center" wrapText="1"/>
    </xf>
    <xf numFmtId="0" fontId="4" fillId="0" borderId="0" xfId="77" applyAlignment="1">
      <alignment horizontal="center" wrapText="1"/>
    </xf>
    <xf numFmtId="0" fontId="8" fillId="0" borderId="0" xfId="61" applyFont="1" applyFill="1" applyAlignment="1">
      <alignment horizontal="center"/>
    </xf>
    <xf numFmtId="0" fontId="4" fillId="0" borderId="0" xfId="77" applyAlignment="1">
      <alignment horizontal="center"/>
    </xf>
    <xf numFmtId="0" fontId="10" fillId="3" borderId="0" xfId="61" applyFont="1" applyFill="1" applyBorder="1" applyAlignment="1">
      <alignment horizontal="left"/>
    </xf>
    <xf numFmtId="0" fontId="10" fillId="3" borderId="57" xfId="61" applyFont="1" applyFill="1" applyBorder="1" applyAlignment="1">
      <alignment horizontal="left"/>
    </xf>
    <xf numFmtId="0" fontId="10" fillId="3" borderId="79" xfId="61" applyFont="1" applyFill="1" applyBorder="1" applyAlignment="1">
      <alignment horizontal="center" vertical="center" wrapText="1"/>
    </xf>
    <xf numFmtId="0" fontId="10" fillId="3" borderId="80" xfId="61" applyFont="1" applyFill="1" applyBorder="1" applyAlignment="1">
      <alignment horizontal="center" vertical="center" wrapText="1"/>
    </xf>
    <xf numFmtId="0" fontId="10" fillId="3" borderId="81" xfId="61" applyFont="1" applyFill="1" applyBorder="1" applyAlignment="1">
      <alignment horizontal="center" vertical="center" wrapText="1"/>
    </xf>
    <xf numFmtId="0" fontId="79" fillId="0" borderId="0" xfId="61" applyFont="1" applyFill="1" applyBorder="1" applyAlignment="1">
      <alignment horizontal="center" vertical="center"/>
    </xf>
    <xf numFmtId="0" fontId="8" fillId="0" borderId="77" xfId="61" applyFont="1" applyFill="1" applyBorder="1" applyAlignment="1">
      <alignment horizontal="center"/>
    </xf>
    <xf numFmtId="0" fontId="8" fillId="0" borderId="0" xfId="61" applyFont="1" applyFill="1" applyBorder="1" applyAlignment="1">
      <alignment horizontal="center"/>
    </xf>
    <xf numFmtId="0" fontId="10" fillId="0" borderId="0" xfId="61" applyFont="1" applyFill="1" applyBorder="1" applyAlignment="1">
      <alignment horizontal="center" vertical="center"/>
    </xf>
    <xf numFmtId="0" fontId="10" fillId="3" borderId="0" xfId="61" applyFont="1" applyFill="1" applyBorder="1" applyAlignment="1"/>
    <xf numFmtId="0" fontId="10" fillId="3" borderId="57" xfId="61" applyFont="1" applyFill="1" applyBorder="1" applyAlignment="1"/>
    <xf numFmtId="0" fontId="10" fillId="3" borderId="95" xfId="61" applyFont="1" applyFill="1" applyBorder="1" applyAlignment="1">
      <alignment horizontal="center"/>
    </xf>
    <xf numFmtId="0" fontId="10" fillId="3" borderId="96" xfId="61" applyFont="1" applyFill="1" applyBorder="1" applyAlignment="1">
      <alignment horizontal="center"/>
    </xf>
    <xf numFmtId="0" fontId="12" fillId="0" borderId="0" xfId="61" applyFont="1" applyFill="1" applyAlignment="1">
      <alignment horizontal="center"/>
    </xf>
    <xf numFmtId="0" fontId="9" fillId="0" borderId="0" xfId="61" applyFont="1" applyFill="1" applyBorder="1" applyAlignment="1">
      <alignment horizontal="center" vertical="center"/>
    </xf>
    <xf numFmtId="0" fontId="12" fillId="0" borderId="45" xfId="61" applyFont="1" applyFill="1" applyBorder="1" applyAlignment="1">
      <alignment horizontal="center"/>
    </xf>
    <xf numFmtId="0" fontId="8" fillId="0" borderId="45" xfId="61" applyFont="1" applyFill="1" applyBorder="1" applyAlignment="1">
      <alignment horizontal="center"/>
    </xf>
    <xf numFmtId="0" fontId="11" fillId="0" borderId="45" xfId="61" applyFill="1" applyBorder="1" applyAlignment="1">
      <alignment horizontal="center"/>
    </xf>
    <xf numFmtId="0" fontId="9" fillId="0" borderId="0" xfId="61" applyFont="1" applyFill="1" applyAlignment="1">
      <alignment horizontal="center"/>
    </xf>
    <xf numFmtId="0" fontId="10" fillId="0" borderId="0" xfId="61" applyFont="1" applyFill="1" applyAlignment="1">
      <alignment horizontal="center"/>
    </xf>
    <xf numFmtId="0" fontId="39" fillId="0" borderId="113" xfId="61" applyFont="1" applyFill="1" applyBorder="1" applyAlignment="1">
      <alignment horizontal="left" wrapText="1"/>
    </xf>
    <xf numFmtId="0" fontId="10" fillId="3" borderId="114" xfId="61" applyFont="1" applyFill="1" applyBorder="1" applyAlignment="1"/>
    <xf numFmtId="0" fontId="10" fillId="3" borderId="116" xfId="61" applyFont="1" applyFill="1" applyBorder="1" applyAlignment="1"/>
    <xf numFmtId="0" fontId="10" fillId="3" borderId="115" xfId="61" applyFont="1" applyFill="1" applyBorder="1" applyAlignment="1">
      <alignment horizontal="center"/>
    </xf>
    <xf numFmtId="0" fontId="10" fillId="3" borderId="116" xfId="61" applyFont="1" applyFill="1" applyBorder="1" applyAlignment="1">
      <alignment horizontal="center"/>
    </xf>
    <xf numFmtId="0" fontId="6" fillId="0" borderId="0" xfId="61" applyFont="1" applyBorder="1" applyAlignment="1">
      <alignment horizontal="center"/>
    </xf>
    <xf numFmtId="0" fontId="8" fillId="0" borderId="0" xfId="61" applyFont="1" applyBorder="1" applyAlignment="1">
      <alignment horizontal="center"/>
    </xf>
    <xf numFmtId="0" fontId="10" fillId="0" borderId="0" xfId="61" applyFont="1" applyBorder="1" applyAlignment="1">
      <alignment horizontal="center"/>
    </xf>
    <xf numFmtId="17" fontId="8" fillId="0" borderId="77" xfId="61" quotePrefix="1" applyNumberFormat="1" applyFont="1" applyBorder="1" applyAlignment="1">
      <alignment horizontal="center"/>
    </xf>
    <xf numFmtId="17" fontId="8" fillId="0" borderId="77" xfId="61" applyNumberFormat="1" applyFont="1" applyBorder="1" applyAlignment="1">
      <alignment horizontal="center"/>
    </xf>
    <xf numFmtId="0" fontId="11" fillId="0" borderId="0" xfId="61" applyFont="1" applyFill="1" applyBorder="1" applyAlignment="1">
      <alignment horizontal="center" vertical="center"/>
    </xf>
    <xf numFmtId="0" fontId="8" fillId="0" borderId="0" xfId="61" applyFont="1" applyFill="1" applyBorder="1" applyAlignment="1">
      <alignment horizontal="center" wrapText="1"/>
    </xf>
    <xf numFmtId="0" fontId="10" fillId="0" borderId="0" xfId="61" applyFont="1" applyFill="1" applyBorder="1" applyAlignment="1">
      <alignment horizontal="center" wrapText="1"/>
    </xf>
    <xf numFmtId="0" fontId="10" fillId="3" borderId="5" xfId="61" applyFont="1" applyFill="1" applyBorder="1" applyAlignment="1">
      <alignment horizontal="left" vertical="center" wrapText="1"/>
    </xf>
    <xf numFmtId="0" fontId="10" fillId="3" borderId="60" xfId="61" applyFont="1" applyFill="1" applyBorder="1" applyAlignment="1">
      <alignment horizontal="left" vertical="center" wrapText="1"/>
    </xf>
    <xf numFmtId="0" fontId="10" fillId="3" borderId="123" xfId="61" applyFont="1" applyFill="1" applyBorder="1" applyAlignment="1">
      <alignment horizontal="center" vertical="center" wrapText="1"/>
    </xf>
    <xf numFmtId="0" fontId="10" fillId="3" borderId="122" xfId="61" applyFont="1" applyFill="1" applyBorder="1" applyAlignment="1">
      <alignment horizontal="center" vertical="center" wrapText="1"/>
    </xf>
    <xf numFmtId="0" fontId="23" fillId="0" borderId="0" xfId="80" applyFont="1" applyFill="1" applyBorder="1" applyAlignment="1">
      <alignment horizontal="center" vertical="center"/>
    </xf>
    <xf numFmtId="0" fontId="23" fillId="0" borderId="0" xfId="61" applyFont="1" applyFill="1" applyAlignment="1">
      <alignment horizontal="center" vertical="center"/>
    </xf>
    <xf numFmtId="0" fontId="8" fillId="0" borderId="0" xfId="80" applyFont="1" applyFill="1" applyBorder="1" applyAlignment="1">
      <alignment horizontal="center" vertical="center" wrapText="1"/>
    </xf>
    <xf numFmtId="17" fontId="8" fillId="0" borderId="77" xfId="77" quotePrefix="1" applyNumberFormat="1" applyFont="1" applyFill="1" applyBorder="1" applyAlignment="1">
      <alignment horizontal="center" vertical="center"/>
    </xf>
    <xf numFmtId="0" fontId="8" fillId="0" borderId="77" xfId="77" applyFont="1" applyFill="1" applyBorder="1" applyAlignment="1">
      <alignment horizontal="center" vertical="center"/>
    </xf>
    <xf numFmtId="0" fontId="75" fillId="0" borderId="0" xfId="77" applyFont="1" applyFill="1" applyBorder="1" applyAlignment="1">
      <alignment horizontal="center" vertical="center"/>
    </xf>
    <xf numFmtId="0" fontId="8" fillId="0" borderId="0" xfId="77" applyFont="1" applyFill="1" applyBorder="1" applyAlignment="1">
      <alignment horizontal="center"/>
    </xf>
    <xf numFmtId="0" fontId="10" fillId="0" borderId="0" xfId="77" applyFont="1" applyFill="1" applyBorder="1" applyAlignment="1">
      <alignment horizontal="center" vertical="center"/>
    </xf>
    <xf numFmtId="0" fontId="20" fillId="15" borderId="0" xfId="54" applyFont="1" applyFill="1" applyBorder="1" applyAlignment="1">
      <alignment horizontal="left" vertical="center" wrapText="1"/>
    </xf>
    <xf numFmtId="0" fontId="0" fillId="0" borderId="0" xfId="0" applyAlignment="1">
      <alignment horizontal="left" wrapText="1"/>
    </xf>
    <xf numFmtId="0" fontId="6" fillId="0" borderId="0" xfId="54" applyFont="1" applyFill="1" applyBorder="1" applyAlignment="1">
      <alignment horizontal="center" vertical="center" wrapText="1"/>
    </xf>
    <xf numFmtId="0" fontId="7" fillId="0" borderId="0" xfId="34" applyFont="1" applyAlignment="1">
      <alignment horizontal="center" vertical="center" wrapText="1"/>
    </xf>
    <xf numFmtId="0" fontId="8" fillId="0" borderId="0" xfId="54" applyFont="1" applyFill="1" applyBorder="1" applyAlignment="1">
      <alignment horizontal="center" vertical="center" wrapText="1"/>
    </xf>
    <xf numFmtId="0" fontId="8" fillId="0" borderId="0" xfId="34" applyFont="1" applyAlignment="1">
      <alignment horizontal="center" vertical="center" wrapText="1"/>
    </xf>
    <xf numFmtId="0" fontId="84" fillId="0" borderId="55" xfId="54" applyFont="1" applyFill="1" applyBorder="1" applyAlignment="1">
      <alignment horizontal="center" wrapText="1"/>
    </xf>
    <xf numFmtId="0" fontId="10" fillId="3" borderId="0" xfId="54" applyFont="1" applyFill="1" applyBorder="1" applyAlignment="1"/>
    <xf numFmtId="0" fontId="10" fillId="3" borderId="57" xfId="54" applyFont="1" applyFill="1" applyBorder="1" applyAlignment="1"/>
    <xf numFmtId="0" fontId="6" fillId="0" borderId="0" xfId="54" applyFont="1" applyFill="1" applyBorder="1" applyAlignment="1">
      <alignment horizontal="center" vertical="center"/>
    </xf>
    <xf numFmtId="0" fontId="8" fillId="0" borderId="0" xfId="54" applyFont="1" applyFill="1" applyBorder="1" applyAlignment="1">
      <alignment horizontal="center" wrapText="1"/>
    </xf>
    <xf numFmtId="0" fontId="8" fillId="0" borderId="62" xfId="54" applyFont="1" applyFill="1" applyBorder="1" applyAlignment="1">
      <alignment horizontal="center" vertical="center" wrapText="1"/>
    </xf>
    <xf numFmtId="0" fontId="44" fillId="0" borderId="0" xfId="54" applyFont="1" applyFill="1" applyBorder="1" applyAlignment="1">
      <alignment horizontal="center" vertical="center" wrapText="1"/>
    </xf>
    <xf numFmtId="0" fontId="44" fillId="0" borderId="113" xfId="54" applyFont="1" applyFill="1" applyBorder="1" applyAlignment="1">
      <alignment horizontal="center" vertical="center" wrapText="1"/>
    </xf>
    <xf numFmtId="0" fontId="8" fillId="0" borderId="62" xfId="54" applyFont="1" applyFill="1" applyBorder="1" applyAlignment="1">
      <alignment horizontal="center" wrapText="1"/>
    </xf>
    <xf numFmtId="0" fontId="10" fillId="3" borderId="133" xfId="54" applyFont="1" applyFill="1" applyBorder="1" applyAlignment="1">
      <alignment horizontal="center"/>
    </xf>
    <xf numFmtId="0" fontId="10" fillId="0" borderId="0" xfId="54" applyFont="1" applyFill="1" applyBorder="1" applyAlignment="1">
      <alignment horizontal="center" wrapText="1"/>
    </xf>
    <xf numFmtId="0" fontId="10" fillId="3" borderId="133" xfId="54" applyFont="1" applyFill="1" applyBorder="1" applyAlignment="1"/>
    <xf numFmtId="0" fontId="10" fillId="3" borderId="134" xfId="54" applyFont="1" applyFill="1" applyBorder="1" applyAlignment="1"/>
    <xf numFmtId="0" fontId="86" fillId="0" borderId="45" xfId="54" applyFont="1" applyFill="1" applyBorder="1" applyAlignment="1">
      <alignment horizontal="center" wrapText="1"/>
    </xf>
    <xf numFmtId="0" fontId="75" fillId="0" borderId="0" xfId="54" applyFont="1" applyFill="1" applyBorder="1" applyAlignment="1">
      <alignment horizontal="center" vertical="center"/>
    </xf>
    <xf numFmtId="0" fontId="10" fillId="0" borderId="0" xfId="54" applyFont="1" applyFill="1" applyBorder="1" applyAlignment="1">
      <alignment horizontal="center"/>
    </xf>
    <xf numFmtId="0" fontId="8" fillId="0" borderId="62" xfId="54" applyFont="1" applyFill="1" applyBorder="1" applyAlignment="1">
      <alignment horizontal="center"/>
    </xf>
    <xf numFmtId="0" fontId="10" fillId="0" borderId="45" xfId="54" applyFont="1" applyFill="1" applyBorder="1" applyAlignment="1">
      <alignment horizontal="center" vertical="top" wrapText="1"/>
    </xf>
    <xf numFmtId="0" fontId="44" fillId="0" borderId="0" xfId="54" applyFont="1" applyFill="1" applyBorder="1" applyAlignment="1">
      <alignment horizontal="center" wrapText="1"/>
    </xf>
    <xf numFmtId="0" fontId="44" fillId="0" borderId="55" xfId="54" applyFont="1" applyFill="1" applyBorder="1" applyAlignment="1">
      <alignment horizontal="center" wrapText="1"/>
    </xf>
    <xf numFmtId="0" fontId="20" fillId="15" borderId="0" xfId="54" applyFont="1" applyFill="1" applyBorder="1" applyAlignment="1">
      <alignment horizontal="center" vertical="center"/>
    </xf>
    <xf numFmtId="3" fontId="4" fillId="0" borderId="0" xfId="0" applyNumberFormat="1" applyFont="1" applyBorder="1" applyAlignment="1">
      <alignment horizontal="left" vertical="center" wrapText="1"/>
    </xf>
    <xf numFmtId="0" fontId="4" fillId="0" borderId="0" xfId="0" applyFont="1" applyAlignment="1">
      <alignment horizontal="left" vertical="center" wrapText="1"/>
    </xf>
    <xf numFmtId="0" fontId="6" fillId="0" borderId="0" xfId="44" applyFont="1" applyFill="1" applyBorder="1" applyAlignment="1">
      <alignment horizontal="center" wrapText="1"/>
    </xf>
    <xf numFmtId="0" fontId="8" fillId="0" borderId="0" xfId="44" applyFont="1" applyBorder="1" applyAlignment="1">
      <alignment horizontal="center" wrapText="1"/>
    </xf>
    <xf numFmtId="0" fontId="11" fillId="0" borderId="0" xfId="44" applyFont="1" applyAlignment="1">
      <alignment wrapText="1"/>
    </xf>
    <xf numFmtId="0" fontId="8" fillId="0" borderId="62" xfId="44" applyFont="1" applyBorder="1" applyAlignment="1">
      <alignment horizontal="center"/>
    </xf>
    <xf numFmtId="3" fontId="35" fillId="0" borderId="0" xfId="0" applyNumberFormat="1" applyFont="1" applyFill="1" applyBorder="1" applyAlignment="1">
      <alignment horizontal="left" vertical="center" wrapText="1"/>
    </xf>
    <xf numFmtId="0" fontId="35" fillId="0" borderId="0" xfId="0" applyFont="1" applyFill="1" applyAlignment="1">
      <alignment horizontal="left" vertical="center" wrapText="1"/>
    </xf>
    <xf numFmtId="3" fontId="35" fillId="0" borderId="0" xfId="0" applyNumberFormat="1" applyFont="1" applyBorder="1" applyAlignment="1">
      <alignment horizontal="left" vertical="center" wrapText="1"/>
    </xf>
    <xf numFmtId="0" fontId="35" fillId="0" borderId="0" xfId="0" applyFont="1" applyAlignment="1">
      <alignment horizontal="left" vertical="center" wrapText="1"/>
    </xf>
    <xf numFmtId="0" fontId="35" fillId="0" borderId="0" xfId="0" applyFont="1" applyFill="1" applyBorder="1" applyAlignment="1">
      <alignment wrapText="1"/>
    </xf>
    <xf numFmtId="0" fontId="35" fillId="0" borderId="0" xfId="0" applyFont="1" applyBorder="1" applyAlignment="1">
      <alignment wrapText="1"/>
    </xf>
    <xf numFmtId="0" fontId="8" fillId="0" borderId="0" xfId="0" applyFont="1" applyFill="1" applyBorder="1" applyAlignment="1">
      <alignment horizontal="center" vertical="center" wrapText="1"/>
    </xf>
    <xf numFmtId="0" fontId="35" fillId="0" borderId="0" xfId="0" applyFont="1" applyFill="1" applyBorder="1" applyAlignment="1">
      <alignment horizontal="left" vertical="center" wrapText="1"/>
    </xf>
    <xf numFmtId="0" fontId="4" fillId="0" borderId="0" xfId="0" applyFont="1" applyFill="1" applyBorder="1" applyAlignment="1">
      <alignment wrapText="1"/>
    </xf>
    <xf numFmtId="0" fontId="4" fillId="0" borderId="0" xfId="0" applyFont="1" applyBorder="1" applyAlignment="1">
      <alignment wrapText="1"/>
    </xf>
    <xf numFmtId="0" fontId="66" fillId="0" borderId="0" xfId="0" applyFont="1" applyAlignment="1">
      <alignment horizontal="center" wrapText="1"/>
    </xf>
    <xf numFmtId="0" fontId="4" fillId="0" borderId="0" xfId="0" applyFont="1" applyFill="1" applyBorder="1" applyAlignment="1">
      <alignment horizontal="left" vertical="center" wrapText="1"/>
    </xf>
    <xf numFmtId="0" fontId="35" fillId="0" borderId="0" xfId="0" applyFont="1" applyFill="1" applyBorder="1" applyAlignment="1">
      <alignment vertical="center" wrapText="1"/>
    </xf>
    <xf numFmtId="0" fontId="35" fillId="0" borderId="0" xfId="0" applyFont="1" applyBorder="1" applyAlignment="1">
      <alignment vertical="center" wrapText="1"/>
    </xf>
    <xf numFmtId="0" fontId="10" fillId="0" borderId="0" xfId="0" applyFont="1" applyBorder="1" applyAlignment="1">
      <alignment horizontal="center" wrapText="1"/>
    </xf>
    <xf numFmtId="0" fontId="35" fillId="0" borderId="0" xfId="0" applyFont="1" applyBorder="1" applyAlignment="1">
      <alignment vertical="top" wrapText="1"/>
    </xf>
    <xf numFmtId="0" fontId="6" fillId="0" borderId="0" xfId="44" applyFont="1" applyBorder="1" applyAlignment="1">
      <alignment horizontal="center"/>
    </xf>
    <xf numFmtId="0" fontId="8" fillId="0" borderId="0" xfId="44" applyFont="1" applyBorder="1" applyAlignment="1">
      <alignment horizontal="center" vertical="center" wrapText="1"/>
    </xf>
    <xf numFmtId="0" fontId="8" fillId="0" borderId="0" xfId="44" applyFont="1" applyBorder="1" applyAlignment="1">
      <alignment horizontal="center"/>
    </xf>
    <xf numFmtId="0" fontId="7" fillId="0" borderId="0" xfId="44" applyFont="1" applyAlignment="1">
      <alignment horizontal="center"/>
    </xf>
    <xf numFmtId="0" fontId="4" fillId="0" borderId="0" xfId="44" applyAlignment="1">
      <alignment horizontal="center" vertical="center" wrapText="1"/>
    </xf>
    <xf numFmtId="3" fontId="35" fillId="0" borderId="3" xfId="0" applyNumberFormat="1" applyFont="1" applyFill="1" applyBorder="1" applyAlignment="1">
      <alignment horizontal="left" vertical="center" wrapText="1"/>
    </xf>
    <xf numFmtId="0" fontId="6" fillId="0" borderId="0" xfId="44" applyFont="1" applyBorder="1" applyAlignment="1">
      <alignment horizontal="center" vertical="center"/>
    </xf>
    <xf numFmtId="3" fontId="8" fillId="0" borderId="0" xfId="0" applyNumberFormat="1" applyFont="1" applyFill="1" applyAlignment="1">
      <alignment horizontal="center" vertical="center" wrapText="1"/>
    </xf>
    <xf numFmtId="3" fontId="10" fillId="0" borderId="0" xfId="0" applyNumberFormat="1" applyFont="1" applyFill="1" applyAlignment="1">
      <alignment horizontal="center" vertical="center" wrapText="1"/>
    </xf>
    <xf numFmtId="0" fontId="9" fillId="3" borderId="0" xfId="44" applyFont="1" applyFill="1" applyBorder="1" applyAlignment="1">
      <alignment horizontal="center" vertical="center" wrapText="1"/>
    </xf>
    <xf numFmtId="0" fontId="9" fillId="3" borderId="63" xfId="44" applyFont="1" applyFill="1" applyBorder="1" applyAlignment="1">
      <alignment horizontal="center" vertical="center" wrapText="1"/>
    </xf>
    <xf numFmtId="0" fontId="0" fillId="0" borderId="0" xfId="0" applyAlignment="1">
      <alignment horizontal="center"/>
    </xf>
    <xf numFmtId="3" fontId="8" fillId="0" borderId="0" xfId="0" applyNumberFormat="1" applyFont="1" applyFill="1" applyAlignment="1">
      <alignment horizontal="center" vertical="center"/>
    </xf>
    <xf numFmtId="0" fontId="35" fillId="0" borderId="0" xfId="0" applyFont="1" applyBorder="1" applyAlignment="1">
      <alignment horizontal="left" vertical="center" wrapText="1"/>
    </xf>
    <xf numFmtId="0" fontId="8" fillId="0" borderId="62" xfId="4" applyFont="1" applyBorder="1" applyAlignment="1">
      <alignment horizontal="center"/>
    </xf>
    <xf numFmtId="0" fontId="8" fillId="0" borderId="0" xfId="0" applyFont="1" applyFill="1" applyBorder="1" applyAlignment="1">
      <alignment horizontal="center" vertical="center"/>
    </xf>
    <xf numFmtId="0" fontId="8" fillId="0" borderId="62" xfId="4" applyFont="1" applyBorder="1" applyAlignment="1">
      <alignment horizontal="center" vertical="center" wrapText="1"/>
    </xf>
    <xf numFmtId="0" fontId="8" fillId="0" borderId="0" xfId="45" applyFont="1" applyAlignment="1">
      <alignment horizontal="center" vertical="center" wrapText="1"/>
    </xf>
    <xf numFmtId="0" fontId="8" fillId="0" borderId="0" xfId="45" applyFont="1" applyAlignment="1">
      <alignment horizontal="center"/>
    </xf>
    <xf numFmtId="0" fontId="9" fillId="3" borderId="2" xfId="44" applyFont="1" applyFill="1" applyBorder="1" applyAlignment="1">
      <alignment horizontal="center" vertical="center" wrapText="1"/>
    </xf>
    <xf numFmtId="0" fontId="8" fillId="0" borderId="0" xfId="45" applyFont="1" applyBorder="1" applyAlignment="1">
      <alignment horizontal="center" vertical="center" wrapText="1"/>
    </xf>
    <xf numFmtId="0" fontId="8" fillId="0" borderId="0" xfId="45" applyFont="1" applyBorder="1" applyAlignment="1">
      <alignment horizontal="center" wrapText="1"/>
    </xf>
    <xf numFmtId="0" fontId="20" fillId="0" borderId="0" xfId="45" applyFont="1" applyBorder="1" applyAlignment="1">
      <alignment horizontal="left" vertical="center"/>
    </xf>
    <xf numFmtId="0" fontId="20" fillId="0" borderId="0" xfId="45" applyFont="1" applyAlignment="1">
      <alignment horizontal="left" vertical="center"/>
    </xf>
    <xf numFmtId="166" fontId="8" fillId="6" borderId="8" xfId="7" applyNumberFormat="1" applyFont="1" applyFill="1" applyBorder="1" applyAlignment="1">
      <alignment horizontal="center" vertical="center" wrapText="1"/>
    </xf>
    <xf numFmtId="0" fontId="8" fillId="0" borderId="0" xfId="6" applyFont="1" applyBorder="1" applyAlignment="1">
      <alignment horizontal="center" vertical="center" wrapText="1"/>
    </xf>
    <xf numFmtId="0" fontId="9" fillId="3" borderId="8" xfId="44" applyFont="1" applyFill="1" applyBorder="1" applyAlignment="1">
      <alignment horizontal="right" vertical="center" wrapText="1"/>
    </xf>
    <xf numFmtId="166" fontId="11" fillId="0" borderId="8" xfId="7" applyNumberFormat="1" applyFont="1" applyBorder="1" applyAlignment="1">
      <alignment horizontal="center"/>
    </xf>
    <xf numFmtId="0" fontId="8" fillId="0" borderId="0" xfId="6" applyFont="1" applyBorder="1" applyAlignment="1">
      <alignment horizontal="center" wrapText="1"/>
    </xf>
    <xf numFmtId="0" fontId="20" fillId="0" borderId="0" xfId="6" applyFont="1" applyBorder="1" applyAlignment="1">
      <alignment horizontal="left" vertical="center" wrapText="1"/>
    </xf>
    <xf numFmtId="0" fontId="9" fillId="3" borderId="1" xfId="44" applyFont="1" applyFill="1" applyBorder="1" applyAlignment="1">
      <alignment horizontal="center" vertical="center" wrapText="1"/>
    </xf>
    <xf numFmtId="0" fontId="39" fillId="0" borderId="3" xfId="0" applyFont="1" applyBorder="1" applyAlignment="1">
      <alignment horizontal="left" vertical="center" wrapText="1"/>
    </xf>
    <xf numFmtId="0" fontId="12" fillId="3" borderId="0" xfId="44" applyFont="1" applyFill="1" applyBorder="1" applyAlignment="1">
      <alignment horizontal="center" vertical="center" wrapText="1"/>
    </xf>
    <xf numFmtId="0" fontId="12" fillId="3" borderId="1" xfId="44" applyFont="1" applyFill="1" applyBorder="1" applyAlignment="1">
      <alignment horizontal="center" vertical="center" wrapText="1"/>
    </xf>
    <xf numFmtId="0" fontId="39" fillId="0" borderId="0" xfId="0" applyFont="1" applyBorder="1" applyAlignment="1">
      <alignment horizontal="left" vertical="top" wrapText="1"/>
    </xf>
    <xf numFmtId="0" fontId="35" fillId="0" borderId="0" xfId="0" applyFont="1" applyBorder="1" applyAlignment="1">
      <alignment horizontal="left" vertical="top" wrapText="1"/>
    </xf>
    <xf numFmtId="0" fontId="8" fillId="0" borderId="0" xfId="47" applyFont="1" applyFill="1" applyBorder="1" applyAlignment="1">
      <alignment horizontal="center" wrapText="1"/>
    </xf>
    <xf numFmtId="0" fontId="8" fillId="0" borderId="55" xfId="47" applyFont="1" applyFill="1" applyBorder="1" applyAlignment="1">
      <alignment horizontal="center" vertical="center" wrapText="1"/>
    </xf>
    <xf numFmtId="0" fontId="8" fillId="0" borderId="55" xfId="61" applyFont="1" applyFill="1" applyBorder="1" applyAlignment="1">
      <alignment horizontal="center" vertical="center" wrapText="1"/>
    </xf>
    <xf numFmtId="176" fontId="11" fillId="0" borderId="0" xfId="4" applyNumberFormat="1" applyFont="1" applyAlignment="1">
      <alignment wrapText="1"/>
    </xf>
    <xf numFmtId="0" fontId="11" fillId="0" borderId="0" xfId="4" applyFont="1" applyBorder="1" applyAlignment="1">
      <alignment horizontal="center" wrapText="1"/>
    </xf>
    <xf numFmtId="176" fontId="11" fillId="0" borderId="0" xfId="4" applyNumberFormat="1" applyFont="1" applyBorder="1" applyAlignment="1">
      <alignment wrapText="1"/>
    </xf>
    <xf numFmtId="0" fontId="14" fillId="0" borderId="0" xfId="0" applyFont="1" applyAlignment="1">
      <alignment horizontal="justify" wrapText="1"/>
    </xf>
    <xf numFmtId="176" fontId="47" fillId="0" borderId="0" xfId="0" applyNumberFormat="1" applyFont="1" applyAlignment="1">
      <alignment horizontal="justify"/>
    </xf>
    <xf numFmtId="0" fontId="20" fillId="0" borderId="0" xfId="0" applyFont="1" applyBorder="1" applyAlignment="1"/>
    <xf numFmtId="176" fontId="47" fillId="0" borderId="0" xfId="0" applyNumberFormat="1" applyFont="1" applyAlignment="1"/>
    <xf numFmtId="0" fontId="7" fillId="0" borderId="0" xfId="4" applyFont="1" applyAlignment="1">
      <alignment horizontal="center" wrapText="1"/>
    </xf>
    <xf numFmtId="176" fontId="22" fillId="0" borderId="0" xfId="4" applyNumberFormat="1" applyFont="1" applyAlignment="1">
      <alignment horizontal="center" wrapText="1"/>
    </xf>
    <xf numFmtId="176" fontId="8" fillId="0" borderId="0" xfId="4" applyNumberFormat="1" applyFont="1" applyBorder="1" applyAlignment="1">
      <alignment horizontal="center" wrapText="1"/>
    </xf>
    <xf numFmtId="176" fontId="11" fillId="0" borderId="0" xfId="4" applyNumberFormat="1" applyFont="1" applyAlignment="1">
      <alignment horizontal="center" wrapText="1"/>
    </xf>
    <xf numFmtId="0" fontId="8" fillId="0" borderId="0" xfId="4" applyNumberFormat="1" applyFont="1" applyBorder="1" applyAlignment="1">
      <alignment horizontal="center"/>
    </xf>
    <xf numFmtId="0" fontId="11" fillId="0" borderId="0" xfId="4" applyNumberFormat="1" applyFont="1" applyBorder="1" applyAlignment="1">
      <alignment horizontal="center"/>
    </xf>
    <xf numFmtId="176" fontId="9" fillId="0" borderId="45" xfId="4" applyNumberFormat="1" applyFont="1" applyBorder="1" applyAlignment="1">
      <alignment horizontal="center"/>
    </xf>
    <xf numFmtId="0" fontId="20" fillId="2" borderId="0" xfId="61" applyFont="1" applyFill="1" applyBorder="1" applyAlignment="1">
      <alignment horizontal="justify" wrapText="1"/>
    </xf>
    <xf numFmtId="176" fontId="11" fillId="2" borderId="0" xfId="61" applyNumberFormat="1" applyFont="1" applyFill="1" applyAlignment="1">
      <alignment horizontal="justify" wrapText="1"/>
    </xf>
  </cellXfs>
  <cellStyles count="82">
    <cellStyle name="Cabecera 1" xfId="10"/>
    <cellStyle name="Cabecera 2" xfId="11"/>
    <cellStyle name="Estilo 1" xfId="12"/>
    <cellStyle name="Estilo 2" xfId="13"/>
    <cellStyle name="F2" xfId="14"/>
    <cellStyle name="F3" xfId="15"/>
    <cellStyle name="F4" xfId="16"/>
    <cellStyle name="F5" xfId="17"/>
    <cellStyle name="F6" xfId="18"/>
    <cellStyle name="F7" xfId="19"/>
    <cellStyle name="F8" xfId="20"/>
    <cellStyle name="Fecha" xfId="21"/>
    <cellStyle name="Fecha 2" xfId="22"/>
    <cellStyle name="Fijo" xfId="23"/>
    <cellStyle name="Fijo 2" xfId="24"/>
    <cellStyle name="Hipervínculo" xfId="3" builtinId="8"/>
    <cellStyle name="Hipervínculo 2" xfId="25"/>
    <cellStyle name="Hipervínculo 3" xfId="81"/>
    <cellStyle name="Millares" xfId="1" builtinId="3"/>
    <cellStyle name="Millares 2" xfId="7"/>
    <cellStyle name="Millares 3" xfId="26"/>
    <cellStyle name="Millares 4" xfId="27"/>
    <cellStyle name="Millares 4 2" xfId="28"/>
    <cellStyle name="Millares 6" xfId="29"/>
    <cellStyle name="Monetario" xfId="30"/>
    <cellStyle name="Monetario 2" xfId="31"/>
    <cellStyle name="Monetario0" xfId="32"/>
    <cellStyle name="Monetario0 2" xfId="33"/>
    <cellStyle name="Normal" xfId="0" builtinId="0"/>
    <cellStyle name="Normal 10" xfId="34"/>
    <cellStyle name="Normal 11" xfId="35"/>
    <cellStyle name="Normal 12" xfId="36"/>
    <cellStyle name="Normal 13" xfId="37"/>
    <cellStyle name="Normal 14" xfId="38"/>
    <cellStyle name="Normal 15" xfId="39"/>
    <cellStyle name="Normal 16" xfId="40"/>
    <cellStyle name="Normal 17" xfId="41"/>
    <cellStyle name="Normal 18" xfId="42"/>
    <cellStyle name="Normal 19" xfId="43"/>
    <cellStyle name="Normal 2" xfId="4"/>
    <cellStyle name="Normal 2 2" xfId="44"/>
    <cellStyle name="Normal 2 3" xfId="6"/>
    <cellStyle name="Normal 20" xfId="45"/>
    <cellStyle name="Normal 20 2" xfId="46"/>
    <cellStyle name="Normal 20 3" xfId="47"/>
    <cellStyle name="Normal 21" xfId="48"/>
    <cellStyle name="Normal 21 2" xfId="49"/>
    <cellStyle name="Normal 21 3" xfId="50"/>
    <cellStyle name="Normal 22" xfId="2"/>
    <cellStyle name="Normal 22 2" xfId="51"/>
    <cellStyle name="Normal 23" xfId="52"/>
    <cellStyle name="Normal 24" xfId="73"/>
    <cellStyle name="Normal 24 2" xfId="76"/>
    <cellStyle name="Normal 25" xfId="75"/>
    <cellStyle name="Normal 25 2" xfId="77"/>
    <cellStyle name="Normal 26" xfId="78"/>
    <cellStyle name="Normal 26 2" xfId="79"/>
    <cellStyle name="Normal 3" xfId="53"/>
    <cellStyle name="Normal 3 2" xfId="54"/>
    <cellStyle name="Normal 3 3" xfId="55"/>
    <cellStyle name="Normal 3 4" xfId="56"/>
    <cellStyle name="Normal 4" xfId="57"/>
    <cellStyle name="Normal 4 2" xfId="58"/>
    <cellStyle name="Normal 4 3" xfId="59"/>
    <cellStyle name="Normal 5" xfId="60"/>
    <cellStyle name="Normal 6" xfId="61"/>
    <cellStyle name="Normal 6 2" xfId="62"/>
    <cellStyle name="Normal 7" xfId="63"/>
    <cellStyle name="Normal 8" xfId="64"/>
    <cellStyle name="Normal 9" xfId="65"/>
    <cellStyle name="Normal_Enero" xfId="9"/>
    <cellStyle name="Normal_Forminp2-29-32comprob" xfId="8"/>
    <cellStyle name="Normal_Hoja3" xfId="80"/>
    <cellStyle name="Porcentaje" xfId="74" builtinId="5"/>
    <cellStyle name="Porcentaje 2" xfId="5"/>
    <cellStyle name="Porcentaje 3" xfId="66"/>
    <cellStyle name="Porcentaje 3 2" xfId="67"/>
    <cellStyle name="Porcentual 2" xfId="68"/>
    <cellStyle name="Porcentual 3" xfId="69"/>
    <cellStyle name="Punto0" xfId="70"/>
    <cellStyle name="Punto0 2" xfId="71"/>
    <cellStyle name="Total 2" xfId="72"/>
  </cellStyles>
  <dxfs count="0"/>
  <tableStyles count="0" defaultTableStyle="TableStyleMedium2" defaultPivotStyle="PivotStyleLight16"/>
  <colors>
    <mruColors>
      <color rgb="FF25C6FF"/>
      <color rgb="FF0000FF"/>
      <color rgb="FF00BC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calcChain" Target="calcChain.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styles" Target="style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CAD6-4171-937E-80EEA92B08BA}"/>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CAD6-4171-937E-80EEA92B08BA}"/>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CAD6-4171-937E-80EEA92B08BA}"/>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CAD6-4171-937E-80EEA92B08BA}"/>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CAD6-4171-937E-80EEA92B08BA}"/>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711" r="0.75000000000000711" t="1" header="0" footer="0"/>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5BD5-4A6B-BAD9-73B82E12FE18}"/>
              </c:ext>
            </c:extLst>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3-5BD5-4A6B-BAD9-73B82E12FE18}"/>
              </c:ext>
            </c:extLst>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5-5BD5-4A6B-BAD9-73B82E12FE18}"/>
              </c:ext>
            </c:extLst>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7-5BD5-4A6B-BAD9-73B82E12FE18}"/>
              </c:ext>
            </c:extLst>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9-5BD5-4A6B-BAD9-73B82E12FE18}"/>
              </c:ext>
            </c:extLst>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B-5BD5-4A6B-BAD9-73B82E12FE18}"/>
              </c:ext>
            </c:extLst>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D-5BD5-4A6B-BAD9-73B82E12FE18}"/>
              </c:ext>
            </c:extLst>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F-5BD5-4A6B-BAD9-73B82E12FE18}"/>
              </c:ext>
            </c:extLst>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11-5BD5-4A6B-BAD9-73B82E12FE18}"/>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12-5BD5-4A6B-BAD9-73B82E12FE18}"/>
            </c:ext>
          </c:extLst>
        </c:ser>
        <c:dLbls>
          <c:showLegendKey val="0"/>
          <c:showVal val="0"/>
          <c:showCatName val="0"/>
          <c:showSerName val="0"/>
          <c:showPercent val="0"/>
          <c:showBubbleSize val="0"/>
        </c:dLbls>
        <c:gapWidth val="150"/>
        <c:shape val="box"/>
        <c:axId val="158294400"/>
        <c:axId val="158295936"/>
        <c:axId val="0"/>
      </c:bar3DChart>
      <c:catAx>
        <c:axId val="158294400"/>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58295936"/>
        <c:crosses val="autoZero"/>
        <c:auto val="1"/>
        <c:lblAlgn val="ctr"/>
        <c:lblOffset val="100"/>
        <c:tickLblSkip val="1"/>
        <c:tickMarkSkip val="1"/>
        <c:noMultiLvlLbl val="0"/>
      </c:catAx>
      <c:valAx>
        <c:axId val="158295936"/>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58294400"/>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88" r="0.75000000000000888" t="1" header="0" footer="0"/>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F7E9-4401-9C2C-1E1855F92F5F}"/>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F7E9-4401-9C2C-1E1855F92F5F}"/>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F7E9-4401-9C2C-1E1855F92F5F}"/>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F7E9-4401-9C2C-1E1855F92F5F}"/>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0</c:v>
              </c:pt>
              <c:pt idx="1">
                <c:v>0</c:v>
              </c:pt>
              <c:pt idx="2">
                <c:v>0</c:v>
              </c:pt>
              <c:pt idx="3">
                <c:v>0</c:v>
              </c:pt>
              <c:pt idx="4">
                <c:v>0</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F7E9-4401-9C2C-1E1855F92F5F}"/>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44" r="0.75000000000000944" t="1" header="0" footer="0"/>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5B5B-4974-BCF3-2F578B671412}"/>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pt idx="0">
                <c:v>0</c:v>
              </c:pt>
              <c:pt idx="1">
                <c:v>0</c:v>
              </c:pt>
              <c:pt idx="2">
                <c:v>0</c:v>
              </c:pt>
              <c:pt idx="3">
                <c:v>0</c:v>
              </c:pt>
              <c:pt idx="4">
                <c:v>0</c:v>
              </c:pt>
              <c:pt idx="5">
                <c:v>0</c:v>
              </c:pt>
              <c:pt idx="6">
                <c:v>0</c:v>
              </c:pt>
              <c:pt idx="7">
                <c:v>0</c:v>
              </c:pt>
              <c:pt idx="8">
                <c:v>0</c:v>
              </c:pt>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02-5B5B-4974-BCF3-2F578B671412}"/>
            </c:ext>
          </c:extLst>
        </c:ser>
        <c:dLbls>
          <c:showLegendKey val="0"/>
          <c:showVal val="0"/>
          <c:showCatName val="0"/>
          <c:showSerName val="0"/>
          <c:showPercent val="0"/>
          <c:showBubbleSize val="0"/>
        </c:dLbls>
        <c:gapWidth val="150"/>
        <c:shape val="box"/>
        <c:axId val="158362624"/>
        <c:axId val="158368512"/>
        <c:axId val="0"/>
      </c:bar3DChart>
      <c:catAx>
        <c:axId val="158362624"/>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58368512"/>
        <c:crosses val="autoZero"/>
        <c:auto val="1"/>
        <c:lblAlgn val="ctr"/>
        <c:lblOffset val="100"/>
        <c:tickLblSkip val="1"/>
        <c:tickMarkSkip val="1"/>
        <c:noMultiLvlLbl val="0"/>
      </c:catAx>
      <c:valAx>
        <c:axId val="158368512"/>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58362624"/>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44" r="0.75000000000000944" t="1" header="0" footer="0"/>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1622-4B96-9C4D-FBDD6659D9F2}"/>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1622-4B96-9C4D-FBDD6659D9F2}"/>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1622-4B96-9C4D-FBDD6659D9F2}"/>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1622-4B96-9C4D-FBDD6659D9F2}"/>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1622-4B96-9C4D-FBDD6659D9F2}"/>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1" r="0.7500000000000091" t="1" header="0" footer="0"/>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AD41-49CF-A02D-B55BF82E94E6}"/>
              </c:ext>
            </c:extLst>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3-AD41-49CF-A02D-B55BF82E94E6}"/>
              </c:ext>
            </c:extLst>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5-AD41-49CF-A02D-B55BF82E94E6}"/>
              </c:ext>
            </c:extLst>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7-AD41-49CF-A02D-B55BF82E94E6}"/>
              </c:ext>
            </c:extLst>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9-AD41-49CF-A02D-B55BF82E94E6}"/>
              </c:ext>
            </c:extLst>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B-AD41-49CF-A02D-B55BF82E94E6}"/>
              </c:ext>
            </c:extLst>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D-AD41-49CF-A02D-B55BF82E94E6}"/>
              </c:ext>
            </c:extLst>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F-AD41-49CF-A02D-B55BF82E94E6}"/>
              </c:ext>
            </c:extLst>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11-AD41-49CF-A02D-B55BF82E94E6}"/>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12-AD41-49CF-A02D-B55BF82E94E6}"/>
            </c:ext>
          </c:extLst>
        </c:ser>
        <c:dLbls>
          <c:showLegendKey val="0"/>
          <c:showVal val="0"/>
          <c:showCatName val="0"/>
          <c:showSerName val="0"/>
          <c:showPercent val="0"/>
          <c:showBubbleSize val="0"/>
        </c:dLbls>
        <c:gapWidth val="150"/>
        <c:shape val="box"/>
        <c:axId val="158454912"/>
        <c:axId val="158456448"/>
        <c:axId val="0"/>
      </c:bar3DChart>
      <c:catAx>
        <c:axId val="158454912"/>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58456448"/>
        <c:crosses val="autoZero"/>
        <c:auto val="1"/>
        <c:lblAlgn val="ctr"/>
        <c:lblOffset val="100"/>
        <c:tickLblSkip val="1"/>
        <c:tickMarkSkip val="1"/>
        <c:noMultiLvlLbl val="0"/>
      </c:catAx>
      <c:valAx>
        <c:axId val="158456448"/>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58454912"/>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1" r="0.7500000000000091" t="1" header="0" footer="0"/>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022F-4554-8002-E8E7AA6D90A2}"/>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022F-4554-8002-E8E7AA6D90A2}"/>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022F-4554-8002-E8E7AA6D90A2}"/>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022F-4554-8002-E8E7AA6D90A2}"/>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6.5100000000000019E-2</c:v>
              </c:pt>
              <c:pt idx="1">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022F-4554-8002-E8E7AA6D90A2}"/>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55" r="0.75000000000000955" t="1" header="0" footer="0"/>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3E45-4C5B-988F-A0F9C3707029}"/>
              </c:ext>
            </c:extLst>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3-3E45-4C5B-988F-A0F9C3707029}"/>
              </c:ext>
            </c:extLst>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5-3E45-4C5B-988F-A0F9C3707029}"/>
              </c:ext>
            </c:extLst>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7-3E45-4C5B-988F-A0F9C3707029}"/>
              </c:ext>
            </c:extLst>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9-3E45-4C5B-988F-A0F9C3707029}"/>
              </c:ext>
            </c:extLst>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B-3E45-4C5B-988F-A0F9C3707029}"/>
              </c:ext>
            </c:extLst>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D-3E45-4C5B-988F-A0F9C3707029}"/>
              </c:ext>
            </c:extLst>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F-3E45-4C5B-988F-A0F9C3707029}"/>
              </c:ext>
            </c:extLst>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11-3E45-4C5B-988F-A0F9C3707029}"/>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12-3E45-4C5B-988F-A0F9C3707029}"/>
            </c:ext>
          </c:extLst>
        </c:ser>
        <c:dLbls>
          <c:showLegendKey val="0"/>
          <c:showVal val="0"/>
          <c:showCatName val="0"/>
          <c:showSerName val="0"/>
          <c:showPercent val="0"/>
          <c:showBubbleSize val="0"/>
        </c:dLbls>
        <c:gapWidth val="150"/>
        <c:shape val="box"/>
        <c:axId val="158641152"/>
        <c:axId val="158642944"/>
        <c:axId val="0"/>
      </c:bar3DChart>
      <c:catAx>
        <c:axId val="158641152"/>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58642944"/>
        <c:crosses val="autoZero"/>
        <c:auto val="1"/>
        <c:lblAlgn val="ctr"/>
        <c:lblOffset val="100"/>
        <c:tickLblSkip val="1"/>
        <c:tickMarkSkip val="1"/>
        <c:noMultiLvlLbl val="0"/>
      </c:catAx>
      <c:valAx>
        <c:axId val="158642944"/>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58641152"/>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55" r="0.75000000000000955" t="1" header="0" footer="0"/>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5C06-4F4F-925D-97501BF46C8B}"/>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5C06-4F4F-925D-97501BF46C8B}"/>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5C06-4F4F-925D-97501BF46C8B}"/>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5C06-4F4F-925D-97501BF46C8B}"/>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0</c:v>
              </c:pt>
              <c:pt idx="1">
                <c:v>0</c:v>
              </c:pt>
              <c:pt idx="2">
                <c:v>0</c:v>
              </c:pt>
              <c:pt idx="3">
                <c:v>0</c:v>
              </c:pt>
              <c:pt idx="4">
                <c:v>0</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5C06-4F4F-925D-97501BF46C8B}"/>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101" r="0.7500000000000101" t="1" header="0" footer="0"/>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38AF-46BC-BE1C-34425DF99CA9}"/>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pt idx="0">
                <c:v>0</c:v>
              </c:pt>
              <c:pt idx="1">
                <c:v>0</c:v>
              </c:pt>
              <c:pt idx="2">
                <c:v>0</c:v>
              </c:pt>
              <c:pt idx="3">
                <c:v>0</c:v>
              </c:pt>
              <c:pt idx="4">
                <c:v>0</c:v>
              </c:pt>
              <c:pt idx="5">
                <c:v>0</c:v>
              </c:pt>
              <c:pt idx="6">
                <c:v>0</c:v>
              </c:pt>
              <c:pt idx="7">
                <c:v>0</c:v>
              </c:pt>
              <c:pt idx="8">
                <c:v>0</c:v>
              </c:pt>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02-38AF-46BC-BE1C-34425DF99CA9}"/>
            </c:ext>
          </c:extLst>
        </c:ser>
        <c:dLbls>
          <c:showLegendKey val="0"/>
          <c:showVal val="0"/>
          <c:showCatName val="0"/>
          <c:showSerName val="0"/>
          <c:showPercent val="0"/>
          <c:showBubbleSize val="0"/>
        </c:dLbls>
        <c:gapWidth val="150"/>
        <c:shape val="box"/>
        <c:axId val="158705536"/>
        <c:axId val="158707072"/>
        <c:axId val="0"/>
      </c:bar3DChart>
      <c:catAx>
        <c:axId val="158705536"/>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58707072"/>
        <c:crosses val="autoZero"/>
        <c:auto val="1"/>
        <c:lblAlgn val="ctr"/>
        <c:lblOffset val="100"/>
        <c:tickLblSkip val="1"/>
        <c:tickMarkSkip val="1"/>
        <c:noMultiLvlLbl val="0"/>
      </c:catAx>
      <c:valAx>
        <c:axId val="158707072"/>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58705536"/>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101" r="0.7500000000000101" t="1" header="0" footer="0"/>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7597-4C52-9AA3-FA1A4BD77626}"/>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7597-4C52-9AA3-FA1A4BD77626}"/>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7597-4C52-9AA3-FA1A4BD77626}"/>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7597-4C52-9AA3-FA1A4BD77626}"/>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7597-4C52-9AA3-FA1A4BD77626}"/>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44" r="0.75000000000000844"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91F4-401B-B614-9B161905B83C}"/>
              </c:ext>
            </c:extLst>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3-91F4-401B-B614-9B161905B83C}"/>
              </c:ext>
            </c:extLst>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5-91F4-401B-B614-9B161905B83C}"/>
              </c:ext>
            </c:extLst>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7-91F4-401B-B614-9B161905B83C}"/>
              </c:ext>
            </c:extLst>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9-91F4-401B-B614-9B161905B83C}"/>
              </c:ext>
            </c:extLst>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B-91F4-401B-B614-9B161905B83C}"/>
              </c:ext>
            </c:extLst>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D-91F4-401B-B614-9B161905B83C}"/>
              </c:ext>
            </c:extLst>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F-91F4-401B-B614-9B161905B83C}"/>
              </c:ext>
            </c:extLst>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11-91F4-401B-B614-9B161905B83C}"/>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12-91F4-401B-B614-9B161905B83C}"/>
            </c:ext>
          </c:extLst>
        </c:ser>
        <c:dLbls>
          <c:showLegendKey val="0"/>
          <c:showVal val="0"/>
          <c:showCatName val="0"/>
          <c:showSerName val="0"/>
          <c:showPercent val="0"/>
          <c:showBubbleSize val="0"/>
        </c:dLbls>
        <c:gapWidth val="150"/>
        <c:shape val="box"/>
        <c:axId val="157625344"/>
        <c:axId val="157631232"/>
        <c:axId val="0"/>
      </c:bar3DChart>
      <c:catAx>
        <c:axId val="157625344"/>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57631232"/>
        <c:crosses val="autoZero"/>
        <c:auto val="1"/>
        <c:lblAlgn val="ctr"/>
        <c:lblOffset val="100"/>
        <c:tickLblSkip val="1"/>
        <c:tickMarkSkip val="1"/>
        <c:noMultiLvlLbl val="0"/>
      </c:catAx>
      <c:valAx>
        <c:axId val="157631232"/>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57625344"/>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711" r="0.75000000000000711" t="1" header="0" footer="0"/>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572D-4B9A-991B-3D9BA52ACC98}"/>
              </c:ext>
            </c:extLst>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3-572D-4B9A-991B-3D9BA52ACC98}"/>
              </c:ext>
            </c:extLst>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5-572D-4B9A-991B-3D9BA52ACC98}"/>
              </c:ext>
            </c:extLst>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7-572D-4B9A-991B-3D9BA52ACC98}"/>
              </c:ext>
            </c:extLst>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9-572D-4B9A-991B-3D9BA52ACC98}"/>
              </c:ext>
            </c:extLst>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B-572D-4B9A-991B-3D9BA52ACC98}"/>
              </c:ext>
            </c:extLst>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D-572D-4B9A-991B-3D9BA52ACC98}"/>
              </c:ext>
            </c:extLst>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F-572D-4B9A-991B-3D9BA52ACC98}"/>
              </c:ext>
            </c:extLst>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11-572D-4B9A-991B-3D9BA52ACC98}"/>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12-572D-4B9A-991B-3D9BA52ACC98}"/>
            </c:ext>
          </c:extLst>
        </c:ser>
        <c:dLbls>
          <c:showLegendKey val="0"/>
          <c:showVal val="0"/>
          <c:showCatName val="0"/>
          <c:showSerName val="0"/>
          <c:showPercent val="0"/>
          <c:showBubbleSize val="0"/>
        </c:dLbls>
        <c:gapWidth val="150"/>
        <c:shape val="box"/>
        <c:axId val="158814208"/>
        <c:axId val="158815744"/>
        <c:axId val="0"/>
      </c:bar3DChart>
      <c:catAx>
        <c:axId val="158814208"/>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58815744"/>
        <c:crosses val="autoZero"/>
        <c:auto val="1"/>
        <c:lblAlgn val="ctr"/>
        <c:lblOffset val="100"/>
        <c:tickLblSkip val="1"/>
        <c:tickMarkSkip val="1"/>
        <c:noMultiLvlLbl val="0"/>
      </c:catAx>
      <c:valAx>
        <c:axId val="158815744"/>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58814208"/>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44" r="0.75000000000000844" t="1" header="0" footer="0"/>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A7C4-4397-8C2C-D7A0B64E76D1}"/>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A7C4-4397-8C2C-D7A0B64E76D1}"/>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A7C4-4397-8C2C-D7A0B64E76D1}"/>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A7C4-4397-8C2C-D7A0B64E76D1}"/>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6.5100000000000019E-2</c:v>
              </c:pt>
              <c:pt idx="1">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A7C4-4397-8C2C-D7A0B64E76D1}"/>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88" r="0.75000000000000888" t="1" header="0" footer="0"/>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0146-4EB1-906A-0E13A535967A}"/>
              </c:ext>
            </c:extLst>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3-0146-4EB1-906A-0E13A535967A}"/>
              </c:ext>
            </c:extLst>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5-0146-4EB1-906A-0E13A535967A}"/>
              </c:ext>
            </c:extLst>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7-0146-4EB1-906A-0E13A535967A}"/>
              </c:ext>
            </c:extLst>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9-0146-4EB1-906A-0E13A535967A}"/>
              </c:ext>
            </c:extLst>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B-0146-4EB1-906A-0E13A535967A}"/>
              </c:ext>
            </c:extLst>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D-0146-4EB1-906A-0E13A535967A}"/>
              </c:ext>
            </c:extLst>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F-0146-4EB1-906A-0E13A535967A}"/>
              </c:ext>
            </c:extLst>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11-0146-4EB1-906A-0E13A535967A}"/>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12-0146-4EB1-906A-0E13A535967A}"/>
            </c:ext>
          </c:extLst>
        </c:ser>
        <c:dLbls>
          <c:showLegendKey val="0"/>
          <c:showVal val="0"/>
          <c:showCatName val="0"/>
          <c:showSerName val="0"/>
          <c:showPercent val="0"/>
          <c:showBubbleSize val="0"/>
        </c:dLbls>
        <c:gapWidth val="150"/>
        <c:shape val="box"/>
        <c:axId val="158902144"/>
        <c:axId val="158903680"/>
        <c:axId val="0"/>
      </c:bar3DChart>
      <c:catAx>
        <c:axId val="158902144"/>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58903680"/>
        <c:crosses val="autoZero"/>
        <c:auto val="1"/>
        <c:lblAlgn val="ctr"/>
        <c:lblOffset val="100"/>
        <c:tickLblSkip val="1"/>
        <c:tickMarkSkip val="1"/>
        <c:noMultiLvlLbl val="0"/>
      </c:catAx>
      <c:valAx>
        <c:axId val="158903680"/>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58902144"/>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88" r="0.75000000000000888" t="1" header="0" footer="0"/>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5AFA-4598-A631-EF9D22B54692}"/>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5AFA-4598-A631-EF9D22B54692}"/>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5AFA-4598-A631-EF9D22B54692}"/>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5AFA-4598-A631-EF9D22B54692}"/>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0</c:v>
              </c:pt>
              <c:pt idx="1">
                <c:v>0</c:v>
              </c:pt>
              <c:pt idx="2">
                <c:v>0</c:v>
              </c:pt>
              <c:pt idx="3">
                <c:v>0</c:v>
              </c:pt>
              <c:pt idx="4">
                <c:v>0</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5AFA-4598-A631-EF9D22B54692}"/>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44" r="0.75000000000000944" t="1" header="0" footer="0"/>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3A63-4ABF-B1EE-5BBEFE403008}"/>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pt idx="0">
                <c:v>0</c:v>
              </c:pt>
              <c:pt idx="1">
                <c:v>0</c:v>
              </c:pt>
              <c:pt idx="2">
                <c:v>0</c:v>
              </c:pt>
              <c:pt idx="3">
                <c:v>0</c:v>
              </c:pt>
              <c:pt idx="4">
                <c:v>0</c:v>
              </c:pt>
              <c:pt idx="5">
                <c:v>0</c:v>
              </c:pt>
              <c:pt idx="6">
                <c:v>0</c:v>
              </c:pt>
              <c:pt idx="7">
                <c:v>0</c:v>
              </c:pt>
              <c:pt idx="8">
                <c:v>0</c:v>
              </c:pt>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02-3A63-4ABF-B1EE-5BBEFE403008}"/>
            </c:ext>
          </c:extLst>
        </c:ser>
        <c:dLbls>
          <c:showLegendKey val="0"/>
          <c:showVal val="0"/>
          <c:showCatName val="0"/>
          <c:showSerName val="0"/>
          <c:showPercent val="0"/>
          <c:showBubbleSize val="0"/>
        </c:dLbls>
        <c:gapWidth val="150"/>
        <c:shape val="box"/>
        <c:axId val="159077120"/>
        <c:axId val="159078656"/>
        <c:axId val="0"/>
      </c:bar3DChart>
      <c:catAx>
        <c:axId val="159077120"/>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59078656"/>
        <c:crosses val="autoZero"/>
        <c:auto val="1"/>
        <c:lblAlgn val="ctr"/>
        <c:lblOffset val="100"/>
        <c:tickLblSkip val="1"/>
        <c:tickMarkSkip val="1"/>
        <c:noMultiLvlLbl val="0"/>
      </c:catAx>
      <c:valAx>
        <c:axId val="159078656"/>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59077120"/>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44" r="0.75000000000000944" t="1" header="0" footer="0"/>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9E3D-48C6-9D05-5755D81C9B27}"/>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9E3D-48C6-9D05-5755D81C9B27}"/>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9E3D-48C6-9D05-5755D81C9B27}"/>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9E3D-48C6-9D05-5755D81C9B27}"/>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9E3D-48C6-9D05-5755D81C9B27}"/>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1" r="0.7500000000000091" t="1" header="0" footer="0"/>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10E8-4F1D-8630-B7DAF63FFECC}"/>
              </c:ext>
            </c:extLst>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3-10E8-4F1D-8630-B7DAF63FFECC}"/>
              </c:ext>
            </c:extLst>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5-10E8-4F1D-8630-B7DAF63FFECC}"/>
              </c:ext>
            </c:extLst>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7-10E8-4F1D-8630-B7DAF63FFECC}"/>
              </c:ext>
            </c:extLst>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9-10E8-4F1D-8630-B7DAF63FFECC}"/>
              </c:ext>
            </c:extLst>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B-10E8-4F1D-8630-B7DAF63FFECC}"/>
              </c:ext>
            </c:extLst>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D-10E8-4F1D-8630-B7DAF63FFECC}"/>
              </c:ext>
            </c:extLst>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F-10E8-4F1D-8630-B7DAF63FFECC}"/>
              </c:ext>
            </c:extLst>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11-10E8-4F1D-8630-B7DAF63FFECC}"/>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12-10E8-4F1D-8630-B7DAF63FFECC}"/>
            </c:ext>
          </c:extLst>
        </c:ser>
        <c:dLbls>
          <c:showLegendKey val="0"/>
          <c:showVal val="0"/>
          <c:showCatName val="0"/>
          <c:showSerName val="0"/>
          <c:showPercent val="0"/>
          <c:showBubbleSize val="0"/>
        </c:dLbls>
        <c:gapWidth val="150"/>
        <c:shape val="box"/>
        <c:axId val="159156864"/>
        <c:axId val="159162752"/>
        <c:axId val="0"/>
      </c:bar3DChart>
      <c:catAx>
        <c:axId val="159156864"/>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59162752"/>
        <c:crosses val="autoZero"/>
        <c:auto val="1"/>
        <c:lblAlgn val="ctr"/>
        <c:lblOffset val="100"/>
        <c:tickLblSkip val="1"/>
        <c:tickMarkSkip val="1"/>
        <c:noMultiLvlLbl val="0"/>
      </c:catAx>
      <c:valAx>
        <c:axId val="159162752"/>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59156864"/>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1" r="0.7500000000000091" t="1" header="0" footer="0"/>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85A0-41AF-A34C-0923F817E03E}"/>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85A0-41AF-A34C-0923F817E03E}"/>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85A0-41AF-A34C-0923F817E03E}"/>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85A0-41AF-A34C-0923F817E03E}"/>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6.5100000000000019E-2</c:v>
              </c:pt>
              <c:pt idx="1">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85A0-41AF-A34C-0923F817E03E}"/>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55" r="0.75000000000000955" t="1" header="0" footer="0"/>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939A-4C32-9C12-5DC5444017B9}"/>
              </c:ext>
            </c:extLst>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3-939A-4C32-9C12-5DC5444017B9}"/>
              </c:ext>
            </c:extLst>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5-939A-4C32-9C12-5DC5444017B9}"/>
              </c:ext>
            </c:extLst>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7-939A-4C32-9C12-5DC5444017B9}"/>
              </c:ext>
            </c:extLst>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9-939A-4C32-9C12-5DC5444017B9}"/>
              </c:ext>
            </c:extLst>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B-939A-4C32-9C12-5DC5444017B9}"/>
              </c:ext>
            </c:extLst>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D-939A-4C32-9C12-5DC5444017B9}"/>
              </c:ext>
            </c:extLst>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F-939A-4C32-9C12-5DC5444017B9}"/>
              </c:ext>
            </c:extLst>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11-939A-4C32-9C12-5DC5444017B9}"/>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12-939A-4C32-9C12-5DC5444017B9}"/>
            </c:ext>
          </c:extLst>
        </c:ser>
        <c:dLbls>
          <c:showLegendKey val="0"/>
          <c:showVal val="0"/>
          <c:showCatName val="0"/>
          <c:showSerName val="0"/>
          <c:showPercent val="0"/>
          <c:showBubbleSize val="0"/>
        </c:dLbls>
        <c:gapWidth val="150"/>
        <c:shape val="box"/>
        <c:axId val="159552256"/>
        <c:axId val="159553792"/>
        <c:axId val="0"/>
      </c:bar3DChart>
      <c:catAx>
        <c:axId val="159552256"/>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59553792"/>
        <c:crosses val="autoZero"/>
        <c:auto val="1"/>
        <c:lblAlgn val="ctr"/>
        <c:lblOffset val="100"/>
        <c:tickLblSkip val="1"/>
        <c:tickMarkSkip val="1"/>
        <c:noMultiLvlLbl val="0"/>
      </c:catAx>
      <c:valAx>
        <c:axId val="159553792"/>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59552256"/>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55" r="0.75000000000000955" t="1" header="0" footer="0"/>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E584-4D87-91F7-F607D567AB25}"/>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E584-4D87-91F7-F607D567AB25}"/>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E584-4D87-91F7-F607D567AB25}"/>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E584-4D87-91F7-F607D567AB25}"/>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0</c:v>
              </c:pt>
              <c:pt idx="1">
                <c:v>0</c:v>
              </c:pt>
              <c:pt idx="2">
                <c:v>0</c:v>
              </c:pt>
              <c:pt idx="3">
                <c:v>0</c:v>
              </c:pt>
              <c:pt idx="4">
                <c:v>0</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E584-4D87-91F7-F607D567AB25}"/>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101" r="0.7500000000000101"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3007-40EA-9AA0-AD80CF9AF4F4}"/>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3007-40EA-9AA0-AD80CF9AF4F4}"/>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3007-40EA-9AA0-AD80CF9AF4F4}"/>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3007-40EA-9AA0-AD80CF9AF4F4}"/>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6.5100000000000019E-2</c:v>
              </c:pt>
              <c:pt idx="1">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3007-40EA-9AA0-AD80CF9AF4F4}"/>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755" r="0.75000000000000755" t="1" header="0" footer="0"/>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82A3-4A78-9FD3-FC03FEE7D0D7}"/>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pt idx="0">
                <c:v>0</c:v>
              </c:pt>
              <c:pt idx="1">
                <c:v>0</c:v>
              </c:pt>
              <c:pt idx="2">
                <c:v>0</c:v>
              </c:pt>
              <c:pt idx="3">
                <c:v>0</c:v>
              </c:pt>
              <c:pt idx="4">
                <c:v>0</c:v>
              </c:pt>
              <c:pt idx="5">
                <c:v>0</c:v>
              </c:pt>
              <c:pt idx="6">
                <c:v>0</c:v>
              </c:pt>
              <c:pt idx="7">
                <c:v>0</c:v>
              </c:pt>
              <c:pt idx="8">
                <c:v>0</c:v>
              </c:pt>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02-82A3-4A78-9FD3-FC03FEE7D0D7}"/>
            </c:ext>
          </c:extLst>
        </c:ser>
        <c:dLbls>
          <c:showLegendKey val="0"/>
          <c:showVal val="0"/>
          <c:showCatName val="0"/>
          <c:showSerName val="0"/>
          <c:showPercent val="0"/>
          <c:showBubbleSize val="0"/>
        </c:dLbls>
        <c:gapWidth val="150"/>
        <c:shape val="box"/>
        <c:axId val="159686016"/>
        <c:axId val="159700096"/>
        <c:axId val="0"/>
      </c:bar3DChart>
      <c:catAx>
        <c:axId val="159686016"/>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59700096"/>
        <c:crosses val="autoZero"/>
        <c:auto val="1"/>
        <c:lblAlgn val="ctr"/>
        <c:lblOffset val="100"/>
        <c:tickLblSkip val="1"/>
        <c:tickMarkSkip val="1"/>
        <c:noMultiLvlLbl val="0"/>
      </c:catAx>
      <c:valAx>
        <c:axId val="159700096"/>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59686016"/>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101" r="0.7500000000000101" t="1" header="0" footer="0"/>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dLbls>
            <c:dLbl>
              <c:idx val="0"/>
              <c:layout>
                <c:manualLayout>
                  <c:x val="-3.5043804755945006E-2"/>
                  <c:y val="3.99002389301709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07A-43CB-8102-3BD6860E2C3B}"/>
                </c:ext>
              </c:extLst>
            </c:dLbl>
            <c:dLbl>
              <c:idx val="1"/>
              <c:delete val="1"/>
              <c:extLst>
                <c:ext xmlns:c15="http://schemas.microsoft.com/office/drawing/2012/chart" uri="{CE6537A1-D6FC-4f65-9D91-7224C49458BB}"/>
                <c:ext xmlns:c16="http://schemas.microsoft.com/office/drawing/2014/chart" uri="{C3380CC4-5D6E-409C-BE32-E72D297353CC}">
                  <c16:uniqueId val="{00000001-E07A-43CB-8102-3BD6860E2C3B}"/>
                </c:ext>
              </c:extLst>
            </c:dLbl>
            <c:dLbl>
              <c:idx val="2"/>
              <c:delete val="1"/>
              <c:extLst>
                <c:ext xmlns:c15="http://schemas.microsoft.com/office/drawing/2012/chart" uri="{CE6537A1-D6FC-4f65-9D91-7224C49458BB}"/>
                <c:ext xmlns:c16="http://schemas.microsoft.com/office/drawing/2014/chart" uri="{C3380CC4-5D6E-409C-BE32-E72D297353CC}">
                  <c16:uniqueId val="{00000002-E07A-43CB-8102-3BD6860E2C3B}"/>
                </c:ext>
              </c:extLst>
            </c:dLbl>
            <c:dLbl>
              <c:idx val="3"/>
              <c:delete val="1"/>
              <c:extLst>
                <c:ext xmlns:c15="http://schemas.microsoft.com/office/drawing/2012/chart" uri="{CE6537A1-D6FC-4f65-9D91-7224C49458BB}"/>
                <c:ext xmlns:c16="http://schemas.microsoft.com/office/drawing/2014/chart" uri="{C3380CC4-5D6E-409C-BE32-E72D297353CC}">
                  <c16:uniqueId val="{00000003-E07A-43CB-8102-3BD6860E2C3B}"/>
                </c:ext>
              </c:extLst>
            </c:dLbl>
            <c:dLbl>
              <c:idx val="4"/>
              <c:delete val="1"/>
              <c:extLst>
                <c:ext xmlns:c15="http://schemas.microsoft.com/office/drawing/2012/chart" uri="{CE6537A1-D6FC-4f65-9D91-7224C49458BB}"/>
                <c:ext xmlns:c16="http://schemas.microsoft.com/office/drawing/2014/chart" uri="{C3380CC4-5D6E-409C-BE32-E72D297353CC}">
                  <c16:uniqueId val="{00000004-E07A-43CB-8102-3BD6860E2C3B}"/>
                </c:ext>
              </c:extLst>
            </c:dLbl>
            <c:dLbl>
              <c:idx val="5"/>
              <c:delete val="1"/>
              <c:extLst>
                <c:ext xmlns:c15="http://schemas.microsoft.com/office/drawing/2012/chart" uri="{CE6537A1-D6FC-4f65-9D91-7224C49458BB}"/>
                <c:ext xmlns:c16="http://schemas.microsoft.com/office/drawing/2014/chart" uri="{C3380CC4-5D6E-409C-BE32-E72D297353CC}">
                  <c16:uniqueId val="{00000005-E07A-43CB-8102-3BD6860E2C3B}"/>
                </c:ext>
              </c:extLst>
            </c:dLbl>
            <c:dLbl>
              <c:idx val="6"/>
              <c:delete val="1"/>
              <c:extLst>
                <c:ext xmlns:c15="http://schemas.microsoft.com/office/drawing/2012/chart" uri="{CE6537A1-D6FC-4f65-9D91-7224C49458BB}"/>
                <c:ext xmlns:c16="http://schemas.microsoft.com/office/drawing/2014/chart" uri="{C3380CC4-5D6E-409C-BE32-E72D297353CC}">
                  <c16:uniqueId val="{00000006-E07A-43CB-8102-3BD6860E2C3B}"/>
                </c:ext>
              </c:extLst>
            </c:dLbl>
            <c:dLbl>
              <c:idx val="7"/>
              <c:delete val="1"/>
              <c:extLst>
                <c:ext xmlns:c15="http://schemas.microsoft.com/office/drawing/2012/chart" uri="{CE6537A1-D6FC-4f65-9D91-7224C49458BB}"/>
                <c:ext xmlns:c16="http://schemas.microsoft.com/office/drawing/2014/chart" uri="{C3380CC4-5D6E-409C-BE32-E72D297353CC}">
                  <c16:uniqueId val="{00000007-E07A-43CB-8102-3BD6860E2C3B}"/>
                </c:ext>
              </c:extLst>
            </c:dLbl>
            <c:dLbl>
              <c:idx val="8"/>
              <c:delete val="1"/>
              <c:extLst>
                <c:ext xmlns:c15="http://schemas.microsoft.com/office/drawing/2012/chart" uri="{CE6537A1-D6FC-4f65-9D91-7224C49458BB}"/>
                <c:ext xmlns:c16="http://schemas.microsoft.com/office/drawing/2014/chart" uri="{C3380CC4-5D6E-409C-BE32-E72D297353CC}">
                  <c16:uniqueId val="{00000008-E07A-43CB-8102-3BD6860E2C3B}"/>
                </c:ext>
              </c:extLst>
            </c:dLbl>
            <c:dLbl>
              <c:idx val="9"/>
              <c:delete val="1"/>
              <c:extLst>
                <c:ext xmlns:c15="http://schemas.microsoft.com/office/drawing/2012/chart" uri="{CE6537A1-D6FC-4f65-9D91-7224C49458BB}"/>
                <c:ext xmlns:c16="http://schemas.microsoft.com/office/drawing/2014/chart" uri="{C3380CC4-5D6E-409C-BE32-E72D297353CC}">
                  <c16:uniqueId val="{00000009-E07A-43CB-8102-3BD6860E2C3B}"/>
                </c:ext>
              </c:extLst>
            </c:dLbl>
            <c:dLbl>
              <c:idx val="10"/>
              <c:delete val="1"/>
              <c:extLst>
                <c:ext xmlns:c15="http://schemas.microsoft.com/office/drawing/2012/chart" uri="{CE6537A1-D6FC-4f65-9D91-7224C49458BB}"/>
                <c:ext xmlns:c16="http://schemas.microsoft.com/office/drawing/2014/chart" uri="{C3380CC4-5D6E-409C-BE32-E72D297353CC}">
                  <c16:uniqueId val="{0000000A-E07A-43CB-8102-3BD6860E2C3B}"/>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N_7!#REF!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N_7!#REF!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N_7!#REF!</c15:sqref>
                        </c15:formulaRef>
                      </c:ext>
                    </c:extLst>
                  </c:multiLvlStrRef>
                </c15:cat>
              </c15:filteredCategoryTitle>
            </c:ext>
            <c:ext xmlns:c16="http://schemas.microsoft.com/office/drawing/2014/chart" uri="{C3380CC4-5D6E-409C-BE32-E72D297353CC}">
              <c16:uniqueId val="{0000000B-E07A-43CB-8102-3BD6860E2C3B}"/>
            </c:ext>
          </c:extLst>
        </c:ser>
        <c:ser>
          <c:idx val="1"/>
          <c:order val="1"/>
          <c:dLbls>
            <c:dLbl>
              <c:idx val="0"/>
              <c:layout>
                <c:manualLayout>
                  <c:x val="-3.8381309970796848E-2"/>
                  <c:y val="-2.66001592867806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07A-43CB-8102-3BD6860E2C3B}"/>
                </c:ext>
              </c:extLst>
            </c:dLbl>
            <c:dLbl>
              <c:idx val="1"/>
              <c:delete val="1"/>
              <c:extLst>
                <c:ext xmlns:c15="http://schemas.microsoft.com/office/drawing/2012/chart" uri="{CE6537A1-D6FC-4f65-9D91-7224C49458BB}"/>
                <c:ext xmlns:c16="http://schemas.microsoft.com/office/drawing/2014/chart" uri="{C3380CC4-5D6E-409C-BE32-E72D297353CC}">
                  <c16:uniqueId val="{0000000D-E07A-43CB-8102-3BD6860E2C3B}"/>
                </c:ext>
              </c:extLst>
            </c:dLbl>
            <c:dLbl>
              <c:idx val="2"/>
              <c:delete val="1"/>
              <c:extLst>
                <c:ext xmlns:c15="http://schemas.microsoft.com/office/drawing/2012/chart" uri="{CE6537A1-D6FC-4f65-9D91-7224C49458BB}"/>
                <c:ext xmlns:c16="http://schemas.microsoft.com/office/drawing/2014/chart" uri="{C3380CC4-5D6E-409C-BE32-E72D297353CC}">
                  <c16:uniqueId val="{0000000E-E07A-43CB-8102-3BD6860E2C3B}"/>
                </c:ext>
              </c:extLst>
            </c:dLbl>
            <c:dLbl>
              <c:idx val="3"/>
              <c:delete val="1"/>
              <c:extLst>
                <c:ext xmlns:c15="http://schemas.microsoft.com/office/drawing/2012/chart" uri="{CE6537A1-D6FC-4f65-9D91-7224C49458BB}"/>
                <c:ext xmlns:c16="http://schemas.microsoft.com/office/drawing/2014/chart" uri="{C3380CC4-5D6E-409C-BE32-E72D297353CC}">
                  <c16:uniqueId val="{0000000F-E07A-43CB-8102-3BD6860E2C3B}"/>
                </c:ext>
              </c:extLst>
            </c:dLbl>
            <c:dLbl>
              <c:idx val="4"/>
              <c:delete val="1"/>
              <c:extLst>
                <c:ext xmlns:c15="http://schemas.microsoft.com/office/drawing/2012/chart" uri="{CE6537A1-D6FC-4f65-9D91-7224C49458BB}"/>
                <c:ext xmlns:c16="http://schemas.microsoft.com/office/drawing/2014/chart" uri="{C3380CC4-5D6E-409C-BE32-E72D297353CC}">
                  <c16:uniqueId val="{00000010-E07A-43CB-8102-3BD6860E2C3B}"/>
                </c:ext>
              </c:extLst>
            </c:dLbl>
            <c:dLbl>
              <c:idx val="5"/>
              <c:delete val="1"/>
              <c:extLst>
                <c:ext xmlns:c15="http://schemas.microsoft.com/office/drawing/2012/chart" uri="{CE6537A1-D6FC-4f65-9D91-7224C49458BB}"/>
                <c:ext xmlns:c16="http://schemas.microsoft.com/office/drawing/2014/chart" uri="{C3380CC4-5D6E-409C-BE32-E72D297353CC}">
                  <c16:uniqueId val="{00000011-E07A-43CB-8102-3BD6860E2C3B}"/>
                </c:ext>
              </c:extLst>
            </c:dLbl>
            <c:dLbl>
              <c:idx val="6"/>
              <c:delete val="1"/>
              <c:extLst>
                <c:ext xmlns:c15="http://schemas.microsoft.com/office/drawing/2012/chart" uri="{CE6537A1-D6FC-4f65-9D91-7224C49458BB}"/>
                <c:ext xmlns:c16="http://schemas.microsoft.com/office/drawing/2014/chart" uri="{C3380CC4-5D6E-409C-BE32-E72D297353CC}">
                  <c16:uniqueId val="{00000012-E07A-43CB-8102-3BD6860E2C3B}"/>
                </c:ext>
              </c:extLst>
            </c:dLbl>
            <c:dLbl>
              <c:idx val="7"/>
              <c:delete val="1"/>
              <c:extLst>
                <c:ext xmlns:c15="http://schemas.microsoft.com/office/drawing/2012/chart" uri="{CE6537A1-D6FC-4f65-9D91-7224C49458BB}"/>
                <c:ext xmlns:c16="http://schemas.microsoft.com/office/drawing/2014/chart" uri="{C3380CC4-5D6E-409C-BE32-E72D297353CC}">
                  <c16:uniqueId val="{00000013-E07A-43CB-8102-3BD6860E2C3B}"/>
                </c:ext>
              </c:extLst>
            </c:dLbl>
            <c:dLbl>
              <c:idx val="8"/>
              <c:delete val="1"/>
              <c:extLst>
                <c:ext xmlns:c15="http://schemas.microsoft.com/office/drawing/2012/chart" uri="{CE6537A1-D6FC-4f65-9D91-7224C49458BB}"/>
                <c:ext xmlns:c16="http://schemas.microsoft.com/office/drawing/2014/chart" uri="{C3380CC4-5D6E-409C-BE32-E72D297353CC}">
                  <c16:uniqueId val="{00000014-E07A-43CB-8102-3BD6860E2C3B}"/>
                </c:ext>
              </c:extLst>
            </c:dLbl>
            <c:dLbl>
              <c:idx val="9"/>
              <c:delete val="1"/>
              <c:extLst>
                <c:ext xmlns:c15="http://schemas.microsoft.com/office/drawing/2012/chart" uri="{CE6537A1-D6FC-4f65-9D91-7224C49458BB}"/>
                <c:ext xmlns:c16="http://schemas.microsoft.com/office/drawing/2014/chart" uri="{C3380CC4-5D6E-409C-BE32-E72D297353CC}">
                  <c16:uniqueId val="{00000015-E07A-43CB-8102-3BD6860E2C3B}"/>
                </c:ext>
              </c:extLst>
            </c:dLbl>
            <c:dLbl>
              <c:idx val="10"/>
              <c:delete val="1"/>
              <c:extLst>
                <c:ext xmlns:c15="http://schemas.microsoft.com/office/drawing/2012/chart" uri="{CE6537A1-D6FC-4f65-9D91-7224C49458BB}"/>
                <c:ext xmlns:c16="http://schemas.microsoft.com/office/drawing/2014/chart" uri="{C3380CC4-5D6E-409C-BE32-E72D297353CC}">
                  <c16:uniqueId val="{00000016-E07A-43CB-8102-3BD6860E2C3B}"/>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N_7!#REF!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N_7!#REF!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N_7!#REF!</c15:sqref>
                        </c15:formulaRef>
                      </c:ext>
                    </c:extLst>
                  </c:multiLvlStrRef>
                </c15:cat>
              </c15:filteredCategoryTitle>
            </c:ext>
            <c:ext xmlns:c16="http://schemas.microsoft.com/office/drawing/2014/chart" uri="{C3380CC4-5D6E-409C-BE32-E72D297353CC}">
              <c16:uniqueId val="{00000017-E07A-43CB-8102-3BD6860E2C3B}"/>
            </c:ext>
          </c:extLst>
        </c:ser>
        <c:ser>
          <c:idx val="2"/>
          <c:order val="2"/>
          <c:dLbls>
            <c:dLbl>
              <c:idx val="0"/>
              <c:layout>
                <c:manualLayout>
                  <c:x val="-3.6712557363370896E-2"/>
                  <c:y val="3.65752190193238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07A-43CB-8102-3BD6860E2C3B}"/>
                </c:ext>
              </c:extLst>
            </c:dLbl>
            <c:dLbl>
              <c:idx val="1"/>
              <c:delete val="1"/>
              <c:extLst>
                <c:ext xmlns:c15="http://schemas.microsoft.com/office/drawing/2012/chart" uri="{CE6537A1-D6FC-4f65-9D91-7224C49458BB}"/>
                <c:ext xmlns:c16="http://schemas.microsoft.com/office/drawing/2014/chart" uri="{C3380CC4-5D6E-409C-BE32-E72D297353CC}">
                  <c16:uniqueId val="{00000019-E07A-43CB-8102-3BD6860E2C3B}"/>
                </c:ext>
              </c:extLst>
            </c:dLbl>
            <c:dLbl>
              <c:idx val="2"/>
              <c:delete val="1"/>
              <c:extLst>
                <c:ext xmlns:c15="http://schemas.microsoft.com/office/drawing/2012/chart" uri="{CE6537A1-D6FC-4f65-9D91-7224C49458BB}"/>
                <c:ext xmlns:c16="http://schemas.microsoft.com/office/drawing/2014/chart" uri="{C3380CC4-5D6E-409C-BE32-E72D297353CC}">
                  <c16:uniqueId val="{0000001A-E07A-43CB-8102-3BD6860E2C3B}"/>
                </c:ext>
              </c:extLst>
            </c:dLbl>
            <c:dLbl>
              <c:idx val="3"/>
              <c:delete val="1"/>
              <c:extLst>
                <c:ext xmlns:c15="http://schemas.microsoft.com/office/drawing/2012/chart" uri="{CE6537A1-D6FC-4f65-9D91-7224C49458BB}"/>
                <c:ext xmlns:c16="http://schemas.microsoft.com/office/drawing/2014/chart" uri="{C3380CC4-5D6E-409C-BE32-E72D297353CC}">
                  <c16:uniqueId val="{0000001B-E07A-43CB-8102-3BD6860E2C3B}"/>
                </c:ext>
              </c:extLst>
            </c:dLbl>
            <c:dLbl>
              <c:idx val="4"/>
              <c:delete val="1"/>
              <c:extLst>
                <c:ext xmlns:c15="http://schemas.microsoft.com/office/drawing/2012/chart" uri="{CE6537A1-D6FC-4f65-9D91-7224C49458BB}"/>
                <c:ext xmlns:c16="http://schemas.microsoft.com/office/drawing/2014/chart" uri="{C3380CC4-5D6E-409C-BE32-E72D297353CC}">
                  <c16:uniqueId val="{0000001C-E07A-43CB-8102-3BD6860E2C3B}"/>
                </c:ext>
              </c:extLst>
            </c:dLbl>
            <c:dLbl>
              <c:idx val="5"/>
              <c:delete val="1"/>
              <c:extLst>
                <c:ext xmlns:c15="http://schemas.microsoft.com/office/drawing/2012/chart" uri="{CE6537A1-D6FC-4f65-9D91-7224C49458BB}"/>
                <c:ext xmlns:c16="http://schemas.microsoft.com/office/drawing/2014/chart" uri="{C3380CC4-5D6E-409C-BE32-E72D297353CC}">
                  <c16:uniqueId val="{0000001D-E07A-43CB-8102-3BD6860E2C3B}"/>
                </c:ext>
              </c:extLst>
            </c:dLbl>
            <c:dLbl>
              <c:idx val="6"/>
              <c:delete val="1"/>
              <c:extLst>
                <c:ext xmlns:c15="http://schemas.microsoft.com/office/drawing/2012/chart" uri="{CE6537A1-D6FC-4f65-9D91-7224C49458BB}"/>
                <c:ext xmlns:c16="http://schemas.microsoft.com/office/drawing/2014/chart" uri="{C3380CC4-5D6E-409C-BE32-E72D297353CC}">
                  <c16:uniqueId val="{0000001E-E07A-43CB-8102-3BD6860E2C3B}"/>
                </c:ext>
              </c:extLst>
            </c:dLbl>
            <c:dLbl>
              <c:idx val="7"/>
              <c:delete val="1"/>
              <c:extLst>
                <c:ext xmlns:c15="http://schemas.microsoft.com/office/drawing/2012/chart" uri="{CE6537A1-D6FC-4f65-9D91-7224C49458BB}"/>
                <c:ext xmlns:c16="http://schemas.microsoft.com/office/drawing/2014/chart" uri="{C3380CC4-5D6E-409C-BE32-E72D297353CC}">
                  <c16:uniqueId val="{0000001F-E07A-43CB-8102-3BD6860E2C3B}"/>
                </c:ext>
              </c:extLst>
            </c:dLbl>
            <c:dLbl>
              <c:idx val="8"/>
              <c:delete val="1"/>
              <c:extLst>
                <c:ext xmlns:c15="http://schemas.microsoft.com/office/drawing/2012/chart" uri="{CE6537A1-D6FC-4f65-9D91-7224C49458BB}"/>
                <c:ext xmlns:c16="http://schemas.microsoft.com/office/drawing/2014/chart" uri="{C3380CC4-5D6E-409C-BE32-E72D297353CC}">
                  <c16:uniqueId val="{00000020-E07A-43CB-8102-3BD6860E2C3B}"/>
                </c:ext>
              </c:extLst>
            </c:dLbl>
            <c:dLbl>
              <c:idx val="9"/>
              <c:delete val="1"/>
              <c:extLst>
                <c:ext xmlns:c15="http://schemas.microsoft.com/office/drawing/2012/chart" uri="{CE6537A1-D6FC-4f65-9D91-7224C49458BB}"/>
                <c:ext xmlns:c16="http://schemas.microsoft.com/office/drawing/2014/chart" uri="{C3380CC4-5D6E-409C-BE32-E72D297353CC}">
                  <c16:uniqueId val="{00000021-E07A-43CB-8102-3BD6860E2C3B}"/>
                </c:ext>
              </c:extLst>
            </c:dLbl>
            <c:dLbl>
              <c:idx val="10"/>
              <c:delete val="1"/>
              <c:extLst>
                <c:ext xmlns:c15="http://schemas.microsoft.com/office/drawing/2012/chart" uri="{CE6537A1-D6FC-4f65-9D91-7224C49458BB}"/>
                <c:ext xmlns:c16="http://schemas.microsoft.com/office/drawing/2014/chart" uri="{C3380CC4-5D6E-409C-BE32-E72D297353CC}">
                  <c16:uniqueId val="{00000022-E07A-43CB-8102-3BD6860E2C3B}"/>
                </c:ext>
              </c:extLst>
            </c:dLbl>
            <c:dLbl>
              <c:idx val="11"/>
              <c:layout>
                <c:manualLayout>
                  <c:x val="-3.3375052148518982E-3"/>
                  <c:y val="2.6600159286780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07A-43CB-8102-3BD6860E2C3B}"/>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N_7!#REF!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N_7!#REF!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N_7!#REF!</c15:sqref>
                        </c15:formulaRef>
                      </c:ext>
                    </c:extLst>
                  </c:multiLvlStrRef>
                </c15:cat>
              </c15:filteredCategoryTitle>
            </c:ext>
            <c:ext xmlns:c16="http://schemas.microsoft.com/office/drawing/2014/chart" uri="{C3380CC4-5D6E-409C-BE32-E72D297353CC}">
              <c16:uniqueId val="{00000024-E07A-43CB-8102-3BD6860E2C3B}"/>
            </c:ext>
          </c:extLst>
        </c:ser>
        <c:ser>
          <c:idx val="3"/>
          <c:order val="3"/>
          <c:dLbls>
            <c:dLbl>
              <c:idx val="0"/>
              <c:layout>
                <c:manualLayout>
                  <c:x val="-3.6712688761213995E-2"/>
                  <c:y val="-4.32255206536098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07A-43CB-8102-3BD6860E2C3B}"/>
                </c:ext>
              </c:extLst>
            </c:dLbl>
            <c:dLbl>
              <c:idx val="1"/>
              <c:delete val="1"/>
              <c:extLst>
                <c:ext xmlns:c15="http://schemas.microsoft.com/office/drawing/2012/chart" uri="{CE6537A1-D6FC-4f65-9D91-7224C49458BB}"/>
                <c:ext xmlns:c16="http://schemas.microsoft.com/office/drawing/2014/chart" uri="{C3380CC4-5D6E-409C-BE32-E72D297353CC}">
                  <c16:uniqueId val="{00000026-E07A-43CB-8102-3BD6860E2C3B}"/>
                </c:ext>
              </c:extLst>
            </c:dLbl>
            <c:dLbl>
              <c:idx val="2"/>
              <c:delete val="1"/>
              <c:extLst>
                <c:ext xmlns:c15="http://schemas.microsoft.com/office/drawing/2012/chart" uri="{CE6537A1-D6FC-4f65-9D91-7224C49458BB}"/>
                <c:ext xmlns:c16="http://schemas.microsoft.com/office/drawing/2014/chart" uri="{C3380CC4-5D6E-409C-BE32-E72D297353CC}">
                  <c16:uniqueId val="{00000027-E07A-43CB-8102-3BD6860E2C3B}"/>
                </c:ext>
              </c:extLst>
            </c:dLbl>
            <c:dLbl>
              <c:idx val="3"/>
              <c:delete val="1"/>
              <c:extLst>
                <c:ext xmlns:c15="http://schemas.microsoft.com/office/drawing/2012/chart" uri="{CE6537A1-D6FC-4f65-9D91-7224C49458BB}"/>
                <c:ext xmlns:c16="http://schemas.microsoft.com/office/drawing/2014/chart" uri="{C3380CC4-5D6E-409C-BE32-E72D297353CC}">
                  <c16:uniqueId val="{00000028-E07A-43CB-8102-3BD6860E2C3B}"/>
                </c:ext>
              </c:extLst>
            </c:dLbl>
            <c:dLbl>
              <c:idx val="4"/>
              <c:delete val="1"/>
              <c:extLst>
                <c:ext xmlns:c15="http://schemas.microsoft.com/office/drawing/2012/chart" uri="{CE6537A1-D6FC-4f65-9D91-7224C49458BB}"/>
                <c:ext xmlns:c16="http://schemas.microsoft.com/office/drawing/2014/chart" uri="{C3380CC4-5D6E-409C-BE32-E72D297353CC}">
                  <c16:uniqueId val="{00000029-E07A-43CB-8102-3BD6860E2C3B}"/>
                </c:ext>
              </c:extLst>
            </c:dLbl>
            <c:dLbl>
              <c:idx val="5"/>
              <c:delete val="1"/>
              <c:extLst>
                <c:ext xmlns:c15="http://schemas.microsoft.com/office/drawing/2012/chart" uri="{CE6537A1-D6FC-4f65-9D91-7224C49458BB}"/>
                <c:ext xmlns:c16="http://schemas.microsoft.com/office/drawing/2014/chart" uri="{C3380CC4-5D6E-409C-BE32-E72D297353CC}">
                  <c16:uniqueId val="{0000002A-E07A-43CB-8102-3BD6860E2C3B}"/>
                </c:ext>
              </c:extLst>
            </c:dLbl>
            <c:dLbl>
              <c:idx val="6"/>
              <c:delete val="1"/>
              <c:extLst>
                <c:ext xmlns:c15="http://schemas.microsoft.com/office/drawing/2012/chart" uri="{CE6537A1-D6FC-4f65-9D91-7224C49458BB}"/>
                <c:ext xmlns:c16="http://schemas.microsoft.com/office/drawing/2014/chart" uri="{C3380CC4-5D6E-409C-BE32-E72D297353CC}">
                  <c16:uniqueId val="{0000002B-E07A-43CB-8102-3BD6860E2C3B}"/>
                </c:ext>
              </c:extLst>
            </c:dLbl>
            <c:dLbl>
              <c:idx val="7"/>
              <c:delete val="1"/>
              <c:extLst>
                <c:ext xmlns:c15="http://schemas.microsoft.com/office/drawing/2012/chart" uri="{CE6537A1-D6FC-4f65-9D91-7224C49458BB}"/>
                <c:ext xmlns:c16="http://schemas.microsoft.com/office/drawing/2014/chart" uri="{C3380CC4-5D6E-409C-BE32-E72D297353CC}">
                  <c16:uniqueId val="{0000002C-E07A-43CB-8102-3BD6860E2C3B}"/>
                </c:ext>
              </c:extLst>
            </c:dLbl>
            <c:dLbl>
              <c:idx val="8"/>
              <c:delete val="1"/>
              <c:extLst>
                <c:ext xmlns:c15="http://schemas.microsoft.com/office/drawing/2012/chart" uri="{CE6537A1-D6FC-4f65-9D91-7224C49458BB}"/>
                <c:ext xmlns:c16="http://schemas.microsoft.com/office/drawing/2014/chart" uri="{C3380CC4-5D6E-409C-BE32-E72D297353CC}">
                  <c16:uniqueId val="{0000002D-E07A-43CB-8102-3BD6860E2C3B}"/>
                </c:ext>
              </c:extLst>
            </c:dLbl>
            <c:dLbl>
              <c:idx val="9"/>
              <c:delete val="1"/>
              <c:extLst>
                <c:ext xmlns:c15="http://schemas.microsoft.com/office/drawing/2012/chart" uri="{CE6537A1-D6FC-4f65-9D91-7224C49458BB}"/>
                <c:ext xmlns:c16="http://schemas.microsoft.com/office/drawing/2014/chart" uri="{C3380CC4-5D6E-409C-BE32-E72D297353CC}">
                  <c16:uniqueId val="{0000002E-E07A-43CB-8102-3BD6860E2C3B}"/>
                </c:ext>
              </c:extLst>
            </c:dLbl>
            <c:dLbl>
              <c:idx val="10"/>
              <c:delete val="1"/>
              <c:extLst>
                <c:ext xmlns:c15="http://schemas.microsoft.com/office/drawing/2012/chart" uri="{CE6537A1-D6FC-4f65-9D91-7224C49458BB}"/>
                <c:ext xmlns:c16="http://schemas.microsoft.com/office/drawing/2014/chart" uri="{C3380CC4-5D6E-409C-BE32-E72D297353CC}">
                  <c16:uniqueId val="{0000002F-E07A-43CB-8102-3BD6860E2C3B}"/>
                </c:ext>
              </c:extLst>
            </c:dLbl>
            <c:dLbl>
              <c:idx val="11"/>
              <c:layout>
                <c:manualLayout>
                  <c:x val="0"/>
                  <c:y val="-3.325019910847581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07A-43CB-8102-3BD6860E2C3B}"/>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N_7!#REF!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N_7!#REF!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N_7!#REF!</c15:sqref>
                        </c15:formulaRef>
                      </c:ext>
                    </c:extLst>
                  </c:multiLvlStrRef>
                </c15:cat>
              </c15:filteredCategoryTitle>
            </c:ext>
            <c:ext xmlns:c16="http://schemas.microsoft.com/office/drawing/2014/chart" uri="{C3380CC4-5D6E-409C-BE32-E72D297353CC}">
              <c16:uniqueId val="{00000031-E07A-43CB-8102-3BD6860E2C3B}"/>
            </c:ext>
          </c:extLst>
        </c:ser>
        <c:ser>
          <c:idx val="4"/>
          <c:order val="4"/>
          <c:dLbls>
            <c:dLbl>
              <c:idx val="0"/>
              <c:layout>
                <c:manualLayout>
                  <c:x val="-3.3375183546362083E-2"/>
                  <c:y val="-3.65752190193238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07A-43CB-8102-3BD6860E2C3B}"/>
                </c:ext>
              </c:extLst>
            </c:dLbl>
            <c:dLbl>
              <c:idx val="1"/>
              <c:delete val="1"/>
              <c:extLst>
                <c:ext xmlns:c15="http://schemas.microsoft.com/office/drawing/2012/chart" uri="{CE6537A1-D6FC-4f65-9D91-7224C49458BB}"/>
                <c:ext xmlns:c16="http://schemas.microsoft.com/office/drawing/2014/chart" uri="{C3380CC4-5D6E-409C-BE32-E72D297353CC}">
                  <c16:uniqueId val="{00000033-E07A-43CB-8102-3BD6860E2C3B}"/>
                </c:ext>
              </c:extLst>
            </c:dLbl>
            <c:dLbl>
              <c:idx val="2"/>
              <c:delete val="1"/>
              <c:extLst>
                <c:ext xmlns:c15="http://schemas.microsoft.com/office/drawing/2012/chart" uri="{CE6537A1-D6FC-4f65-9D91-7224C49458BB}"/>
                <c:ext xmlns:c16="http://schemas.microsoft.com/office/drawing/2014/chart" uri="{C3380CC4-5D6E-409C-BE32-E72D297353CC}">
                  <c16:uniqueId val="{00000034-E07A-43CB-8102-3BD6860E2C3B}"/>
                </c:ext>
              </c:extLst>
            </c:dLbl>
            <c:dLbl>
              <c:idx val="3"/>
              <c:delete val="1"/>
              <c:extLst>
                <c:ext xmlns:c15="http://schemas.microsoft.com/office/drawing/2012/chart" uri="{CE6537A1-D6FC-4f65-9D91-7224C49458BB}"/>
                <c:ext xmlns:c16="http://schemas.microsoft.com/office/drawing/2014/chart" uri="{C3380CC4-5D6E-409C-BE32-E72D297353CC}">
                  <c16:uniqueId val="{00000035-E07A-43CB-8102-3BD6860E2C3B}"/>
                </c:ext>
              </c:extLst>
            </c:dLbl>
            <c:dLbl>
              <c:idx val="4"/>
              <c:delete val="1"/>
              <c:extLst>
                <c:ext xmlns:c15="http://schemas.microsoft.com/office/drawing/2012/chart" uri="{CE6537A1-D6FC-4f65-9D91-7224C49458BB}"/>
                <c:ext xmlns:c16="http://schemas.microsoft.com/office/drawing/2014/chart" uri="{C3380CC4-5D6E-409C-BE32-E72D297353CC}">
                  <c16:uniqueId val="{00000036-E07A-43CB-8102-3BD6860E2C3B}"/>
                </c:ext>
              </c:extLst>
            </c:dLbl>
            <c:dLbl>
              <c:idx val="5"/>
              <c:delete val="1"/>
              <c:extLst>
                <c:ext xmlns:c15="http://schemas.microsoft.com/office/drawing/2012/chart" uri="{CE6537A1-D6FC-4f65-9D91-7224C49458BB}"/>
                <c:ext xmlns:c16="http://schemas.microsoft.com/office/drawing/2014/chart" uri="{C3380CC4-5D6E-409C-BE32-E72D297353CC}">
                  <c16:uniqueId val="{00000037-E07A-43CB-8102-3BD6860E2C3B}"/>
                </c:ext>
              </c:extLst>
            </c:dLbl>
            <c:dLbl>
              <c:idx val="6"/>
              <c:delete val="1"/>
              <c:extLst>
                <c:ext xmlns:c15="http://schemas.microsoft.com/office/drawing/2012/chart" uri="{CE6537A1-D6FC-4f65-9D91-7224C49458BB}"/>
                <c:ext xmlns:c16="http://schemas.microsoft.com/office/drawing/2014/chart" uri="{C3380CC4-5D6E-409C-BE32-E72D297353CC}">
                  <c16:uniqueId val="{00000038-E07A-43CB-8102-3BD6860E2C3B}"/>
                </c:ext>
              </c:extLst>
            </c:dLbl>
            <c:dLbl>
              <c:idx val="7"/>
              <c:delete val="1"/>
              <c:extLst>
                <c:ext xmlns:c15="http://schemas.microsoft.com/office/drawing/2012/chart" uri="{CE6537A1-D6FC-4f65-9D91-7224C49458BB}"/>
                <c:ext xmlns:c16="http://schemas.microsoft.com/office/drawing/2014/chart" uri="{C3380CC4-5D6E-409C-BE32-E72D297353CC}">
                  <c16:uniqueId val="{00000039-E07A-43CB-8102-3BD6860E2C3B}"/>
                </c:ext>
              </c:extLst>
            </c:dLbl>
            <c:dLbl>
              <c:idx val="8"/>
              <c:delete val="1"/>
              <c:extLst>
                <c:ext xmlns:c15="http://schemas.microsoft.com/office/drawing/2012/chart" uri="{CE6537A1-D6FC-4f65-9D91-7224C49458BB}"/>
                <c:ext xmlns:c16="http://schemas.microsoft.com/office/drawing/2014/chart" uri="{C3380CC4-5D6E-409C-BE32-E72D297353CC}">
                  <c16:uniqueId val="{0000003A-E07A-43CB-8102-3BD6860E2C3B}"/>
                </c:ext>
              </c:extLst>
            </c:dLbl>
            <c:dLbl>
              <c:idx val="9"/>
              <c:delete val="1"/>
              <c:extLst>
                <c:ext xmlns:c15="http://schemas.microsoft.com/office/drawing/2012/chart" uri="{CE6537A1-D6FC-4f65-9D91-7224C49458BB}"/>
                <c:ext xmlns:c16="http://schemas.microsoft.com/office/drawing/2014/chart" uri="{C3380CC4-5D6E-409C-BE32-E72D297353CC}">
                  <c16:uniqueId val="{0000003B-E07A-43CB-8102-3BD6860E2C3B}"/>
                </c:ext>
              </c:extLst>
            </c:dLbl>
            <c:dLbl>
              <c:idx val="10"/>
              <c:delete val="1"/>
              <c:extLst>
                <c:ext xmlns:c15="http://schemas.microsoft.com/office/drawing/2012/chart" uri="{CE6537A1-D6FC-4f65-9D91-7224C49458BB}"/>
                <c:ext xmlns:c16="http://schemas.microsoft.com/office/drawing/2014/chart" uri="{C3380CC4-5D6E-409C-BE32-E72D297353CC}">
                  <c16:uniqueId val="{0000003C-E07A-43CB-8102-3BD6860E2C3B}"/>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N_7!#REF!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N_7!#REF!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N_7!#REF!</c15:sqref>
                        </c15:formulaRef>
                      </c:ext>
                    </c:extLst>
                  </c:multiLvlStrRef>
                </c15:cat>
              </c15:filteredCategoryTitle>
            </c:ext>
            <c:ext xmlns:c16="http://schemas.microsoft.com/office/drawing/2014/chart" uri="{C3380CC4-5D6E-409C-BE32-E72D297353CC}">
              <c16:uniqueId val="{0000003D-E07A-43CB-8102-3BD6860E2C3B}"/>
            </c:ext>
          </c:extLst>
        </c:ser>
        <c:dLbls>
          <c:showLegendKey val="0"/>
          <c:showVal val="0"/>
          <c:showCatName val="0"/>
          <c:showSerName val="0"/>
          <c:showPercent val="0"/>
          <c:showBubbleSize val="0"/>
        </c:dLbls>
        <c:marker val="1"/>
        <c:smooth val="0"/>
        <c:axId val="212639104"/>
        <c:axId val="213574784"/>
      </c:lineChart>
      <c:catAx>
        <c:axId val="212639104"/>
        <c:scaling>
          <c:orientation val="minMax"/>
        </c:scaling>
        <c:delete val="0"/>
        <c:axPos val="b"/>
        <c:majorTickMark val="out"/>
        <c:minorTickMark val="none"/>
        <c:tickLblPos val="nextTo"/>
        <c:crossAx val="213574784"/>
        <c:crosses val="autoZero"/>
        <c:auto val="1"/>
        <c:lblAlgn val="ctr"/>
        <c:lblOffset val="100"/>
        <c:noMultiLvlLbl val="0"/>
      </c:catAx>
      <c:valAx>
        <c:axId val="213574784"/>
        <c:scaling>
          <c:orientation val="minMax"/>
          <c:min val="1.5000000000000025E-2"/>
        </c:scaling>
        <c:delete val="0"/>
        <c:axPos val="l"/>
        <c:majorGridlines/>
        <c:numFmt formatCode="General" sourceLinked="1"/>
        <c:majorTickMark val="out"/>
        <c:minorTickMark val="none"/>
        <c:tickLblPos val="nextTo"/>
        <c:crossAx val="212639104"/>
        <c:crosses val="autoZero"/>
        <c:crossBetween val="between"/>
      </c:valAx>
      <c:spPr>
        <a:noFill/>
        <a:ln w="25400">
          <a:noFill/>
        </a:ln>
      </c:spPr>
    </c:plotArea>
    <c:legend>
      <c:legendPos val="b"/>
      <c:overlay val="0"/>
    </c:legend>
    <c:plotVisOnly val="1"/>
    <c:dispBlanksAs val="gap"/>
    <c:showDLblsOverMax val="0"/>
  </c:chart>
  <c:spPr>
    <a:ln>
      <a:noFill/>
    </a:ln>
  </c:spPr>
  <c:printSettings>
    <c:headerFooter/>
    <c:pageMargins b="0.75000000000000488" l="0.70000000000000062" r="0.70000000000000062" t="0.750000000000004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19B2-4D5A-932E-6CCBA800D426}"/>
              </c:ext>
            </c:extLst>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3-19B2-4D5A-932E-6CCBA800D426}"/>
              </c:ext>
            </c:extLst>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5-19B2-4D5A-932E-6CCBA800D426}"/>
              </c:ext>
            </c:extLst>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7-19B2-4D5A-932E-6CCBA800D426}"/>
              </c:ext>
            </c:extLst>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9-19B2-4D5A-932E-6CCBA800D426}"/>
              </c:ext>
            </c:extLst>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B-19B2-4D5A-932E-6CCBA800D426}"/>
              </c:ext>
            </c:extLst>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D-19B2-4D5A-932E-6CCBA800D426}"/>
              </c:ext>
            </c:extLst>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F-19B2-4D5A-932E-6CCBA800D426}"/>
              </c:ext>
            </c:extLst>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11-19B2-4D5A-932E-6CCBA800D426}"/>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12-19B2-4D5A-932E-6CCBA800D426}"/>
            </c:ext>
          </c:extLst>
        </c:ser>
        <c:dLbls>
          <c:showLegendKey val="0"/>
          <c:showVal val="0"/>
          <c:showCatName val="0"/>
          <c:showSerName val="0"/>
          <c:showPercent val="0"/>
          <c:showBubbleSize val="0"/>
        </c:dLbls>
        <c:gapWidth val="150"/>
        <c:shape val="box"/>
        <c:axId val="157824128"/>
        <c:axId val="157825664"/>
        <c:axId val="0"/>
      </c:bar3DChart>
      <c:catAx>
        <c:axId val="157824128"/>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57825664"/>
        <c:crosses val="autoZero"/>
        <c:auto val="1"/>
        <c:lblAlgn val="ctr"/>
        <c:lblOffset val="100"/>
        <c:tickLblSkip val="1"/>
        <c:tickMarkSkip val="1"/>
        <c:noMultiLvlLbl val="0"/>
      </c:catAx>
      <c:valAx>
        <c:axId val="157825664"/>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57824128"/>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755" r="0.75000000000000755" t="1" header="0" footer="0"/>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9BC0-4D62-8A35-F6D6B6D8F290}"/>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9BC0-4D62-8A35-F6D6B6D8F290}"/>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9BC0-4D62-8A35-F6D6B6D8F290}"/>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9BC0-4D62-8A35-F6D6B6D8F290}"/>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0</c:v>
              </c:pt>
              <c:pt idx="1">
                <c:v>0</c:v>
              </c:pt>
              <c:pt idx="2">
                <c:v>0</c:v>
              </c:pt>
              <c:pt idx="3">
                <c:v>0</c:v>
              </c:pt>
              <c:pt idx="4">
                <c:v>0</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9BC0-4D62-8A35-F6D6B6D8F290}"/>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1" r="0.7500000000000081" t="1" header="0" footer="0"/>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2ACB-4D3F-81B1-AED137E5C3C2}"/>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pt idx="0">
                <c:v>0</c:v>
              </c:pt>
              <c:pt idx="1">
                <c:v>0</c:v>
              </c:pt>
              <c:pt idx="2">
                <c:v>0</c:v>
              </c:pt>
              <c:pt idx="3">
                <c:v>0</c:v>
              </c:pt>
              <c:pt idx="4">
                <c:v>0</c:v>
              </c:pt>
              <c:pt idx="5">
                <c:v>0</c:v>
              </c:pt>
              <c:pt idx="6">
                <c:v>0</c:v>
              </c:pt>
              <c:pt idx="7">
                <c:v>0</c:v>
              </c:pt>
              <c:pt idx="8">
                <c:v>0</c:v>
              </c:pt>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02-2ACB-4D3F-81B1-AED137E5C3C2}"/>
            </c:ext>
          </c:extLst>
        </c:ser>
        <c:dLbls>
          <c:showLegendKey val="0"/>
          <c:showVal val="0"/>
          <c:showCatName val="0"/>
          <c:showSerName val="0"/>
          <c:showPercent val="0"/>
          <c:showBubbleSize val="0"/>
        </c:dLbls>
        <c:gapWidth val="150"/>
        <c:shape val="box"/>
        <c:axId val="157872128"/>
        <c:axId val="157873664"/>
        <c:axId val="0"/>
      </c:bar3DChart>
      <c:catAx>
        <c:axId val="157872128"/>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57873664"/>
        <c:crosses val="autoZero"/>
        <c:auto val="1"/>
        <c:lblAlgn val="ctr"/>
        <c:lblOffset val="100"/>
        <c:tickLblSkip val="1"/>
        <c:tickMarkSkip val="1"/>
        <c:noMultiLvlLbl val="0"/>
      </c:catAx>
      <c:valAx>
        <c:axId val="157873664"/>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57872128"/>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1" r="0.7500000000000081" t="1" header="0" footer="0"/>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1D24-4A69-8BF8-8A9F7ABEFB91}"/>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1D24-4A69-8BF8-8A9F7ABEFB91}"/>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1D24-4A69-8BF8-8A9F7ABEFB91}"/>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1D24-4A69-8BF8-8A9F7ABEFB91}"/>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1D24-4A69-8BF8-8A9F7ABEFB91}"/>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44" r="0.75000000000000844" t="1" header="0" footer="0"/>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C29E-4A59-B797-FA17BF8F7F0D}"/>
              </c:ext>
            </c:extLst>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3-C29E-4A59-B797-FA17BF8F7F0D}"/>
              </c:ext>
            </c:extLst>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5-C29E-4A59-B797-FA17BF8F7F0D}"/>
              </c:ext>
            </c:extLst>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7-C29E-4A59-B797-FA17BF8F7F0D}"/>
              </c:ext>
            </c:extLst>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9-C29E-4A59-B797-FA17BF8F7F0D}"/>
              </c:ext>
            </c:extLst>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B-C29E-4A59-B797-FA17BF8F7F0D}"/>
              </c:ext>
            </c:extLst>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D-C29E-4A59-B797-FA17BF8F7F0D}"/>
              </c:ext>
            </c:extLst>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F-C29E-4A59-B797-FA17BF8F7F0D}"/>
              </c:ext>
            </c:extLst>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11-C29E-4A59-B797-FA17BF8F7F0D}"/>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12-C29E-4A59-B797-FA17BF8F7F0D}"/>
            </c:ext>
          </c:extLst>
        </c:ser>
        <c:dLbls>
          <c:showLegendKey val="0"/>
          <c:showVal val="0"/>
          <c:showCatName val="0"/>
          <c:showSerName val="0"/>
          <c:showPercent val="0"/>
          <c:showBubbleSize val="0"/>
        </c:dLbls>
        <c:gapWidth val="150"/>
        <c:shape val="box"/>
        <c:axId val="158214400"/>
        <c:axId val="158220288"/>
        <c:axId val="0"/>
      </c:bar3DChart>
      <c:catAx>
        <c:axId val="158214400"/>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58220288"/>
        <c:crosses val="autoZero"/>
        <c:auto val="1"/>
        <c:lblAlgn val="ctr"/>
        <c:lblOffset val="100"/>
        <c:tickLblSkip val="1"/>
        <c:tickMarkSkip val="1"/>
        <c:noMultiLvlLbl val="0"/>
      </c:catAx>
      <c:valAx>
        <c:axId val="158220288"/>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58214400"/>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44" r="0.75000000000000844" t="1" header="0" footer="0"/>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2E98-4A02-9A15-6E05F9E238F4}"/>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2E98-4A02-9A15-6E05F9E238F4}"/>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2E98-4A02-9A15-6E05F9E238F4}"/>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2E98-4A02-9A15-6E05F9E238F4}"/>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6.5100000000000019E-2</c:v>
              </c:pt>
              <c:pt idx="1">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2E98-4A02-9A15-6E05F9E238F4}"/>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88" r="0.75000000000000888"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0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3.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04.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05.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06.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0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08.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09.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0.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11.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12.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1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8.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19.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8.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9.xml"/><Relationship Id="rId18" Type="http://schemas.openxmlformats.org/officeDocument/2006/relationships/chart" Target="../charts/chart24.xml"/><Relationship Id="rId3" Type="http://schemas.openxmlformats.org/officeDocument/2006/relationships/chart" Target="../charts/chart9.xml"/><Relationship Id="rId21" Type="http://schemas.openxmlformats.org/officeDocument/2006/relationships/chart" Target="../charts/chart27.xml"/><Relationship Id="rId7" Type="http://schemas.openxmlformats.org/officeDocument/2006/relationships/chart" Target="../charts/chart13.xml"/><Relationship Id="rId12" Type="http://schemas.openxmlformats.org/officeDocument/2006/relationships/chart" Target="../charts/chart18.xml"/><Relationship Id="rId17" Type="http://schemas.openxmlformats.org/officeDocument/2006/relationships/chart" Target="../charts/chart23.xml"/><Relationship Id="rId25" Type="http://schemas.openxmlformats.org/officeDocument/2006/relationships/image" Target="../media/image2.jpeg"/><Relationship Id="rId2" Type="http://schemas.openxmlformats.org/officeDocument/2006/relationships/chart" Target="../charts/chart8.xml"/><Relationship Id="rId16" Type="http://schemas.openxmlformats.org/officeDocument/2006/relationships/chart" Target="../charts/chart22.xml"/><Relationship Id="rId20" Type="http://schemas.openxmlformats.org/officeDocument/2006/relationships/chart" Target="../charts/chart26.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24" Type="http://schemas.openxmlformats.org/officeDocument/2006/relationships/chart" Target="../charts/chart30.xml"/><Relationship Id="rId5" Type="http://schemas.openxmlformats.org/officeDocument/2006/relationships/chart" Target="../charts/chart11.xml"/><Relationship Id="rId15" Type="http://schemas.openxmlformats.org/officeDocument/2006/relationships/chart" Target="../charts/chart21.xml"/><Relationship Id="rId23" Type="http://schemas.openxmlformats.org/officeDocument/2006/relationships/chart" Target="../charts/chart29.xml"/><Relationship Id="rId10" Type="http://schemas.openxmlformats.org/officeDocument/2006/relationships/chart" Target="../charts/chart16.xml"/><Relationship Id="rId19" Type="http://schemas.openxmlformats.org/officeDocument/2006/relationships/chart" Target="../charts/chart25.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chart" Target="../charts/chart20.xml"/><Relationship Id="rId22" Type="http://schemas.openxmlformats.org/officeDocument/2006/relationships/chart" Target="../charts/chart28.xml"/></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6.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8.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0.emf"/><Relationship Id="rId1" Type="http://schemas.openxmlformats.org/officeDocument/2006/relationships/image" Target="../media/image9.gif"/><Relationship Id="rId4"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0.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9.gif"/></Relationships>
</file>

<file path=xl/drawings/_rels/drawing6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9.gif"/></Relationships>
</file>

<file path=xl/drawings/_rels/drawing6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1.emf"/><Relationship Id="rId1" Type="http://schemas.openxmlformats.org/officeDocument/2006/relationships/image" Target="../media/image9.gif"/></Relationships>
</file>

<file path=xl/drawings/_rels/drawing6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1.emf"/><Relationship Id="rId1" Type="http://schemas.openxmlformats.org/officeDocument/2006/relationships/image" Target="../media/image9.gif"/></Relationships>
</file>

<file path=xl/drawings/_rels/drawing6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1.emf"/><Relationship Id="rId1" Type="http://schemas.openxmlformats.org/officeDocument/2006/relationships/image" Target="../media/image9.gif"/></Relationships>
</file>

<file path=xl/drawings/_rels/drawing65.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1.emf"/><Relationship Id="rId1" Type="http://schemas.openxmlformats.org/officeDocument/2006/relationships/image" Target="../media/image9.gif"/></Relationships>
</file>

<file path=xl/drawings/_rels/drawing6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1.emf"/><Relationship Id="rId1" Type="http://schemas.openxmlformats.org/officeDocument/2006/relationships/image" Target="../media/image9.gif"/></Relationships>
</file>

<file path=xl/drawings/_rels/drawing6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9.gif"/></Relationships>
</file>

<file path=xl/drawings/_rels/drawing68.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9.gif"/></Relationships>
</file>

<file path=xl/drawings/_rels/drawing69.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1.emf"/><Relationship Id="rId1" Type="http://schemas.openxmlformats.org/officeDocument/2006/relationships/image" Target="../media/image9.gif"/></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9.gif"/><Relationship Id="rId1" Type="http://schemas.openxmlformats.org/officeDocument/2006/relationships/chart" Target="../charts/chart31.xml"/></Relationships>
</file>

<file path=xl/drawings/_rels/drawing7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1285875</xdr:colOff>
      <xdr:row>0</xdr:row>
      <xdr:rowOff>76200</xdr:rowOff>
    </xdr:from>
    <xdr:to>
      <xdr:col>7</xdr:col>
      <xdr:colOff>649605</xdr:colOff>
      <xdr:row>35</xdr:row>
      <xdr:rowOff>40005</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85875" y="76200"/>
          <a:ext cx="5440680" cy="704088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2</xdr:row>
      <xdr:rowOff>446532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5</xdr:row>
      <xdr:rowOff>191738</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5213"/>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1498760</xdr:colOff>
      <xdr:row>4</xdr:row>
      <xdr:rowOff>189785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8760" cy="131373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4</xdr:row>
      <xdr:rowOff>458438</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5213"/>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6</xdr:row>
      <xdr:rowOff>144113</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15688"/>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6</xdr:row>
      <xdr:rowOff>106013</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15688"/>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5</xdr:row>
      <xdr:rowOff>48863</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15688"/>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6</xdr:row>
      <xdr:rowOff>10763</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15688"/>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1498760</xdr:colOff>
      <xdr:row>5</xdr:row>
      <xdr:rowOff>56435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8760" cy="1313735"/>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editAs="oneCell">
    <xdr:from>
      <xdr:col>0</xdr:col>
      <xdr:colOff>19050</xdr:colOff>
      <xdr:row>0</xdr:row>
      <xdr:rowOff>66675</xdr:rowOff>
    </xdr:from>
    <xdr:to>
      <xdr:col>0</xdr:col>
      <xdr:colOff>1518666</xdr:colOff>
      <xdr:row>6</xdr:row>
      <xdr:rowOff>55213</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66675"/>
          <a:ext cx="1499616" cy="1322038"/>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5</xdr:row>
      <xdr:rowOff>64738</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03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3</xdr:row>
      <xdr:rowOff>84582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4</xdr:row>
      <xdr:rowOff>74263</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038"/>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editAs="oneCell">
    <xdr:from>
      <xdr:col>0</xdr:col>
      <xdr:colOff>9525</xdr:colOff>
      <xdr:row>0</xdr:row>
      <xdr:rowOff>28575</xdr:rowOff>
    </xdr:from>
    <xdr:to>
      <xdr:col>0</xdr:col>
      <xdr:colOff>1509141</xdr:colOff>
      <xdr:row>5</xdr:row>
      <xdr:rowOff>474313</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28575"/>
          <a:ext cx="1499616" cy="1322038"/>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5</xdr:row>
      <xdr:rowOff>17113</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038"/>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1498760</xdr:colOff>
      <xdr:row>6</xdr:row>
      <xdr:rowOff>18335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8760" cy="1313735"/>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4</xdr:row>
      <xdr:rowOff>370332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356616</xdr:colOff>
      <xdr:row>6</xdr:row>
      <xdr:rowOff>122682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4</xdr:row>
      <xdr:rowOff>525113</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5213"/>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6</xdr:row>
      <xdr:rowOff>1238</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34738"/>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5</xdr:row>
      <xdr:rowOff>144113</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15688"/>
        </a:xfrm>
        <a:prstGeom prst="rect">
          <a:avLst/>
        </a:prstGeom>
      </xdr:spPr>
    </xdr:pic>
    <xdr:clientData/>
  </xdr:twoCellAnchor>
</xdr:wsDr>
</file>

<file path=xl/drawings/drawing1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7</xdr:row>
      <xdr:rowOff>60769</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0854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2</xdr:row>
      <xdr:rowOff>522732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5</xdr:row>
      <xdr:rowOff>179832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32357"/>
        </a:xfrm>
        <a:prstGeom prst="rect">
          <a:avLst/>
        </a:prstGeom>
      </xdr:spPr>
    </xdr:pic>
    <xdr:clientData/>
  </xdr:twoCellAnchor>
</xdr:wsDr>
</file>

<file path=xl/drawings/drawing1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5</xdr:row>
      <xdr:rowOff>36957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6</xdr:row>
      <xdr:rowOff>144113</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5213"/>
        </a:xfrm>
        <a:prstGeom prst="rect">
          <a:avLst/>
        </a:prstGeom>
      </xdr:spPr>
    </xdr:pic>
    <xdr:clientData/>
  </xdr:twoCellAnchor>
</xdr:wsDr>
</file>

<file path=xl/drawings/drawing123.xml><?xml version="1.0" encoding="utf-8"?>
<xdr:wsDr xmlns:xdr="http://schemas.openxmlformats.org/drawingml/2006/spreadsheetDrawing" xmlns:a="http://schemas.openxmlformats.org/drawingml/2006/main">
  <xdr:twoCellAnchor editAs="oneCell">
    <xdr:from>
      <xdr:col>0</xdr:col>
      <xdr:colOff>19050</xdr:colOff>
      <xdr:row>0</xdr:row>
      <xdr:rowOff>57150</xdr:rowOff>
    </xdr:from>
    <xdr:to>
      <xdr:col>1</xdr:col>
      <xdr:colOff>51816</xdr:colOff>
      <xdr:row>4</xdr:row>
      <xdr:rowOff>46482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57150"/>
          <a:ext cx="1499616" cy="1322832"/>
        </a:xfrm>
        <a:prstGeom prst="rect">
          <a:avLst/>
        </a:prstGeom>
      </xdr:spPr>
    </xdr:pic>
    <xdr:clientData/>
  </xdr:twoCellAnchor>
</xdr:wsDr>
</file>

<file path=xl/drawings/drawing124.xml><?xml version="1.0" encoding="utf-8"?>
<xdr:wsDr xmlns:xdr="http://schemas.openxmlformats.org/drawingml/2006/spreadsheetDrawing" xmlns:a="http://schemas.openxmlformats.org/drawingml/2006/main">
  <xdr:twoCellAnchor editAs="oneCell">
    <xdr:from>
      <xdr:col>0</xdr:col>
      <xdr:colOff>52917</xdr:colOff>
      <xdr:row>0</xdr:row>
      <xdr:rowOff>42333</xdr:rowOff>
    </xdr:from>
    <xdr:to>
      <xdr:col>1</xdr:col>
      <xdr:colOff>420116</xdr:colOff>
      <xdr:row>3</xdr:row>
      <xdr:rowOff>23463</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917" y="42333"/>
          <a:ext cx="1499616" cy="1325213"/>
        </a:xfrm>
        <a:prstGeom prst="rect">
          <a:avLst/>
        </a:prstGeom>
      </xdr:spPr>
    </xdr:pic>
    <xdr:clientData/>
  </xdr:twoCellAnchor>
</xdr:wsDr>
</file>

<file path=xl/drawings/drawing1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81449</xdr:colOff>
      <xdr:row>6</xdr:row>
      <xdr:rowOff>97546</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5213"/>
        </a:xfrm>
        <a:prstGeom prst="rect">
          <a:avLst/>
        </a:prstGeom>
      </xdr:spPr>
    </xdr:pic>
    <xdr:clientData/>
  </xdr:twoCellAnchor>
</xdr:wsDr>
</file>

<file path=xl/drawings/drawing1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4</xdr:row>
      <xdr:rowOff>208407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5</xdr:row>
      <xdr:rowOff>313182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4191</xdr:colOff>
      <xdr:row>4</xdr:row>
      <xdr:rowOff>17907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2</xdr:row>
      <xdr:rowOff>465582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2</xdr:row>
      <xdr:rowOff>456057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85725</xdr:colOff>
      <xdr:row>2</xdr:row>
      <xdr:rowOff>465582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657350" cy="132283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2</xdr:row>
      <xdr:rowOff>494157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4191</xdr:colOff>
      <xdr:row>2</xdr:row>
      <xdr:rowOff>465582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2</xdr:row>
      <xdr:rowOff>427482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66104</xdr:colOff>
      <xdr:row>2</xdr:row>
      <xdr:rowOff>427482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4854" cy="1322832"/>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1644196</xdr:colOff>
      <xdr:row>2</xdr:row>
      <xdr:rowOff>484632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644196" cy="132373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28574</xdr:colOff>
      <xdr:row>0</xdr:row>
      <xdr:rowOff>0</xdr:rowOff>
    </xdr:from>
    <xdr:to>
      <xdr:col>1</xdr:col>
      <xdr:colOff>38099</xdr:colOff>
      <xdr:row>2</xdr:row>
      <xdr:rowOff>522732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4" y="0"/>
          <a:ext cx="1571625" cy="13228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280416</xdr:colOff>
      <xdr:row>3</xdr:row>
      <xdr:rowOff>379857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13716</xdr:colOff>
      <xdr:row>2</xdr:row>
      <xdr:rowOff>589407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38099</xdr:colOff>
      <xdr:row>3</xdr:row>
      <xdr:rowOff>27432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52574" cy="1322832"/>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2</xdr:row>
      <xdr:rowOff>437007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13716</xdr:colOff>
      <xdr:row>2</xdr:row>
      <xdr:rowOff>437007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3</xdr:row>
      <xdr:rowOff>17907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2</xdr:row>
      <xdr:rowOff>484632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2</xdr:row>
      <xdr:rowOff>417957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1</xdr:col>
      <xdr:colOff>0</xdr:colOff>
      <xdr:row>26</xdr:row>
      <xdr:rowOff>0</xdr:rowOff>
    </xdr:from>
    <xdr:to>
      <xdr:col>7</xdr:col>
      <xdr:colOff>590550</xdr:colOff>
      <xdr:row>26</xdr:row>
      <xdr:rowOff>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26</xdr:row>
      <xdr:rowOff>0</xdr:rowOff>
    </xdr:from>
    <xdr:to>
      <xdr:col>7</xdr:col>
      <xdr:colOff>590550</xdr:colOff>
      <xdr:row>26</xdr:row>
      <xdr:rowOff>0</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26</xdr:row>
      <xdr:rowOff>0</xdr:rowOff>
    </xdr:from>
    <xdr:to>
      <xdr:col>7</xdr:col>
      <xdr:colOff>590550</xdr:colOff>
      <xdr:row>26</xdr:row>
      <xdr:rowOff>0</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19050</xdr:colOff>
      <xdr:row>26</xdr:row>
      <xdr:rowOff>0</xdr:rowOff>
    </xdr:from>
    <xdr:to>
      <xdr:col>7</xdr:col>
      <xdr:colOff>590550</xdr:colOff>
      <xdr:row>26</xdr:row>
      <xdr:rowOff>0</xdr:rowOff>
    </xdr:to>
    <xdr:graphicFrame macro="">
      <xdr:nvGraphicFramePr>
        <xdr:cNvPr id="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26</xdr:row>
      <xdr:rowOff>0</xdr:rowOff>
    </xdr:from>
    <xdr:to>
      <xdr:col>7</xdr:col>
      <xdr:colOff>590550</xdr:colOff>
      <xdr:row>26</xdr:row>
      <xdr:rowOff>0</xdr:rowOff>
    </xdr:to>
    <xdr:graphicFrame macro="">
      <xdr:nvGraphicFramePr>
        <xdr:cNvPr id="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19050</xdr:colOff>
      <xdr:row>26</xdr:row>
      <xdr:rowOff>0</xdr:rowOff>
    </xdr:from>
    <xdr:to>
      <xdr:col>7</xdr:col>
      <xdr:colOff>590550</xdr:colOff>
      <xdr:row>26</xdr:row>
      <xdr:rowOff>0</xdr:rowOff>
    </xdr:to>
    <xdr:graphicFrame macro="">
      <xdr:nvGraphicFramePr>
        <xdr:cNvPr id="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0</xdr:row>
      <xdr:rowOff>0</xdr:rowOff>
    </xdr:from>
    <xdr:to>
      <xdr:col>0</xdr:col>
      <xdr:colOff>1499616</xdr:colOff>
      <xdr:row>3</xdr:row>
      <xdr:rowOff>36957</xdr:rowOff>
    </xdr:to>
    <xdr:pic>
      <xdr:nvPicPr>
        <xdr:cNvPr id="8" name="7 Imagen"/>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1</xdr:col>
      <xdr:colOff>0</xdr:colOff>
      <xdr:row>25</xdr:row>
      <xdr:rowOff>0</xdr:rowOff>
    </xdr:from>
    <xdr:to>
      <xdr:col>6</xdr:col>
      <xdr:colOff>0</xdr:colOff>
      <xdr:row>25</xdr:row>
      <xdr:rowOff>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25</xdr:row>
      <xdr:rowOff>0</xdr:rowOff>
    </xdr:from>
    <xdr:to>
      <xdr:col>6</xdr:col>
      <xdr:colOff>0</xdr:colOff>
      <xdr:row>25</xdr:row>
      <xdr:rowOff>0</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25</xdr:row>
      <xdr:rowOff>0</xdr:rowOff>
    </xdr:from>
    <xdr:to>
      <xdr:col>6</xdr:col>
      <xdr:colOff>0</xdr:colOff>
      <xdr:row>25</xdr:row>
      <xdr:rowOff>0</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19050</xdr:colOff>
      <xdr:row>25</xdr:row>
      <xdr:rowOff>0</xdr:rowOff>
    </xdr:from>
    <xdr:to>
      <xdr:col>6</xdr:col>
      <xdr:colOff>0</xdr:colOff>
      <xdr:row>25</xdr:row>
      <xdr:rowOff>0</xdr:rowOff>
    </xdr:to>
    <xdr:graphicFrame macro="">
      <xdr:nvGraphicFramePr>
        <xdr:cNvPr id="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25</xdr:row>
      <xdr:rowOff>0</xdr:rowOff>
    </xdr:from>
    <xdr:to>
      <xdr:col>6</xdr:col>
      <xdr:colOff>0</xdr:colOff>
      <xdr:row>25</xdr:row>
      <xdr:rowOff>0</xdr:rowOff>
    </xdr:to>
    <xdr:graphicFrame macro="">
      <xdr:nvGraphicFramePr>
        <xdr:cNvPr id="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19050</xdr:colOff>
      <xdr:row>25</xdr:row>
      <xdr:rowOff>0</xdr:rowOff>
    </xdr:from>
    <xdr:to>
      <xdr:col>6</xdr:col>
      <xdr:colOff>0</xdr:colOff>
      <xdr:row>25</xdr:row>
      <xdr:rowOff>0</xdr:rowOff>
    </xdr:to>
    <xdr:graphicFrame macro="">
      <xdr:nvGraphicFramePr>
        <xdr:cNvPr id="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25</xdr:row>
      <xdr:rowOff>0</xdr:rowOff>
    </xdr:from>
    <xdr:to>
      <xdr:col>6</xdr:col>
      <xdr:colOff>0</xdr:colOff>
      <xdr:row>25</xdr:row>
      <xdr:rowOff>0</xdr:rowOff>
    </xdr:to>
    <xdr:graphicFrame macro="">
      <xdr:nvGraphicFramePr>
        <xdr:cNvPr id="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19050</xdr:colOff>
      <xdr:row>25</xdr:row>
      <xdr:rowOff>0</xdr:rowOff>
    </xdr:from>
    <xdr:to>
      <xdr:col>6</xdr:col>
      <xdr:colOff>0</xdr:colOff>
      <xdr:row>25</xdr:row>
      <xdr:rowOff>0</xdr:rowOff>
    </xdr:to>
    <xdr:graphicFrame macro="">
      <xdr:nvGraphicFramePr>
        <xdr:cNvPr id="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25</xdr:row>
      <xdr:rowOff>0</xdr:rowOff>
    </xdr:from>
    <xdr:to>
      <xdr:col>6</xdr:col>
      <xdr:colOff>0</xdr:colOff>
      <xdr:row>25</xdr:row>
      <xdr:rowOff>0</xdr:rowOff>
    </xdr:to>
    <xdr:graphicFrame macro="">
      <xdr:nvGraphicFramePr>
        <xdr:cNvPr id="1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19050</xdr:colOff>
      <xdr:row>25</xdr:row>
      <xdr:rowOff>0</xdr:rowOff>
    </xdr:from>
    <xdr:to>
      <xdr:col>6</xdr:col>
      <xdr:colOff>0</xdr:colOff>
      <xdr:row>25</xdr:row>
      <xdr:rowOff>0</xdr:rowOff>
    </xdr:to>
    <xdr:graphicFrame macro="">
      <xdr:nvGraphicFramePr>
        <xdr:cNvPr id="1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25</xdr:row>
      <xdr:rowOff>0</xdr:rowOff>
    </xdr:from>
    <xdr:to>
      <xdr:col>6</xdr:col>
      <xdr:colOff>0</xdr:colOff>
      <xdr:row>25</xdr:row>
      <xdr:rowOff>0</xdr:rowOff>
    </xdr:to>
    <xdr:graphicFrame macro="">
      <xdr:nvGraphicFramePr>
        <xdr:cNvPr id="1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19050</xdr:colOff>
      <xdr:row>25</xdr:row>
      <xdr:rowOff>0</xdr:rowOff>
    </xdr:from>
    <xdr:to>
      <xdr:col>6</xdr:col>
      <xdr:colOff>0</xdr:colOff>
      <xdr:row>25</xdr:row>
      <xdr:rowOff>0</xdr:rowOff>
    </xdr:to>
    <xdr:graphicFrame macro="">
      <xdr:nvGraphicFramePr>
        <xdr:cNvPr id="1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25</xdr:row>
      <xdr:rowOff>0</xdr:rowOff>
    </xdr:from>
    <xdr:to>
      <xdr:col>6</xdr:col>
      <xdr:colOff>0</xdr:colOff>
      <xdr:row>25</xdr:row>
      <xdr:rowOff>0</xdr:rowOff>
    </xdr:to>
    <xdr:graphicFrame macro="">
      <xdr:nvGraphicFramePr>
        <xdr:cNvPr id="1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19050</xdr:colOff>
      <xdr:row>25</xdr:row>
      <xdr:rowOff>0</xdr:rowOff>
    </xdr:from>
    <xdr:to>
      <xdr:col>6</xdr:col>
      <xdr:colOff>0</xdr:colOff>
      <xdr:row>25</xdr:row>
      <xdr:rowOff>0</xdr:rowOff>
    </xdr:to>
    <xdr:graphicFrame macro="">
      <xdr:nvGraphicFramePr>
        <xdr:cNvPr id="1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25</xdr:row>
      <xdr:rowOff>0</xdr:rowOff>
    </xdr:from>
    <xdr:to>
      <xdr:col>6</xdr:col>
      <xdr:colOff>0</xdr:colOff>
      <xdr:row>25</xdr:row>
      <xdr:rowOff>0</xdr:rowOff>
    </xdr:to>
    <xdr:graphicFrame macro="">
      <xdr:nvGraphicFramePr>
        <xdr:cNvPr id="1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19050</xdr:colOff>
      <xdr:row>25</xdr:row>
      <xdr:rowOff>0</xdr:rowOff>
    </xdr:from>
    <xdr:to>
      <xdr:col>6</xdr:col>
      <xdr:colOff>0</xdr:colOff>
      <xdr:row>25</xdr:row>
      <xdr:rowOff>0</xdr:rowOff>
    </xdr:to>
    <xdr:graphicFrame macro="">
      <xdr:nvGraphicFramePr>
        <xdr:cNvPr id="1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25</xdr:row>
      <xdr:rowOff>0</xdr:rowOff>
    </xdr:from>
    <xdr:to>
      <xdr:col>6</xdr:col>
      <xdr:colOff>0</xdr:colOff>
      <xdr:row>25</xdr:row>
      <xdr:rowOff>0</xdr:rowOff>
    </xdr:to>
    <xdr:graphicFrame macro="">
      <xdr:nvGraphicFramePr>
        <xdr:cNvPr id="1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19050</xdr:colOff>
      <xdr:row>25</xdr:row>
      <xdr:rowOff>0</xdr:rowOff>
    </xdr:from>
    <xdr:to>
      <xdr:col>6</xdr:col>
      <xdr:colOff>0</xdr:colOff>
      <xdr:row>25</xdr:row>
      <xdr:rowOff>0</xdr:rowOff>
    </xdr:to>
    <xdr:graphicFrame macro="">
      <xdr:nvGraphicFramePr>
        <xdr:cNvPr id="1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25</xdr:row>
      <xdr:rowOff>0</xdr:rowOff>
    </xdr:from>
    <xdr:to>
      <xdr:col>6</xdr:col>
      <xdr:colOff>0</xdr:colOff>
      <xdr:row>25</xdr:row>
      <xdr:rowOff>0</xdr:rowOff>
    </xdr:to>
    <xdr:graphicFrame macro="">
      <xdr:nvGraphicFramePr>
        <xdr:cNvPr id="2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19050</xdr:colOff>
      <xdr:row>25</xdr:row>
      <xdr:rowOff>0</xdr:rowOff>
    </xdr:from>
    <xdr:to>
      <xdr:col>6</xdr:col>
      <xdr:colOff>0</xdr:colOff>
      <xdr:row>25</xdr:row>
      <xdr:rowOff>0</xdr:rowOff>
    </xdr:to>
    <xdr:graphicFrame macro="">
      <xdr:nvGraphicFramePr>
        <xdr:cNvPr id="2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0</xdr:colOff>
      <xdr:row>25</xdr:row>
      <xdr:rowOff>0</xdr:rowOff>
    </xdr:from>
    <xdr:to>
      <xdr:col>6</xdr:col>
      <xdr:colOff>0</xdr:colOff>
      <xdr:row>25</xdr:row>
      <xdr:rowOff>0</xdr:rowOff>
    </xdr:to>
    <xdr:graphicFrame macro="">
      <xdr:nvGraphicFramePr>
        <xdr:cNvPr id="2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19050</xdr:colOff>
      <xdr:row>25</xdr:row>
      <xdr:rowOff>0</xdr:rowOff>
    </xdr:from>
    <xdr:to>
      <xdr:col>6</xdr:col>
      <xdr:colOff>0</xdr:colOff>
      <xdr:row>25</xdr:row>
      <xdr:rowOff>0</xdr:rowOff>
    </xdr:to>
    <xdr:graphicFrame macro="">
      <xdr:nvGraphicFramePr>
        <xdr:cNvPr id="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0</xdr:colOff>
      <xdr:row>25</xdr:row>
      <xdr:rowOff>0</xdr:rowOff>
    </xdr:from>
    <xdr:to>
      <xdr:col>6</xdr:col>
      <xdr:colOff>0</xdr:colOff>
      <xdr:row>25</xdr:row>
      <xdr:rowOff>0</xdr:rowOff>
    </xdr:to>
    <xdr:graphicFrame macro="">
      <xdr:nvGraphicFramePr>
        <xdr:cNvPr id="2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19050</xdr:colOff>
      <xdr:row>25</xdr:row>
      <xdr:rowOff>0</xdr:rowOff>
    </xdr:from>
    <xdr:to>
      <xdr:col>6</xdr:col>
      <xdr:colOff>0</xdr:colOff>
      <xdr:row>25</xdr:row>
      <xdr:rowOff>0</xdr:rowOff>
    </xdr:to>
    <xdr:graphicFrame macro="">
      <xdr:nvGraphicFramePr>
        <xdr:cNvPr id="2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0</xdr:col>
      <xdr:colOff>0</xdr:colOff>
      <xdr:row>0</xdr:row>
      <xdr:rowOff>0</xdr:rowOff>
    </xdr:from>
    <xdr:to>
      <xdr:col>0</xdr:col>
      <xdr:colOff>1499616</xdr:colOff>
      <xdr:row>2</xdr:row>
      <xdr:rowOff>398907</xdr:rowOff>
    </xdr:to>
    <xdr:pic>
      <xdr:nvPicPr>
        <xdr:cNvPr id="26" name="25 Imagen"/>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2</xdr:row>
      <xdr:rowOff>484632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213741</xdr:colOff>
      <xdr:row>6</xdr:row>
      <xdr:rowOff>141732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2</xdr:row>
      <xdr:rowOff>484632</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4</xdr:row>
      <xdr:rowOff>90932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19657"/>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823341</xdr:colOff>
      <xdr:row>2</xdr:row>
      <xdr:rowOff>189357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23341" cy="1008507"/>
        </a:xfrm>
        <a:prstGeom prst="rect">
          <a:avLst/>
        </a:prstGeom>
      </xdr:spPr>
    </xdr:pic>
    <xdr:clientData/>
  </xdr:twoCellAnchor>
  <xdr:twoCellAnchor editAs="oneCell">
    <xdr:from>
      <xdr:col>0</xdr:col>
      <xdr:colOff>0</xdr:colOff>
      <xdr:row>0</xdr:row>
      <xdr:rowOff>0</xdr:rowOff>
    </xdr:from>
    <xdr:to>
      <xdr:col>0</xdr:col>
      <xdr:colOff>1499616</xdr:colOff>
      <xdr:row>2</xdr:row>
      <xdr:rowOff>503682</xdr:rowOff>
    </xdr:to>
    <xdr:pic>
      <xdr:nvPicPr>
        <xdr:cNvPr id="3" name="2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2</xdr:row>
      <xdr:rowOff>417957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xdr:col>
      <xdr:colOff>108966</xdr:colOff>
      <xdr:row>2</xdr:row>
      <xdr:rowOff>446532</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8575"/>
          <a:ext cx="1499616" cy="1322832"/>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2</xdr:row>
      <xdr:rowOff>475107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4191</xdr:colOff>
      <xdr:row>2</xdr:row>
      <xdr:rowOff>475107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2</xdr:row>
      <xdr:rowOff>475107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4191</xdr:colOff>
      <xdr:row>2</xdr:row>
      <xdr:rowOff>465582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3</xdr:row>
      <xdr:rowOff>36957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98585</xdr:colOff>
      <xdr:row>4</xdr:row>
      <xdr:rowOff>8810</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twoCellAnchor editAs="oneCell">
    <xdr:from>
      <xdr:col>0</xdr:col>
      <xdr:colOff>0</xdr:colOff>
      <xdr:row>0</xdr:row>
      <xdr:rowOff>0</xdr:rowOff>
    </xdr:from>
    <xdr:to>
      <xdr:col>1</xdr:col>
      <xdr:colOff>98585</xdr:colOff>
      <xdr:row>4</xdr:row>
      <xdr:rowOff>8810</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8760" cy="1313735"/>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2</xdr:row>
      <xdr:rowOff>484632</xdr:rowOff>
    </xdr:to>
    <xdr:pic>
      <xdr:nvPicPr>
        <xdr:cNvPr id="4" name="3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2</xdr:row>
      <xdr:rowOff>475107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twoCellAnchor editAs="oneCell">
    <xdr:from>
      <xdr:col>0</xdr:col>
      <xdr:colOff>0</xdr:colOff>
      <xdr:row>0</xdr:row>
      <xdr:rowOff>0</xdr:rowOff>
    </xdr:from>
    <xdr:to>
      <xdr:col>0</xdr:col>
      <xdr:colOff>1499616</xdr:colOff>
      <xdr:row>2</xdr:row>
      <xdr:rowOff>475107</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47625</xdr:colOff>
      <xdr:row>0</xdr:row>
      <xdr:rowOff>28575</xdr:rowOff>
    </xdr:from>
    <xdr:to>
      <xdr:col>0</xdr:col>
      <xdr:colOff>1547241</xdr:colOff>
      <xdr:row>4</xdr:row>
      <xdr:rowOff>256032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28575"/>
          <a:ext cx="1499616" cy="1322832"/>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123825</xdr:rowOff>
    </xdr:from>
    <xdr:to>
      <xdr:col>0</xdr:col>
      <xdr:colOff>1499616</xdr:colOff>
      <xdr:row>4</xdr:row>
      <xdr:rowOff>132207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23825"/>
          <a:ext cx="1499616" cy="1322832"/>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47625</xdr:colOff>
      <xdr:row>0</xdr:row>
      <xdr:rowOff>19050</xdr:rowOff>
    </xdr:from>
    <xdr:to>
      <xdr:col>0</xdr:col>
      <xdr:colOff>1547241</xdr:colOff>
      <xdr:row>4</xdr:row>
      <xdr:rowOff>27432</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19050"/>
          <a:ext cx="1499616" cy="1322832"/>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38100</xdr:colOff>
      <xdr:row>0</xdr:row>
      <xdr:rowOff>114300</xdr:rowOff>
    </xdr:from>
    <xdr:to>
      <xdr:col>1</xdr:col>
      <xdr:colOff>23241</xdr:colOff>
      <xdr:row>5</xdr:row>
      <xdr:rowOff>8382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14300"/>
          <a:ext cx="1499616" cy="1322832"/>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28575</xdr:colOff>
      <xdr:row>0</xdr:row>
      <xdr:rowOff>76200</xdr:rowOff>
    </xdr:from>
    <xdr:to>
      <xdr:col>1</xdr:col>
      <xdr:colOff>13716</xdr:colOff>
      <xdr:row>7</xdr:row>
      <xdr:rowOff>17907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76200"/>
          <a:ext cx="1499616" cy="1322832"/>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1</xdr:col>
      <xdr:colOff>4191</xdr:colOff>
      <xdr:row>3</xdr:row>
      <xdr:rowOff>579882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0"/>
          <a:ext cx="1499616" cy="1322832"/>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0</xdr:col>
      <xdr:colOff>1499616</xdr:colOff>
      <xdr:row>6</xdr:row>
      <xdr:rowOff>27432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6675"/>
          <a:ext cx="1499616" cy="1322832"/>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133350</xdr:rowOff>
    </xdr:from>
    <xdr:to>
      <xdr:col>1</xdr:col>
      <xdr:colOff>4191</xdr:colOff>
      <xdr:row>6</xdr:row>
      <xdr:rowOff>27432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33350"/>
          <a:ext cx="1499616" cy="13228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4191</xdr:colOff>
      <xdr:row>3</xdr:row>
      <xdr:rowOff>198882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9525</xdr:colOff>
      <xdr:row>0</xdr:row>
      <xdr:rowOff>38100</xdr:rowOff>
    </xdr:from>
    <xdr:to>
      <xdr:col>0</xdr:col>
      <xdr:colOff>1504908</xdr:colOff>
      <xdr:row>5</xdr:row>
      <xdr:rowOff>141732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38100"/>
          <a:ext cx="1495383" cy="1322832"/>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114300</xdr:rowOff>
    </xdr:from>
    <xdr:to>
      <xdr:col>1</xdr:col>
      <xdr:colOff>4191</xdr:colOff>
      <xdr:row>7</xdr:row>
      <xdr:rowOff>8382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14300"/>
          <a:ext cx="1499616" cy="1322832"/>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0</xdr:colOff>
      <xdr:row>0</xdr:row>
      <xdr:rowOff>104775</xdr:rowOff>
    </xdr:from>
    <xdr:to>
      <xdr:col>0</xdr:col>
      <xdr:colOff>1499616</xdr:colOff>
      <xdr:row>4</xdr:row>
      <xdr:rowOff>198882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04775"/>
          <a:ext cx="1499616" cy="1322832"/>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0</xdr:colOff>
      <xdr:row>0</xdr:row>
      <xdr:rowOff>114300</xdr:rowOff>
    </xdr:from>
    <xdr:to>
      <xdr:col>0</xdr:col>
      <xdr:colOff>1502682</xdr:colOff>
      <xdr:row>4</xdr:row>
      <xdr:rowOff>65532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14300"/>
          <a:ext cx="1502682" cy="1322832"/>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1499616</xdr:colOff>
      <xdr:row>4</xdr:row>
      <xdr:rowOff>179832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0"/>
          <a:ext cx="1499616" cy="1322832"/>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0</xdr:col>
      <xdr:colOff>1499616</xdr:colOff>
      <xdr:row>4</xdr:row>
      <xdr:rowOff>284607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8100"/>
          <a:ext cx="1499616" cy="1322832"/>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9525</xdr:colOff>
      <xdr:row>0</xdr:row>
      <xdr:rowOff>76200</xdr:rowOff>
    </xdr:from>
    <xdr:to>
      <xdr:col>0</xdr:col>
      <xdr:colOff>1509141</xdr:colOff>
      <xdr:row>5</xdr:row>
      <xdr:rowOff>208407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76200"/>
          <a:ext cx="1499616" cy="1322832"/>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0</xdr:col>
      <xdr:colOff>1499616</xdr:colOff>
      <xdr:row>4</xdr:row>
      <xdr:rowOff>132207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6675"/>
          <a:ext cx="1499616" cy="1322832"/>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1498760</xdr:colOff>
      <xdr:row>5</xdr:row>
      <xdr:rowOff>94535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8760" cy="1313735"/>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2</xdr:col>
      <xdr:colOff>0</xdr:colOff>
      <xdr:row>45</xdr:row>
      <xdr:rowOff>0</xdr:rowOff>
    </xdr:from>
    <xdr:to>
      <xdr:col>2</xdr:col>
      <xdr:colOff>85725</xdr:colOff>
      <xdr:row>45</xdr:row>
      <xdr:rowOff>85725</xdr:rowOff>
    </xdr:to>
    <xdr:pic>
      <xdr:nvPicPr>
        <xdr:cNvPr id="2" name="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200"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3" name="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200"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200"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200"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200"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017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sp macro="" textlink="">
      <xdr:nvSpPr>
        <xdr:cNvPr id="8" name="Picture 1" hidden="1">
          <a:extLst>
            <a:ext uri="{63B3BB69-23CF-44E3-9099-C40C66FF867C}">
              <a14:compatExt xmlns:a14="http://schemas.microsoft.com/office/drawing/2010/main" spid="_x0000_s3073"/>
            </a:ext>
          </a:extLst>
        </xdr:cNvPr>
        <xdr:cNvSpPr/>
      </xdr:nvSpPr>
      <xdr:spPr>
        <a:xfrm>
          <a:off x="3886200" y="14011275"/>
          <a:ext cx="85725" cy="85725"/>
        </a:xfrm>
        <a:prstGeom prst="rect">
          <a:avLst/>
        </a:prstGeom>
      </xdr:spPr>
    </xdr:sp>
    <xdr:clientData/>
  </xdr:twoCellAnchor>
  <xdr:twoCellAnchor editAs="oneCell">
    <xdr:from>
      <xdr:col>2</xdr:col>
      <xdr:colOff>9525</xdr:colOff>
      <xdr:row>45</xdr:row>
      <xdr:rowOff>0</xdr:rowOff>
    </xdr:from>
    <xdr:to>
      <xdr:col>2</xdr:col>
      <xdr:colOff>95250</xdr:colOff>
      <xdr:row>45</xdr:row>
      <xdr:rowOff>85725</xdr:rowOff>
    </xdr:to>
    <xdr:pic>
      <xdr:nvPicPr>
        <xdr:cNvPr id="9" name="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9572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sp macro="" textlink="">
      <xdr:nvSpPr>
        <xdr:cNvPr id="10" name="Picture 2" hidden="1">
          <a:extLst>
            <a:ext uri="{63B3BB69-23CF-44E3-9099-C40C66FF867C}">
              <a14:compatExt xmlns:a14="http://schemas.microsoft.com/office/drawing/2010/main" spid="_x0000_s3074"/>
            </a:ext>
          </a:extLst>
        </xdr:cNvPr>
        <xdr:cNvSpPr/>
      </xdr:nvSpPr>
      <xdr:spPr>
        <a:xfrm>
          <a:off x="3886200" y="14011275"/>
          <a:ext cx="85725" cy="85725"/>
        </a:xfrm>
        <a:prstGeom prst="rect">
          <a:avLst/>
        </a:prstGeom>
      </xdr:spPr>
    </xdr:sp>
    <xdr:clientData/>
  </xdr:twoCellAnchor>
  <xdr:twoCellAnchor editAs="oneCell">
    <xdr:from>
      <xdr:col>3</xdr:col>
      <xdr:colOff>9525</xdr:colOff>
      <xdr:row>45</xdr:row>
      <xdr:rowOff>0</xdr:rowOff>
    </xdr:from>
    <xdr:to>
      <xdr:col>3</xdr:col>
      <xdr:colOff>95250</xdr:colOff>
      <xdr:row>45</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50"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xdr:row>
      <xdr:rowOff>0</xdr:rowOff>
    </xdr:from>
    <xdr:to>
      <xdr:col>3</xdr:col>
      <xdr:colOff>85725</xdr:colOff>
      <xdr:row>45</xdr:row>
      <xdr:rowOff>85725</xdr:rowOff>
    </xdr:to>
    <xdr:sp macro="" textlink="">
      <xdr:nvSpPr>
        <xdr:cNvPr id="12" name="Picture 3" hidden="1">
          <a:extLst>
            <a:ext uri="{63B3BB69-23CF-44E3-9099-C40C66FF867C}">
              <a14:compatExt xmlns:a14="http://schemas.microsoft.com/office/drawing/2010/main" spid="_x0000_s3075"/>
            </a:ext>
          </a:extLst>
        </xdr:cNvPr>
        <xdr:cNvSpPr/>
      </xdr:nvSpPr>
      <xdr:spPr>
        <a:xfrm>
          <a:off x="4924425" y="14011275"/>
          <a:ext cx="85725" cy="85725"/>
        </a:xfrm>
        <a:prstGeom prst="rect">
          <a:avLst/>
        </a:prstGeom>
      </xdr:spPr>
    </xdr:sp>
    <xdr:clientData/>
  </xdr:twoCellAnchor>
  <xdr:twoCellAnchor editAs="oneCell">
    <xdr:from>
      <xdr:col>4</xdr:col>
      <xdr:colOff>9525</xdr:colOff>
      <xdr:row>45</xdr:row>
      <xdr:rowOff>0</xdr:rowOff>
    </xdr:from>
    <xdr:to>
      <xdr:col>4</xdr:col>
      <xdr:colOff>95250</xdr:colOff>
      <xdr:row>45</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72150"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xdr:row>
      <xdr:rowOff>0</xdr:rowOff>
    </xdr:from>
    <xdr:to>
      <xdr:col>4</xdr:col>
      <xdr:colOff>85725</xdr:colOff>
      <xdr:row>45</xdr:row>
      <xdr:rowOff>85725</xdr:rowOff>
    </xdr:to>
    <xdr:sp macro="" textlink="">
      <xdr:nvSpPr>
        <xdr:cNvPr id="14" name="Picture 4" hidden="1">
          <a:extLst>
            <a:ext uri="{63B3BB69-23CF-44E3-9099-C40C66FF867C}">
              <a14:compatExt xmlns:a14="http://schemas.microsoft.com/office/drawing/2010/main" spid="_x0000_s3076"/>
            </a:ext>
          </a:extLst>
        </xdr:cNvPr>
        <xdr:cNvSpPr/>
      </xdr:nvSpPr>
      <xdr:spPr>
        <a:xfrm>
          <a:off x="5762625" y="14011275"/>
          <a:ext cx="85725" cy="85725"/>
        </a:xfrm>
        <a:prstGeom prst="rect">
          <a:avLst/>
        </a:prstGeom>
      </xdr:spPr>
    </xdr:sp>
    <xdr:clientData/>
  </xdr:twoCellAnchor>
  <xdr:twoCellAnchor editAs="oneCell">
    <xdr:from>
      <xdr:col>5</xdr:col>
      <xdr:colOff>9525</xdr:colOff>
      <xdr:row>45</xdr:row>
      <xdr:rowOff>0</xdr:rowOff>
    </xdr:from>
    <xdr:to>
      <xdr:col>5</xdr:col>
      <xdr:colOff>95250</xdr:colOff>
      <xdr:row>45</xdr:row>
      <xdr:rowOff>85725</xdr:rowOff>
    </xdr:to>
    <xdr:pic>
      <xdr:nvPicPr>
        <xdr:cNvPr id="15" name="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10350"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45</xdr:row>
      <xdr:rowOff>0</xdr:rowOff>
    </xdr:from>
    <xdr:to>
      <xdr:col>5</xdr:col>
      <xdr:colOff>85725</xdr:colOff>
      <xdr:row>45</xdr:row>
      <xdr:rowOff>85725</xdr:rowOff>
    </xdr:to>
    <xdr:sp macro="" textlink="">
      <xdr:nvSpPr>
        <xdr:cNvPr id="16" name="Picture 5" hidden="1">
          <a:extLst>
            <a:ext uri="{63B3BB69-23CF-44E3-9099-C40C66FF867C}">
              <a14:compatExt xmlns:a14="http://schemas.microsoft.com/office/drawing/2010/main" spid="_x0000_s3077"/>
            </a:ext>
          </a:extLst>
        </xdr:cNvPr>
        <xdr:cNvSpPr/>
      </xdr:nvSpPr>
      <xdr:spPr>
        <a:xfrm>
          <a:off x="6600825" y="14011275"/>
          <a:ext cx="85725" cy="85725"/>
        </a:xfrm>
        <a:prstGeom prst="rect">
          <a:avLst/>
        </a:prstGeom>
      </xdr:spPr>
    </xdr:sp>
    <xdr:clientData/>
  </xdr:twoCellAnchor>
  <xdr:twoCellAnchor editAs="oneCell">
    <xdr:from>
      <xdr:col>6</xdr:col>
      <xdr:colOff>0</xdr:colOff>
      <xdr:row>45</xdr:row>
      <xdr:rowOff>0</xdr:rowOff>
    </xdr:from>
    <xdr:to>
      <xdr:col>6</xdr:col>
      <xdr:colOff>85725</xdr:colOff>
      <xdr:row>45</xdr:row>
      <xdr:rowOff>85725</xdr:rowOff>
    </xdr:to>
    <xdr:sp macro="" textlink="">
      <xdr:nvSpPr>
        <xdr:cNvPr id="17" name="Picture 6" hidden="1">
          <a:extLst>
            <a:ext uri="{63B3BB69-23CF-44E3-9099-C40C66FF867C}">
              <a14:compatExt xmlns:a14="http://schemas.microsoft.com/office/drawing/2010/main" spid="_x0000_s3078"/>
            </a:ext>
          </a:extLst>
        </xdr:cNvPr>
        <xdr:cNvSpPr/>
      </xdr:nvSpPr>
      <xdr:spPr>
        <a:xfrm>
          <a:off x="7534275" y="14011275"/>
          <a:ext cx="85725" cy="85725"/>
        </a:xfrm>
        <a:prstGeom prst="rect">
          <a:avLst/>
        </a:prstGeom>
      </xdr:spPr>
    </xdr:sp>
    <xdr:clientData/>
  </xdr:twoCellAnchor>
  <xdr:twoCellAnchor editAs="oneCell">
    <xdr:from>
      <xdr:col>7</xdr:col>
      <xdr:colOff>9525</xdr:colOff>
      <xdr:row>45</xdr:row>
      <xdr:rowOff>0</xdr:rowOff>
    </xdr:from>
    <xdr:to>
      <xdr:col>7</xdr:col>
      <xdr:colOff>95250</xdr:colOff>
      <xdr:row>45</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20100"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45</xdr:row>
      <xdr:rowOff>0</xdr:rowOff>
    </xdr:from>
    <xdr:to>
      <xdr:col>7</xdr:col>
      <xdr:colOff>85725</xdr:colOff>
      <xdr:row>45</xdr:row>
      <xdr:rowOff>85725</xdr:rowOff>
    </xdr:to>
    <xdr:sp macro="" textlink="">
      <xdr:nvSpPr>
        <xdr:cNvPr id="19" name="Picture 7" hidden="1">
          <a:extLst>
            <a:ext uri="{63B3BB69-23CF-44E3-9099-C40C66FF867C}">
              <a14:compatExt xmlns:a14="http://schemas.microsoft.com/office/drawing/2010/main" spid="_x0000_s3079"/>
            </a:ext>
          </a:extLst>
        </xdr:cNvPr>
        <xdr:cNvSpPr/>
      </xdr:nvSpPr>
      <xdr:spPr>
        <a:xfrm>
          <a:off x="8410575" y="14011275"/>
          <a:ext cx="85725" cy="85725"/>
        </a:xfrm>
        <a:prstGeom prst="rect">
          <a:avLst/>
        </a:prstGeom>
      </xdr:spPr>
    </xdr:sp>
    <xdr:clientData/>
  </xdr:twoCellAnchor>
  <xdr:twoCellAnchor editAs="oneCell">
    <xdr:from>
      <xdr:col>8</xdr:col>
      <xdr:colOff>9525</xdr:colOff>
      <xdr:row>45</xdr:row>
      <xdr:rowOff>0</xdr:rowOff>
    </xdr:from>
    <xdr:to>
      <xdr:col>8</xdr:col>
      <xdr:colOff>95250</xdr:colOff>
      <xdr:row>45</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77350"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45</xdr:row>
      <xdr:rowOff>0</xdr:rowOff>
    </xdr:from>
    <xdr:to>
      <xdr:col>8</xdr:col>
      <xdr:colOff>85725</xdr:colOff>
      <xdr:row>45</xdr:row>
      <xdr:rowOff>85725</xdr:rowOff>
    </xdr:to>
    <xdr:sp macro="" textlink="">
      <xdr:nvSpPr>
        <xdr:cNvPr id="21" name="Picture 8" hidden="1">
          <a:extLst>
            <a:ext uri="{63B3BB69-23CF-44E3-9099-C40C66FF867C}">
              <a14:compatExt xmlns:a14="http://schemas.microsoft.com/office/drawing/2010/main" spid="_x0000_s3080"/>
            </a:ext>
          </a:extLst>
        </xdr:cNvPr>
        <xdr:cNvSpPr/>
      </xdr:nvSpPr>
      <xdr:spPr>
        <a:xfrm>
          <a:off x="9267825" y="14011275"/>
          <a:ext cx="85725" cy="85725"/>
        </a:xfrm>
        <a:prstGeom prst="rect">
          <a:avLst/>
        </a:prstGeom>
      </xdr:spPr>
    </xdr:sp>
    <xdr:clientData/>
  </xdr:twoCellAnchor>
  <xdr:twoCellAnchor editAs="oneCell">
    <xdr:from>
      <xdr:col>9</xdr:col>
      <xdr:colOff>9525</xdr:colOff>
      <xdr:row>45</xdr:row>
      <xdr:rowOff>0</xdr:rowOff>
    </xdr:from>
    <xdr:to>
      <xdr:col>9</xdr:col>
      <xdr:colOff>95250</xdr:colOff>
      <xdr:row>45</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20300"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45</xdr:row>
      <xdr:rowOff>0</xdr:rowOff>
    </xdr:from>
    <xdr:to>
      <xdr:col>9</xdr:col>
      <xdr:colOff>85725</xdr:colOff>
      <xdr:row>45</xdr:row>
      <xdr:rowOff>85725</xdr:rowOff>
    </xdr:to>
    <xdr:sp macro="" textlink="">
      <xdr:nvSpPr>
        <xdr:cNvPr id="23" name="Picture 9" hidden="1">
          <a:extLst>
            <a:ext uri="{63B3BB69-23CF-44E3-9099-C40C66FF867C}">
              <a14:compatExt xmlns:a14="http://schemas.microsoft.com/office/drawing/2010/main" spid="_x0000_s3081"/>
            </a:ext>
          </a:extLst>
        </xdr:cNvPr>
        <xdr:cNvSpPr/>
      </xdr:nvSpPr>
      <xdr:spPr>
        <a:xfrm>
          <a:off x="10010775" y="14011275"/>
          <a:ext cx="85725" cy="85725"/>
        </a:xfrm>
        <a:prstGeom prst="rect">
          <a:avLst/>
        </a:prstGeom>
      </xdr:spPr>
    </xdr:sp>
    <xdr:clientData/>
  </xdr:twoCellAnchor>
  <xdr:twoCellAnchor editAs="oneCell">
    <xdr:from>
      <xdr:col>10</xdr:col>
      <xdr:colOff>9525</xdr:colOff>
      <xdr:row>45</xdr:row>
      <xdr:rowOff>0</xdr:rowOff>
    </xdr:from>
    <xdr:to>
      <xdr:col>10</xdr:col>
      <xdr:colOff>95250</xdr:colOff>
      <xdr:row>45</xdr:row>
      <xdr:rowOff>85725</xdr:rowOff>
    </xdr:to>
    <xdr:pic>
      <xdr:nvPicPr>
        <xdr:cNvPr id="24" name="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1087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45</xdr:row>
      <xdr:rowOff>0</xdr:rowOff>
    </xdr:from>
    <xdr:to>
      <xdr:col>10</xdr:col>
      <xdr:colOff>85725</xdr:colOff>
      <xdr:row>45</xdr:row>
      <xdr:rowOff>85725</xdr:rowOff>
    </xdr:to>
    <xdr:sp macro="" textlink="">
      <xdr:nvSpPr>
        <xdr:cNvPr id="25" name="Picture 10" hidden="1">
          <a:extLst>
            <a:ext uri="{63B3BB69-23CF-44E3-9099-C40C66FF867C}">
              <a14:compatExt xmlns:a14="http://schemas.microsoft.com/office/drawing/2010/main" spid="_x0000_s3082"/>
            </a:ext>
          </a:extLst>
        </xdr:cNvPr>
        <xdr:cNvSpPr/>
      </xdr:nvSpPr>
      <xdr:spPr>
        <a:xfrm>
          <a:off x="10801350" y="14011275"/>
          <a:ext cx="85725" cy="85725"/>
        </a:xfrm>
        <a:prstGeom prst="rect">
          <a:avLst/>
        </a:prstGeom>
      </xdr:spPr>
    </xdr:sp>
    <xdr:clientData/>
  </xdr:twoCellAnchor>
  <xdr:twoCellAnchor editAs="oneCell">
    <xdr:from>
      <xdr:col>11</xdr:col>
      <xdr:colOff>9525</xdr:colOff>
      <xdr:row>45</xdr:row>
      <xdr:rowOff>0</xdr:rowOff>
    </xdr:from>
    <xdr:to>
      <xdr:col>11</xdr:col>
      <xdr:colOff>95250</xdr:colOff>
      <xdr:row>45</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5382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45</xdr:row>
      <xdr:rowOff>0</xdr:rowOff>
    </xdr:from>
    <xdr:to>
      <xdr:col>11</xdr:col>
      <xdr:colOff>85725</xdr:colOff>
      <xdr:row>45</xdr:row>
      <xdr:rowOff>85725</xdr:rowOff>
    </xdr:to>
    <xdr:sp macro="" textlink="">
      <xdr:nvSpPr>
        <xdr:cNvPr id="27" name="Picture 11" hidden="1">
          <a:extLst>
            <a:ext uri="{63B3BB69-23CF-44E3-9099-C40C66FF867C}">
              <a14:compatExt xmlns:a14="http://schemas.microsoft.com/office/drawing/2010/main" spid="_x0000_s3083"/>
            </a:ext>
          </a:extLst>
        </xdr:cNvPr>
        <xdr:cNvSpPr/>
      </xdr:nvSpPr>
      <xdr:spPr>
        <a:xfrm>
          <a:off x="11544300" y="14011275"/>
          <a:ext cx="85725" cy="85725"/>
        </a:xfrm>
        <a:prstGeom prst="rect">
          <a:avLst/>
        </a:prstGeom>
      </xdr:spPr>
    </xdr:sp>
    <xdr:clientData/>
  </xdr:twoCellAnchor>
  <xdr:twoCellAnchor editAs="oneCell">
    <xdr:from>
      <xdr:col>12</xdr:col>
      <xdr:colOff>9525</xdr:colOff>
      <xdr:row>45</xdr:row>
      <xdr:rowOff>0</xdr:rowOff>
    </xdr:from>
    <xdr:to>
      <xdr:col>12</xdr:col>
      <xdr:colOff>95250</xdr:colOff>
      <xdr:row>45</xdr:row>
      <xdr:rowOff>85725</xdr:rowOff>
    </xdr:to>
    <xdr:pic>
      <xdr:nvPicPr>
        <xdr:cNvPr id="28" name="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9677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45</xdr:row>
      <xdr:rowOff>0</xdr:rowOff>
    </xdr:from>
    <xdr:to>
      <xdr:col>12</xdr:col>
      <xdr:colOff>85725</xdr:colOff>
      <xdr:row>45</xdr:row>
      <xdr:rowOff>85725</xdr:rowOff>
    </xdr:to>
    <xdr:sp macro="" textlink="">
      <xdr:nvSpPr>
        <xdr:cNvPr id="29" name="Picture 12" hidden="1">
          <a:extLst>
            <a:ext uri="{63B3BB69-23CF-44E3-9099-C40C66FF867C}">
              <a14:compatExt xmlns:a14="http://schemas.microsoft.com/office/drawing/2010/main" spid="_x0000_s3084"/>
            </a:ext>
          </a:extLst>
        </xdr:cNvPr>
        <xdr:cNvSpPr/>
      </xdr:nvSpPr>
      <xdr:spPr>
        <a:xfrm>
          <a:off x="12287250" y="14011275"/>
          <a:ext cx="85725" cy="85725"/>
        </a:xfrm>
        <a:prstGeom prst="rect">
          <a:avLst/>
        </a:prstGeom>
      </xdr:spPr>
    </xdr:sp>
    <xdr:clientData/>
  </xdr:twoCellAnchor>
  <xdr:twoCellAnchor editAs="oneCell">
    <xdr:from>
      <xdr:col>13</xdr:col>
      <xdr:colOff>9525</xdr:colOff>
      <xdr:row>45</xdr:row>
      <xdr:rowOff>0</xdr:rowOff>
    </xdr:from>
    <xdr:to>
      <xdr:col>13</xdr:col>
      <xdr:colOff>95250</xdr:colOff>
      <xdr:row>45</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03972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152400</xdr:colOff>
      <xdr:row>45</xdr:row>
      <xdr:rowOff>152400</xdr:rowOff>
    </xdr:to>
    <xdr:sp macro="" textlink="">
      <xdr:nvSpPr>
        <xdr:cNvPr id="31" name="Picture 13" hidden="1">
          <a:extLst>
            <a:ext uri="{63B3BB69-23CF-44E3-9099-C40C66FF867C}">
              <a14:compatExt xmlns:a14="http://schemas.microsoft.com/office/drawing/2010/main" spid="_x0000_s3085"/>
            </a:ext>
          </a:extLst>
        </xdr:cNvPr>
        <xdr:cNvSpPr/>
      </xdr:nvSpPr>
      <xdr:spPr>
        <a:xfrm>
          <a:off x="1400175" y="14011275"/>
          <a:ext cx="152400" cy="152400"/>
        </a:xfrm>
        <a:prstGeom prst="rect">
          <a:avLst/>
        </a:prstGeom>
      </xdr:spPr>
    </xdr:sp>
    <xdr:clientData/>
  </xdr:twoCellAnchor>
  <xdr:twoCellAnchor editAs="oneCell">
    <xdr:from>
      <xdr:col>1</xdr:col>
      <xdr:colOff>0</xdr:colOff>
      <xdr:row>45</xdr:row>
      <xdr:rowOff>0</xdr:rowOff>
    </xdr:from>
    <xdr:to>
      <xdr:col>1</xdr:col>
      <xdr:colOff>85725</xdr:colOff>
      <xdr:row>45</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017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017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34" name="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017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017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017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45</xdr:row>
      <xdr:rowOff>0</xdr:rowOff>
    </xdr:from>
    <xdr:to>
      <xdr:col>15</xdr:col>
      <xdr:colOff>85725</xdr:colOff>
      <xdr:row>45</xdr:row>
      <xdr:rowOff>85725</xdr:rowOff>
    </xdr:to>
    <xdr:pic>
      <xdr:nvPicPr>
        <xdr:cNvPr id="37" name="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69707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45</xdr:row>
      <xdr:rowOff>0</xdr:rowOff>
    </xdr:from>
    <xdr:to>
      <xdr:col>15</xdr:col>
      <xdr:colOff>85725</xdr:colOff>
      <xdr:row>45</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69707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45</xdr:row>
      <xdr:rowOff>0</xdr:rowOff>
    </xdr:from>
    <xdr:to>
      <xdr:col>15</xdr:col>
      <xdr:colOff>85725</xdr:colOff>
      <xdr:row>45</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69707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45</xdr:row>
      <xdr:rowOff>0</xdr:rowOff>
    </xdr:from>
    <xdr:to>
      <xdr:col>15</xdr:col>
      <xdr:colOff>85725</xdr:colOff>
      <xdr:row>45</xdr:row>
      <xdr:rowOff>85725</xdr:rowOff>
    </xdr:to>
    <xdr:pic>
      <xdr:nvPicPr>
        <xdr:cNvPr id="40" name="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69707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45</xdr:row>
      <xdr:rowOff>0</xdr:rowOff>
    </xdr:from>
    <xdr:to>
      <xdr:col>15</xdr:col>
      <xdr:colOff>85725</xdr:colOff>
      <xdr:row>45</xdr:row>
      <xdr:rowOff>85725</xdr:rowOff>
    </xdr:to>
    <xdr:pic>
      <xdr:nvPicPr>
        <xdr:cNvPr id="41" name="4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69707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42" name="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200"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200"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200"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200"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46" name="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200"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47" name="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017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xdr:colOff>
      <xdr:row>45</xdr:row>
      <xdr:rowOff>0</xdr:rowOff>
    </xdr:from>
    <xdr:to>
      <xdr:col>2</xdr:col>
      <xdr:colOff>95250</xdr:colOff>
      <xdr:row>45</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9572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45</xdr:row>
      <xdr:rowOff>0</xdr:rowOff>
    </xdr:from>
    <xdr:to>
      <xdr:col>3</xdr:col>
      <xdr:colOff>95250</xdr:colOff>
      <xdr:row>45</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50"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9525</xdr:colOff>
      <xdr:row>45</xdr:row>
      <xdr:rowOff>0</xdr:rowOff>
    </xdr:from>
    <xdr:to>
      <xdr:col>4</xdr:col>
      <xdr:colOff>95250</xdr:colOff>
      <xdr:row>45</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72150"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9525</xdr:colOff>
      <xdr:row>45</xdr:row>
      <xdr:rowOff>0</xdr:rowOff>
    </xdr:from>
    <xdr:to>
      <xdr:col>5</xdr:col>
      <xdr:colOff>95250</xdr:colOff>
      <xdr:row>45</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10350"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9525</xdr:colOff>
      <xdr:row>45</xdr:row>
      <xdr:rowOff>0</xdr:rowOff>
    </xdr:from>
    <xdr:to>
      <xdr:col>7</xdr:col>
      <xdr:colOff>95250</xdr:colOff>
      <xdr:row>45</xdr:row>
      <xdr:rowOff>85725</xdr:rowOff>
    </xdr:to>
    <xdr:pic>
      <xdr:nvPicPr>
        <xdr:cNvPr id="52" name="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20100"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9525</xdr:colOff>
      <xdr:row>45</xdr:row>
      <xdr:rowOff>0</xdr:rowOff>
    </xdr:from>
    <xdr:to>
      <xdr:col>8</xdr:col>
      <xdr:colOff>95250</xdr:colOff>
      <xdr:row>45</xdr:row>
      <xdr:rowOff>85725</xdr:rowOff>
    </xdr:to>
    <xdr:pic>
      <xdr:nvPicPr>
        <xdr:cNvPr id="53" name="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77350"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9525</xdr:colOff>
      <xdr:row>45</xdr:row>
      <xdr:rowOff>0</xdr:rowOff>
    </xdr:from>
    <xdr:to>
      <xdr:col>9</xdr:col>
      <xdr:colOff>95250</xdr:colOff>
      <xdr:row>45</xdr:row>
      <xdr:rowOff>85725</xdr:rowOff>
    </xdr:to>
    <xdr:pic>
      <xdr:nvPicPr>
        <xdr:cNvPr id="54" name="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20300"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9525</xdr:colOff>
      <xdr:row>45</xdr:row>
      <xdr:rowOff>0</xdr:rowOff>
    </xdr:from>
    <xdr:to>
      <xdr:col>10</xdr:col>
      <xdr:colOff>95250</xdr:colOff>
      <xdr:row>45</xdr:row>
      <xdr:rowOff>85725</xdr:rowOff>
    </xdr:to>
    <xdr:pic>
      <xdr:nvPicPr>
        <xdr:cNvPr id="55" name="5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1087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9525</xdr:colOff>
      <xdr:row>45</xdr:row>
      <xdr:rowOff>0</xdr:rowOff>
    </xdr:from>
    <xdr:to>
      <xdr:col>11</xdr:col>
      <xdr:colOff>95250</xdr:colOff>
      <xdr:row>45</xdr:row>
      <xdr:rowOff>85725</xdr:rowOff>
    </xdr:to>
    <xdr:pic>
      <xdr:nvPicPr>
        <xdr:cNvPr id="56" name="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5382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45</xdr:row>
      <xdr:rowOff>0</xdr:rowOff>
    </xdr:from>
    <xdr:to>
      <xdr:col>12</xdr:col>
      <xdr:colOff>95250</xdr:colOff>
      <xdr:row>45</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9677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9525</xdr:colOff>
      <xdr:row>45</xdr:row>
      <xdr:rowOff>0</xdr:rowOff>
    </xdr:from>
    <xdr:to>
      <xdr:col>13</xdr:col>
      <xdr:colOff>95250</xdr:colOff>
      <xdr:row>45</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03972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017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017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017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62" name="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017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45</xdr:row>
      <xdr:rowOff>0</xdr:rowOff>
    </xdr:from>
    <xdr:to>
      <xdr:col>15</xdr:col>
      <xdr:colOff>85725</xdr:colOff>
      <xdr:row>45</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69707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45</xdr:row>
      <xdr:rowOff>0</xdr:rowOff>
    </xdr:from>
    <xdr:to>
      <xdr:col>15</xdr:col>
      <xdr:colOff>85725</xdr:colOff>
      <xdr:row>45</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69707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45</xdr:row>
      <xdr:rowOff>0</xdr:rowOff>
    </xdr:from>
    <xdr:to>
      <xdr:col>15</xdr:col>
      <xdr:colOff>85725</xdr:colOff>
      <xdr:row>45</xdr:row>
      <xdr:rowOff>85725</xdr:rowOff>
    </xdr:to>
    <xdr:pic>
      <xdr:nvPicPr>
        <xdr:cNvPr id="65" name="6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69707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45</xdr:row>
      <xdr:rowOff>0</xdr:rowOff>
    </xdr:from>
    <xdr:to>
      <xdr:col>15</xdr:col>
      <xdr:colOff>85725</xdr:colOff>
      <xdr:row>45</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69707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45</xdr:row>
      <xdr:rowOff>0</xdr:rowOff>
    </xdr:from>
    <xdr:to>
      <xdr:col>15</xdr:col>
      <xdr:colOff>85725</xdr:colOff>
      <xdr:row>45</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697075" y="14011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68" name="Picture 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86200" y="14011275"/>
          <a:ext cx="85725" cy="85725"/>
        </a:xfrm>
        <a:prstGeom prst="rect">
          <a:avLst/>
        </a:prstGeom>
        <a:noFill/>
        <a:ln w="9525">
          <a:miter lim="800000"/>
          <a:headEnd/>
          <a:tailEnd/>
        </a:ln>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69" name="Picture 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86200" y="14011275"/>
          <a:ext cx="85725" cy="85725"/>
        </a:xfrm>
        <a:prstGeom prst="rect">
          <a:avLst/>
        </a:prstGeom>
        <a:noFill/>
        <a:ln w="9525">
          <a:miter lim="800000"/>
          <a:headEnd/>
          <a:tailEnd/>
        </a:ln>
      </xdr:spPr>
    </xdr:pic>
    <xdr:clientData/>
  </xdr:twoCellAnchor>
  <xdr:twoCellAnchor editAs="oneCell">
    <xdr:from>
      <xdr:col>3</xdr:col>
      <xdr:colOff>0</xdr:colOff>
      <xdr:row>45</xdr:row>
      <xdr:rowOff>0</xdr:rowOff>
    </xdr:from>
    <xdr:to>
      <xdr:col>3</xdr:col>
      <xdr:colOff>85725</xdr:colOff>
      <xdr:row>45</xdr:row>
      <xdr:rowOff>85725</xdr:rowOff>
    </xdr:to>
    <xdr:pic>
      <xdr:nvPicPr>
        <xdr:cNvPr id="70" name="Picture 3"/>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924425" y="14011275"/>
          <a:ext cx="85725" cy="85725"/>
        </a:xfrm>
        <a:prstGeom prst="rect">
          <a:avLst/>
        </a:prstGeom>
        <a:noFill/>
        <a:ln w="9525">
          <a:miter lim="800000"/>
          <a:headEnd/>
          <a:tailEnd/>
        </a:ln>
      </xdr:spPr>
    </xdr:pic>
    <xdr:clientData/>
  </xdr:twoCellAnchor>
  <xdr:twoCellAnchor editAs="oneCell">
    <xdr:from>
      <xdr:col>4</xdr:col>
      <xdr:colOff>0</xdr:colOff>
      <xdr:row>45</xdr:row>
      <xdr:rowOff>0</xdr:rowOff>
    </xdr:from>
    <xdr:to>
      <xdr:col>4</xdr:col>
      <xdr:colOff>85725</xdr:colOff>
      <xdr:row>45</xdr:row>
      <xdr:rowOff>85725</xdr:rowOff>
    </xdr:to>
    <xdr:pic>
      <xdr:nvPicPr>
        <xdr:cNvPr id="71" name="Picture 4"/>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62625" y="14011275"/>
          <a:ext cx="85725" cy="85725"/>
        </a:xfrm>
        <a:prstGeom prst="rect">
          <a:avLst/>
        </a:prstGeom>
        <a:noFill/>
        <a:ln w="9525">
          <a:miter lim="800000"/>
          <a:headEnd/>
          <a:tailEnd/>
        </a:ln>
      </xdr:spPr>
    </xdr:pic>
    <xdr:clientData/>
  </xdr:twoCellAnchor>
  <xdr:twoCellAnchor editAs="oneCell">
    <xdr:from>
      <xdr:col>5</xdr:col>
      <xdr:colOff>0</xdr:colOff>
      <xdr:row>45</xdr:row>
      <xdr:rowOff>0</xdr:rowOff>
    </xdr:from>
    <xdr:to>
      <xdr:col>5</xdr:col>
      <xdr:colOff>85725</xdr:colOff>
      <xdr:row>45</xdr:row>
      <xdr:rowOff>85725</xdr:rowOff>
    </xdr:to>
    <xdr:pic>
      <xdr:nvPicPr>
        <xdr:cNvPr id="72" name="Picture 5"/>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00825" y="14011275"/>
          <a:ext cx="85725" cy="85725"/>
        </a:xfrm>
        <a:prstGeom prst="rect">
          <a:avLst/>
        </a:prstGeom>
        <a:noFill/>
        <a:ln w="9525">
          <a:miter lim="800000"/>
          <a:headEnd/>
          <a:tailEnd/>
        </a:ln>
      </xdr:spPr>
    </xdr:pic>
    <xdr:clientData/>
  </xdr:twoCellAnchor>
  <xdr:twoCellAnchor editAs="oneCell">
    <xdr:from>
      <xdr:col>6</xdr:col>
      <xdr:colOff>0</xdr:colOff>
      <xdr:row>45</xdr:row>
      <xdr:rowOff>0</xdr:rowOff>
    </xdr:from>
    <xdr:to>
      <xdr:col>6</xdr:col>
      <xdr:colOff>85725</xdr:colOff>
      <xdr:row>45</xdr:row>
      <xdr:rowOff>85725</xdr:rowOff>
    </xdr:to>
    <xdr:pic>
      <xdr:nvPicPr>
        <xdr:cNvPr id="73" name="Picture 6"/>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534275" y="14011275"/>
          <a:ext cx="85725" cy="85725"/>
        </a:xfrm>
        <a:prstGeom prst="rect">
          <a:avLst/>
        </a:prstGeom>
        <a:noFill/>
        <a:ln w="9525">
          <a:miter lim="800000"/>
          <a:headEnd/>
          <a:tailEnd/>
        </a:ln>
      </xdr:spPr>
    </xdr:pic>
    <xdr:clientData/>
  </xdr:twoCellAnchor>
  <xdr:twoCellAnchor editAs="oneCell">
    <xdr:from>
      <xdr:col>7</xdr:col>
      <xdr:colOff>0</xdr:colOff>
      <xdr:row>45</xdr:row>
      <xdr:rowOff>0</xdr:rowOff>
    </xdr:from>
    <xdr:to>
      <xdr:col>7</xdr:col>
      <xdr:colOff>85725</xdr:colOff>
      <xdr:row>45</xdr:row>
      <xdr:rowOff>85725</xdr:rowOff>
    </xdr:to>
    <xdr:pic>
      <xdr:nvPicPr>
        <xdr:cNvPr id="74" name="Picture 7"/>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410575" y="14011275"/>
          <a:ext cx="85725" cy="85725"/>
        </a:xfrm>
        <a:prstGeom prst="rect">
          <a:avLst/>
        </a:prstGeom>
        <a:noFill/>
        <a:ln w="9525">
          <a:miter lim="800000"/>
          <a:headEnd/>
          <a:tailEnd/>
        </a:ln>
      </xdr:spPr>
    </xdr:pic>
    <xdr:clientData/>
  </xdr:twoCellAnchor>
  <xdr:twoCellAnchor editAs="oneCell">
    <xdr:from>
      <xdr:col>8</xdr:col>
      <xdr:colOff>0</xdr:colOff>
      <xdr:row>45</xdr:row>
      <xdr:rowOff>0</xdr:rowOff>
    </xdr:from>
    <xdr:to>
      <xdr:col>8</xdr:col>
      <xdr:colOff>85725</xdr:colOff>
      <xdr:row>45</xdr:row>
      <xdr:rowOff>85725</xdr:rowOff>
    </xdr:to>
    <xdr:pic>
      <xdr:nvPicPr>
        <xdr:cNvPr id="75" name="Picture 8"/>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267825" y="14011275"/>
          <a:ext cx="85725" cy="85725"/>
        </a:xfrm>
        <a:prstGeom prst="rect">
          <a:avLst/>
        </a:prstGeom>
        <a:noFill/>
        <a:ln w="9525">
          <a:miter lim="800000"/>
          <a:headEnd/>
          <a:tailEnd/>
        </a:ln>
      </xdr:spPr>
    </xdr:pic>
    <xdr:clientData/>
  </xdr:twoCellAnchor>
  <xdr:twoCellAnchor editAs="oneCell">
    <xdr:from>
      <xdr:col>9</xdr:col>
      <xdr:colOff>0</xdr:colOff>
      <xdr:row>45</xdr:row>
      <xdr:rowOff>0</xdr:rowOff>
    </xdr:from>
    <xdr:to>
      <xdr:col>9</xdr:col>
      <xdr:colOff>85725</xdr:colOff>
      <xdr:row>45</xdr:row>
      <xdr:rowOff>85725</xdr:rowOff>
    </xdr:to>
    <xdr:pic>
      <xdr:nvPicPr>
        <xdr:cNvPr id="76" name="Picture 9"/>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10775" y="14011275"/>
          <a:ext cx="85725" cy="85725"/>
        </a:xfrm>
        <a:prstGeom prst="rect">
          <a:avLst/>
        </a:prstGeom>
        <a:noFill/>
        <a:ln w="9525">
          <a:miter lim="800000"/>
          <a:headEnd/>
          <a:tailEnd/>
        </a:ln>
      </xdr:spPr>
    </xdr:pic>
    <xdr:clientData/>
  </xdr:twoCellAnchor>
  <xdr:twoCellAnchor editAs="oneCell">
    <xdr:from>
      <xdr:col>10</xdr:col>
      <xdr:colOff>0</xdr:colOff>
      <xdr:row>45</xdr:row>
      <xdr:rowOff>0</xdr:rowOff>
    </xdr:from>
    <xdr:to>
      <xdr:col>10</xdr:col>
      <xdr:colOff>85725</xdr:colOff>
      <xdr:row>45</xdr:row>
      <xdr:rowOff>85725</xdr:rowOff>
    </xdr:to>
    <xdr:pic>
      <xdr:nvPicPr>
        <xdr:cNvPr id="77" name="Picture 10"/>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01350" y="14011275"/>
          <a:ext cx="85725" cy="85725"/>
        </a:xfrm>
        <a:prstGeom prst="rect">
          <a:avLst/>
        </a:prstGeom>
        <a:noFill/>
        <a:ln w="9525">
          <a:miter lim="800000"/>
          <a:headEnd/>
          <a:tailEnd/>
        </a:ln>
      </xdr:spPr>
    </xdr:pic>
    <xdr:clientData/>
  </xdr:twoCellAnchor>
  <xdr:twoCellAnchor editAs="oneCell">
    <xdr:from>
      <xdr:col>11</xdr:col>
      <xdr:colOff>0</xdr:colOff>
      <xdr:row>45</xdr:row>
      <xdr:rowOff>0</xdr:rowOff>
    </xdr:from>
    <xdr:to>
      <xdr:col>11</xdr:col>
      <xdr:colOff>85725</xdr:colOff>
      <xdr:row>45</xdr:row>
      <xdr:rowOff>85725</xdr:rowOff>
    </xdr:to>
    <xdr:pic>
      <xdr:nvPicPr>
        <xdr:cNvPr id="78" name="Picture 1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544300" y="14011275"/>
          <a:ext cx="85725" cy="85725"/>
        </a:xfrm>
        <a:prstGeom prst="rect">
          <a:avLst/>
        </a:prstGeom>
        <a:noFill/>
        <a:ln w="9525">
          <a:miter lim="800000"/>
          <a:headEnd/>
          <a:tailEnd/>
        </a:ln>
      </xdr:spPr>
    </xdr:pic>
    <xdr:clientData/>
  </xdr:twoCellAnchor>
  <xdr:twoCellAnchor editAs="oneCell">
    <xdr:from>
      <xdr:col>12</xdr:col>
      <xdr:colOff>0</xdr:colOff>
      <xdr:row>45</xdr:row>
      <xdr:rowOff>0</xdr:rowOff>
    </xdr:from>
    <xdr:to>
      <xdr:col>12</xdr:col>
      <xdr:colOff>85725</xdr:colOff>
      <xdr:row>45</xdr:row>
      <xdr:rowOff>85725</xdr:rowOff>
    </xdr:to>
    <xdr:pic>
      <xdr:nvPicPr>
        <xdr:cNvPr id="79" name="Picture 1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287250" y="14011275"/>
          <a:ext cx="85725" cy="85725"/>
        </a:xfrm>
        <a:prstGeom prst="rect">
          <a:avLst/>
        </a:prstGeom>
        <a:noFill/>
        <a:ln w="9525">
          <a:miter lim="800000"/>
          <a:headEnd/>
          <a:tailEnd/>
        </a:ln>
      </xdr:spPr>
    </xdr:pic>
    <xdr:clientData/>
  </xdr:twoCellAnchor>
  <xdr:twoCellAnchor editAs="oneCell">
    <xdr:from>
      <xdr:col>1</xdr:col>
      <xdr:colOff>0</xdr:colOff>
      <xdr:row>45</xdr:row>
      <xdr:rowOff>0</xdr:rowOff>
    </xdr:from>
    <xdr:to>
      <xdr:col>1</xdr:col>
      <xdr:colOff>152400</xdr:colOff>
      <xdr:row>45</xdr:row>
      <xdr:rowOff>152400</xdr:rowOff>
    </xdr:to>
    <xdr:pic>
      <xdr:nvPicPr>
        <xdr:cNvPr id="80" name="Picture 13"/>
        <xdr:cNvPicPr preferRelativeResize="0">
          <a:picLocks noChangeArrowheads="1" noChangeShapeType="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00175" y="14011275"/>
          <a:ext cx="152400" cy="152400"/>
        </a:xfrm>
        <a:prstGeom prst="rect">
          <a:avLst/>
        </a:prstGeom>
        <a:noFill/>
        <a:ln w="9525">
          <a:miter lim="800000"/>
          <a:headEnd/>
          <a:tailEnd/>
        </a:ln>
      </xdr:spPr>
    </xdr:pic>
    <xdr:clientData/>
  </xdr:twoCellAnchor>
  <xdr:twoCellAnchor editAs="oneCell">
    <xdr:from>
      <xdr:col>0</xdr:col>
      <xdr:colOff>0</xdr:colOff>
      <xdr:row>0</xdr:row>
      <xdr:rowOff>0</xdr:rowOff>
    </xdr:from>
    <xdr:to>
      <xdr:col>1</xdr:col>
      <xdr:colOff>99441</xdr:colOff>
      <xdr:row>3</xdr:row>
      <xdr:rowOff>189357</xdr:rowOff>
    </xdr:to>
    <xdr:pic>
      <xdr:nvPicPr>
        <xdr:cNvPr id="81" name="80 Image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3</xdr:row>
      <xdr:rowOff>27432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5</xdr:col>
      <xdr:colOff>0</xdr:colOff>
      <xdr:row>59</xdr:row>
      <xdr:rowOff>0</xdr:rowOff>
    </xdr:from>
    <xdr:to>
      <xdr:col>5</xdr:col>
      <xdr:colOff>85725</xdr:colOff>
      <xdr:row>59</xdr:row>
      <xdr:rowOff>85725</xdr:rowOff>
    </xdr:to>
    <xdr:pic>
      <xdr:nvPicPr>
        <xdr:cNvPr id="2" name="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6742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59</xdr:row>
      <xdr:rowOff>0</xdr:rowOff>
    </xdr:from>
    <xdr:to>
      <xdr:col>5</xdr:col>
      <xdr:colOff>152400</xdr:colOff>
      <xdr:row>59</xdr:row>
      <xdr:rowOff>152400</xdr:rowOff>
    </xdr:to>
    <xdr:sp macro="" textlink="">
      <xdr:nvSpPr>
        <xdr:cNvPr id="3" name="Picture 1" hidden="1">
          <a:extLst>
            <a:ext uri="{63B3BB69-23CF-44E3-9099-C40C66FF867C}">
              <a14:compatExt xmlns:a14="http://schemas.microsoft.com/office/drawing/2010/main" spid="_x0000_s4097"/>
            </a:ext>
          </a:extLst>
        </xdr:cNvPr>
        <xdr:cNvSpPr/>
      </xdr:nvSpPr>
      <xdr:spPr>
        <a:xfrm>
          <a:off x="6067425" y="13935075"/>
          <a:ext cx="152400" cy="152400"/>
        </a:xfrm>
        <a:prstGeom prst="rect">
          <a:avLst/>
        </a:prstGeom>
      </xdr:spPr>
    </xdr:sp>
    <xdr:clientData/>
  </xdr:twoCellAnchor>
  <xdr:twoCellAnchor editAs="oneCell">
    <xdr:from>
      <xdr:col>5</xdr:col>
      <xdr:colOff>0</xdr:colOff>
      <xdr:row>59</xdr:row>
      <xdr:rowOff>0</xdr:rowOff>
    </xdr:from>
    <xdr:to>
      <xdr:col>5</xdr:col>
      <xdr:colOff>85725</xdr:colOff>
      <xdr:row>59</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6742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59</xdr:row>
      <xdr:rowOff>0</xdr:rowOff>
    </xdr:from>
    <xdr:to>
      <xdr:col>2</xdr:col>
      <xdr:colOff>85725</xdr:colOff>
      <xdr:row>59</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908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xdr:row>
      <xdr:rowOff>0</xdr:rowOff>
    </xdr:from>
    <xdr:to>
      <xdr:col>3</xdr:col>
      <xdr:colOff>85725</xdr:colOff>
      <xdr:row>59</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6240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59</xdr:row>
      <xdr:rowOff>0</xdr:rowOff>
    </xdr:from>
    <xdr:to>
      <xdr:col>5</xdr:col>
      <xdr:colOff>152400</xdr:colOff>
      <xdr:row>59</xdr:row>
      <xdr:rowOff>152400</xdr:rowOff>
    </xdr:to>
    <xdr:sp macro="" textlink="">
      <xdr:nvSpPr>
        <xdr:cNvPr id="9" name="Picture 2" hidden="1">
          <a:extLst>
            <a:ext uri="{63B3BB69-23CF-44E3-9099-C40C66FF867C}">
              <a14:compatExt xmlns:a14="http://schemas.microsoft.com/office/drawing/2010/main" spid="_x0000_s4098"/>
            </a:ext>
          </a:extLst>
        </xdr:cNvPr>
        <xdr:cNvSpPr/>
      </xdr:nvSpPr>
      <xdr:spPr>
        <a:xfrm>
          <a:off x="6067425" y="13935075"/>
          <a:ext cx="152400" cy="152400"/>
        </a:xfrm>
        <a:prstGeom prst="rect">
          <a:avLst/>
        </a:prstGeom>
      </xdr:spPr>
    </xdr:sp>
    <xdr:clientData/>
  </xdr:twoCellAnchor>
  <xdr:twoCellAnchor editAs="oneCell">
    <xdr:from>
      <xdr:col>6</xdr:col>
      <xdr:colOff>0</xdr:colOff>
      <xdr:row>59</xdr:row>
      <xdr:rowOff>0</xdr:rowOff>
    </xdr:from>
    <xdr:to>
      <xdr:col>6</xdr:col>
      <xdr:colOff>85725</xdr:colOff>
      <xdr:row>59</xdr:row>
      <xdr:rowOff>85725</xdr:rowOff>
    </xdr:to>
    <xdr:pic>
      <xdr:nvPicPr>
        <xdr:cNvPr id="10" name="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437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105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59</xdr:row>
      <xdr:rowOff>0</xdr:rowOff>
    </xdr:from>
    <xdr:to>
      <xdr:col>9</xdr:col>
      <xdr:colOff>85725</xdr:colOff>
      <xdr:row>59</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8300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59</xdr:row>
      <xdr:rowOff>0</xdr:rowOff>
    </xdr:from>
    <xdr:to>
      <xdr:col>10</xdr:col>
      <xdr:colOff>85725</xdr:colOff>
      <xdr:row>59</xdr:row>
      <xdr:rowOff>85725</xdr:rowOff>
    </xdr:to>
    <xdr:pic>
      <xdr:nvPicPr>
        <xdr:cNvPr id="15" name="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539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59</xdr:row>
      <xdr:rowOff>0</xdr:rowOff>
    </xdr:from>
    <xdr:to>
      <xdr:col>11</xdr:col>
      <xdr:colOff>85725</xdr:colOff>
      <xdr:row>59</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592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59</xdr:row>
      <xdr:rowOff>0</xdr:rowOff>
    </xdr:from>
    <xdr:to>
      <xdr:col>12</xdr:col>
      <xdr:colOff>85725</xdr:colOff>
      <xdr:row>59</xdr:row>
      <xdr:rowOff>85725</xdr:rowOff>
    </xdr:to>
    <xdr:pic>
      <xdr:nvPicPr>
        <xdr:cNvPr id="17" name="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32560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59</xdr:row>
      <xdr:rowOff>0</xdr:rowOff>
    </xdr:from>
    <xdr:to>
      <xdr:col>13</xdr:col>
      <xdr:colOff>85725</xdr:colOff>
      <xdr:row>59</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46860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59</xdr:row>
      <xdr:rowOff>0</xdr:rowOff>
    </xdr:from>
    <xdr:to>
      <xdr:col>14</xdr:col>
      <xdr:colOff>85725</xdr:colOff>
      <xdr:row>59</xdr:row>
      <xdr:rowOff>85725</xdr:rowOff>
    </xdr:to>
    <xdr:pic>
      <xdr:nvPicPr>
        <xdr:cNvPr id="19" name="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49730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59</xdr:row>
      <xdr:rowOff>0</xdr:rowOff>
    </xdr:from>
    <xdr:to>
      <xdr:col>15</xdr:col>
      <xdr:colOff>85725</xdr:colOff>
      <xdr:row>59</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5069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21" name="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59</xdr:row>
      <xdr:rowOff>0</xdr:rowOff>
    </xdr:from>
    <xdr:to>
      <xdr:col>2</xdr:col>
      <xdr:colOff>85725</xdr:colOff>
      <xdr:row>59</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908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xdr:row>
      <xdr:rowOff>0</xdr:rowOff>
    </xdr:from>
    <xdr:to>
      <xdr:col>3</xdr:col>
      <xdr:colOff>152400</xdr:colOff>
      <xdr:row>59</xdr:row>
      <xdr:rowOff>152400</xdr:rowOff>
    </xdr:to>
    <xdr:sp macro="" textlink="">
      <xdr:nvSpPr>
        <xdr:cNvPr id="23" name="Picture 3" hidden="1">
          <a:extLst>
            <a:ext uri="{63B3BB69-23CF-44E3-9099-C40C66FF867C}">
              <a14:compatExt xmlns:a14="http://schemas.microsoft.com/office/drawing/2010/main" spid="_x0000_s4099"/>
            </a:ext>
          </a:extLst>
        </xdr:cNvPr>
        <xdr:cNvSpPr/>
      </xdr:nvSpPr>
      <xdr:spPr>
        <a:xfrm>
          <a:off x="3962400" y="13935075"/>
          <a:ext cx="152400" cy="152400"/>
        </a:xfrm>
        <a:prstGeom prst="rect">
          <a:avLst/>
        </a:prstGeom>
      </xdr:spPr>
    </xdr:sp>
    <xdr:clientData/>
  </xdr:twoCellAnchor>
  <xdr:twoCellAnchor editAs="oneCell">
    <xdr:from>
      <xdr:col>4</xdr:col>
      <xdr:colOff>0</xdr:colOff>
      <xdr:row>59</xdr:row>
      <xdr:rowOff>0</xdr:rowOff>
    </xdr:from>
    <xdr:to>
      <xdr:col>4</xdr:col>
      <xdr:colOff>152400</xdr:colOff>
      <xdr:row>59</xdr:row>
      <xdr:rowOff>152400</xdr:rowOff>
    </xdr:to>
    <xdr:sp macro="" textlink="">
      <xdr:nvSpPr>
        <xdr:cNvPr id="24" name="Picture 4" hidden="1">
          <a:extLst>
            <a:ext uri="{63B3BB69-23CF-44E3-9099-C40C66FF867C}">
              <a14:compatExt xmlns:a14="http://schemas.microsoft.com/office/drawing/2010/main" spid="_x0000_s4100"/>
            </a:ext>
          </a:extLst>
        </xdr:cNvPr>
        <xdr:cNvSpPr/>
      </xdr:nvSpPr>
      <xdr:spPr>
        <a:xfrm>
          <a:off x="5048250" y="13935075"/>
          <a:ext cx="152400" cy="152400"/>
        </a:xfrm>
        <a:prstGeom prst="rect">
          <a:avLst/>
        </a:prstGeom>
      </xdr:spPr>
    </xdr:sp>
    <xdr:clientData/>
  </xdr:twoCellAnchor>
  <xdr:twoCellAnchor editAs="oneCell">
    <xdr:from>
      <xdr:col>4</xdr:col>
      <xdr:colOff>0</xdr:colOff>
      <xdr:row>59</xdr:row>
      <xdr:rowOff>0</xdr:rowOff>
    </xdr:from>
    <xdr:to>
      <xdr:col>4</xdr:col>
      <xdr:colOff>85725</xdr:colOff>
      <xdr:row>59</xdr:row>
      <xdr:rowOff>85725</xdr:rowOff>
    </xdr:to>
    <xdr:pic>
      <xdr:nvPicPr>
        <xdr:cNvPr id="25" name="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27" name="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28" name="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29" name="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31" name="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34" name="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37" name="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40" name="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59</xdr:row>
      <xdr:rowOff>0</xdr:rowOff>
    </xdr:from>
    <xdr:to>
      <xdr:col>5</xdr:col>
      <xdr:colOff>85725</xdr:colOff>
      <xdr:row>59</xdr:row>
      <xdr:rowOff>85725</xdr:rowOff>
    </xdr:to>
    <xdr:pic>
      <xdr:nvPicPr>
        <xdr:cNvPr id="41" name="4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6742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42" name="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59</xdr:row>
      <xdr:rowOff>0</xdr:rowOff>
    </xdr:from>
    <xdr:to>
      <xdr:col>2</xdr:col>
      <xdr:colOff>85725</xdr:colOff>
      <xdr:row>59</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908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xdr:row>
      <xdr:rowOff>0</xdr:rowOff>
    </xdr:from>
    <xdr:to>
      <xdr:col>3</xdr:col>
      <xdr:colOff>85725</xdr:colOff>
      <xdr:row>59</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6240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59</xdr:row>
      <xdr:rowOff>0</xdr:rowOff>
    </xdr:from>
    <xdr:to>
      <xdr:col>5</xdr:col>
      <xdr:colOff>152400</xdr:colOff>
      <xdr:row>59</xdr:row>
      <xdr:rowOff>152400</xdr:rowOff>
    </xdr:to>
    <xdr:sp macro="" textlink="">
      <xdr:nvSpPr>
        <xdr:cNvPr id="46" name="Picture 5" hidden="1">
          <a:extLst>
            <a:ext uri="{63B3BB69-23CF-44E3-9099-C40C66FF867C}">
              <a14:compatExt xmlns:a14="http://schemas.microsoft.com/office/drawing/2010/main" spid="_x0000_s4101"/>
            </a:ext>
          </a:extLst>
        </xdr:cNvPr>
        <xdr:cNvSpPr/>
      </xdr:nvSpPr>
      <xdr:spPr>
        <a:xfrm>
          <a:off x="6067425" y="13935075"/>
          <a:ext cx="152400" cy="152400"/>
        </a:xfrm>
        <a:prstGeom prst="rect">
          <a:avLst/>
        </a:prstGeom>
      </xdr:spPr>
    </xdr:sp>
    <xdr:clientData/>
  </xdr:twoCellAnchor>
  <xdr:twoCellAnchor editAs="oneCell">
    <xdr:from>
      <xdr:col>6</xdr:col>
      <xdr:colOff>0</xdr:colOff>
      <xdr:row>59</xdr:row>
      <xdr:rowOff>0</xdr:rowOff>
    </xdr:from>
    <xdr:to>
      <xdr:col>6</xdr:col>
      <xdr:colOff>85725</xdr:colOff>
      <xdr:row>59</xdr:row>
      <xdr:rowOff>85725</xdr:rowOff>
    </xdr:to>
    <xdr:pic>
      <xdr:nvPicPr>
        <xdr:cNvPr id="47" name="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437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105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59</xdr:row>
      <xdr:rowOff>0</xdr:rowOff>
    </xdr:from>
    <xdr:to>
      <xdr:col>9</xdr:col>
      <xdr:colOff>85725</xdr:colOff>
      <xdr:row>59</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8300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52" name="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59</xdr:row>
      <xdr:rowOff>0</xdr:rowOff>
    </xdr:from>
    <xdr:to>
      <xdr:col>2</xdr:col>
      <xdr:colOff>85725</xdr:colOff>
      <xdr:row>59</xdr:row>
      <xdr:rowOff>85725</xdr:rowOff>
    </xdr:to>
    <xdr:pic>
      <xdr:nvPicPr>
        <xdr:cNvPr id="53" name="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908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xdr:row>
      <xdr:rowOff>0</xdr:rowOff>
    </xdr:from>
    <xdr:to>
      <xdr:col>3</xdr:col>
      <xdr:colOff>152400</xdr:colOff>
      <xdr:row>59</xdr:row>
      <xdr:rowOff>152400</xdr:rowOff>
    </xdr:to>
    <xdr:sp macro="" textlink="">
      <xdr:nvSpPr>
        <xdr:cNvPr id="54" name="Picture 6" hidden="1">
          <a:extLst>
            <a:ext uri="{63B3BB69-23CF-44E3-9099-C40C66FF867C}">
              <a14:compatExt xmlns:a14="http://schemas.microsoft.com/office/drawing/2010/main" spid="_x0000_s4102"/>
            </a:ext>
          </a:extLst>
        </xdr:cNvPr>
        <xdr:cNvSpPr/>
      </xdr:nvSpPr>
      <xdr:spPr>
        <a:xfrm>
          <a:off x="3962400" y="13935075"/>
          <a:ext cx="152400" cy="152400"/>
        </a:xfrm>
        <a:prstGeom prst="rect">
          <a:avLst/>
        </a:prstGeom>
      </xdr:spPr>
    </xdr:sp>
    <xdr:clientData/>
  </xdr:twoCellAnchor>
  <xdr:twoCellAnchor editAs="oneCell">
    <xdr:from>
      <xdr:col>4</xdr:col>
      <xdr:colOff>0</xdr:colOff>
      <xdr:row>59</xdr:row>
      <xdr:rowOff>0</xdr:rowOff>
    </xdr:from>
    <xdr:to>
      <xdr:col>4</xdr:col>
      <xdr:colOff>152400</xdr:colOff>
      <xdr:row>59</xdr:row>
      <xdr:rowOff>152400</xdr:rowOff>
    </xdr:to>
    <xdr:sp macro="" textlink="">
      <xdr:nvSpPr>
        <xdr:cNvPr id="55" name="Picture 7" hidden="1">
          <a:extLst>
            <a:ext uri="{63B3BB69-23CF-44E3-9099-C40C66FF867C}">
              <a14:compatExt xmlns:a14="http://schemas.microsoft.com/office/drawing/2010/main" spid="_x0000_s4103"/>
            </a:ext>
          </a:extLst>
        </xdr:cNvPr>
        <xdr:cNvSpPr/>
      </xdr:nvSpPr>
      <xdr:spPr>
        <a:xfrm>
          <a:off x="5048250" y="13935075"/>
          <a:ext cx="152400" cy="152400"/>
        </a:xfrm>
        <a:prstGeom prst="rect">
          <a:avLst/>
        </a:prstGeom>
      </xdr:spPr>
    </xdr:sp>
    <xdr:clientData/>
  </xdr:twoCellAnchor>
  <xdr:twoCellAnchor editAs="oneCell">
    <xdr:from>
      <xdr:col>4</xdr:col>
      <xdr:colOff>0</xdr:colOff>
      <xdr:row>59</xdr:row>
      <xdr:rowOff>0</xdr:rowOff>
    </xdr:from>
    <xdr:to>
      <xdr:col>4</xdr:col>
      <xdr:colOff>85725</xdr:colOff>
      <xdr:row>59</xdr:row>
      <xdr:rowOff>85725</xdr:rowOff>
    </xdr:to>
    <xdr:pic>
      <xdr:nvPicPr>
        <xdr:cNvPr id="56" name="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62" name="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65" name="6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68" name="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69" name="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70" name="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71" name="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72" name="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73" name="7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74" name="7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75" name="7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76" name="7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77" name="7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78" name="7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79" name="7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80" name="7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81" name="8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82" name="8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83" name="8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84" name="8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85" name="8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86" name="8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87" name="8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59</xdr:row>
      <xdr:rowOff>0</xdr:rowOff>
    </xdr:from>
    <xdr:to>
      <xdr:col>2</xdr:col>
      <xdr:colOff>152400</xdr:colOff>
      <xdr:row>59</xdr:row>
      <xdr:rowOff>152400</xdr:rowOff>
    </xdr:to>
    <xdr:sp macro="" textlink="">
      <xdr:nvSpPr>
        <xdr:cNvPr id="88" name="Picture 8" hidden="1">
          <a:extLst>
            <a:ext uri="{63B3BB69-23CF-44E3-9099-C40C66FF867C}">
              <a14:compatExt xmlns:a14="http://schemas.microsoft.com/office/drawing/2010/main" spid="_x0000_s4104"/>
            </a:ext>
          </a:extLst>
        </xdr:cNvPr>
        <xdr:cNvSpPr/>
      </xdr:nvSpPr>
      <xdr:spPr>
        <a:xfrm>
          <a:off x="2990850" y="13935075"/>
          <a:ext cx="152400" cy="152400"/>
        </a:xfrm>
        <a:prstGeom prst="rect">
          <a:avLst/>
        </a:prstGeom>
      </xdr:spPr>
    </xdr:sp>
    <xdr:clientData/>
  </xdr:twoCellAnchor>
  <xdr:twoCellAnchor editAs="oneCell">
    <xdr:from>
      <xdr:col>3</xdr:col>
      <xdr:colOff>0</xdr:colOff>
      <xdr:row>59</xdr:row>
      <xdr:rowOff>0</xdr:rowOff>
    </xdr:from>
    <xdr:to>
      <xdr:col>3</xdr:col>
      <xdr:colOff>85725</xdr:colOff>
      <xdr:row>59</xdr:row>
      <xdr:rowOff>85725</xdr:rowOff>
    </xdr:to>
    <xdr:pic>
      <xdr:nvPicPr>
        <xdr:cNvPr id="89" name="8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6240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90" name="8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59</xdr:row>
      <xdr:rowOff>0</xdr:rowOff>
    </xdr:from>
    <xdr:to>
      <xdr:col>5</xdr:col>
      <xdr:colOff>85725</xdr:colOff>
      <xdr:row>59</xdr:row>
      <xdr:rowOff>85725</xdr:rowOff>
    </xdr:to>
    <xdr:pic>
      <xdr:nvPicPr>
        <xdr:cNvPr id="91" name="9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6742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59</xdr:row>
      <xdr:rowOff>0</xdr:rowOff>
    </xdr:from>
    <xdr:to>
      <xdr:col>6</xdr:col>
      <xdr:colOff>85725</xdr:colOff>
      <xdr:row>59</xdr:row>
      <xdr:rowOff>85725</xdr:rowOff>
    </xdr:to>
    <xdr:pic>
      <xdr:nvPicPr>
        <xdr:cNvPr id="92" name="9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437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93" name="9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105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94" name="9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95" name="9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96" name="9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97" name="9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98" name="9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99" name="9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00" name="9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01" name="10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02" name="10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03" name="10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04" name="10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05" name="10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06" name="10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07" name="10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08" name="10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09" name="10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59</xdr:row>
      <xdr:rowOff>0</xdr:rowOff>
    </xdr:from>
    <xdr:to>
      <xdr:col>9</xdr:col>
      <xdr:colOff>85725</xdr:colOff>
      <xdr:row>59</xdr:row>
      <xdr:rowOff>85725</xdr:rowOff>
    </xdr:to>
    <xdr:pic>
      <xdr:nvPicPr>
        <xdr:cNvPr id="110" name="10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8300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59</xdr:row>
      <xdr:rowOff>0</xdr:rowOff>
    </xdr:from>
    <xdr:to>
      <xdr:col>10</xdr:col>
      <xdr:colOff>85725</xdr:colOff>
      <xdr:row>59</xdr:row>
      <xdr:rowOff>85725</xdr:rowOff>
    </xdr:to>
    <xdr:pic>
      <xdr:nvPicPr>
        <xdr:cNvPr id="111" name="1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539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59</xdr:row>
      <xdr:rowOff>0</xdr:rowOff>
    </xdr:from>
    <xdr:to>
      <xdr:col>11</xdr:col>
      <xdr:colOff>85725</xdr:colOff>
      <xdr:row>59</xdr:row>
      <xdr:rowOff>85725</xdr:rowOff>
    </xdr:to>
    <xdr:pic>
      <xdr:nvPicPr>
        <xdr:cNvPr id="112" name="1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592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59</xdr:row>
      <xdr:rowOff>0</xdr:rowOff>
    </xdr:from>
    <xdr:to>
      <xdr:col>12</xdr:col>
      <xdr:colOff>85725</xdr:colOff>
      <xdr:row>59</xdr:row>
      <xdr:rowOff>85725</xdr:rowOff>
    </xdr:to>
    <xdr:pic>
      <xdr:nvPicPr>
        <xdr:cNvPr id="113" name="1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32560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59</xdr:row>
      <xdr:rowOff>0</xdr:rowOff>
    </xdr:from>
    <xdr:to>
      <xdr:col>13</xdr:col>
      <xdr:colOff>85725</xdr:colOff>
      <xdr:row>59</xdr:row>
      <xdr:rowOff>85725</xdr:rowOff>
    </xdr:to>
    <xdr:pic>
      <xdr:nvPicPr>
        <xdr:cNvPr id="114" name="1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46860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15" name="1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16" name="1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17" name="1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18" name="1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19" name="1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20" name="1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21" name="1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22" name="1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23" name="1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24" name="1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25" name="1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26" name="1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27" name="1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28" name="1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29" name="1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30" name="1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31" name="1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32" name="1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33" name="1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34" name="1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35" name="1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36" name="1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59</xdr:row>
      <xdr:rowOff>0</xdr:rowOff>
    </xdr:from>
    <xdr:to>
      <xdr:col>9</xdr:col>
      <xdr:colOff>85725</xdr:colOff>
      <xdr:row>59</xdr:row>
      <xdr:rowOff>85725</xdr:rowOff>
    </xdr:to>
    <xdr:pic>
      <xdr:nvPicPr>
        <xdr:cNvPr id="137" name="1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8300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59</xdr:row>
      <xdr:rowOff>0</xdr:rowOff>
    </xdr:from>
    <xdr:to>
      <xdr:col>10</xdr:col>
      <xdr:colOff>85725</xdr:colOff>
      <xdr:row>59</xdr:row>
      <xdr:rowOff>85725</xdr:rowOff>
    </xdr:to>
    <xdr:pic>
      <xdr:nvPicPr>
        <xdr:cNvPr id="138" name="1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539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59</xdr:row>
      <xdr:rowOff>0</xdr:rowOff>
    </xdr:from>
    <xdr:to>
      <xdr:col>11</xdr:col>
      <xdr:colOff>85725</xdr:colOff>
      <xdr:row>59</xdr:row>
      <xdr:rowOff>85725</xdr:rowOff>
    </xdr:to>
    <xdr:pic>
      <xdr:nvPicPr>
        <xdr:cNvPr id="139" name="1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592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59</xdr:row>
      <xdr:rowOff>0</xdr:rowOff>
    </xdr:from>
    <xdr:to>
      <xdr:col>12</xdr:col>
      <xdr:colOff>85725</xdr:colOff>
      <xdr:row>59</xdr:row>
      <xdr:rowOff>85725</xdr:rowOff>
    </xdr:to>
    <xdr:pic>
      <xdr:nvPicPr>
        <xdr:cNvPr id="140" name="1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32560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59</xdr:row>
      <xdr:rowOff>0</xdr:rowOff>
    </xdr:from>
    <xdr:to>
      <xdr:col>13</xdr:col>
      <xdr:colOff>85725</xdr:colOff>
      <xdr:row>59</xdr:row>
      <xdr:rowOff>85725</xdr:rowOff>
    </xdr:to>
    <xdr:pic>
      <xdr:nvPicPr>
        <xdr:cNvPr id="141" name="14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46860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59</xdr:row>
      <xdr:rowOff>0</xdr:rowOff>
    </xdr:from>
    <xdr:to>
      <xdr:col>14</xdr:col>
      <xdr:colOff>85725</xdr:colOff>
      <xdr:row>59</xdr:row>
      <xdr:rowOff>85725</xdr:rowOff>
    </xdr:to>
    <xdr:pic>
      <xdr:nvPicPr>
        <xdr:cNvPr id="142" name="1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49730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59</xdr:row>
      <xdr:rowOff>0</xdr:rowOff>
    </xdr:from>
    <xdr:to>
      <xdr:col>9</xdr:col>
      <xdr:colOff>85725</xdr:colOff>
      <xdr:row>59</xdr:row>
      <xdr:rowOff>85725</xdr:rowOff>
    </xdr:to>
    <xdr:pic>
      <xdr:nvPicPr>
        <xdr:cNvPr id="143" name="1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8300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59</xdr:row>
      <xdr:rowOff>0</xdr:rowOff>
    </xdr:from>
    <xdr:to>
      <xdr:col>9</xdr:col>
      <xdr:colOff>85725</xdr:colOff>
      <xdr:row>59</xdr:row>
      <xdr:rowOff>85725</xdr:rowOff>
    </xdr:to>
    <xdr:pic>
      <xdr:nvPicPr>
        <xdr:cNvPr id="144" name="1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8300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59</xdr:row>
      <xdr:rowOff>0</xdr:rowOff>
    </xdr:from>
    <xdr:to>
      <xdr:col>10</xdr:col>
      <xdr:colOff>85725</xdr:colOff>
      <xdr:row>59</xdr:row>
      <xdr:rowOff>85725</xdr:rowOff>
    </xdr:to>
    <xdr:pic>
      <xdr:nvPicPr>
        <xdr:cNvPr id="145" name="1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539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59</xdr:row>
      <xdr:rowOff>0</xdr:rowOff>
    </xdr:from>
    <xdr:to>
      <xdr:col>11</xdr:col>
      <xdr:colOff>85725</xdr:colOff>
      <xdr:row>59</xdr:row>
      <xdr:rowOff>85725</xdr:rowOff>
    </xdr:to>
    <xdr:pic>
      <xdr:nvPicPr>
        <xdr:cNvPr id="146" name="1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592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59</xdr:row>
      <xdr:rowOff>0</xdr:rowOff>
    </xdr:from>
    <xdr:to>
      <xdr:col>12</xdr:col>
      <xdr:colOff>85725</xdr:colOff>
      <xdr:row>59</xdr:row>
      <xdr:rowOff>85725</xdr:rowOff>
    </xdr:to>
    <xdr:pic>
      <xdr:nvPicPr>
        <xdr:cNvPr id="147" name="1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32560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59</xdr:row>
      <xdr:rowOff>0</xdr:rowOff>
    </xdr:from>
    <xdr:to>
      <xdr:col>13</xdr:col>
      <xdr:colOff>85725</xdr:colOff>
      <xdr:row>59</xdr:row>
      <xdr:rowOff>85725</xdr:rowOff>
    </xdr:to>
    <xdr:pic>
      <xdr:nvPicPr>
        <xdr:cNvPr id="148" name="1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46860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49" name="1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50" name="1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51" name="1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52" name="1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53" name="1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54" name="1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55" name="15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56" name="1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57" name="1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58" name="1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59" name="1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60" name="1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61" name="1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62" name="1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63" name="1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xdr:row>
      <xdr:rowOff>0</xdr:rowOff>
    </xdr:from>
    <xdr:to>
      <xdr:col>3</xdr:col>
      <xdr:colOff>85725</xdr:colOff>
      <xdr:row>59</xdr:row>
      <xdr:rowOff>85725</xdr:rowOff>
    </xdr:to>
    <xdr:pic>
      <xdr:nvPicPr>
        <xdr:cNvPr id="164" name="1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6240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xdr:row>
      <xdr:rowOff>0</xdr:rowOff>
    </xdr:from>
    <xdr:to>
      <xdr:col>3</xdr:col>
      <xdr:colOff>85725</xdr:colOff>
      <xdr:row>59</xdr:row>
      <xdr:rowOff>85725</xdr:rowOff>
    </xdr:to>
    <xdr:pic>
      <xdr:nvPicPr>
        <xdr:cNvPr id="165" name="16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6240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xdr:row>
      <xdr:rowOff>0</xdr:rowOff>
    </xdr:from>
    <xdr:to>
      <xdr:col>3</xdr:col>
      <xdr:colOff>85725</xdr:colOff>
      <xdr:row>59</xdr:row>
      <xdr:rowOff>85725</xdr:rowOff>
    </xdr:to>
    <xdr:pic>
      <xdr:nvPicPr>
        <xdr:cNvPr id="166" name="1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6240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xdr:row>
      <xdr:rowOff>0</xdr:rowOff>
    </xdr:from>
    <xdr:to>
      <xdr:col>3</xdr:col>
      <xdr:colOff>85725</xdr:colOff>
      <xdr:row>59</xdr:row>
      <xdr:rowOff>85725</xdr:rowOff>
    </xdr:to>
    <xdr:pic>
      <xdr:nvPicPr>
        <xdr:cNvPr id="167" name="1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6240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168" name="1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169" name="1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170" name="1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171" name="1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59</xdr:row>
      <xdr:rowOff>0</xdr:rowOff>
    </xdr:from>
    <xdr:to>
      <xdr:col>5</xdr:col>
      <xdr:colOff>85725</xdr:colOff>
      <xdr:row>59</xdr:row>
      <xdr:rowOff>85725</xdr:rowOff>
    </xdr:to>
    <xdr:pic>
      <xdr:nvPicPr>
        <xdr:cNvPr id="172" name="1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6742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59</xdr:row>
      <xdr:rowOff>0</xdr:rowOff>
    </xdr:from>
    <xdr:to>
      <xdr:col>5</xdr:col>
      <xdr:colOff>85725</xdr:colOff>
      <xdr:row>59</xdr:row>
      <xdr:rowOff>85725</xdr:rowOff>
    </xdr:to>
    <xdr:pic>
      <xdr:nvPicPr>
        <xdr:cNvPr id="173" name="17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6742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59</xdr:row>
      <xdr:rowOff>0</xdr:rowOff>
    </xdr:from>
    <xdr:to>
      <xdr:col>5</xdr:col>
      <xdr:colOff>85725</xdr:colOff>
      <xdr:row>59</xdr:row>
      <xdr:rowOff>85725</xdr:rowOff>
    </xdr:to>
    <xdr:pic>
      <xdr:nvPicPr>
        <xdr:cNvPr id="174" name="17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6742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59</xdr:row>
      <xdr:rowOff>0</xdr:rowOff>
    </xdr:from>
    <xdr:to>
      <xdr:col>5</xdr:col>
      <xdr:colOff>85725</xdr:colOff>
      <xdr:row>59</xdr:row>
      <xdr:rowOff>85725</xdr:rowOff>
    </xdr:to>
    <xdr:pic>
      <xdr:nvPicPr>
        <xdr:cNvPr id="175" name="17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6742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59</xdr:row>
      <xdr:rowOff>0</xdr:rowOff>
    </xdr:from>
    <xdr:to>
      <xdr:col>6</xdr:col>
      <xdr:colOff>85725</xdr:colOff>
      <xdr:row>59</xdr:row>
      <xdr:rowOff>85725</xdr:rowOff>
    </xdr:to>
    <xdr:pic>
      <xdr:nvPicPr>
        <xdr:cNvPr id="176" name="17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437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59</xdr:row>
      <xdr:rowOff>0</xdr:rowOff>
    </xdr:from>
    <xdr:to>
      <xdr:col>6</xdr:col>
      <xdr:colOff>85725</xdr:colOff>
      <xdr:row>59</xdr:row>
      <xdr:rowOff>85725</xdr:rowOff>
    </xdr:to>
    <xdr:pic>
      <xdr:nvPicPr>
        <xdr:cNvPr id="177" name="17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437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59</xdr:row>
      <xdr:rowOff>0</xdr:rowOff>
    </xdr:from>
    <xdr:to>
      <xdr:col>6</xdr:col>
      <xdr:colOff>85725</xdr:colOff>
      <xdr:row>59</xdr:row>
      <xdr:rowOff>85725</xdr:rowOff>
    </xdr:to>
    <xdr:pic>
      <xdr:nvPicPr>
        <xdr:cNvPr id="178" name="17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437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59</xdr:row>
      <xdr:rowOff>0</xdr:rowOff>
    </xdr:from>
    <xdr:to>
      <xdr:col>6</xdr:col>
      <xdr:colOff>85725</xdr:colOff>
      <xdr:row>59</xdr:row>
      <xdr:rowOff>85725</xdr:rowOff>
    </xdr:to>
    <xdr:pic>
      <xdr:nvPicPr>
        <xdr:cNvPr id="179" name="17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437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80" name="17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105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81" name="18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105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82" name="18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105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83" name="18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105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84" name="18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85" name="18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86" name="18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87" name="18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88" name="18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89" name="18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90" name="18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91" name="19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92" name="19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1150"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93" name="19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94" name="19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95" name="19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96" name="19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97" name="19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98" name="19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99" name="19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200" name="19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201" name="20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202" name="20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1393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480441</xdr:colOff>
      <xdr:row>4</xdr:row>
      <xdr:rowOff>189357</xdr:rowOff>
    </xdr:to>
    <xdr:pic>
      <xdr:nvPicPr>
        <xdr:cNvPr id="203" name="202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5</xdr:col>
      <xdr:colOff>0</xdr:colOff>
      <xdr:row>40</xdr:row>
      <xdr:rowOff>0</xdr:rowOff>
    </xdr:from>
    <xdr:to>
      <xdr:col>5</xdr:col>
      <xdr:colOff>85725</xdr:colOff>
      <xdr:row>40</xdr:row>
      <xdr:rowOff>85725</xdr:rowOff>
    </xdr:to>
    <xdr:pic>
      <xdr:nvPicPr>
        <xdr:cNvPr id="2" name="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43625"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40</xdr:row>
      <xdr:rowOff>0</xdr:rowOff>
    </xdr:from>
    <xdr:to>
      <xdr:col>5</xdr:col>
      <xdr:colOff>152400</xdr:colOff>
      <xdr:row>40</xdr:row>
      <xdr:rowOff>152400</xdr:rowOff>
    </xdr:to>
    <xdr:sp macro="" textlink="">
      <xdr:nvSpPr>
        <xdr:cNvPr id="3" name="Picture 1" hidden="1">
          <a:extLst>
            <a:ext uri="{63B3BB69-23CF-44E3-9099-C40C66FF867C}">
              <a14:compatExt xmlns:a14="http://schemas.microsoft.com/office/drawing/2010/main" spid="_x0000_s5121"/>
            </a:ext>
          </a:extLst>
        </xdr:cNvPr>
        <xdr:cNvSpPr/>
      </xdr:nvSpPr>
      <xdr:spPr>
        <a:xfrm>
          <a:off x="6143625" y="9772650"/>
          <a:ext cx="152400" cy="152400"/>
        </a:xfrm>
        <a:prstGeom prst="rect">
          <a:avLst/>
        </a:prstGeom>
      </xdr:spPr>
    </xdr:sp>
    <xdr:clientData/>
  </xdr:twoCellAnchor>
  <xdr:twoCellAnchor editAs="oneCell">
    <xdr:from>
      <xdr:col>5</xdr:col>
      <xdr:colOff>0</xdr:colOff>
      <xdr:row>40</xdr:row>
      <xdr:rowOff>0</xdr:rowOff>
    </xdr:from>
    <xdr:to>
      <xdr:col>5</xdr:col>
      <xdr:colOff>85725</xdr:colOff>
      <xdr:row>40</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43625"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xdr:row>
      <xdr:rowOff>0</xdr:rowOff>
    </xdr:from>
    <xdr:to>
      <xdr:col>1</xdr:col>
      <xdr:colOff>85725</xdr:colOff>
      <xdr:row>40</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44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40</xdr:row>
      <xdr:rowOff>0</xdr:rowOff>
    </xdr:from>
    <xdr:to>
      <xdr:col>5</xdr:col>
      <xdr:colOff>85725</xdr:colOff>
      <xdr:row>40</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43625"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40</xdr:row>
      <xdr:rowOff>0</xdr:rowOff>
    </xdr:from>
    <xdr:to>
      <xdr:col>6</xdr:col>
      <xdr:colOff>85725</xdr:colOff>
      <xdr:row>40</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34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40</xdr:row>
      <xdr:rowOff>0</xdr:rowOff>
    </xdr:from>
    <xdr:to>
      <xdr:col>7</xdr:col>
      <xdr:colOff>85725</xdr:colOff>
      <xdr:row>40</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86675"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40</xdr:row>
      <xdr:rowOff>0</xdr:rowOff>
    </xdr:from>
    <xdr:to>
      <xdr:col>5</xdr:col>
      <xdr:colOff>152400</xdr:colOff>
      <xdr:row>40</xdr:row>
      <xdr:rowOff>152400</xdr:rowOff>
    </xdr:to>
    <xdr:sp macro="" textlink="">
      <xdr:nvSpPr>
        <xdr:cNvPr id="9" name="Picture 2" hidden="1">
          <a:extLst>
            <a:ext uri="{63B3BB69-23CF-44E3-9099-C40C66FF867C}">
              <a14:compatExt xmlns:a14="http://schemas.microsoft.com/office/drawing/2010/main" spid="_x0000_s5122"/>
            </a:ext>
          </a:extLst>
        </xdr:cNvPr>
        <xdr:cNvSpPr/>
      </xdr:nvSpPr>
      <xdr:spPr>
        <a:xfrm>
          <a:off x="6143625" y="9772650"/>
          <a:ext cx="152400" cy="152400"/>
        </a:xfrm>
        <a:prstGeom prst="rect">
          <a:avLst/>
        </a:prstGeom>
      </xdr:spPr>
    </xdr:sp>
    <xdr:clientData/>
  </xdr:twoCellAnchor>
  <xdr:twoCellAnchor editAs="oneCell">
    <xdr:from>
      <xdr:col>9</xdr:col>
      <xdr:colOff>0</xdr:colOff>
      <xdr:row>40</xdr:row>
      <xdr:rowOff>0</xdr:rowOff>
    </xdr:from>
    <xdr:to>
      <xdr:col>9</xdr:col>
      <xdr:colOff>85725</xdr:colOff>
      <xdr:row>40</xdr:row>
      <xdr:rowOff>85725</xdr:rowOff>
    </xdr:to>
    <xdr:pic>
      <xdr:nvPicPr>
        <xdr:cNvPr id="10" name="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964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40</xdr:row>
      <xdr:rowOff>0</xdr:rowOff>
    </xdr:from>
    <xdr:to>
      <xdr:col>10</xdr:col>
      <xdr:colOff>85725</xdr:colOff>
      <xdr:row>40</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3175"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40</xdr:row>
      <xdr:rowOff>0</xdr:rowOff>
    </xdr:from>
    <xdr:to>
      <xdr:col>11</xdr:col>
      <xdr:colOff>85725</xdr:colOff>
      <xdr:row>40</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99185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40</xdr:row>
      <xdr:rowOff>0</xdr:rowOff>
    </xdr:from>
    <xdr:to>
      <xdr:col>12</xdr:col>
      <xdr:colOff>85725</xdr:colOff>
      <xdr:row>40</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858625"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40</xdr:row>
      <xdr:rowOff>0</xdr:rowOff>
    </xdr:from>
    <xdr:to>
      <xdr:col>13</xdr:col>
      <xdr:colOff>85725</xdr:colOff>
      <xdr:row>40</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544425"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40</xdr:row>
      <xdr:rowOff>0</xdr:rowOff>
    </xdr:from>
    <xdr:to>
      <xdr:col>14</xdr:col>
      <xdr:colOff>85725</xdr:colOff>
      <xdr:row>40</xdr:row>
      <xdr:rowOff>85725</xdr:rowOff>
    </xdr:to>
    <xdr:pic>
      <xdr:nvPicPr>
        <xdr:cNvPr id="15" name="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54025"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40</xdr:row>
      <xdr:rowOff>0</xdr:rowOff>
    </xdr:from>
    <xdr:to>
      <xdr:col>15</xdr:col>
      <xdr:colOff>85725</xdr:colOff>
      <xdr:row>40</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8209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40</xdr:row>
      <xdr:rowOff>0</xdr:rowOff>
    </xdr:from>
    <xdr:to>
      <xdr:col>16</xdr:col>
      <xdr:colOff>85725</xdr:colOff>
      <xdr:row>40</xdr:row>
      <xdr:rowOff>85725</xdr:rowOff>
    </xdr:to>
    <xdr:pic>
      <xdr:nvPicPr>
        <xdr:cNvPr id="17" name="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4305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40</xdr:row>
      <xdr:rowOff>0</xdr:rowOff>
    </xdr:from>
    <xdr:to>
      <xdr:col>14</xdr:col>
      <xdr:colOff>85725</xdr:colOff>
      <xdr:row>40</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54025"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40</xdr:row>
      <xdr:rowOff>0</xdr:rowOff>
    </xdr:from>
    <xdr:to>
      <xdr:col>15</xdr:col>
      <xdr:colOff>85725</xdr:colOff>
      <xdr:row>40</xdr:row>
      <xdr:rowOff>85725</xdr:rowOff>
    </xdr:to>
    <xdr:pic>
      <xdr:nvPicPr>
        <xdr:cNvPr id="19" name="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8209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40</xdr:row>
      <xdr:rowOff>0</xdr:rowOff>
    </xdr:from>
    <xdr:to>
      <xdr:col>16</xdr:col>
      <xdr:colOff>85725</xdr:colOff>
      <xdr:row>40</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4305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xdr:row>
      <xdr:rowOff>0</xdr:rowOff>
    </xdr:from>
    <xdr:to>
      <xdr:col>1</xdr:col>
      <xdr:colOff>85725</xdr:colOff>
      <xdr:row>40</xdr:row>
      <xdr:rowOff>85725</xdr:rowOff>
    </xdr:to>
    <xdr:pic>
      <xdr:nvPicPr>
        <xdr:cNvPr id="21" name="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44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40</xdr:row>
      <xdr:rowOff>0</xdr:rowOff>
    </xdr:from>
    <xdr:to>
      <xdr:col>2</xdr:col>
      <xdr:colOff>85725</xdr:colOff>
      <xdr:row>40</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76675"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xdr:row>
      <xdr:rowOff>0</xdr:rowOff>
    </xdr:from>
    <xdr:to>
      <xdr:col>3</xdr:col>
      <xdr:colOff>152400</xdr:colOff>
      <xdr:row>40</xdr:row>
      <xdr:rowOff>152400</xdr:rowOff>
    </xdr:to>
    <xdr:sp macro="" textlink="">
      <xdr:nvSpPr>
        <xdr:cNvPr id="23" name="Picture 3" hidden="1">
          <a:extLst>
            <a:ext uri="{63B3BB69-23CF-44E3-9099-C40C66FF867C}">
              <a14:compatExt xmlns:a14="http://schemas.microsoft.com/office/drawing/2010/main" spid="_x0000_s5123"/>
            </a:ext>
          </a:extLst>
        </xdr:cNvPr>
        <xdr:cNvSpPr/>
      </xdr:nvSpPr>
      <xdr:spPr>
        <a:xfrm>
          <a:off x="4667250" y="9772650"/>
          <a:ext cx="152400" cy="152400"/>
        </a:xfrm>
        <a:prstGeom prst="rect">
          <a:avLst/>
        </a:prstGeom>
      </xdr:spPr>
    </xdr:sp>
    <xdr:clientData/>
  </xdr:twoCellAnchor>
  <xdr:twoCellAnchor editAs="oneCell">
    <xdr:from>
      <xdr:col>4</xdr:col>
      <xdr:colOff>0</xdr:colOff>
      <xdr:row>40</xdr:row>
      <xdr:rowOff>0</xdr:rowOff>
    </xdr:from>
    <xdr:to>
      <xdr:col>4</xdr:col>
      <xdr:colOff>152400</xdr:colOff>
      <xdr:row>40</xdr:row>
      <xdr:rowOff>152400</xdr:rowOff>
    </xdr:to>
    <xdr:sp macro="" textlink="">
      <xdr:nvSpPr>
        <xdr:cNvPr id="24" name="Picture 4" hidden="1">
          <a:extLst>
            <a:ext uri="{63B3BB69-23CF-44E3-9099-C40C66FF867C}">
              <a14:compatExt xmlns:a14="http://schemas.microsoft.com/office/drawing/2010/main" spid="_x0000_s5124"/>
            </a:ext>
          </a:extLst>
        </xdr:cNvPr>
        <xdr:cNvSpPr/>
      </xdr:nvSpPr>
      <xdr:spPr>
        <a:xfrm>
          <a:off x="5410200" y="9772650"/>
          <a:ext cx="152400" cy="152400"/>
        </a:xfrm>
        <a:prstGeom prst="rect">
          <a:avLst/>
        </a:prstGeom>
      </xdr:spPr>
    </xdr:sp>
    <xdr:clientData/>
  </xdr:twoCellAnchor>
  <xdr:twoCellAnchor editAs="oneCell">
    <xdr:from>
      <xdr:col>4</xdr:col>
      <xdr:colOff>0</xdr:colOff>
      <xdr:row>40</xdr:row>
      <xdr:rowOff>0</xdr:rowOff>
    </xdr:from>
    <xdr:to>
      <xdr:col>4</xdr:col>
      <xdr:colOff>85725</xdr:colOff>
      <xdr:row>40</xdr:row>
      <xdr:rowOff>85725</xdr:rowOff>
    </xdr:to>
    <xdr:pic>
      <xdr:nvPicPr>
        <xdr:cNvPr id="25" name="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27" name="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28" name="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29" name="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31" name="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34" name="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37" name="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40" name="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40</xdr:row>
      <xdr:rowOff>0</xdr:rowOff>
    </xdr:from>
    <xdr:to>
      <xdr:col>2</xdr:col>
      <xdr:colOff>152400</xdr:colOff>
      <xdr:row>40</xdr:row>
      <xdr:rowOff>152400</xdr:rowOff>
    </xdr:to>
    <xdr:sp macro="" textlink="">
      <xdr:nvSpPr>
        <xdr:cNvPr id="41" name="Picture 5" hidden="1">
          <a:extLst>
            <a:ext uri="{63B3BB69-23CF-44E3-9099-C40C66FF867C}">
              <a14:compatExt xmlns:a14="http://schemas.microsoft.com/office/drawing/2010/main" spid="_x0000_s5125"/>
            </a:ext>
          </a:extLst>
        </xdr:cNvPr>
        <xdr:cNvSpPr/>
      </xdr:nvSpPr>
      <xdr:spPr>
        <a:xfrm>
          <a:off x="3876675" y="9772650"/>
          <a:ext cx="152400" cy="152400"/>
        </a:xfrm>
        <a:prstGeom prst="rect">
          <a:avLst/>
        </a:prstGeom>
      </xdr:spPr>
    </xdr:sp>
    <xdr:clientData/>
  </xdr:twoCellAnchor>
  <xdr:twoCellAnchor editAs="oneCell">
    <xdr:from>
      <xdr:col>6</xdr:col>
      <xdr:colOff>0</xdr:colOff>
      <xdr:row>40</xdr:row>
      <xdr:rowOff>0</xdr:rowOff>
    </xdr:from>
    <xdr:to>
      <xdr:col>6</xdr:col>
      <xdr:colOff>85725</xdr:colOff>
      <xdr:row>40</xdr:row>
      <xdr:rowOff>85725</xdr:rowOff>
    </xdr:to>
    <xdr:pic>
      <xdr:nvPicPr>
        <xdr:cNvPr id="42" name="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34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40</xdr:row>
      <xdr:rowOff>0</xdr:rowOff>
    </xdr:from>
    <xdr:to>
      <xdr:col>7</xdr:col>
      <xdr:colOff>85725</xdr:colOff>
      <xdr:row>40</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86675"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40</xdr:row>
      <xdr:rowOff>0</xdr:rowOff>
    </xdr:from>
    <xdr:to>
      <xdr:col>8</xdr:col>
      <xdr:colOff>85725</xdr:colOff>
      <xdr:row>40</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48675"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40</xdr:row>
      <xdr:rowOff>0</xdr:rowOff>
    </xdr:from>
    <xdr:to>
      <xdr:col>9</xdr:col>
      <xdr:colOff>85725</xdr:colOff>
      <xdr:row>40</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964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40</xdr:row>
      <xdr:rowOff>0</xdr:rowOff>
    </xdr:from>
    <xdr:to>
      <xdr:col>10</xdr:col>
      <xdr:colOff>85725</xdr:colOff>
      <xdr:row>40</xdr:row>
      <xdr:rowOff>85725</xdr:rowOff>
    </xdr:to>
    <xdr:pic>
      <xdr:nvPicPr>
        <xdr:cNvPr id="46" name="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3175"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40</xdr:row>
      <xdr:rowOff>0</xdr:rowOff>
    </xdr:from>
    <xdr:to>
      <xdr:col>11</xdr:col>
      <xdr:colOff>85725</xdr:colOff>
      <xdr:row>40</xdr:row>
      <xdr:rowOff>85725</xdr:rowOff>
    </xdr:to>
    <xdr:pic>
      <xdr:nvPicPr>
        <xdr:cNvPr id="47" name="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99185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40</xdr:row>
      <xdr:rowOff>0</xdr:rowOff>
    </xdr:from>
    <xdr:to>
      <xdr:col>12</xdr:col>
      <xdr:colOff>85725</xdr:colOff>
      <xdr:row>40</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858625"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40</xdr:row>
      <xdr:rowOff>0</xdr:rowOff>
    </xdr:from>
    <xdr:to>
      <xdr:col>13</xdr:col>
      <xdr:colOff>85725</xdr:colOff>
      <xdr:row>40</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544425"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40</xdr:row>
      <xdr:rowOff>0</xdr:rowOff>
    </xdr:from>
    <xdr:to>
      <xdr:col>14</xdr:col>
      <xdr:colOff>85725</xdr:colOff>
      <xdr:row>40</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54025"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40</xdr:row>
      <xdr:rowOff>0</xdr:rowOff>
    </xdr:from>
    <xdr:to>
      <xdr:col>15</xdr:col>
      <xdr:colOff>85725</xdr:colOff>
      <xdr:row>40</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8209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40</xdr:row>
      <xdr:rowOff>0</xdr:rowOff>
    </xdr:from>
    <xdr:to>
      <xdr:col>16</xdr:col>
      <xdr:colOff>85725</xdr:colOff>
      <xdr:row>40</xdr:row>
      <xdr:rowOff>85725</xdr:rowOff>
    </xdr:to>
    <xdr:pic>
      <xdr:nvPicPr>
        <xdr:cNvPr id="52" name="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4305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xdr:row>
      <xdr:rowOff>0</xdr:rowOff>
    </xdr:from>
    <xdr:to>
      <xdr:col>1</xdr:col>
      <xdr:colOff>85725</xdr:colOff>
      <xdr:row>40</xdr:row>
      <xdr:rowOff>85725</xdr:rowOff>
    </xdr:to>
    <xdr:pic>
      <xdr:nvPicPr>
        <xdr:cNvPr id="53" name="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44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40</xdr:row>
      <xdr:rowOff>0</xdr:rowOff>
    </xdr:from>
    <xdr:to>
      <xdr:col>2</xdr:col>
      <xdr:colOff>85725</xdr:colOff>
      <xdr:row>40</xdr:row>
      <xdr:rowOff>85725</xdr:rowOff>
    </xdr:to>
    <xdr:pic>
      <xdr:nvPicPr>
        <xdr:cNvPr id="54" name="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76675"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xdr:row>
      <xdr:rowOff>0</xdr:rowOff>
    </xdr:from>
    <xdr:to>
      <xdr:col>3</xdr:col>
      <xdr:colOff>152400</xdr:colOff>
      <xdr:row>40</xdr:row>
      <xdr:rowOff>152400</xdr:rowOff>
    </xdr:to>
    <xdr:sp macro="" textlink="">
      <xdr:nvSpPr>
        <xdr:cNvPr id="55" name="Picture 6" hidden="1">
          <a:extLst>
            <a:ext uri="{63B3BB69-23CF-44E3-9099-C40C66FF867C}">
              <a14:compatExt xmlns:a14="http://schemas.microsoft.com/office/drawing/2010/main" spid="_x0000_s5126"/>
            </a:ext>
          </a:extLst>
        </xdr:cNvPr>
        <xdr:cNvSpPr/>
      </xdr:nvSpPr>
      <xdr:spPr>
        <a:xfrm>
          <a:off x="4667250" y="9772650"/>
          <a:ext cx="152400" cy="152400"/>
        </a:xfrm>
        <a:prstGeom prst="rect">
          <a:avLst/>
        </a:prstGeom>
      </xdr:spPr>
    </xdr:sp>
    <xdr:clientData/>
  </xdr:twoCellAnchor>
  <xdr:twoCellAnchor editAs="oneCell">
    <xdr:from>
      <xdr:col>4</xdr:col>
      <xdr:colOff>0</xdr:colOff>
      <xdr:row>40</xdr:row>
      <xdr:rowOff>0</xdr:rowOff>
    </xdr:from>
    <xdr:to>
      <xdr:col>4</xdr:col>
      <xdr:colOff>152400</xdr:colOff>
      <xdr:row>40</xdr:row>
      <xdr:rowOff>152400</xdr:rowOff>
    </xdr:to>
    <xdr:sp macro="" textlink="">
      <xdr:nvSpPr>
        <xdr:cNvPr id="56" name="Picture 7" hidden="1">
          <a:extLst>
            <a:ext uri="{63B3BB69-23CF-44E3-9099-C40C66FF867C}">
              <a14:compatExt xmlns:a14="http://schemas.microsoft.com/office/drawing/2010/main" spid="_x0000_s5127"/>
            </a:ext>
          </a:extLst>
        </xdr:cNvPr>
        <xdr:cNvSpPr/>
      </xdr:nvSpPr>
      <xdr:spPr>
        <a:xfrm>
          <a:off x="5410200" y="9772650"/>
          <a:ext cx="152400" cy="152400"/>
        </a:xfrm>
        <a:prstGeom prst="rect">
          <a:avLst/>
        </a:prstGeom>
      </xdr:spPr>
    </xdr:sp>
    <xdr:clientData/>
  </xdr:twoCellAnchor>
  <xdr:twoCellAnchor editAs="oneCell">
    <xdr:from>
      <xdr:col>4</xdr:col>
      <xdr:colOff>0</xdr:colOff>
      <xdr:row>40</xdr:row>
      <xdr:rowOff>0</xdr:rowOff>
    </xdr:from>
    <xdr:to>
      <xdr:col>4</xdr:col>
      <xdr:colOff>85725</xdr:colOff>
      <xdr:row>40</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62" name="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65" name="6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68" name="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69" name="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70" name="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71" name="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72" name="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0200" y="977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585216</xdr:colOff>
      <xdr:row>3</xdr:row>
      <xdr:rowOff>122682</xdr:rowOff>
    </xdr:to>
    <xdr:pic>
      <xdr:nvPicPr>
        <xdr:cNvPr id="73" name="72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3</xdr:col>
      <xdr:colOff>0</xdr:colOff>
      <xdr:row>47</xdr:row>
      <xdr:rowOff>0</xdr:rowOff>
    </xdr:from>
    <xdr:to>
      <xdr:col>3</xdr:col>
      <xdr:colOff>85725</xdr:colOff>
      <xdr:row>47</xdr:row>
      <xdr:rowOff>85725</xdr:rowOff>
    </xdr:to>
    <xdr:pic>
      <xdr:nvPicPr>
        <xdr:cNvPr id="2" name="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00"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xdr:row>
      <xdr:rowOff>0</xdr:rowOff>
    </xdr:from>
    <xdr:to>
      <xdr:col>3</xdr:col>
      <xdr:colOff>85725</xdr:colOff>
      <xdr:row>47</xdr:row>
      <xdr:rowOff>85725</xdr:rowOff>
    </xdr:to>
    <xdr:pic>
      <xdr:nvPicPr>
        <xdr:cNvPr id="3" name="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00"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xdr:row>
      <xdr:rowOff>0</xdr:rowOff>
    </xdr:from>
    <xdr:to>
      <xdr:col>3</xdr:col>
      <xdr:colOff>85725</xdr:colOff>
      <xdr:row>47</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00"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xdr:row>
      <xdr:rowOff>0</xdr:rowOff>
    </xdr:from>
    <xdr:to>
      <xdr:col>3</xdr:col>
      <xdr:colOff>85725</xdr:colOff>
      <xdr:row>47</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00"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xdr:row>
      <xdr:rowOff>0</xdr:rowOff>
    </xdr:from>
    <xdr:to>
      <xdr:col>3</xdr:col>
      <xdr:colOff>85725</xdr:colOff>
      <xdr:row>47</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00"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xdr:row>
      <xdr:rowOff>0</xdr:rowOff>
    </xdr:from>
    <xdr:to>
      <xdr:col>1</xdr:col>
      <xdr:colOff>85725</xdr:colOff>
      <xdr:row>47</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96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47</xdr:row>
      <xdr:rowOff>0</xdr:rowOff>
    </xdr:from>
    <xdr:to>
      <xdr:col>2</xdr:col>
      <xdr:colOff>85725</xdr:colOff>
      <xdr:row>47</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47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xdr:row>
      <xdr:rowOff>0</xdr:rowOff>
    </xdr:from>
    <xdr:to>
      <xdr:col>3</xdr:col>
      <xdr:colOff>85725</xdr:colOff>
      <xdr:row>47</xdr:row>
      <xdr:rowOff>85725</xdr:rowOff>
    </xdr:to>
    <xdr:sp macro="" textlink="">
      <xdr:nvSpPr>
        <xdr:cNvPr id="9" name="Picture 1" hidden="1">
          <a:extLst>
            <a:ext uri="{63B3BB69-23CF-44E3-9099-C40C66FF867C}">
              <a14:compatExt xmlns:a14="http://schemas.microsoft.com/office/drawing/2010/main" spid="_x0000_s6145"/>
            </a:ext>
          </a:extLst>
        </xdr:cNvPr>
        <xdr:cNvSpPr/>
      </xdr:nvSpPr>
      <xdr:spPr>
        <a:xfrm>
          <a:off x="3810000" y="10725150"/>
          <a:ext cx="85725" cy="85725"/>
        </a:xfrm>
        <a:prstGeom prst="rect">
          <a:avLst/>
        </a:prstGeom>
      </xdr:spPr>
    </xdr:sp>
    <xdr:clientData/>
  </xdr:twoCellAnchor>
  <xdr:twoCellAnchor editAs="oneCell">
    <xdr:from>
      <xdr:col>4</xdr:col>
      <xdr:colOff>9525</xdr:colOff>
      <xdr:row>47</xdr:row>
      <xdr:rowOff>0</xdr:rowOff>
    </xdr:from>
    <xdr:to>
      <xdr:col>4</xdr:col>
      <xdr:colOff>95250</xdr:colOff>
      <xdr:row>47</xdr:row>
      <xdr:rowOff>85725</xdr:rowOff>
    </xdr:to>
    <xdr:pic>
      <xdr:nvPicPr>
        <xdr:cNvPr id="10" name="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10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xdr:row>
      <xdr:rowOff>0</xdr:rowOff>
    </xdr:from>
    <xdr:to>
      <xdr:col>4</xdr:col>
      <xdr:colOff>85725</xdr:colOff>
      <xdr:row>47</xdr:row>
      <xdr:rowOff>85725</xdr:rowOff>
    </xdr:to>
    <xdr:sp macro="" textlink="">
      <xdr:nvSpPr>
        <xdr:cNvPr id="11" name="Picture 2" hidden="1">
          <a:extLst>
            <a:ext uri="{63B3BB69-23CF-44E3-9099-C40C66FF867C}">
              <a14:compatExt xmlns:a14="http://schemas.microsoft.com/office/drawing/2010/main" spid="_x0000_s6146"/>
            </a:ext>
          </a:extLst>
        </xdr:cNvPr>
        <xdr:cNvSpPr/>
      </xdr:nvSpPr>
      <xdr:spPr>
        <a:xfrm>
          <a:off x="4800600" y="10725150"/>
          <a:ext cx="85725" cy="85725"/>
        </a:xfrm>
        <a:prstGeom prst="rect">
          <a:avLst/>
        </a:prstGeom>
      </xdr:spPr>
    </xdr:sp>
    <xdr:clientData/>
  </xdr:twoCellAnchor>
  <xdr:twoCellAnchor editAs="oneCell">
    <xdr:from>
      <xdr:col>5</xdr:col>
      <xdr:colOff>0</xdr:colOff>
      <xdr:row>47</xdr:row>
      <xdr:rowOff>0</xdr:rowOff>
    </xdr:from>
    <xdr:to>
      <xdr:col>5</xdr:col>
      <xdr:colOff>85725</xdr:colOff>
      <xdr:row>47</xdr:row>
      <xdr:rowOff>85725</xdr:rowOff>
    </xdr:to>
    <xdr:sp macro="" textlink="">
      <xdr:nvSpPr>
        <xdr:cNvPr id="12" name="Picture 3" hidden="1">
          <a:extLst>
            <a:ext uri="{63B3BB69-23CF-44E3-9099-C40C66FF867C}">
              <a14:compatExt xmlns:a14="http://schemas.microsoft.com/office/drawing/2010/main" spid="_x0000_s6147"/>
            </a:ext>
          </a:extLst>
        </xdr:cNvPr>
        <xdr:cNvSpPr/>
      </xdr:nvSpPr>
      <xdr:spPr>
        <a:xfrm>
          <a:off x="5848350" y="10725150"/>
          <a:ext cx="85725" cy="85725"/>
        </a:xfrm>
        <a:prstGeom prst="rect">
          <a:avLst/>
        </a:prstGeom>
      </xdr:spPr>
    </xdr:sp>
    <xdr:clientData/>
  </xdr:twoCellAnchor>
  <xdr:twoCellAnchor editAs="oneCell">
    <xdr:from>
      <xdr:col>6</xdr:col>
      <xdr:colOff>9525</xdr:colOff>
      <xdr:row>47</xdr:row>
      <xdr:rowOff>0</xdr:rowOff>
    </xdr:from>
    <xdr:to>
      <xdr:col>6</xdr:col>
      <xdr:colOff>95250</xdr:colOff>
      <xdr:row>47</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246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47</xdr:row>
      <xdr:rowOff>0</xdr:rowOff>
    </xdr:from>
    <xdr:to>
      <xdr:col>6</xdr:col>
      <xdr:colOff>85725</xdr:colOff>
      <xdr:row>47</xdr:row>
      <xdr:rowOff>85725</xdr:rowOff>
    </xdr:to>
    <xdr:sp macro="" textlink="">
      <xdr:nvSpPr>
        <xdr:cNvPr id="14" name="Picture 4" hidden="1">
          <a:extLst>
            <a:ext uri="{63B3BB69-23CF-44E3-9099-C40C66FF867C}">
              <a14:compatExt xmlns:a14="http://schemas.microsoft.com/office/drawing/2010/main" spid="_x0000_s6148"/>
            </a:ext>
          </a:extLst>
        </xdr:cNvPr>
        <xdr:cNvSpPr/>
      </xdr:nvSpPr>
      <xdr:spPr>
        <a:xfrm>
          <a:off x="6915150" y="10725150"/>
          <a:ext cx="85725" cy="85725"/>
        </a:xfrm>
        <a:prstGeom prst="rect">
          <a:avLst/>
        </a:prstGeom>
      </xdr:spPr>
    </xdr:sp>
    <xdr:clientData/>
  </xdr:twoCellAnchor>
  <xdr:twoCellAnchor editAs="oneCell">
    <xdr:from>
      <xdr:col>7</xdr:col>
      <xdr:colOff>0</xdr:colOff>
      <xdr:row>47</xdr:row>
      <xdr:rowOff>0</xdr:rowOff>
    </xdr:from>
    <xdr:to>
      <xdr:col>7</xdr:col>
      <xdr:colOff>85725</xdr:colOff>
      <xdr:row>47</xdr:row>
      <xdr:rowOff>85725</xdr:rowOff>
    </xdr:to>
    <xdr:sp macro="" textlink="">
      <xdr:nvSpPr>
        <xdr:cNvPr id="15" name="Picture 5" hidden="1">
          <a:extLst>
            <a:ext uri="{63B3BB69-23CF-44E3-9099-C40C66FF867C}">
              <a14:compatExt xmlns:a14="http://schemas.microsoft.com/office/drawing/2010/main" spid="_x0000_s6149"/>
            </a:ext>
          </a:extLst>
        </xdr:cNvPr>
        <xdr:cNvSpPr/>
      </xdr:nvSpPr>
      <xdr:spPr>
        <a:xfrm>
          <a:off x="7991475" y="10725150"/>
          <a:ext cx="85725" cy="85725"/>
        </a:xfrm>
        <a:prstGeom prst="rect">
          <a:avLst/>
        </a:prstGeom>
      </xdr:spPr>
    </xdr:sp>
    <xdr:clientData/>
  </xdr:twoCellAnchor>
  <xdr:twoCellAnchor editAs="oneCell">
    <xdr:from>
      <xdr:col>8</xdr:col>
      <xdr:colOff>9525</xdr:colOff>
      <xdr:row>47</xdr:row>
      <xdr:rowOff>0</xdr:rowOff>
    </xdr:from>
    <xdr:to>
      <xdr:col>8</xdr:col>
      <xdr:colOff>95250</xdr:colOff>
      <xdr:row>47</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96350"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47</xdr:row>
      <xdr:rowOff>0</xdr:rowOff>
    </xdr:from>
    <xdr:to>
      <xdr:col>8</xdr:col>
      <xdr:colOff>85725</xdr:colOff>
      <xdr:row>47</xdr:row>
      <xdr:rowOff>85725</xdr:rowOff>
    </xdr:to>
    <xdr:sp macro="" textlink="">
      <xdr:nvSpPr>
        <xdr:cNvPr id="17" name="Picture 6" hidden="1">
          <a:extLst>
            <a:ext uri="{63B3BB69-23CF-44E3-9099-C40C66FF867C}">
              <a14:compatExt xmlns:a14="http://schemas.microsoft.com/office/drawing/2010/main" spid="_x0000_s6150"/>
            </a:ext>
          </a:extLst>
        </xdr:cNvPr>
        <xdr:cNvSpPr/>
      </xdr:nvSpPr>
      <xdr:spPr>
        <a:xfrm>
          <a:off x="8886825" y="10725150"/>
          <a:ext cx="85725" cy="85725"/>
        </a:xfrm>
        <a:prstGeom prst="rect">
          <a:avLst/>
        </a:prstGeom>
      </xdr:spPr>
    </xdr:sp>
    <xdr:clientData/>
  </xdr:twoCellAnchor>
  <xdr:twoCellAnchor editAs="oneCell">
    <xdr:from>
      <xdr:col>9</xdr:col>
      <xdr:colOff>9525</xdr:colOff>
      <xdr:row>47</xdr:row>
      <xdr:rowOff>0</xdr:rowOff>
    </xdr:from>
    <xdr:to>
      <xdr:col>9</xdr:col>
      <xdr:colOff>95250</xdr:colOff>
      <xdr:row>47</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72650"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47</xdr:row>
      <xdr:rowOff>0</xdr:rowOff>
    </xdr:from>
    <xdr:to>
      <xdr:col>9</xdr:col>
      <xdr:colOff>85725</xdr:colOff>
      <xdr:row>47</xdr:row>
      <xdr:rowOff>85725</xdr:rowOff>
    </xdr:to>
    <xdr:sp macro="" textlink="">
      <xdr:nvSpPr>
        <xdr:cNvPr id="19" name="Picture 7" hidden="1">
          <a:extLst>
            <a:ext uri="{63B3BB69-23CF-44E3-9099-C40C66FF867C}">
              <a14:compatExt xmlns:a14="http://schemas.microsoft.com/office/drawing/2010/main" spid="_x0000_s6151"/>
            </a:ext>
          </a:extLst>
        </xdr:cNvPr>
        <xdr:cNvSpPr/>
      </xdr:nvSpPr>
      <xdr:spPr>
        <a:xfrm>
          <a:off x="9763125" y="10725150"/>
          <a:ext cx="85725" cy="85725"/>
        </a:xfrm>
        <a:prstGeom prst="rect">
          <a:avLst/>
        </a:prstGeom>
      </xdr:spPr>
    </xdr:sp>
    <xdr:clientData/>
  </xdr:twoCellAnchor>
  <xdr:twoCellAnchor editAs="oneCell">
    <xdr:from>
      <xdr:col>10</xdr:col>
      <xdr:colOff>9525</xdr:colOff>
      <xdr:row>47</xdr:row>
      <xdr:rowOff>0</xdr:rowOff>
    </xdr:from>
    <xdr:to>
      <xdr:col>10</xdr:col>
      <xdr:colOff>95250</xdr:colOff>
      <xdr:row>47</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29900"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47</xdr:row>
      <xdr:rowOff>0</xdr:rowOff>
    </xdr:from>
    <xdr:to>
      <xdr:col>10</xdr:col>
      <xdr:colOff>85725</xdr:colOff>
      <xdr:row>47</xdr:row>
      <xdr:rowOff>85725</xdr:rowOff>
    </xdr:to>
    <xdr:sp macro="" textlink="">
      <xdr:nvSpPr>
        <xdr:cNvPr id="21" name="Picture 8" hidden="1">
          <a:extLst>
            <a:ext uri="{63B3BB69-23CF-44E3-9099-C40C66FF867C}">
              <a14:compatExt xmlns:a14="http://schemas.microsoft.com/office/drawing/2010/main" spid="_x0000_s6152"/>
            </a:ext>
          </a:extLst>
        </xdr:cNvPr>
        <xdr:cNvSpPr/>
      </xdr:nvSpPr>
      <xdr:spPr>
        <a:xfrm>
          <a:off x="10620375" y="10725150"/>
          <a:ext cx="85725" cy="85725"/>
        </a:xfrm>
        <a:prstGeom prst="rect">
          <a:avLst/>
        </a:prstGeom>
      </xdr:spPr>
    </xdr:sp>
    <xdr:clientData/>
  </xdr:twoCellAnchor>
  <xdr:twoCellAnchor editAs="oneCell">
    <xdr:from>
      <xdr:col>11</xdr:col>
      <xdr:colOff>9525</xdr:colOff>
      <xdr:row>47</xdr:row>
      <xdr:rowOff>0</xdr:rowOff>
    </xdr:from>
    <xdr:to>
      <xdr:col>11</xdr:col>
      <xdr:colOff>95250</xdr:colOff>
      <xdr:row>47</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91900"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47</xdr:row>
      <xdr:rowOff>0</xdr:rowOff>
    </xdr:from>
    <xdr:to>
      <xdr:col>11</xdr:col>
      <xdr:colOff>85725</xdr:colOff>
      <xdr:row>47</xdr:row>
      <xdr:rowOff>85725</xdr:rowOff>
    </xdr:to>
    <xdr:sp macro="" textlink="">
      <xdr:nvSpPr>
        <xdr:cNvPr id="23" name="Picture 9" hidden="1">
          <a:extLst>
            <a:ext uri="{63B3BB69-23CF-44E3-9099-C40C66FF867C}">
              <a14:compatExt xmlns:a14="http://schemas.microsoft.com/office/drawing/2010/main" spid="_x0000_s6153"/>
            </a:ext>
          </a:extLst>
        </xdr:cNvPr>
        <xdr:cNvSpPr/>
      </xdr:nvSpPr>
      <xdr:spPr>
        <a:xfrm>
          <a:off x="11382375" y="10725150"/>
          <a:ext cx="85725" cy="85725"/>
        </a:xfrm>
        <a:prstGeom prst="rect">
          <a:avLst/>
        </a:prstGeom>
      </xdr:spPr>
    </xdr:sp>
    <xdr:clientData/>
  </xdr:twoCellAnchor>
  <xdr:twoCellAnchor editAs="oneCell">
    <xdr:from>
      <xdr:col>12</xdr:col>
      <xdr:colOff>9525</xdr:colOff>
      <xdr:row>47</xdr:row>
      <xdr:rowOff>0</xdr:rowOff>
    </xdr:from>
    <xdr:to>
      <xdr:col>12</xdr:col>
      <xdr:colOff>95250</xdr:colOff>
      <xdr:row>47</xdr:row>
      <xdr:rowOff>85725</xdr:rowOff>
    </xdr:to>
    <xdr:pic>
      <xdr:nvPicPr>
        <xdr:cNvPr id="24" name="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53900"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47</xdr:row>
      <xdr:rowOff>0</xdr:rowOff>
    </xdr:from>
    <xdr:to>
      <xdr:col>12</xdr:col>
      <xdr:colOff>85725</xdr:colOff>
      <xdr:row>47</xdr:row>
      <xdr:rowOff>85725</xdr:rowOff>
    </xdr:to>
    <xdr:sp macro="" textlink="">
      <xdr:nvSpPr>
        <xdr:cNvPr id="25" name="Picture 10" hidden="1">
          <a:extLst>
            <a:ext uri="{63B3BB69-23CF-44E3-9099-C40C66FF867C}">
              <a14:compatExt xmlns:a14="http://schemas.microsoft.com/office/drawing/2010/main" spid="_x0000_s6154"/>
            </a:ext>
          </a:extLst>
        </xdr:cNvPr>
        <xdr:cNvSpPr/>
      </xdr:nvSpPr>
      <xdr:spPr>
        <a:xfrm>
          <a:off x="12144375" y="10725150"/>
          <a:ext cx="85725" cy="85725"/>
        </a:xfrm>
        <a:prstGeom prst="rect">
          <a:avLst/>
        </a:prstGeom>
      </xdr:spPr>
    </xdr:sp>
    <xdr:clientData/>
  </xdr:twoCellAnchor>
  <xdr:twoCellAnchor editAs="oneCell">
    <xdr:from>
      <xdr:col>13</xdr:col>
      <xdr:colOff>9525</xdr:colOff>
      <xdr:row>47</xdr:row>
      <xdr:rowOff>0</xdr:rowOff>
    </xdr:from>
    <xdr:to>
      <xdr:col>13</xdr:col>
      <xdr:colOff>95250</xdr:colOff>
      <xdr:row>47</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15900"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47</xdr:row>
      <xdr:rowOff>0</xdr:rowOff>
    </xdr:from>
    <xdr:to>
      <xdr:col>13</xdr:col>
      <xdr:colOff>85725</xdr:colOff>
      <xdr:row>47</xdr:row>
      <xdr:rowOff>85725</xdr:rowOff>
    </xdr:to>
    <xdr:sp macro="" textlink="">
      <xdr:nvSpPr>
        <xdr:cNvPr id="27" name="Picture 11" hidden="1">
          <a:extLst>
            <a:ext uri="{63B3BB69-23CF-44E3-9099-C40C66FF867C}">
              <a14:compatExt xmlns:a14="http://schemas.microsoft.com/office/drawing/2010/main" spid="_x0000_s6155"/>
            </a:ext>
          </a:extLst>
        </xdr:cNvPr>
        <xdr:cNvSpPr/>
      </xdr:nvSpPr>
      <xdr:spPr>
        <a:xfrm>
          <a:off x="12906375" y="10725150"/>
          <a:ext cx="85725" cy="85725"/>
        </a:xfrm>
        <a:prstGeom prst="rect">
          <a:avLst/>
        </a:prstGeom>
      </xdr:spPr>
    </xdr:sp>
    <xdr:clientData/>
  </xdr:twoCellAnchor>
  <xdr:twoCellAnchor editAs="oneCell">
    <xdr:from>
      <xdr:col>14</xdr:col>
      <xdr:colOff>9525</xdr:colOff>
      <xdr:row>47</xdr:row>
      <xdr:rowOff>0</xdr:rowOff>
    </xdr:from>
    <xdr:to>
      <xdr:col>14</xdr:col>
      <xdr:colOff>95250</xdr:colOff>
      <xdr:row>47</xdr:row>
      <xdr:rowOff>85725</xdr:rowOff>
    </xdr:to>
    <xdr:pic>
      <xdr:nvPicPr>
        <xdr:cNvPr id="28" name="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677900"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47</xdr:row>
      <xdr:rowOff>0</xdr:rowOff>
    </xdr:from>
    <xdr:to>
      <xdr:col>14</xdr:col>
      <xdr:colOff>85725</xdr:colOff>
      <xdr:row>47</xdr:row>
      <xdr:rowOff>85725</xdr:rowOff>
    </xdr:to>
    <xdr:sp macro="" textlink="">
      <xdr:nvSpPr>
        <xdr:cNvPr id="29" name="Picture 12" hidden="1">
          <a:extLst>
            <a:ext uri="{63B3BB69-23CF-44E3-9099-C40C66FF867C}">
              <a14:compatExt xmlns:a14="http://schemas.microsoft.com/office/drawing/2010/main" spid="_x0000_s6156"/>
            </a:ext>
          </a:extLst>
        </xdr:cNvPr>
        <xdr:cNvSpPr/>
      </xdr:nvSpPr>
      <xdr:spPr>
        <a:xfrm>
          <a:off x="13668375" y="10725150"/>
          <a:ext cx="85725" cy="85725"/>
        </a:xfrm>
        <a:prstGeom prst="rect">
          <a:avLst/>
        </a:prstGeom>
      </xdr:spPr>
    </xdr:sp>
    <xdr:clientData/>
  </xdr:twoCellAnchor>
  <xdr:twoCellAnchor editAs="oneCell">
    <xdr:from>
      <xdr:col>15</xdr:col>
      <xdr:colOff>9525</xdr:colOff>
      <xdr:row>47</xdr:row>
      <xdr:rowOff>0</xdr:rowOff>
    </xdr:from>
    <xdr:to>
      <xdr:col>15</xdr:col>
      <xdr:colOff>95250</xdr:colOff>
      <xdr:row>47</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44700"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xdr:row>
      <xdr:rowOff>0</xdr:rowOff>
    </xdr:from>
    <xdr:to>
      <xdr:col>1</xdr:col>
      <xdr:colOff>152400</xdr:colOff>
      <xdr:row>47</xdr:row>
      <xdr:rowOff>152400</xdr:rowOff>
    </xdr:to>
    <xdr:sp macro="" textlink="">
      <xdr:nvSpPr>
        <xdr:cNvPr id="31" name="Picture 13" hidden="1">
          <a:extLst>
            <a:ext uri="{63B3BB69-23CF-44E3-9099-C40C66FF867C}">
              <a14:compatExt xmlns:a14="http://schemas.microsoft.com/office/drawing/2010/main" spid="_x0000_s6157"/>
            </a:ext>
          </a:extLst>
        </xdr:cNvPr>
        <xdr:cNvSpPr/>
      </xdr:nvSpPr>
      <xdr:spPr>
        <a:xfrm>
          <a:off x="1209675" y="10725150"/>
          <a:ext cx="152400" cy="152400"/>
        </a:xfrm>
        <a:prstGeom prst="rect">
          <a:avLst/>
        </a:prstGeom>
      </xdr:spPr>
    </xdr:sp>
    <xdr:clientData/>
  </xdr:twoCellAnchor>
  <xdr:twoCellAnchor editAs="oneCell">
    <xdr:from>
      <xdr:col>2</xdr:col>
      <xdr:colOff>0</xdr:colOff>
      <xdr:row>47</xdr:row>
      <xdr:rowOff>0</xdr:rowOff>
    </xdr:from>
    <xdr:to>
      <xdr:col>2</xdr:col>
      <xdr:colOff>152400</xdr:colOff>
      <xdr:row>47</xdr:row>
      <xdr:rowOff>152400</xdr:rowOff>
    </xdr:to>
    <xdr:sp macro="" textlink="">
      <xdr:nvSpPr>
        <xdr:cNvPr id="32" name="Picture 14" hidden="1">
          <a:extLst>
            <a:ext uri="{63B3BB69-23CF-44E3-9099-C40C66FF867C}">
              <a14:compatExt xmlns:a14="http://schemas.microsoft.com/office/drawing/2010/main" spid="_x0000_s6158"/>
            </a:ext>
          </a:extLst>
        </xdr:cNvPr>
        <xdr:cNvSpPr/>
      </xdr:nvSpPr>
      <xdr:spPr>
        <a:xfrm>
          <a:off x="2847975" y="10725150"/>
          <a:ext cx="152400" cy="152400"/>
        </a:xfrm>
        <a:prstGeom prst="rect">
          <a:avLst/>
        </a:prstGeom>
      </xdr:spPr>
    </xdr:sp>
    <xdr:clientData/>
  </xdr:twoCellAnchor>
  <xdr:twoCellAnchor editAs="oneCell">
    <xdr:from>
      <xdr:col>2</xdr:col>
      <xdr:colOff>0</xdr:colOff>
      <xdr:row>47</xdr:row>
      <xdr:rowOff>0</xdr:rowOff>
    </xdr:from>
    <xdr:to>
      <xdr:col>2</xdr:col>
      <xdr:colOff>85725</xdr:colOff>
      <xdr:row>47</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47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47</xdr:row>
      <xdr:rowOff>0</xdr:rowOff>
    </xdr:from>
    <xdr:to>
      <xdr:col>2</xdr:col>
      <xdr:colOff>85725</xdr:colOff>
      <xdr:row>47</xdr:row>
      <xdr:rowOff>85725</xdr:rowOff>
    </xdr:to>
    <xdr:pic>
      <xdr:nvPicPr>
        <xdr:cNvPr id="34" name="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47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47</xdr:row>
      <xdr:rowOff>0</xdr:rowOff>
    </xdr:from>
    <xdr:to>
      <xdr:col>2</xdr:col>
      <xdr:colOff>85725</xdr:colOff>
      <xdr:row>47</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47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xdr:row>
      <xdr:rowOff>0</xdr:rowOff>
    </xdr:from>
    <xdr:to>
      <xdr:col>1</xdr:col>
      <xdr:colOff>85725</xdr:colOff>
      <xdr:row>47</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96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47</xdr:row>
      <xdr:rowOff>0</xdr:rowOff>
    </xdr:from>
    <xdr:to>
      <xdr:col>2</xdr:col>
      <xdr:colOff>152400</xdr:colOff>
      <xdr:row>47</xdr:row>
      <xdr:rowOff>152400</xdr:rowOff>
    </xdr:to>
    <xdr:sp macro="" textlink="">
      <xdr:nvSpPr>
        <xdr:cNvPr id="37" name="Picture 15" hidden="1">
          <a:extLst>
            <a:ext uri="{63B3BB69-23CF-44E3-9099-C40C66FF867C}">
              <a14:compatExt xmlns:a14="http://schemas.microsoft.com/office/drawing/2010/main" spid="_x0000_s6159"/>
            </a:ext>
          </a:extLst>
        </xdr:cNvPr>
        <xdr:cNvSpPr/>
      </xdr:nvSpPr>
      <xdr:spPr>
        <a:xfrm>
          <a:off x="2847975" y="10725150"/>
          <a:ext cx="152400" cy="152400"/>
        </a:xfrm>
        <a:prstGeom prst="rect">
          <a:avLst/>
        </a:prstGeom>
      </xdr:spPr>
    </xdr:sp>
    <xdr:clientData/>
  </xdr:twoCellAnchor>
  <xdr:twoCellAnchor editAs="oneCell">
    <xdr:from>
      <xdr:col>2</xdr:col>
      <xdr:colOff>0</xdr:colOff>
      <xdr:row>47</xdr:row>
      <xdr:rowOff>0</xdr:rowOff>
    </xdr:from>
    <xdr:to>
      <xdr:col>2</xdr:col>
      <xdr:colOff>85725</xdr:colOff>
      <xdr:row>47</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47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47</xdr:row>
      <xdr:rowOff>0</xdr:rowOff>
    </xdr:from>
    <xdr:to>
      <xdr:col>2</xdr:col>
      <xdr:colOff>85725</xdr:colOff>
      <xdr:row>47</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47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xdr:row>
      <xdr:rowOff>0</xdr:rowOff>
    </xdr:from>
    <xdr:to>
      <xdr:col>1</xdr:col>
      <xdr:colOff>85725</xdr:colOff>
      <xdr:row>47</xdr:row>
      <xdr:rowOff>85725</xdr:rowOff>
    </xdr:to>
    <xdr:pic>
      <xdr:nvPicPr>
        <xdr:cNvPr id="40" name="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96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47</xdr:row>
      <xdr:rowOff>0</xdr:rowOff>
    </xdr:from>
    <xdr:to>
      <xdr:col>2</xdr:col>
      <xdr:colOff>152400</xdr:colOff>
      <xdr:row>47</xdr:row>
      <xdr:rowOff>152400</xdr:rowOff>
    </xdr:to>
    <xdr:sp macro="" textlink="">
      <xdr:nvSpPr>
        <xdr:cNvPr id="41" name="Picture 16" hidden="1">
          <a:extLst>
            <a:ext uri="{63B3BB69-23CF-44E3-9099-C40C66FF867C}">
              <a14:compatExt xmlns:a14="http://schemas.microsoft.com/office/drawing/2010/main" spid="_x0000_s6160"/>
            </a:ext>
          </a:extLst>
        </xdr:cNvPr>
        <xdr:cNvSpPr/>
      </xdr:nvSpPr>
      <xdr:spPr>
        <a:xfrm>
          <a:off x="2847975" y="10725150"/>
          <a:ext cx="152400" cy="152400"/>
        </a:xfrm>
        <a:prstGeom prst="rect">
          <a:avLst/>
        </a:prstGeom>
      </xdr:spPr>
    </xdr:sp>
    <xdr:clientData/>
  </xdr:twoCellAnchor>
  <xdr:twoCellAnchor editAs="oneCell">
    <xdr:from>
      <xdr:col>2</xdr:col>
      <xdr:colOff>0</xdr:colOff>
      <xdr:row>47</xdr:row>
      <xdr:rowOff>0</xdr:rowOff>
    </xdr:from>
    <xdr:to>
      <xdr:col>2</xdr:col>
      <xdr:colOff>85725</xdr:colOff>
      <xdr:row>47</xdr:row>
      <xdr:rowOff>85725</xdr:rowOff>
    </xdr:to>
    <xdr:pic>
      <xdr:nvPicPr>
        <xdr:cNvPr id="42" name="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47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47</xdr:row>
      <xdr:rowOff>0</xdr:rowOff>
    </xdr:from>
    <xdr:to>
      <xdr:col>2</xdr:col>
      <xdr:colOff>85725</xdr:colOff>
      <xdr:row>47</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47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47</xdr:row>
      <xdr:rowOff>0</xdr:rowOff>
    </xdr:from>
    <xdr:to>
      <xdr:col>2</xdr:col>
      <xdr:colOff>85725</xdr:colOff>
      <xdr:row>47</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47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xdr:row>
      <xdr:rowOff>0</xdr:rowOff>
    </xdr:from>
    <xdr:to>
      <xdr:col>1</xdr:col>
      <xdr:colOff>85725</xdr:colOff>
      <xdr:row>47</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96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47</xdr:row>
      <xdr:rowOff>0</xdr:rowOff>
    </xdr:from>
    <xdr:to>
      <xdr:col>2</xdr:col>
      <xdr:colOff>152400</xdr:colOff>
      <xdr:row>47</xdr:row>
      <xdr:rowOff>152400</xdr:rowOff>
    </xdr:to>
    <xdr:sp macro="" textlink="">
      <xdr:nvSpPr>
        <xdr:cNvPr id="46" name="Picture 17" hidden="1">
          <a:extLst>
            <a:ext uri="{63B3BB69-23CF-44E3-9099-C40C66FF867C}">
              <a14:compatExt xmlns:a14="http://schemas.microsoft.com/office/drawing/2010/main" spid="_x0000_s6161"/>
            </a:ext>
          </a:extLst>
        </xdr:cNvPr>
        <xdr:cNvSpPr/>
      </xdr:nvSpPr>
      <xdr:spPr>
        <a:xfrm>
          <a:off x="2847975" y="10725150"/>
          <a:ext cx="152400" cy="152400"/>
        </a:xfrm>
        <a:prstGeom prst="rect">
          <a:avLst/>
        </a:prstGeom>
      </xdr:spPr>
    </xdr:sp>
    <xdr:clientData/>
  </xdr:twoCellAnchor>
  <xdr:twoCellAnchor editAs="oneCell">
    <xdr:from>
      <xdr:col>2</xdr:col>
      <xdr:colOff>0</xdr:colOff>
      <xdr:row>47</xdr:row>
      <xdr:rowOff>0</xdr:rowOff>
    </xdr:from>
    <xdr:to>
      <xdr:col>2</xdr:col>
      <xdr:colOff>85725</xdr:colOff>
      <xdr:row>47</xdr:row>
      <xdr:rowOff>85725</xdr:rowOff>
    </xdr:to>
    <xdr:pic>
      <xdr:nvPicPr>
        <xdr:cNvPr id="47" name="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47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47</xdr:row>
      <xdr:rowOff>0</xdr:rowOff>
    </xdr:from>
    <xdr:to>
      <xdr:col>2</xdr:col>
      <xdr:colOff>85725</xdr:colOff>
      <xdr:row>47</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47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47</xdr:row>
      <xdr:rowOff>0</xdr:rowOff>
    </xdr:from>
    <xdr:to>
      <xdr:col>2</xdr:col>
      <xdr:colOff>85725</xdr:colOff>
      <xdr:row>47</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47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xdr:row>
      <xdr:rowOff>0</xdr:rowOff>
    </xdr:from>
    <xdr:to>
      <xdr:col>1</xdr:col>
      <xdr:colOff>85725</xdr:colOff>
      <xdr:row>47</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96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47</xdr:row>
      <xdr:rowOff>0</xdr:rowOff>
    </xdr:from>
    <xdr:to>
      <xdr:col>2</xdr:col>
      <xdr:colOff>152400</xdr:colOff>
      <xdr:row>47</xdr:row>
      <xdr:rowOff>152400</xdr:rowOff>
    </xdr:to>
    <xdr:sp macro="" textlink="">
      <xdr:nvSpPr>
        <xdr:cNvPr id="51" name="Picture 18" hidden="1">
          <a:extLst>
            <a:ext uri="{63B3BB69-23CF-44E3-9099-C40C66FF867C}">
              <a14:compatExt xmlns:a14="http://schemas.microsoft.com/office/drawing/2010/main" spid="_x0000_s6162"/>
            </a:ext>
          </a:extLst>
        </xdr:cNvPr>
        <xdr:cNvSpPr/>
      </xdr:nvSpPr>
      <xdr:spPr>
        <a:xfrm>
          <a:off x="2847975" y="10725150"/>
          <a:ext cx="152400" cy="152400"/>
        </a:xfrm>
        <a:prstGeom prst="rect">
          <a:avLst/>
        </a:prstGeom>
      </xdr:spPr>
    </xdr:sp>
    <xdr:clientData/>
  </xdr:twoCellAnchor>
  <xdr:twoCellAnchor editAs="oneCell">
    <xdr:from>
      <xdr:col>2</xdr:col>
      <xdr:colOff>0</xdr:colOff>
      <xdr:row>47</xdr:row>
      <xdr:rowOff>0</xdr:rowOff>
    </xdr:from>
    <xdr:to>
      <xdr:col>2</xdr:col>
      <xdr:colOff>85725</xdr:colOff>
      <xdr:row>47</xdr:row>
      <xdr:rowOff>85725</xdr:rowOff>
    </xdr:to>
    <xdr:pic>
      <xdr:nvPicPr>
        <xdr:cNvPr id="52" name="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47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47</xdr:row>
      <xdr:rowOff>0</xdr:rowOff>
    </xdr:from>
    <xdr:to>
      <xdr:col>2</xdr:col>
      <xdr:colOff>85725</xdr:colOff>
      <xdr:row>47</xdr:row>
      <xdr:rowOff>85725</xdr:rowOff>
    </xdr:to>
    <xdr:pic>
      <xdr:nvPicPr>
        <xdr:cNvPr id="53" name="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47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xdr:row>
      <xdr:rowOff>0</xdr:rowOff>
    </xdr:from>
    <xdr:to>
      <xdr:col>1</xdr:col>
      <xdr:colOff>85725</xdr:colOff>
      <xdr:row>47</xdr:row>
      <xdr:rowOff>85725</xdr:rowOff>
    </xdr:to>
    <xdr:pic>
      <xdr:nvPicPr>
        <xdr:cNvPr id="54" name="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96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47</xdr:row>
      <xdr:rowOff>0</xdr:rowOff>
    </xdr:from>
    <xdr:to>
      <xdr:col>2</xdr:col>
      <xdr:colOff>152400</xdr:colOff>
      <xdr:row>47</xdr:row>
      <xdr:rowOff>152400</xdr:rowOff>
    </xdr:to>
    <xdr:sp macro="" textlink="">
      <xdr:nvSpPr>
        <xdr:cNvPr id="55" name="Picture 19" hidden="1">
          <a:extLst>
            <a:ext uri="{63B3BB69-23CF-44E3-9099-C40C66FF867C}">
              <a14:compatExt xmlns:a14="http://schemas.microsoft.com/office/drawing/2010/main" spid="_x0000_s6163"/>
            </a:ext>
          </a:extLst>
        </xdr:cNvPr>
        <xdr:cNvSpPr/>
      </xdr:nvSpPr>
      <xdr:spPr>
        <a:xfrm>
          <a:off x="2847975" y="10725150"/>
          <a:ext cx="152400" cy="152400"/>
        </a:xfrm>
        <a:prstGeom prst="rect">
          <a:avLst/>
        </a:prstGeom>
      </xdr:spPr>
    </xdr:sp>
    <xdr:clientData/>
  </xdr:twoCellAnchor>
  <xdr:twoCellAnchor editAs="oneCell">
    <xdr:from>
      <xdr:col>2</xdr:col>
      <xdr:colOff>0</xdr:colOff>
      <xdr:row>47</xdr:row>
      <xdr:rowOff>0</xdr:rowOff>
    </xdr:from>
    <xdr:to>
      <xdr:col>2</xdr:col>
      <xdr:colOff>85725</xdr:colOff>
      <xdr:row>47</xdr:row>
      <xdr:rowOff>85725</xdr:rowOff>
    </xdr:to>
    <xdr:pic>
      <xdr:nvPicPr>
        <xdr:cNvPr id="56" name="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47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47</xdr:row>
      <xdr:rowOff>0</xdr:rowOff>
    </xdr:from>
    <xdr:to>
      <xdr:col>2</xdr:col>
      <xdr:colOff>85725</xdr:colOff>
      <xdr:row>47</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47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47</xdr:row>
      <xdr:rowOff>0</xdr:rowOff>
    </xdr:from>
    <xdr:to>
      <xdr:col>16</xdr:col>
      <xdr:colOff>85725</xdr:colOff>
      <xdr:row>47</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01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47</xdr:row>
      <xdr:rowOff>0</xdr:rowOff>
    </xdr:from>
    <xdr:to>
      <xdr:col>16</xdr:col>
      <xdr:colOff>85725</xdr:colOff>
      <xdr:row>47</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01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47</xdr:row>
      <xdr:rowOff>0</xdr:rowOff>
    </xdr:from>
    <xdr:to>
      <xdr:col>16</xdr:col>
      <xdr:colOff>85725</xdr:colOff>
      <xdr:row>47</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01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47</xdr:row>
      <xdr:rowOff>0</xdr:rowOff>
    </xdr:from>
    <xdr:to>
      <xdr:col>16</xdr:col>
      <xdr:colOff>85725</xdr:colOff>
      <xdr:row>47</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01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47</xdr:row>
      <xdr:rowOff>0</xdr:rowOff>
    </xdr:from>
    <xdr:to>
      <xdr:col>16</xdr:col>
      <xdr:colOff>85725</xdr:colOff>
      <xdr:row>47</xdr:row>
      <xdr:rowOff>85725</xdr:rowOff>
    </xdr:to>
    <xdr:pic>
      <xdr:nvPicPr>
        <xdr:cNvPr id="62" name="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01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47</xdr:row>
      <xdr:rowOff>0</xdr:rowOff>
    </xdr:from>
    <xdr:to>
      <xdr:col>16</xdr:col>
      <xdr:colOff>85725</xdr:colOff>
      <xdr:row>47</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01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47</xdr:row>
      <xdr:rowOff>0</xdr:rowOff>
    </xdr:from>
    <xdr:to>
      <xdr:col>16</xdr:col>
      <xdr:colOff>85725</xdr:colOff>
      <xdr:row>47</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01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47</xdr:row>
      <xdr:rowOff>0</xdr:rowOff>
    </xdr:from>
    <xdr:to>
      <xdr:col>16</xdr:col>
      <xdr:colOff>85725</xdr:colOff>
      <xdr:row>47</xdr:row>
      <xdr:rowOff>85725</xdr:rowOff>
    </xdr:to>
    <xdr:pic>
      <xdr:nvPicPr>
        <xdr:cNvPr id="65" name="6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01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47</xdr:row>
      <xdr:rowOff>0</xdr:rowOff>
    </xdr:from>
    <xdr:to>
      <xdr:col>16</xdr:col>
      <xdr:colOff>85725</xdr:colOff>
      <xdr:row>47</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01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47</xdr:row>
      <xdr:rowOff>0</xdr:rowOff>
    </xdr:from>
    <xdr:to>
      <xdr:col>16</xdr:col>
      <xdr:colOff>85725</xdr:colOff>
      <xdr:row>47</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01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47</xdr:row>
      <xdr:rowOff>0</xdr:rowOff>
    </xdr:from>
    <xdr:to>
      <xdr:col>16</xdr:col>
      <xdr:colOff>85725</xdr:colOff>
      <xdr:row>47</xdr:row>
      <xdr:rowOff>85725</xdr:rowOff>
    </xdr:to>
    <xdr:pic>
      <xdr:nvPicPr>
        <xdr:cNvPr id="68" name="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01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47</xdr:row>
      <xdr:rowOff>0</xdr:rowOff>
    </xdr:from>
    <xdr:to>
      <xdr:col>16</xdr:col>
      <xdr:colOff>85725</xdr:colOff>
      <xdr:row>47</xdr:row>
      <xdr:rowOff>85725</xdr:rowOff>
    </xdr:to>
    <xdr:pic>
      <xdr:nvPicPr>
        <xdr:cNvPr id="69" name="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01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47</xdr:row>
      <xdr:rowOff>0</xdr:rowOff>
    </xdr:from>
    <xdr:to>
      <xdr:col>16</xdr:col>
      <xdr:colOff>85725</xdr:colOff>
      <xdr:row>47</xdr:row>
      <xdr:rowOff>85725</xdr:rowOff>
    </xdr:to>
    <xdr:pic>
      <xdr:nvPicPr>
        <xdr:cNvPr id="70" name="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01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47</xdr:row>
      <xdr:rowOff>0</xdr:rowOff>
    </xdr:from>
    <xdr:to>
      <xdr:col>16</xdr:col>
      <xdr:colOff>85725</xdr:colOff>
      <xdr:row>47</xdr:row>
      <xdr:rowOff>85725</xdr:rowOff>
    </xdr:to>
    <xdr:pic>
      <xdr:nvPicPr>
        <xdr:cNvPr id="71" name="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01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47</xdr:row>
      <xdr:rowOff>0</xdr:rowOff>
    </xdr:from>
    <xdr:to>
      <xdr:col>16</xdr:col>
      <xdr:colOff>85725</xdr:colOff>
      <xdr:row>47</xdr:row>
      <xdr:rowOff>85725</xdr:rowOff>
    </xdr:to>
    <xdr:pic>
      <xdr:nvPicPr>
        <xdr:cNvPr id="72" name="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019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47</xdr:row>
      <xdr:rowOff>0</xdr:rowOff>
    </xdr:from>
    <xdr:to>
      <xdr:col>17</xdr:col>
      <xdr:colOff>85725</xdr:colOff>
      <xdr:row>47</xdr:row>
      <xdr:rowOff>85725</xdr:rowOff>
    </xdr:to>
    <xdr:pic>
      <xdr:nvPicPr>
        <xdr:cNvPr id="73" name="7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9640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47</xdr:row>
      <xdr:rowOff>0</xdr:rowOff>
    </xdr:from>
    <xdr:to>
      <xdr:col>17</xdr:col>
      <xdr:colOff>85725</xdr:colOff>
      <xdr:row>47</xdr:row>
      <xdr:rowOff>85725</xdr:rowOff>
    </xdr:to>
    <xdr:pic>
      <xdr:nvPicPr>
        <xdr:cNvPr id="74" name="7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9640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47</xdr:row>
      <xdr:rowOff>0</xdr:rowOff>
    </xdr:from>
    <xdr:to>
      <xdr:col>17</xdr:col>
      <xdr:colOff>85725</xdr:colOff>
      <xdr:row>47</xdr:row>
      <xdr:rowOff>85725</xdr:rowOff>
    </xdr:to>
    <xdr:pic>
      <xdr:nvPicPr>
        <xdr:cNvPr id="75" name="7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9640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47</xdr:row>
      <xdr:rowOff>0</xdr:rowOff>
    </xdr:from>
    <xdr:to>
      <xdr:col>17</xdr:col>
      <xdr:colOff>85725</xdr:colOff>
      <xdr:row>47</xdr:row>
      <xdr:rowOff>85725</xdr:rowOff>
    </xdr:to>
    <xdr:pic>
      <xdr:nvPicPr>
        <xdr:cNvPr id="76" name="7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9640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47</xdr:row>
      <xdr:rowOff>0</xdr:rowOff>
    </xdr:from>
    <xdr:to>
      <xdr:col>17</xdr:col>
      <xdr:colOff>85725</xdr:colOff>
      <xdr:row>47</xdr:row>
      <xdr:rowOff>85725</xdr:rowOff>
    </xdr:to>
    <xdr:pic>
      <xdr:nvPicPr>
        <xdr:cNvPr id="77" name="7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9640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152400</xdr:colOff>
      <xdr:row>47</xdr:row>
      <xdr:rowOff>152400</xdr:rowOff>
    </xdr:to>
    <xdr:sp macro="" textlink="">
      <xdr:nvSpPr>
        <xdr:cNvPr id="78" name="Picture 20" hidden="1">
          <a:extLst>
            <a:ext uri="{63B3BB69-23CF-44E3-9099-C40C66FF867C}">
              <a14:compatExt xmlns:a14="http://schemas.microsoft.com/office/drawing/2010/main" spid="_x0000_s6164"/>
            </a:ext>
          </a:extLst>
        </xdr:cNvPr>
        <xdr:cNvSpPr/>
      </xdr:nvSpPr>
      <xdr:spPr>
        <a:xfrm>
          <a:off x="19669125" y="10725150"/>
          <a:ext cx="152400" cy="152400"/>
        </a:xfrm>
        <a:prstGeom prst="rect">
          <a:avLst/>
        </a:prstGeom>
      </xdr:spPr>
    </xdr:sp>
    <xdr:clientData/>
  </xdr:twoCellAnchor>
  <xdr:twoCellAnchor editAs="oneCell">
    <xdr:from>
      <xdr:col>20</xdr:col>
      <xdr:colOff>0</xdr:colOff>
      <xdr:row>47</xdr:row>
      <xdr:rowOff>0</xdr:rowOff>
    </xdr:from>
    <xdr:to>
      <xdr:col>20</xdr:col>
      <xdr:colOff>85725</xdr:colOff>
      <xdr:row>47</xdr:row>
      <xdr:rowOff>85725</xdr:rowOff>
    </xdr:to>
    <xdr:pic>
      <xdr:nvPicPr>
        <xdr:cNvPr id="79" name="7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85725</xdr:colOff>
      <xdr:row>47</xdr:row>
      <xdr:rowOff>85725</xdr:rowOff>
    </xdr:to>
    <xdr:pic>
      <xdr:nvPicPr>
        <xdr:cNvPr id="80" name="7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85725</xdr:colOff>
      <xdr:row>47</xdr:row>
      <xdr:rowOff>85725</xdr:rowOff>
    </xdr:to>
    <xdr:pic>
      <xdr:nvPicPr>
        <xdr:cNvPr id="81" name="8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47</xdr:row>
      <xdr:rowOff>0</xdr:rowOff>
    </xdr:from>
    <xdr:to>
      <xdr:col>19</xdr:col>
      <xdr:colOff>85725</xdr:colOff>
      <xdr:row>47</xdr:row>
      <xdr:rowOff>85725</xdr:rowOff>
    </xdr:to>
    <xdr:pic>
      <xdr:nvPicPr>
        <xdr:cNvPr id="82" name="8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07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152400</xdr:colOff>
      <xdr:row>47</xdr:row>
      <xdr:rowOff>152400</xdr:rowOff>
    </xdr:to>
    <xdr:sp macro="" textlink="">
      <xdr:nvSpPr>
        <xdr:cNvPr id="83" name="Picture 21" hidden="1">
          <a:extLst>
            <a:ext uri="{63B3BB69-23CF-44E3-9099-C40C66FF867C}">
              <a14:compatExt xmlns:a14="http://schemas.microsoft.com/office/drawing/2010/main" spid="_x0000_s6165"/>
            </a:ext>
          </a:extLst>
        </xdr:cNvPr>
        <xdr:cNvSpPr/>
      </xdr:nvSpPr>
      <xdr:spPr>
        <a:xfrm>
          <a:off x="19669125" y="10725150"/>
          <a:ext cx="152400" cy="152400"/>
        </a:xfrm>
        <a:prstGeom prst="rect">
          <a:avLst/>
        </a:prstGeom>
      </xdr:spPr>
    </xdr:sp>
    <xdr:clientData/>
  </xdr:twoCellAnchor>
  <xdr:twoCellAnchor editAs="oneCell">
    <xdr:from>
      <xdr:col>20</xdr:col>
      <xdr:colOff>0</xdr:colOff>
      <xdr:row>47</xdr:row>
      <xdr:rowOff>0</xdr:rowOff>
    </xdr:from>
    <xdr:to>
      <xdr:col>20</xdr:col>
      <xdr:colOff>85725</xdr:colOff>
      <xdr:row>47</xdr:row>
      <xdr:rowOff>85725</xdr:rowOff>
    </xdr:to>
    <xdr:pic>
      <xdr:nvPicPr>
        <xdr:cNvPr id="84" name="8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85725</xdr:colOff>
      <xdr:row>47</xdr:row>
      <xdr:rowOff>85725</xdr:rowOff>
    </xdr:to>
    <xdr:pic>
      <xdr:nvPicPr>
        <xdr:cNvPr id="85" name="8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47</xdr:row>
      <xdr:rowOff>0</xdr:rowOff>
    </xdr:from>
    <xdr:to>
      <xdr:col>19</xdr:col>
      <xdr:colOff>85725</xdr:colOff>
      <xdr:row>47</xdr:row>
      <xdr:rowOff>85725</xdr:rowOff>
    </xdr:to>
    <xdr:pic>
      <xdr:nvPicPr>
        <xdr:cNvPr id="86" name="8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07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152400</xdr:colOff>
      <xdr:row>47</xdr:row>
      <xdr:rowOff>152400</xdr:rowOff>
    </xdr:to>
    <xdr:sp macro="" textlink="">
      <xdr:nvSpPr>
        <xdr:cNvPr id="87" name="Picture 22" hidden="1">
          <a:extLst>
            <a:ext uri="{63B3BB69-23CF-44E3-9099-C40C66FF867C}">
              <a14:compatExt xmlns:a14="http://schemas.microsoft.com/office/drawing/2010/main" spid="_x0000_s6166"/>
            </a:ext>
          </a:extLst>
        </xdr:cNvPr>
        <xdr:cNvSpPr/>
      </xdr:nvSpPr>
      <xdr:spPr>
        <a:xfrm>
          <a:off x="19669125" y="10725150"/>
          <a:ext cx="152400" cy="152400"/>
        </a:xfrm>
        <a:prstGeom prst="rect">
          <a:avLst/>
        </a:prstGeom>
      </xdr:spPr>
    </xdr:sp>
    <xdr:clientData/>
  </xdr:twoCellAnchor>
  <xdr:twoCellAnchor editAs="oneCell">
    <xdr:from>
      <xdr:col>20</xdr:col>
      <xdr:colOff>0</xdr:colOff>
      <xdr:row>47</xdr:row>
      <xdr:rowOff>0</xdr:rowOff>
    </xdr:from>
    <xdr:to>
      <xdr:col>20</xdr:col>
      <xdr:colOff>85725</xdr:colOff>
      <xdr:row>47</xdr:row>
      <xdr:rowOff>85725</xdr:rowOff>
    </xdr:to>
    <xdr:pic>
      <xdr:nvPicPr>
        <xdr:cNvPr id="88" name="8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85725</xdr:colOff>
      <xdr:row>47</xdr:row>
      <xdr:rowOff>85725</xdr:rowOff>
    </xdr:to>
    <xdr:pic>
      <xdr:nvPicPr>
        <xdr:cNvPr id="89" name="8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85725</xdr:colOff>
      <xdr:row>47</xdr:row>
      <xdr:rowOff>85725</xdr:rowOff>
    </xdr:to>
    <xdr:pic>
      <xdr:nvPicPr>
        <xdr:cNvPr id="90" name="8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47</xdr:row>
      <xdr:rowOff>0</xdr:rowOff>
    </xdr:from>
    <xdr:to>
      <xdr:col>19</xdr:col>
      <xdr:colOff>85725</xdr:colOff>
      <xdr:row>47</xdr:row>
      <xdr:rowOff>85725</xdr:rowOff>
    </xdr:to>
    <xdr:pic>
      <xdr:nvPicPr>
        <xdr:cNvPr id="91" name="9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07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152400</xdr:colOff>
      <xdr:row>47</xdr:row>
      <xdr:rowOff>152400</xdr:rowOff>
    </xdr:to>
    <xdr:sp macro="" textlink="">
      <xdr:nvSpPr>
        <xdr:cNvPr id="92" name="Picture 23" hidden="1">
          <a:extLst>
            <a:ext uri="{63B3BB69-23CF-44E3-9099-C40C66FF867C}">
              <a14:compatExt xmlns:a14="http://schemas.microsoft.com/office/drawing/2010/main" spid="_x0000_s6167"/>
            </a:ext>
          </a:extLst>
        </xdr:cNvPr>
        <xdr:cNvSpPr/>
      </xdr:nvSpPr>
      <xdr:spPr>
        <a:xfrm>
          <a:off x="19669125" y="10725150"/>
          <a:ext cx="152400" cy="152400"/>
        </a:xfrm>
        <a:prstGeom prst="rect">
          <a:avLst/>
        </a:prstGeom>
      </xdr:spPr>
    </xdr:sp>
    <xdr:clientData/>
  </xdr:twoCellAnchor>
  <xdr:twoCellAnchor editAs="oneCell">
    <xdr:from>
      <xdr:col>20</xdr:col>
      <xdr:colOff>0</xdr:colOff>
      <xdr:row>47</xdr:row>
      <xdr:rowOff>0</xdr:rowOff>
    </xdr:from>
    <xdr:to>
      <xdr:col>20</xdr:col>
      <xdr:colOff>85725</xdr:colOff>
      <xdr:row>47</xdr:row>
      <xdr:rowOff>85725</xdr:rowOff>
    </xdr:to>
    <xdr:pic>
      <xdr:nvPicPr>
        <xdr:cNvPr id="93" name="9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85725</xdr:colOff>
      <xdr:row>47</xdr:row>
      <xdr:rowOff>85725</xdr:rowOff>
    </xdr:to>
    <xdr:pic>
      <xdr:nvPicPr>
        <xdr:cNvPr id="94" name="9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85725</xdr:colOff>
      <xdr:row>47</xdr:row>
      <xdr:rowOff>85725</xdr:rowOff>
    </xdr:to>
    <xdr:pic>
      <xdr:nvPicPr>
        <xdr:cNvPr id="95" name="9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47</xdr:row>
      <xdr:rowOff>0</xdr:rowOff>
    </xdr:from>
    <xdr:to>
      <xdr:col>19</xdr:col>
      <xdr:colOff>85725</xdr:colOff>
      <xdr:row>47</xdr:row>
      <xdr:rowOff>85725</xdr:rowOff>
    </xdr:to>
    <xdr:pic>
      <xdr:nvPicPr>
        <xdr:cNvPr id="96" name="9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07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152400</xdr:colOff>
      <xdr:row>47</xdr:row>
      <xdr:rowOff>152400</xdr:rowOff>
    </xdr:to>
    <xdr:sp macro="" textlink="">
      <xdr:nvSpPr>
        <xdr:cNvPr id="97" name="Picture 24" hidden="1">
          <a:extLst>
            <a:ext uri="{63B3BB69-23CF-44E3-9099-C40C66FF867C}">
              <a14:compatExt xmlns:a14="http://schemas.microsoft.com/office/drawing/2010/main" spid="_x0000_s6168"/>
            </a:ext>
          </a:extLst>
        </xdr:cNvPr>
        <xdr:cNvSpPr/>
      </xdr:nvSpPr>
      <xdr:spPr>
        <a:xfrm>
          <a:off x="19669125" y="10725150"/>
          <a:ext cx="152400" cy="152400"/>
        </a:xfrm>
        <a:prstGeom prst="rect">
          <a:avLst/>
        </a:prstGeom>
      </xdr:spPr>
    </xdr:sp>
    <xdr:clientData/>
  </xdr:twoCellAnchor>
  <xdr:twoCellAnchor editAs="oneCell">
    <xdr:from>
      <xdr:col>20</xdr:col>
      <xdr:colOff>0</xdr:colOff>
      <xdr:row>47</xdr:row>
      <xdr:rowOff>0</xdr:rowOff>
    </xdr:from>
    <xdr:to>
      <xdr:col>20</xdr:col>
      <xdr:colOff>85725</xdr:colOff>
      <xdr:row>47</xdr:row>
      <xdr:rowOff>85725</xdr:rowOff>
    </xdr:to>
    <xdr:pic>
      <xdr:nvPicPr>
        <xdr:cNvPr id="98" name="9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85725</xdr:colOff>
      <xdr:row>47</xdr:row>
      <xdr:rowOff>85725</xdr:rowOff>
    </xdr:to>
    <xdr:pic>
      <xdr:nvPicPr>
        <xdr:cNvPr id="99" name="9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47</xdr:row>
      <xdr:rowOff>0</xdr:rowOff>
    </xdr:from>
    <xdr:to>
      <xdr:col>19</xdr:col>
      <xdr:colOff>85725</xdr:colOff>
      <xdr:row>47</xdr:row>
      <xdr:rowOff>85725</xdr:rowOff>
    </xdr:to>
    <xdr:pic>
      <xdr:nvPicPr>
        <xdr:cNvPr id="100" name="9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07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152400</xdr:colOff>
      <xdr:row>47</xdr:row>
      <xdr:rowOff>152400</xdr:rowOff>
    </xdr:to>
    <xdr:sp macro="" textlink="">
      <xdr:nvSpPr>
        <xdr:cNvPr id="101" name="Picture 25" hidden="1">
          <a:extLst>
            <a:ext uri="{63B3BB69-23CF-44E3-9099-C40C66FF867C}">
              <a14:compatExt xmlns:a14="http://schemas.microsoft.com/office/drawing/2010/main" spid="_x0000_s6169"/>
            </a:ext>
          </a:extLst>
        </xdr:cNvPr>
        <xdr:cNvSpPr/>
      </xdr:nvSpPr>
      <xdr:spPr>
        <a:xfrm>
          <a:off x="19669125" y="10725150"/>
          <a:ext cx="152400" cy="152400"/>
        </a:xfrm>
        <a:prstGeom prst="rect">
          <a:avLst/>
        </a:prstGeom>
      </xdr:spPr>
    </xdr:sp>
    <xdr:clientData/>
  </xdr:twoCellAnchor>
  <xdr:twoCellAnchor editAs="oneCell">
    <xdr:from>
      <xdr:col>20</xdr:col>
      <xdr:colOff>0</xdr:colOff>
      <xdr:row>47</xdr:row>
      <xdr:rowOff>0</xdr:rowOff>
    </xdr:from>
    <xdr:to>
      <xdr:col>20</xdr:col>
      <xdr:colOff>85725</xdr:colOff>
      <xdr:row>47</xdr:row>
      <xdr:rowOff>85725</xdr:rowOff>
    </xdr:to>
    <xdr:pic>
      <xdr:nvPicPr>
        <xdr:cNvPr id="102" name="10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85725</xdr:colOff>
      <xdr:row>47</xdr:row>
      <xdr:rowOff>85725</xdr:rowOff>
    </xdr:to>
    <xdr:pic>
      <xdr:nvPicPr>
        <xdr:cNvPr id="103" name="10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152400</xdr:colOff>
      <xdr:row>47</xdr:row>
      <xdr:rowOff>152400</xdr:rowOff>
    </xdr:to>
    <xdr:sp macro="" textlink="">
      <xdr:nvSpPr>
        <xdr:cNvPr id="104" name="Picture 26" hidden="1">
          <a:extLst>
            <a:ext uri="{63B3BB69-23CF-44E3-9099-C40C66FF867C}">
              <a14:compatExt xmlns:a14="http://schemas.microsoft.com/office/drawing/2010/main" spid="_x0000_s6170"/>
            </a:ext>
          </a:extLst>
        </xdr:cNvPr>
        <xdr:cNvSpPr/>
      </xdr:nvSpPr>
      <xdr:spPr>
        <a:xfrm>
          <a:off x="19669125" y="10725150"/>
          <a:ext cx="152400" cy="152400"/>
        </a:xfrm>
        <a:prstGeom prst="rect">
          <a:avLst/>
        </a:prstGeom>
      </xdr:spPr>
    </xdr:sp>
    <xdr:clientData/>
  </xdr:twoCellAnchor>
  <xdr:twoCellAnchor editAs="oneCell">
    <xdr:from>
      <xdr:col>20</xdr:col>
      <xdr:colOff>0</xdr:colOff>
      <xdr:row>47</xdr:row>
      <xdr:rowOff>0</xdr:rowOff>
    </xdr:from>
    <xdr:to>
      <xdr:col>20</xdr:col>
      <xdr:colOff>85725</xdr:colOff>
      <xdr:row>47</xdr:row>
      <xdr:rowOff>85725</xdr:rowOff>
    </xdr:to>
    <xdr:pic>
      <xdr:nvPicPr>
        <xdr:cNvPr id="105" name="10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85725</xdr:colOff>
      <xdr:row>47</xdr:row>
      <xdr:rowOff>85725</xdr:rowOff>
    </xdr:to>
    <xdr:pic>
      <xdr:nvPicPr>
        <xdr:cNvPr id="106" name="10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85725</xdr:colOff>
      <xdr:row>47</xdr:row>
      <xdr:rowOff>85725</xdr:rowOff>
    </xdr:to>
    <xdr:pic>
      <xdr:nvPicPr>
        <xdr:cNvPr id="107" name="10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47</xdr:row>
      <xdr:rowOff>0</xdr:rowOff>
    </xdr:from>
    <xdr:to>
      <xdr:col>19</xdr:col>
      <xdr:colOff>85725</xdr:colOff>
      <xdr:row>47</xdr:row>
      <xdr:rowOff>85725</xdr:rowOff>
    </xdr:to>
    <xdr:pic>
      <xdr:nvPicPr>
        <xdr:cNvPr id="108" name="10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07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152400</xdr:colOff>
      <xdr:row>47</xdr:row>
      <xdr:rowOff>152400</xdr:rowOff>
    </xdr:to>
    <xdr:sp macro="" textlink="">
      <xdr:nvSpPr>
        <xdr:cNvPr id="109" name="Picture 27" hidden="1">
          <a:extLst>
            <a:ext uri="{63B3BB69-23CF-44E3-9099-C40C66FF867C}">
              <a14:compatExt xmlns:a14="http://schemas.microsoft.com/office/drawing/2010/main" spid="_x0000_s6171"/>
            </a:ext>
          </a:extLst>
        </xdr:cNvPr>
        <xdr:cNvSpPr/>
      </xdr:nvSpPr>
      <xdr:spPr>
        <a:xfrm>
          <a:off x="19669125" y="10725150"/>
          <a:ext cx="152400" cy="152400"/>
        </a:xfrm>
        <a:prstGeom prst="rect">
          <a:avLst/>
        </a:prstGeom>
      </xdr:spPr>
    </xdr:sp>
    <xdr:clientData/>
  </xdr:twoCellAnchor>
  <xdr:twoCellAnchor editAs="oneCell">
    <xdr:from>
      <xdr:col>20</xdr:col>
      <xdr:colOff>0</xdr:colOff>
      <xdr:row>47</xdr:row>
      <xdr:rowOff>0</xdr:rowOff>
    </xdr:from>
    <xdr:to>
      <xdr:col>20</xdr:col>
      <xdr:colOff>85725</xdr:colOff>
      <xdr:row>47</xdr:row>
      <xdr:rowOff>85725</xdr:rowOff>
    </xdr:to>
    <xdr:pic>
      <xdr:nvPicPr>
        <xdr:cNvPr id="110" name="10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85725</xdr:colOff>
      <xdr:row>47</xdr:row>
      <xdr:rowOff>85725</xdr:rowOff>
    </xdr:to>
    <xdr:pic>
      <xdr:nvPicPr>
        <xdr:cNvPr id="111" name="1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47</xdr:row>
      <xdr:rowOff>0</xdr:rowOff>
    </xdr:from>
    <xdr:to>
      <xdr:col>19</xdr:col>
      <xdr:colOff>85725</xdr:colOff>
      <xdr:row>47</xdr:row>
      <xdr:rowOff>85725</xdr:rowOff>
    </xdr:to>
    <xdr:pic>
      <xdr:nvPicPr>
        <xdr:cNvPr id="112" name="1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07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152400</xdr:colOff>
      <xdr:row>47</xdr:row>
      <xdr:rowOff>152400</xdr:rowOff>
    </xdr:to>
    <xdr:sp macro="" textlink="">
      <xdr:nvSpPr>
        <xdr:cNvPr id="113" name="Picture 28" hidden="1">
          <a:extLst>
            <a:ext uri="{63B3BB69-23CF-44E3-9099-C40C66FF867C}">
              <a14:compatExt xmlns:a14="http://schemas.microsoft.com/office/drawing/2010/main" spid="_x0000_s6172"/>
            </a:ext>
          </a:extLst>
        </xdr:cNvPr>
        <xdr:cNvSpPr/>
      </xdr:nvSpPr>
      <xdr:spPr>
        <a:xfrm>
          <a:off x="19669125" y="10725150"/>
          <a:ext cx="152400" cy="152400"/>
        </a:xfrm>
        <a:prstGeom prst="rect">
          <a:avLst/>
        </a:prstGeom>
      </xdr:spPr>
    </xdr:sp>
    <xdr:clientData/>
  </xdr:twoCellAnchor>
  <xdr:twoCellAnchor editAs="oneCell">
    <xdr:from>
      <xdr:col>20</xdr:col>
      <xdr:colOff>0</xdr:colOff>
      <xdr:row>47</xdr:row>
      <xdr:rowOff>0</xdr:rowOff>
    </xdr:from>
    <xdr:to>
      <xdr:col>20</xdr:col>
      <xdr:colOff>85725</xdr:colOff>
      <xdr:row>47</xdr:row>
      <xdr:rowOff>85725</xdr:rowOff>
    </xdr:to>
    <xdr:pic>
      <xdr:nvPicPr>
        <xdr:cNvPr id="114" name="1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85725</xdr:colOff>
      <xdr:row>47</xdr:row>
      <xdr:rowOff>85725</xdr:rowOff>
    </xdr:to>
    <xdr:pic>
      <xdr:nvPicPr>
        <xdr:cNvPr id="115" name="1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85725</xdr:colOff>
      <xdr:row>47</xdr:row>
      <xdr:rowOff>85725</xdr:rowOff>
    </xdr:to>
    <xdr:pic>
      <xdr:nvPicPr>
        <xdr:cNvPr id="116" name="1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47</xdr:row>
      <xdr:rowOff>0</xdr:rowOff>
    </xdr:from>
    <xdr:to>
      <xdr:col>19</xdr:col>
      <xdr:colOff>85725</xdr:colOff>
      <xdr:row>47</xdr:row>
      <xdr:rowOff>85725</xdr:rowOff>
    </xdr:to>
    <xdr:pic>
      <xdr:nvPicPr>
        <xdr:cNvPr id="117" name="1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07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152400</xdr:colOff>
      <xdr:row>47</xdr:row>
      <xdr:rowOff>152400</xdr:rowOff>
    </xdr:to>
    <xdr:sp macro="" textlink="">
      <xdr:nvSpPr>
        <xdr:cNvPr id="118" name="Picture 29" hidden="1">
          <a:extLst>
            <a:ext uri="{63B3BB69-23CF-44E3-9099-C40C66FF867C}">
              <a14:compatExt xmlns:a14="http://schemas.microsoft.com/office/drawing/2010/main" spid="_x0000_s6173"/>
            </a:ext>
          </a:extLst>
        </xdr:cNvPr>
        <xdr:cNvSpPr/>
      </xdr:nvSpPr>
      <xdr:spPr>
        <a:xfrm>
          <a:off x="19669125" y="10725150"/>
          <a:ext cx="152400" cy="152400"/>
        </a:xfrm>
        <a:prstGeom prst="rect">
          <a:avLst/>
        </a:prstGeom>
      </xdr:spPr>
    </xdr:sp>
    <xdr:clientData/>
  </xdr:twoCellAnchor>
  <xdr:twoCellAnchor editAs="oneCell">
    <xdr:from>
      <xdr:col>20</xdr:col>
      <xdr:colOff>0</xdr:colOff>
      <xdr:row>47</xdr:row>
      <xdr:rowOff>0</xdr:rowOff>
    </xdr:from>
    <xdr:to>
      <xdr:col>20</xdr:col>
      <xdr:colOff>85725</xdr:colOff>
      <xdr:row>47</xdr:row>
      <xdr:rowOff>85725</xdr:rowOff>
    </xdr:to>
    <xdr:pic>
      <xdr:nvPicPr>
        <xdr:cNvPr id="119" name="1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85725</xdr:colOff>
      <xdr:row>47</xdr:row>
      <xdr:rowOff>85725</xdr:rowOff>
    </xdr:to>
    <xdr:pic>
      <xdr:nvPicPr>
        <xdr:cNvPr id="120" name="1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47</xdr:row>
      <xdr:rowOff>0</xdr:rowOff>
    </xdr:from>
    <xdr:to>
      <xdr:col>19</xdr:col>
      <xdr:colOff>85725</xdr:colOff>
      <xdr:row>47</xdr:row>
      <xdr:rowOff>85725</xdr:rowOff>
    </xdr:to>
    <xdr:pic>
      <xdr:nvPicPr>
        <xdr:cNvPr id="121" name="1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07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152400</xdr:colOff>
      <xdr:row>47</xdr:row>
      <xdr:rowOff>152400</xdr:rowOff>
    </xdr:to>
    <xdr:sp macro="" textlink="">
      <xdr:nvSpPr>
        <xdr:cNvPr id="122" name="Picture 30" hidden="1">
          <a:extLst>
            <a:ext uri="{63B3BB69-23CF-44E3-9099-C40C66FF867C}">
              <a14:compatExt xmlns:a14="http://schemas.microsoft.com/office/drawing/2010/main" spid="_x0000_s6174"/>
            </a:ext>
          </a:extLst>
        </xdr:cNvPr>
        <xdr:cNvSpPr/>
      </xdr:nvSpPr>
      <xdr:spPr>
        <a:xfrm>
          <a:off x="19669125" y="10725150"/>
          <a:ext cx="152400" cy="152400"/>
        </a:xfrm>
        <a:prstGeom prst="rect">
          <a:avLst/>
        </a:prstGeom>
      </xdr:spPr>
    </xdr:sp>
    <xdr:clientData/>
  </xdr:twoCellAnchor>
  <xdr:twoCellAnchor editAs="oneCell">
    <xdr:from>
      <xdr:col>20</xdr:col>
      <xdr:colOff>0</xdr:colOff>
      <xdr:row>47</xdr:row>
      <xdr:rowOff>0</xdr:rowOff>
    </xdr:from>
    <xdr:to>
      <xdr:col>20</xdr:col>
      <xdr:colOff>85725</xdr:colOff>
      <xdr:row>47</xdr:row>
      <xdr:rowOff>85725</xdr:rowOff>
    </xdr:to>
    <xdr:pic>
      <xdr:nvPicPr>
        <xdr:cNvPr id="123" name="1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85725</xdr:colOff>
      <xdr:row>47</xdr:row>
      <xdr:rowOff>85725</xdr:rowOff>
    </xdr:to>
    <xdr:pic>
      <xdr:nvPicPr>
        <xdr:cNvPr id="124" name="1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47</xdr:row>
      <xdr:rowOff>0</xdr:rowOff>
    </xdr:from>
    <xdr:to>
      <xdr:col>19</xdr:col>
      <xdr:colOff>85725</xdr:colOff>
      <xdr:row>47</xdr:row>
      <xdr:rowOff>85725</xdr:rowOff>
    </xdr:to>
    <xdr:pic>
      <xdr:nvPicPr>
        <xdr:cNvPr id="125" name="1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07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152400</xdr:colOff>
      <xdr:row>47</xdr:row>
      <xdr:rowOff>152400</xdr:rowOff>
    </xdr:to>
    <xdr:sp macro="" textlink="">
      <xdr:nvSpPr>
        <xdr:cNvPr id="126" name="Picture 31" hidden="1">
          <a:extLst>
            <a:ext uri="{63B3BB69-23CF-44E3-9099-C40C66FF867C}">
              <a14:compatExt xmlns:a14="http://schemas.microsoft.com/office/drawing/2010/main" spid="_x0000_s6175"/>
            </a:ext>
          </a:extLst>
        </xdr:cNvPr>
        <xdr:cNvSpPr/>
      </xdr:nvSpPr>
      <xdr:spPr>
        <a:xfrm>
          <a:off x="19669125" y="10725150"/>
          <a:ext cx="152400" cy="152400"/>
        </a:xfrm>
        <a:prstGeom prst="rect">
          <a:avLst/>
        </a:prstGeom>
      </xdr:spPr>
    </xdr:sp>
    <xdr:clientData/>
  </xdr:twoCellAnchor>
  <xdr:twoCellAnchor editAs="oneCell">
    <xdr:from>
      <xdr:col>20</xdr:col>
      <xdr:colOff>0</xdr:colOff>
      <xdr:row>47</xdr:row>
      <xdr:rowOff>0</xdr:rowOff>
    </xdr:from>
    <xdr:to>
      <xdr:col>20</xdr:col>
      <xdr:colOff>85725</xdr:colOff>
      <xdr:row>47</xdr:row>
      <xdr:rowOff>85725</xdr:rowOff>
    </xdr:to>
    <xdr:pic>
      <xdr:nvPicPr>
        <xdr:cNvPr id="127" name="1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85725</xdr:colOff>
      <xdr:row>47</xdr:row>
      <xdr:rowOff>85725</xdr:rowOff>
    </xdr:to>
    <xdr:pic>
      <xdr:nvPicPr>
        <xdr:cNvPr id="128" name="1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152400</xdr:colOff>
      <xdr:row>47</xdr:row>
      <xdr:rowOff>152400</xdr:rowOff>
    </xdr:to>
    <xdr:sp macro="" textlink="">
      <xdr:nvSpPr>
        <xdr:cNvPr id="129" name="Picture 32" hidden="1">
          <a:extLst>
            <a:ext uri="{63B3BB69-23CF-44E3-9099-C40C66FF867C}">
              <a14:compatExt xmlns:a14="http://schemas.microsoft.com/office/drawing/2010/main" spid="_x0000_s6176"/>
            </a:ext>
          </a:extLst>
        </xdr:cNvPr>
        <xdr:cNvSpPr/>
      </xdr:nvSpPr>
      <xdr:spPr>
        <a:xfrm>
          <a:off x="19669125" y="10725150"/>
          <a:ext cx="152400" cy="152400"/>
        </a:xfrm>
        <a:prstGeom prst="rect">
          <a:avLst/>
        </a:prstGeom>
      </xdr:spPr>
    </xdr:sp>
    <xdr:clientData/>
  </xdr:twoCellAnchor>
  <xdr:twoCellAnchor editAs="oneCell">
    <xdr:from>
      <xdr:col>20</xdr:col>
      <xdr:colOff>0</xdr:colOff>
      <xdr:row>47</xdr:row>
      <xdr:rowOff>0</xdr:rowOff>
    </xdr:from>
    <xdr:to>
      <xdr:col>20</xdr:col>
      <xdr:colOff>85725</xdr:colOff>
      <xdr:row>47</xdr:row>
      <xdr:rowOff>85725</xdr:rowOff>
    </xdr:to>
    <xdr:pic>
      <xdr:nvPicPr>
        <xdr:cNvPr id="130" name="1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85725</xdr:colOff>
      <xdr:row>47</xdr:row>
      <xdr:rowOff>85725</xdr:rowOff>
    </xdr:to>
    <xdr:pic>
      <xdr:nvPicPr>
        <xdr:cNvPr id="131" name="1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85725</xdr:colOff>
      <xdr:row>47</xdr:row>
      <xdr:rowOff>85725</xdr:rowOff>
    </xdr:to>
    <xdr:pic>
      <xdr:nvPicPr>
        <xdr:cNvPr id="132" name="1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47</xdr:row>
      <xdr:rowOff>0</xdr:rowOff>
    </xdr:from>
    <xdr:to>
      <xdr:col>19</xdr:col>
      <xdr:colOff>85725</xdr:colOff>
      <xdr:row>47</xdr:row>
      <xdr:rowOff>85725</xdr:rowOff>
    </xdr:to>
    <xdr:pic>
      <xdr:nvPicPr>
        <xdr:cNvPr id="133" name="1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07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152400</xdr:colOff>
      <xdr:row>47</xdr:row>
      <xdr:rowOff>152400</xdr:rowOff>
    </xdr:to>
    <xdr:sp macro="" textlink="">
      <xdr:nvSpPr>
        <xdr:cNvPr id="134" name="Picture 33" hidden="1">
          <a:extLst>
            <a:ext uri="{63B3BB69-23CF-44E3-9099-C40C66FF867C}">
              <a14:compatExt xmlns:a14="http://schemas.microsoft.com/office/drawing/2010/main" spid="_x0000_s6177"/>
            </a:ext>
          </a:extLst>
        </xdr:cNvPr>
        <xdr:cNvSpPr/>
      </xdr:nvSpPr>
      <xdr:spPr>
        <a:xfrm>
          <a:off x="19669125" y="10725150"/>
          <a:ext cx="152400" cy="152400"/>
        </a:xfrm>
        <a:prstGeom prst="rect">
          <a:avLst/>
        </a:prstGeom>
      </xdr:spPr>
    </xdr:sp>
    <xdr:clientData/>
  </xdr:twoCellAnchor>
  <xdr:twoCellAnchor editAs="oneCell">
    <xdr:from>
      <xdr:col>20</xdr:col>
      <xdr:colOff>0</xdr:colOff>
      <xdr:row>47</xdr:row>
      <xdr:rowOff>0</xdr:rowOff>
    </xdr:from>
    <xdr:to>
      <xdr:col>20</xdr:col>
      <xdr:colOff>85725</xdr:colOff>
      <xdr:row>47</xdr:row>
      <xdr:rowOff>85725</xdr:rowOff>
    </xdr:to>
    <xdr:pic>
      <xdr:nvPicPr>
        <xdr:cNvPr id="135" name="1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85725</xdr:colOff>
      <xdr:row>47</xdr:row>
      <xdr:rowOff>85725</xdr:rowOff>
    </xdr:to>
    <xdr:pic>
      <xdr:nvPicPr>
        <xdr:cNvPr id="136" name="1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47</xdr:row>
      <xdr:rowOff>0</xdr:rowOff>
    </xdr:from>
    <xdr:to>
      <xdr:col>19</xdr:col>
      <xdr:colOff>85725</xdr:colOff>
      <xdr:row>47</xdr:row>
      <xdr:rowOff>85725</xdr:rowOff>
    </xdr:to>
    <xdr:pic>
      <xdr:nvPicPr>
        <xdr:cNvPr id="137" name="1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07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152400</xdr:colOff>
      <xdr:row>47</xdr:row>
      <xdr:rowOff>152400</xdr:rowOff>
    </xdr:to>
    <xdr:sp macro="" textlink="">
      <xdr:nvSpPr>
        <xdr:cNvPr id="138" name="Picture 34" hidden="1">
          <a:extLst>
            <a:ext uri="{63B3BB69-23CF-44E3-9099-C40C66FF867C}">
              <a14:compatExt xmlns:a14="http://schemas.microsoft.com/office/drawing/2010/main" spid="_x0000_s6178"/>
            </a:ext>
          </a:extLst>
        </xdr:cNvPr>
        <xdr:cNvSpPr/>
      </xdr:nvSpPr>
      <xdr:spPr>
        <a:xfrm>
          <a:off x="19669125" y="10725150"/>
          <a:ext cx="152400" cy="152400"/>
        </a:xfrm>
        <a:prstGeom prst="rect">
          <a:avLst/>
        </a:prstGeom>
      </xdr:spPr>
    </xdr:sp>
    <xdr:clientData/>
  </xdr:twoCellAnchor>
  <xdr:twoCellAnchor editAs="oneCell">
    <xdr:from>
      <xdr:col>20</xdr:col>
      <xdr:colOff>0</xdr:colOff>
      <xdr:row>47</xdr:row>
      <xdr:rowOff>0</xdr:rowOff>
    </xdr:from>
    <xdr:to>
      <xdr:col>20</xdr:col>
      <xdr:colOff>85725</xdr:colOff>
      <xdr:row>47</xdr:row>
      <xdr:rowOff>85725</xdr:rowOff>
    </xdr:to>
    <xdr:pic>
      <xdr:nvPicPr>
        <xdr:cNvPr id="139" name="1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85725</xdr:colOff>
      <xdr:row>47</xdr:row>
      <xdr:rowOff>85725</xdr:rowOff>
    </xdr:to>
    <xdr:pic>
      <xdr:nvPicPr>
        <xdr:cNvPr id="140" name="1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85725</xdr:colOff>
      <xdr:row>47</xdr:row>
      <xdr:rowOff>85725</xdr:rowOff>
    </xdr:to>
    <xdr:pic>
      <xdr:nvPicPr>
        <xdr:cNvPr id="141" name="14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47</xdr:row>
      <xdr:rowOff>0</xdr:rowOff>
    </xdr:from>
    <xdr:to>
      <xdr:col>19</xdr:col>
      <xdr:colOff>85725</xdr:colOff>
      <xdr:row>47</xdr:row>
      <xdr:rowOff>85725</xdr:rowOff>
    </xdr:to>
    <xdr:pic>
      <xdr:nvPicPr>
        <xdr:cNvPr id="142" name="1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07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152400</xdr:colOff>
      <xdr:row>47</xdr:row>
      <xdr:rowOff>152400</xdr:rowOff>
    </xdr:to>
    <xdr:sp macro="" textlink="">
      <xdr:nvSpPr>
        <xdr:cNvPr id="143" name="Picture 35" hidden="1">
          <a:extLst>
            <a:ext uri="{63B3BB69-23CF-44E3-9099-C40C66FF867C}">
              <a14:compatExt xmlns:a14="http://schemas.microsoft.com/office/drawing/2010/main" spid="_x0000_s6179"/>
            </a:ext>
          </a:extLst>
        </xdr:cNvPr>
        <xdr:cNvSpPr/>
      </xdr:nvSpPr>
      <xdr:spPr>
        <a:xfrm>
          <a:off x="19669125" y="10725150"/>
          <a:ext cx="152400" cy="152400"/>
        </a:xfrm>
        <a:prstGeom prst="rect">
          <a:avLst/>
        </a:prstGeom>
      </xdr:spPr>
    </xdr:sp>
    <xdr:clientData/>
  </xdr:twoCellAnchor>
  <xdr:twoCellAnchor editAs="oneCell">
    <xdr:from>
      <xdr:col>20</xdr:col>
      <xdr:colOff>0</xdr:colOff>
      <xdr:row>47</xdr:row>
      <xdr:rowOff>0</xdr:rowOff>
    </xdr:from>
    <xdr:to>
      <xdr:col>20</xdr:col>
      <xdr:colOff>85725</xdr:colOff>
      <xdr:row>47</xdr:row>
      <xdr:rowOff>85725</xdr:rowOff>
    </xdr:to>
    <xdr:pic>
      <xdr:nvPicPr>
        <xdr:cNvPr id="144" name="1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85725</xdr:colOff>
      <xdr:row>47</xdr:row>
      <xdr:rowOff>85725</xdr:rowOff>
    </xdr:to>
    <xdr:pic>
      <xdr:nvPicPr>
        <xdr:cNvPr id="145" name="1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85725</xdr:colOff>
      <xdr:row>47</xdr:row>
      <xdr:rowOff>85725</xdr:rowOff>
    </xdr:to>
    <xdr:pic>
      <xdr:nvPicPr>
        <xdr:cNvPr id="146" name="1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47</xdr:row>
      <xdr:rowOff>0</xdr:rowOff>
    </xdr:from>
    <xdr:to>
      <xdr:col>19</xdr:col>
      <xdr:colOff>85725</xdr:colOff>
      <xdr:row>47</xdr:row>
      <xdr:rowOff>85725</xdr:rowOff>
    </xdr:to>
    <xdr:pic>
      <xdr:nvPicPr>
        <xdr:cNvPr id="147" name="1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07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152400</xdr:colOff>
      <xdr:row>47</xdr:row>
      <xdr:rowOff>152400</xdr:rowOff>
    </xdr:to>
    <xdr:sp macro="" textlink="">
      <xdr:nvSpPr>
        <xdr:cNvPr id="148" name="Picture 36" hidden="1">
          <a:extLst>
            <a:ext uri="{63B3BB69-23CF-44E3-9099-C40C66FF867C}">
              <a14:compatExt xmlns:a14="http://schemas.microsoft.com/office/drawing/2010/main" spid="_x0000_s6180"/>
            </a:ext>
          </a:extLst>
        </xdr:cNvPr>
        <xdr:cNvSpPr/>
      </xdr:nvSpPr>
      <xdr:spPr>
        <a:xfrm>
          <a:off x="19669125" y="10725150"/>
          <a:ext cx="152400" cy="152400"/>
        </a:xfrm>
        <a:prstGeom prst="rect">
          <a:avLst/>
        </a:prstGeom>
      </xdr:spPr>
    </xdr:sp>
    <xdr:clientData/>
  </xdr:twoCellAnchor>
  <xdr:twoCellAnchor editAs="oneCell">
    <xdr:from>
      <xdr:col>20</xdr:col>
      <xdr:colOff>0</xdr:colOff>
      <xdr:row>47</xdr:row>
      <xdr:rowOff>0</xdr:rowOff>
    </xdr:from>
    <xdr:to>
      <xdr:col>20</xdr:col>
      <xdr:colOff>85725</xdr:colOff>
      <xdr:row>47</xdr:row>
      <xdr:rowOff>85725</xdr:rowOff>
    </xdr:to>
    <xdr:pic>
      <xdr:nvPicPr>
        <xdr:cNvPr id="149" name="1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85725</xdr:colOff>
      <xdr:row>47</xdr:row>
      <xdr:rowOff>85725</xdr:rowOff>
    </xdr:to>
    <xdr:pic>
      <xdr:nvPicPr>
        <xdr:cNvPr id="150" name="1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47</xdr:row>
      <xdr:rowOff>0</xdr:rowOff>
    </xdr:from>
    <xdr:to>
      <xdr:col>19</xdr:col>
      <xdr:colOff>85725</xdr:colOff>
      <xdr:row>47</xdr:row>
      <xdr:rowOff>85725</xdr:rowOff>
    </xdr:to>
    <xdr:pic>
      <xdr:nvPicPr>
        <xdr:cNvPr id="151" name="1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07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152400</xdr:colOff>
      <xdr:row>47</xdr:row>
      <xdr:rowOff>152400</xdr:rowOff>
    </xdr:to>
    <xdr:sp macro="" textlink="">
      <xdr:nvSpPr>
        <xdr:cNvPr id="152" name="Picture 37" hidden="1">
          <a:extLst>
            <a:ext uri="{63B3BB69-23CF-44E3-9099-C40C66FF867C}">
              <a14:compatExt xmlns:a14="http://schemas.microsoft.com/office/drawing/2010/main" spid="_x0000_s6181"/>
            </a:ext>
          </a:extLst>
        </xdr:cNvPr>
        <xdr:cNvSpPr/>
      </xdr:nvSpPr>
      <xdr:spPr>
        <a:xfrm>
          <a:off x="19669125" y="10725150"/>
          <a:ext cx="152400" cy="152400"/>
        </a:xfrm>
        <a:prstGeom prst="rect">
          <a:avLst/>
        </a:prstGeom>
      </xdr:spPr>
    </xdr:sp>
    <xdr:clientData/>
  </xdr:twoCellAnchor>
  <xdr:twoCellAnchor editAs="oneCell">
    <xdr:from>
      <xdr:col>20</xdr:col>
      <xdr:colOff>0</xdr:colOff>
      <xdr:row>47</xdr:row>
      <xdr:rowOff>0</xdr:rowOff>
    </xdr:from>
    <xdr:to>
      <xdr:col>20</xdr:col>
      <xdr:colOff>85725</xdr:colOff>
      <xdr:row>47</xdr:row>
      <xdr:rowOff>85725</xdr:rowOff>
    </xdr:to>
    <xdr:pic>
      <xdr:nvPicPr>
        <xdr:cNvPr id="153" name="1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85725</xdr:colOff>
      <xdr:row>47</xdr:row>
      <xdr:rowOff>85725</xdr:rowOff>
    </xdr:to>
    <xdr:pic>
      <xdr:nvPicPr>
        <xdr:cNvPr id="154" name="1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6912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47</xdr:row>
      <xdr:rowOff>0</xdr:rowOff>
    </xdr:from>
    <xdr:to>
      <xdr:col>20</xdr:col>
      <xdr:colOff>152400</xdr:colOff>
      <xdr:row>47</xdr:row>
      <xdr:rowOff>152400</xdr:rowOff>
    </xdr:to>
    <xdr:pic>
      <xdr:nvPicPr>
        <xdr:cNvPr id="155" name="Picture 20"/>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669125" y="10725150"/>
          <a:ext cx="152400" cy="152400"/>
        </a:xfrm>
        <a:prstGeom prst="rect">
          <a:avLst/>
        </a:prstGeom>
        <a:noFill/>
        <a:ln w="9525">
          <a:miter lim="800000"/>
          <a:headEnd/>
          <a:tailEnd/>
        </a:ln>
      </xdr:spPr>
    </xdr:pic>
    <xdr:clientData/>
  </xdr:twoCellAnchor>
  <xdr:twoCellAnchor editAs="oneCell">
    <xdr:from>
      <xdr:col>20</xdr:col>
      <xdr:colOff>0</xdr:colOff>
      <xdr:row>47</xdr:row>
      <xdr:rowOff>0</xdr:rowOff>
    </xdr:from>
    <xdr:to>
      <xdr:col>20</xdr:col>
      <xdr:colOff>152400</xdr:colOff>
      <xdr:row>47</xdr:row>
      <xdr:rowOff>152400</xdr:rowOff>
    </xdr:to>
    <xdr:pic>
      <xdr:nvPicPr>
        <xdr:cNvPr id="156" name="Picture 2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669125" y="10725150"/>
          <a:ext cx="152400" cy="152400"/>
        </a:xfrm>
        <a:prstGeom prst="rect">
          <a:avLst/>
        </a:prstGeom>
        <a:noFill/>
        <a:ln w="9525">
          <a:miter lim="800000"/>
          <a:headEnd/>
          <a:tailEnd/>
        </a:ln>
      </xdr:spPr>
    </xdr:pic>
    <xdr:clientData/>
  </xdr:twoCellAnchor>
  <xdr:twoCellAnchor editAs="oneCell">
    <xdr:from>
      <xdr:col>20</xdr:col>
      <xdr:colOff>0</xdr:colOff>
      <xdr:row>47</xdr:row>
      <xdr:rowOff>0</xdr:rowOff>
    </xdr:from>
    <xdr:to>
      <xdr:col>20</xdr:col>
      <xdr:colOff>152400</xdr:colOff>
      <xdr:row>47</xdr:row>
      <xdr:rowOff>152400</xdr:rowOff>
    </xdr:to>
    <xdr:pic>
      <xdr:nvPicPr>
        <xdr:cNvPr id="157" name="Picture 2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669125" y="10725150"/>
          <a:ext cx="152400" cy="152400"/>
        </a:xfrm>
        <a:prstGeom prst="rect">
          <a:avLst/>
        </a:prstGeom>
        <a:noFill/>
        <a:ln w="9525">
          <a:miter lim="800000"/>
          <a:headEnd/>
          <a:tailEnd/>
        </a:ln>
      </xdr:spPr>
    </xdr:pic>
    <xdr:clientData/>
  </xdr:twoCellAnchor>
  <xdr:twoCellAnchor editAs="oneCell">
    <xdr:from>
      <xdr:col>20</xdr:col>
      <xdr:colOff>0</xdr:colOff>
      <xdr:row>47</xdr:row>
      <xdr:rowOff>0</xdr:rowOff>
    </xdr:from>
    <xdr:to>
      <xdr:col>20</xdr:col>
      <xdr:colOff>152400</xdr:colOff>
      <xdr:row>47</xdr:row>
      <xdr:rowOff>152400</xdr:rowOff>
    </xdr:to>
    <xdr:pic>
      <xdr:nvPicPr>
        <xdr:cNvPr id="158" name="Picture 23"/>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669125" y="10725150"/>
          <a:ext cx="152400" cy="152400"/>
        </a:xfrm>
        <a:prstGeom prst="rect">
          <a:avLst/>
        </a:prstGeom>
        <a:noFill/>
        <a:ln w="9525">
          <a:miter lim="800000"/>
          <a:headEnd/>
          <a:tailEnd/>
        </a:ln>
      </xdr:spPr>
    </xdr:pic>
    <xdr:clientData/>
  </xdr:twoCellAnchor>
  <xdr:twoCellAnchor editAs="oneCell">
    <xdr:from>
      <xdr:col>20</xdr:col>
      <xdr:colOff>0</xdr:colOff>
      <xdr:row>47</xdr:row>
      <xdr:rowOff>0</xdr:rowOff>
    </xdr:from>
    <xdr:to>
      <xdr:col>20</xdr:col>
      <xdr:colOff>152400</xdr:colOff>
      <xdr:row>47</xdr:row>
      <xdr:rowOff>152400</xdr:rowOff>
    </xdr:to>
    <xdr:pic>
      <xdr:nvPicPr>
        <xdr:cNvPr id="159" name="Picture 24"/>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669125" y="10725150"/>
          <a:ext cx="152400" cy="152400"/>
        </a:xfrm>
        <a:prstGeom prst="rect">
          <a:avLst/>
        </a:prstGeom>
        <a:noFill/>
        <a:ln w="9525">
          <a:miter lim="800000"/>
          <a:headEnd/>
          <a:tailEnd/>
        </a:ln>
      </xdr:spPr>
    </xdr:pic>
    <xdr:clientData/>
  </xdr:twoCellAnchor>
  <xdr:twoCellAnchor editAs="oneCell">
    <xdr:from>
      <xdr:col>20</xdr:col>
      <xdr:colOff>0</xdr:colOff>
      <xdr:row>47</xdr:row>
      <xdr:rowOff>0</xdr:rowOff>
    </xdr:from>
    <xdr:to>
      <xdr:col>20</xdr:col>
      <xdr:colOff>152400</xdr:colOff>
      <xdr:row>47</xdr:row>
      <xdr:rowOff>152400</xdr:rowOff>
    </xdr:to>
    <xdr:pic>
      <xdr:nvPicPr>
        <xdr:cNvPr id="160" name="Picture 25"/>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669125" y="10725150"/>
          <a:ext cx="152400" cy="152400"/>
        </a:xfrm>
        <a:prstGeom prst="rect">
          <a:avLst/>
        </a:prstGeom>
        <a:noFill/>
        <a:ln w="9525">
          <a:miter lim="800000"/>
          <a:headEnd/>
          <a:tailEnd/>
        </a:ln>
      </xdr:spPr>
    </xdr:pic>
    <xdr:clientData/>
  </xdr:twoCellAnchor>
  <xdr:twoCellAnchor editAs="oneCell">
    <xdr:from>
      <xdr:col>20</xdr:col>
      <xdr:colOff>0</xdr:colOff>
      <xdr:row>47</xdr:row>
      <xdr:rowOff>0</xdr:rowOff>
    </xdr:from>
    <xdr:to>
      <xdr:col>20</xdr:col>
      <xdr:colOff>152400</xdr:colOff>
      <xdr:row>47</xdr:row>
      <xdr:rowOff>152400</xdr:rowOff>
    </xdr:to>
    <xdr:pic>
      <xdr:nvPicPr>
        <xdr:cNvPr id="161" name="Picture 26"/>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669125" y="10725150"/>
          <a:ext cx="152400" cy="152400"/>
        </a:xfrm>
        <a:prstGeom prst="rect">
          <a:avLst/>
        </a:prstGeom>
        <a:noFill/>
        <a:ln w="9525">
          <a:miter lim="800000"/>
          <a:headEnd/>
          <a:tailEnd/>
        </a:ln>
      </xdr:spPr>
    </xdr:pic>
    <xdr:clientData/>
  </xdr:twoCellAnchor>
  <xdr:twoCellAnchor editAs="oneCell">
    <xdr:from>
      <xdr:col>20</xdr:col>
      <xdr:colOff>0</xdr:colOff>
      <xdr:row>47</xdr:row>
      <xdr:rowOff>0</xdr:rowOff>
    </xdr:from>
    <xdr:to>
      <xdr:col>20</xdr:col>
      <xdr:colOff>152400</xdr:colOff>
      <xdr:row>47</xdr:row>
      <xdr:rowOff>152400</xdr:rowOff>
    </xdr:to>
    <xdr:pic>
      <xdr:nvPicPr>
        <xdr:cNvPr id="162" name="Picture 27"/>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669125" y="10725150"/>
          <a:ext cx="152400" cy="152400"/>
        </a:xfrm>
        <a:prstGeom prst="rect">
          <a:avLst/>
        </a:prstGeom>
        <a:noFill/>
        <a:ln w="9525">
          <a:miter lim="800000"/>
          <a:headEnd/>
          <a:tailEnd/>
        </a:ln>
      </xdr:spPr>
    </xdr:pic>
    <xdr:clientData/>
  </xdr:twoCellAnchor>
  <xdr:twoCellAnchor editAs="oneCell">
    <xdr:from>
      <xdr:col>20</xdr:col>
      <xdr:colOff>0</xdr:colOff>
      <xdr:row>47</xdr:row>
      <xdr:rowOff>0</xdr:rowOff>
    </xdr:from>
    <xdr:to>
      <xdr:col>20</xdr:col>
      <xdr:colOff>152400</xdr:colOff>
      <xdr:row>47</xdr:row>
      <xdr:rowOff>152400</xdr:rowOff>
    </xdr:to>
    <xdr:pic>
      <xdr:nvPicPr>
        <xdr:cNvPr id="163" name="Picture 28"/>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669125" y="10725150"/>
          <a:ext cx="152400" cy="152400"/>
        </a:xfrm>
        <a:prstGeom prst="rect">
          <a:avLst/>
        </a:prstGeom>
        <a:noFill/>
        <a:ln w="9525">
          <a:miter lim="800000"/>
          <a:headEnd/>
          <a:tailEnd/>
        </a:ln>
      </xdr:spPr>
    </xdr:pic>
    <xdr:clientData/>
  </xdr:twoCellAnchor>
  <xdr:twoCellAnchor editAs="oneCell">
    <xdr:from>
      <xdr:col>20</xdr:col>
      <xdr:colOff>0</xdr:colOff>
      <xdr:row>47</xdr:row>
      <xdr:rowOff>0</xdr:rowOff>
    </xdr:from>
    <xdr:to>
      <xdr:col>20</xdr:col>
      <xdr:colOff>152400</xdr:colOff>
      <xdr:row>47</xdr:row>
      <xdr:rowOff>152400</xdr:rowOff>
    </xdr:to>
    <xdr:pic>
      <xdr:nvPicPr>
        <xdr:cNvPr id="164" name="Picture 29"/>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669125" y="10725150"/>
          <a:ext cx="152400" cy="152400"/>
        </a:xfrm>
        <a:prstGeom prst="rect">
          <a:avLst/>
        </a:prstGeom>
        <a:noFill/>
        <a:ln w="9525">
          <a:miter lim="800000"/>
          <a:headEnd/>
          <a:tailEnd/>
        </a:ln>
      </xdr:spPr>
    </xdr:pic>
    <xdr:clientData/>
  </xdr:twoCellAnchor>
  <xdr:twoCellAnchor editAs="oneCell">
    <xdr:from>
      <xdr:col>20</xdr:col>
      <xdr:colOff>0</xdr:colOff>
      <xdr:row>47</xdr:row>
      <xdr:rowOff>0</xdr:rowOff>
    </xdr:from>
    <xdr:to>
      <xdr:col>20</xdr:col>
      <xdr:colOff>152400</xdr:colOff>
      <xdr:row>47</xdr:row>
      <xdr:rowOff>152400</xdr:rowOff>
    </xdr:to>
    <xdr:pic>
      <xdr:nvPicPr>
        <xdr:cNvPr id="165" name="Picture 30"/>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669125" y="10725150"/>
          <a:ext cx="152400" cy="152400"/>
        </a:xfrm>
        <a:prstGeom prst="rect">
          <a:avLst/>
        </a:prstGeom>
        <a:noFill/>
        <a:ln w="9525">
          <a:miter lim="800000"/>
          <a:headEnd/>
          <a:tailEnd/>
        </a:ln>
      </xdr:spPr>
    </xdr:pic>
    <xdr:clientData/>
  </xdr:twoCellAnchor>
  <xdr:twoCellAnchor editAs="oneCell">
    <xdr:from>
      <xdr:col>20</xdr:col>
      <xdr:colOff>0</xdr:colOff>
      <xdr:row>47</xdr:row>
      <xdr:rowOff>0</xdr:rowOff>
    </xdr:from>
    <xdr:to>
      <xdr:col>20</xdr:col>
      <xdr:colOff>152400</xdr:colOff>
      <xdr:row>47</xdr:row>
      <xdr:rowOff>152400</xdr:rowOff>
    </xdr:to>
    <xdr:pic>
      <xdr:nvPicPr>
        <xdr:cNvPr id="166" name="Picture 3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669125" y="10725150"/>
          <a:ext cx="152400" cy="152400"/>
        </a:xfrm>
        <a:prstGeom prst="rect">
          <a:avLst/>
        </a:prstGeom>
        <a:noFill/>
        <a:ln w="9525">
          <a:miter lim="800000"/>
          <a:headEnd/>
          <a:tailEnd/>
        </a:ln>
      </xdr:spPr>
    </xdr:pic>
    <xdr:clientData/>
  </xdr:twoCellAnchor>
  <xdr:twoCellAnchor editAs="oneCell">
    <xdr:from>
      <xdr:col>20</xdr:col>
      <xdr:colOff>0</xdr:colOff>
      <xdr:row>47</xdr:row>
      <xdr:rowOff>0</xdr:rowOff>
    </xdr:from>
    <xdr:to>
      <xdr:col>20</xdr:col>
      <xdr:colOff>152400</xdr:colOff>
      <xdr:row>47</xdr:row>
      <xdr:rowOff>152400</xdr:rowOff>
    </xdr:to>
    <xdr:pic>
      <xdr:nvPicPr>
        <xdr:cNvPr id="167" name="Picture 3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669125" y="10725150"/>
          <a:ext cx="152400" cy="152400"/>
        </a:xfrm>
        <a:prstGeom prst="rect">
          <a:avLst/>
        </a:prstGeom>
        <a:noFill/>
        <a:ln w="9525">
          <a:miter lim="800000"/>
          <a:headEnd/>
          <a:tailEnd/>
        </a:ln>
      </xdr:spPr>
    </xdr:pic>
    <xdr:clientData/>
  </xdr:twoCellAnchor>
  <xdr:twoCellAnchor editAs="oneCell">
    <xdr:from>
      <xdr:col>20</xdr:col>
      <xdr:colOff>0</xdr:colOff>
      <xdr:row>47</xdr:row>
      <xdr:rowOff>0</xdr:rowOff>
    </xdr:from>
    <xdr:to>
      <xdr:col>20</xdr:col>
      <xdr:colOff>152400</xdr:colOff>
      <xdr:row>47</xdr:row>
      <xdr:rowOff>152400</xdr:rowOff>
    </xdr:to>
    <xdr:pic>
      <xdr:nvPicPr>
        <xdr:cNvPr id="168" name="Picture 33"/>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669125" y="10725150"/>
          <a:ext cx="152400" cy="152400"/>
        </a:xfrm>
        <a:prstGeom prst="rect">
          <a:avLst/>
        </a:prstGeom>
        <a:noFill/>
        <a:ln w="9525">
          <a:miter lim="800000"/>
          <a:headEnd/>
          <a:tailEnd/>
        </a:ln>
      </xdr:spPr>
    </xdr:pic>
    <xdr:clientData/>
  </xdr:twoCellAnchor>
  <xdr:twoCellAnchor editAs="oneCell">
    <xdr:from>
      <xdr:col>20</xdr:col>
      <xdr:colOff>0</xdr:colOff>
      <xdr:row>47</xdr:row>
      <xdr:rowOff>0</xdr:rowOff>
    </xdr:from>
    <xdr:to>
      <xdr:col>20</xdr:col>
      <xdr:colOff>152400</xdr:colOff>
      <xdr:row>47</xdr:row>
      <xdr:rowOff>152400</xdr:rowOff>
    </xdr:to>
    <xdr:pic>
      <xdr:nvPicPr>
        <xdr:cNvPr id="169" name="Picture 34"/>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669125" y="10725150"/>
          <a:ext cx="152400" cy="152400"/>
        </a:xfrm>
        <a:prstGeom prst="rect">
          <a:avLst/>
        </a:prstGeom>
        <a:noFill/>
        <a:ln w="9525">
          <a:miter lim="800000"/>
          <a:headEnd/>
          <a:tailEnd/>
        </a:ln>
      </xdr:spPr>
    </xdr:pic>
    <xdr:clientData/>
  </xdr:twoCellAnchor>
  <xdr:twoCellAnchor editAs="oneCell">
    <xdr:from>
      <xdr:col>20</xdr:col>
      <xdr:colOff>0</xdr:colOff>
      <xdr:row>47</xdr:row>
      <xdr:rowOff>0</xdr:rowOff>
    </xdr:from>
    <xdr:to>
      <xdr:col>20</xdr:col>
      <xdr:colOff>152400</xdr:colOff>
      <xdr:row>47</xdr:row>
      <xdr:rowOff>152400</xdr:rowOff>
    </xdr:to>
    <xdr:pic>
      <xdr:nvPicPr>
        <xdr:cNvPr id="170" name="Picture 35"/>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669125" y="10725150"/>
          <a:ext cx="152400" cy="152400"/>
        </a:xfrm>
        <a:prstGeom prst="rect">
          <a:avLst/>
        </a:prstGeom>
        <a:noFill/>
        <a:ln w="9525">
          <a:miter lim="800000"/>
          <a:headEnd/>
          <a:tailEnd/>
        </a:ln>
      </xdr:spPr>
    </xdr:pic>
    <xdr:clientData/>
  </xdr:twoCellAnchor>
  <xdr:twoCellAnchor editAs="oneCell">
    <xdr:from>
      <xdr:col>20</xdr:col>
      <xdr:colOff>0</xdr:colOff>
      <xdr:row>47</xdr:row>
      <xdr:rowOff>0</xdr:rowOff>
    </xdr:from>
    <xdr:to>
      <xdr:col>20</xdr:col>
      <xdr:colOff>152400</xdr:colOff>
      <xdr:row>47</xdr:row>
      <xdr:rowOff>152400</xdr:rowOff>
    </xdr:to>
    <xdr:pic>
      <xdr:nvPicPr>
        <xdr:cNvPr id="171" name="Picture 36"/>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669125" y="10725150"/>
          <a:ext cx="152400" cy="152400"/>
        </a:xfrm>
        <a:prstGeom prst="rect">
          <a:avLst/>
        </a:prstGeom>
        <a:noFill/>
        <a:ln w="9525">
          <a:miter lim="800000"/>
          <a:headEnd/>
          <a:tailEnd/>
        </a:ln>
      </xdr:spPr>
    </xdr:pic>
    <xdr:clientData/>
  </xdr:twoCellAnchor>
  <xdr:twoCellAnchor editAs="oneCell">
    <xdr:from>
      <xdr:col>20</xdr:col>
      <xdr:colOff>0</xdr:colOff>
      <xdr:row>47</xdr:row>
      <xdr:rowOff>0</xdr:rowOff>
    </xdr:from>
    <xdr:to>
      <xdr:col>20</xdr:col>
      <xdr:colOff>152400</xdr:colOff>
      <xdr:row>47</xdr:row>
      <xdr:rowOff>152400</xdr:rowOff>
    </xdr:to>
    <xdr:pic>
      <xdr:nvPicPr>
        <xdr:cNvPr id="172" name="Picture 37"/>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669125" y="10725150"/>
          <a:ext cx="152400" cy="152400"/>
        </a:xfrm>
        <a:prstGeom prst="rect">
          <a:avLst/>
        </a:prstGeom>
        <a:noFill/>
        <a:ln w="9525">
          <a:miter lim="800000"/>
          <a:headEnd/>
          <a:tailEnd/>
        </a:ln>
      </xdr:spPr>
    </xdr:pic>
    <xdr:clientData/>
  </xdr:twoCellAnchor>
  <xdr:twoCellAnchor editAs="oneCell">
    <xdr:from>
      <xdr:col>0</xdr:col>
      <xdr:colOff>0</xdr:colOff>
      <xdr:row>0</xdr:row>
      <xdr:rowOff>0</xdr:rowOff>
    </xdr:from>
    <xdr:to>
      <xdr:col>1</xdr:col>
      <xdr:colOff>289941</xdr:colOff>
      <xdr:row>3</xdr:row>
      <xdr:rowOff>65532</xdr:rowOff>
    </xdr:to>
    <xdr:pic>
      <xdr:nvPicPr>
        <xdr:cNvPr id="173" name="172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18</xdr:col>
      <xdr:colOff>0</xdr:colOff>
      <xdr:row>21</xdr:row>
      <xdr:rowOff>0</xdr:rowOff>
    </xdr:from>
    <xdr:to>
      <xdr:col>18</xdr:col>
      <xdr:colOff>152400</xdr:colOff>
      <xdr:row>21</xdr:row>
      <xdr:rowOff>152400</xdr:rowOff>
    </xdr:to>
    <xdr:sp macro="" textlink="">
      <xdr:nvSpPr>
        <xdr:cNvPr id="2" name="Picture 1" hidden="1">
          <a:extLst>
            <a:ext uri="{63B3BB69-23CF-44E3-9099-C40C66FF867C}">
              <a14:compatExt xmlns:a14="http://schemas.microsoft.com/office/drawing/2010/main" spid="_x0000_s7169"/>
            </a:ext>
          </a:extLst>
        </xdr:cNvPr>
        <xdr:cNvSpPr/>
      </xdr:nvSpPr>
      <xdr:spPr>
        <a:xfrm>
          <a:off x="18983325" y="5562600"/>
          <a:ext cx="152400" cy="152400"/>
        </a:xfrm>
        <a:prstGeom prst="rect">
          <a:avLst/>
        </a:prstGeom>
      </xdr:spPr>
    </xdr:sp>
    <xdr:clientData/>
  </xdr:twoCellAnchor>
  <xdr:twoCellAnchor editAs="oneCell">
    <xdr:from>
      <xdr:col>18</xdr:col>
      <xdr:colOff>0</xdr:colOff>
      <xdr:row>21</xdr:row>
      <xdr:rowOff>0</xdr:rowOff>
    </xdr:from>
    <xdr:to>
      <xdr:col>18</xdr:col>
      <xdr:colOff>85725</xdr:colOff>
      <xdr:row>21</xdr:row>
      <xdr:rowOff>85725</xdr:rowOff>
    </xdr:to>
    <xdr:pic>
      <xdr:nvPicPr>
        <xdr:cNvPr id="3" name="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9" name="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10" name="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21</xdr:row>
      <xdr:rowOff>0</xdr:rowOff>
    </xdr:from>
    <xdr:to>
      <xdr:col>17</xdr:col>
      <xdr:colOff>85725</xdr:colOff>
      <xdr:row>21</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3737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152400</xdr:colOff>
      <xdr:row>21</xdr:row>
      <xdr:rowOff>152400</xdr:rowOff>
    </xdr:to>
    <xdr:sp macro="" textlink="">
      <xdr:nvSpPr>
        <xdr:cNvPr id="15" name="Picture 2" hidden="1">
          <a:extLst>
            <a:ext uri="{63B3BB69-23CF-44E3-9099-C40C66FF867C}">
              <a14:compatExt xmlns:a14="http://schemas.microsoft.com/office/drawing/2010/main" spid="_x0000_s7170"/>
            </a:ext>
          </a:extLst>
        </xdr:cNvPr>
        <xdr:cNvSpPr/>
      </xdr:nvSpPr>
      <xdr:spPr>
        <a:xfrm>
          <a:off x="18983325" y="5562600"/>
          <a:ext cx="152400" cy="152400"/>
        </a:xfrm>
        <a:prstGeom prst="rect">
          <a:avLst/>
        </a:prstGeom>
      </xdr:spPr>
    </xdr:sp>
    <xdr:clientData/>
  </xdr:twoCellAnchor>
  <xdr:twoCellAnchor editAs="oneCell">
    <xdr:from>
      <xdr:col>18</xdr:col>
      <xdr:colOff>0</xdr:colOff>
      <xdr:row>21</xdr:row>
      <xdr:rowOff>0</xdr:rowOff>
    </xdr:from>
    <xdr:to>
      <xdr:col>18</xdr:col>
      <xdr:colOff>85725</xdr:colOff>
      <xdr:row>21</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17" name="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19" name="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21" name="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23" name="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24" name="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25" name="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21</xdr:row>
      <xdr:rowOff>0</xdr:rowOff>
    </xdr:from>
    <xdr:to>
      <xdr:col>17</xdr:col>
      <xdr:colOff>85725</xdr:colOff>
      <xdr:row>21</xdr:row>
      <xdr:rowOff>85725</xdr:rowOff>
    </xdr:to>
    <xdr:pic>
      <xdr:nvPicPr>
        <xdr:cNvPr id="27" name="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3737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152400</xdr:colOff>
      <xdr:row>21</xdr:row>
      <xdr:rowOff>152400</xdr:rowOff>
    </xdr:to>
    <xdr:sp macro="" textlink="">
      <xdr:nvSpPr>
        <xdr:cNvPr id="28" name="Picture 3" hidden="1">
          <a:extLst>
            <a:ext uri="{63B3BB69-23CF-44E3-9099-C40C66FF867C}">
              <a14:compatExt xmlns:a14="http://schemas.microsoft.com/office/drawing/2010/main" spid="_x0000_s7171"/>
            </a:ext>
          </a:extLst>
        </xdr:cNvPr>
        <xdr:cNvSpPr/>
      </xdr:nvSpPr>
      <xdr:spPr>
        <a:xfrm>
          <a:off x="18983325" y="5562600"/>
          <a:ext cx="152400" cy="152400"/>
        </a:xfrm>
        <a:prstGeom prst="rect">
          <a:avLst/>
        </a:prstGeom>
      </xdr:spPr>
    </xdr:sp>
    <xdr:clientData/>
  </xdr:twoCellAnchor>
  <xdr:twoCellAnchor editAs="oneCell">
    <xdr:from>
      <xdr:col>18</xdr:col>
      <xdr:colOff>0</xdr:colOff>
      <xdr:row>21</xdr:row>
      <xdr:rowOff>0</xdr:rowOff>
    </xdr:from>
    <xdr:to>
      <xdr:col>18</xdr:col>
      <xdr:colOff>85725</xdr:colOff>
      <xdr:row>21</xdr:row>
      <xdr:rowOff>85725</xdr:rowOff>
    </xdr:to>
    <xdr:pic>
      <xdr:nvPicPr>
        <xdr:cNvPr id="29" name="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31" name="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34" name="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37" name="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21</xdr:row>
      <xdr:rowOff>0</xdr:rowOff>
    </xdr:from>
    <xdr:to>
      <xdr:col>17</xdr:col>
      <xdr:colOff>85725</xdr:colOff>
      <xdr:row>21</xdr:row>
      <xdr:rowOff>85725</xdr:rowOff>
    </xdr:to>
    <xdr:pic>
      <xdr:nvPicPr>
        <xdr:cNvPr id="40" name="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3737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152400</xdr:colOff>
      <xdr:row>21</xdr:row>
      <xdr:rowOff>152400</xdr:rowOff>
    </xdr:to>
    <xdr:sp macro="" textlink="">
      <xdr:nvSpPr>
        <xdr:cNvPr id="41" name="Picture 4" hidden="1">
          <a:extLst>
            <a:ext uri="{63B3BB69-23CF-44E3-9099-C40C66FF867C}">
              <a14:compatExt xmlns:a14="http://schemas.microsoft.com/office/drawing/2010/main" spid="_x0000_s7172"/>
            </a:ext>
          </a:extLst>
        </xdr:cNvPr>
        <xdr:cNvSpPr/>
      </xdr:nvSpPr>
      <xdr:spPr>
        <a:xfrm>
          <a:off x="18983325" y="5562600"/>
          <a:ext cx="152400" cy="152400"/>
        </a:xfrm>
        <a:prstGeom prst="rect">
          <a:avLst/>
        </a:prstGeom>
      </xdr:spPr>
    </xdr:sp>
    <xdr:clientData/>
  </xdr:twoCellAnchor>
  <xdr:twoCellAnchor editAs="oneCell">
    <xdr:from>
      <xdr:col>18</xdr:col>
      <xdr:colOff>0</xdr:colOff>
      <xdr:row>21</xdr:row>
      <xdr:rowOff>0</xdr:rowOff>
    </xdr:from>
    <xdr:to>
      <xdr:col>18</xdr:col>
      <xdr:colOff>85725</xdr:colOff>
      <xdr:row>21</xdr:row>
      <xdr:rowOff>85725</xdr:rowOff>
    </xdr:to>
    <xdr:pic>
      <xdr:nvPicPr>
        <xdr:cNvPr id="42" name="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46" name="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47" name="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21</xdr:row>
      <xdr:rowOff>0</xdr:rowOff>
    </xdr:from>
    <xdr:to>
      <xdr:col>17</xdr:col>
      <xdr:colOff>85725</xdr:colOff>
      <xdr:row>21</xdr:row>
      <xdr:rowOff>85725</xdr:rowOff>
    </xdr:to>
    <xdr:pic>
      <xdr:nvPicPr>
        <xdr:cNvPr id="52" name="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3737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152400</xdr:colOff>
      <xdr:row>21</xdr:row>
      <xdr:rowOff>152400</xdr:rowOff>
    </xdr:to>
    <xdr:sp macro="" textlink="">
      <xdr:nvSpPr>
        <xdr:cNvPr id="53" name="Picture 5" hidden="1">
          <a:extLst>
            <a:ext uri="{63B3BB69-23CF-44E3-9099-C40C66FF867C}">
              <a14:compatExt xmlns:a14="http://schemas.microsoft.com/office/drawing/2010/main" spid="_x0000_s7173"/>
            </a:ext>
          </a:extLst>
        </xdr:cNvPr>
        <xdr:cNvSpPr/>
      </xdr:nvSpPr>
      <xdr:spPr>
        <a:xfrm>
          <a:off x="18983325" y="5562600"/>
          <a:ext cx="152400" cy="152400"/>
        </a:xfrm>
        <a:prstGeom prst="rect">
          <a:avLst/>
        </a:prstGeom>
      </xdr:spPr>
    </xdr:sp>
    <xdr:clientData/>
  </xdr:twoCellAnchor>
  <xdr:twoCellAnchor editAs="oneCell">
    <xdr:from>
      <xdr:col>18</xdr:col>
      <xdr:colOff>0</xdr:colOff>
      <xdr:row>21</xdr:row>
      <xdr:rowOff>0</xdr:rowOff>
    </xdr:from>
    <xdr:to>
      <xdr:col>18</xdr:col>
      <xdr:colOff>85725</xdr:colOff>
      <xdr:row>21</xdr:row>
      <xdr:rowOff>85725</xdr:rowOff>
    </xdr:to>
    <xdr:pic>
      <xdr:nvPicPr>
        <xdr:cNvPr id="54" name="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55" name="5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56" name="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62" name="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21</xdr:row>
      <xdr:rowOff>0</xdr:rowOff>
    </xdr:from>
    <xdr:to>
      <xdr:col>17</xdr:col>
      <xdr:colOff>85725</xdr:colOff>
      <xdr:row>21</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3737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152400</xdr:colOff>
      <xdr:row>21</xdr:row>
      <xdr:rowOff>152400</xdr:rowOff>
    </xdr:to>
    <xdr:sp macro="" textlink="">
      <xdr:nvSpPr>
        <xdr:cNvPr id="65" name="Picture 6" hidden="1">
          <a:extLst>
            <a:ext uri="{63B3BB69-23CF-44E3-9099-C40C66FF867C}">
              <a14:compatExt xmlns:a14="http://schemas.microsoft.com/office/drawing/2010/main" spid="_x0000_s7174"/>
            </a:ext>
          </a:extLst>
        </xdr:cNvPr>
        <xdr:cNvSpPr/>
      </xdr:nvSpPr>
      <xdr:spPr>
        <a:xfrm>
          <a:off x="18983325" y="5562600"/>
          <a:ext cx="152400" cy="152400"/>
        </a:xfrm>
        <a:prstGeom prst="rect">
          <a:avLst/>
        </a:prstGeom>
      </xdr:spPr>
    </xdr:sp>
    <xdr:clientData/>
  </xdr:twoCellAnchor>
  <xdr:twoCellAnchor editAs="oneCell">
    <xdr:from>
      <xdr:col>18</xdr:col>
      <xdr:colOff>0</xdr:colOff>
      <xdr:row>21</xdr:row>
      <xdr:rowOff>0</xdr:rowOff>
    </xdr:from>
    <xdr:to>
      <xdr:col>18</xdr:col>
      <xdr:colOff>85725</xdr:colOff>
      <xdr:row>21</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68" name="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69" name="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70" name="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71" name="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72" name="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73" name="7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74" name="7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75" name="7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833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152400</xdr:colOff>
      <xdr:row>21</xdr:row>
      <xdr:rowOff>152400</xdr:rowOff>
    </xdr:to>
    <xdr:pic>
      <xdr:nvPicPr>
        <xdr:cNvPr id="76" name="Picture 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983325" y="5562600"/>
          <a:ext cx="152400" cy="152400"/>
        </a:xfrm>
        <a:prstGeom prst="rect">
          <a:avLst/>
        </a:prstGeom>
        <a:noFill/>
        <a:ln w="9525">
          <a:miter lim="800000"/>
          <a:headEnd/>
          <a:tailEnd/>
        </a:ln>
      </xdr:spPr>
    </xdr:pic>
    <xdr:clientData/>
  </xdr:twoCellAnchor>
  <xdr:twoCellAnchor editAs="oneCell">
    <xdr:from>
      <xdr:col>18</xdr:col>
      <xdr:colOff>0</xdr:colOff>
      <xdr:row>21</xdr:row>
      <xdr:rowOff>0</xdr:rowOff>
    </xdr:from>
    <xdr:to>
      <xdr:col>18</xdr:col>
      <xdr:colOff>152400</xdr:colOff>
      <xdr:row>21</xdr:row>
      <xdr:rowOff>152400</xdr:rowOff>
    </xdr:to>
    <xdr:pic>
      <xdr:nvPicPr>
        <xdr:cNvPr id="77" name="Picture 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983325" y="5562600"/>
          <a:ext cx="152400" cy="152400"/>
        </a:xfrm>
        <a:prstGeom prst="rect">
          <a:avLst/>
        </a:prstGeom>
        <a:noFill/>
        <a:ln w="9525">
          <a:miter lim="800000"/>
          <a:headEnd/>
          <a:tailEnd/>
        </a:ln>
      </xdr:spPr>
    </xdr:pic>
    <xdr:clientData/>
  </xdr:twoCellAnchor>
  <xdr:twoCellAnchor editAs="oneCell">
    <xdr:from>
      <xdr:col>18</xdr:col>
      <xdr:colOff>0</xdr:colOff>
      <xdr:row>21</xdr:row>
      <xdr:rowOff>0</xdr:rowOff>
    </xdr:from>
    <xdr:to>
      <xdr:col>18</xdr:col>
      <xdr:colOff>152400</xdr:colOff>
      <xdr:row>21</xdr:row>
      <xdr:rowOff>152400</xdr:rowOff>
    </xdr:to>
    <xdr:pic>
      <xdr:nvPicPr>
        <xdr:cNvPr id="78" name="Picture 3"/>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983325" y="5562600"/>
          <a:ext cx="152400" cy="152400"/>
        </a:xfrm>
        <a:prstGeom prst="rect">
          <a:avLst/>
        </a:prstGeom>
        <a:noFill/>
        <a:ln w="9525">
          <a:miter lim="800000"/>
          <a:headEnd/>
          <a:tailEnd/>
        </a:ln>
      </xdr:spPr>
    </xdr:pic>
    <xdr:clientData/>
  </xdr:twoCellAnchor>
  <xdr:twoCellAnchor editAs="oneCell">
    <xdr:from>
      <xdr:col>18</xdr:col>
      <xdr:colOff>0</xdr:colOff>
      <xdr:row>21</xdr:row>
      <xdr:rowOff>0</xdr:rowOff>
    </xdr:from>
    <xdr:to>
      <xdr:col>18</xdr:col>
      <xdr:colOff>152400</xdr:colOff>
      <xdr:row>21</xdr:row>
      <xdr:rowOff>152400</xdr:rowOff>
    </xdr:to>
    <xdr:pic>
      <xdr:nvPicPr>
        <xdr:cNvPr id="79" name="Picture 4"/>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983325" y="5562600"/>
          <a:ext cx="152400" cy="152400"/>
        </a:xfrm>
        <a:prstGeom prst="rect">
          <a:avLst/>
        </a:prstGeom>
        <a:noFill/>
        <a:ln w="9525">
          <a:miter lim="800000"/>
          <a:headEnd/>
          <a:tailEnd/>
        </a:ln>
      </xdr:spPr>
    </xdr:pic>
    <xdr:clientData/>
  </xdr:twoCellAnchor>
  <xdr:twoCellAnchor editAs="oneCell">
    <xdr:from>
      <xdr:col>18</xdr:col>
      <xdr:colOff>0</xdr:colOff>
      <xdr:row>21</xdr:row>
      <xdr:rowOff>0</xdr:rowOff>
    </xdr:from>
    <xdr:to>
      <xdr:col>18</xdr:col>
      <xdr:colOff>152400</xdr:colOff>
      <xdr:row>21</xdr:row>
      <xdr:rowOff>152400</xdr:rowOff>
    </xdr:to>
    <xdr:pic>
      <xdr:nvPicPr>
        <xdr:cNvPr id="80" name="Picture 5"/>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983325" y="5562600"/>
          <a:ext cx="152400" cy="152400"/>
        </a:xfrm>
        <a:prstGeom prst="rect">
          <a:avLst/>
        </a:prstGeom>
        <a:noFill/>
        <a:ln w="9525">
          <a:miter lim="800000"/>
          <a:headEnd/>
          <a:tailEnd/>
        </a:ln>
      </xdr:spPr>
    </xdr:pic>
    <xdr:clientData/>
  </xdr:twoCellAnchor>
  <xdr:twoCellAnchor editAs="oneCell">
    <xdr:from>
      <xdr:col>18</xdr:col>
      <xdr:colOff>0</xdr:colOff>
      <xdr:row>21</xdr:row>
      <xdr:rowOff>0</xdr:rowOff>
    </xdr:from>
    <xdr:to>
      <xdr:col>18</xdr:col>
      <xdr:colOff>152400</xdr:colOff>
      <xdr:row>21</xdr:row>
      <xdr:rowOff>152400</xdr:rowOff>
    </xdr:to>
    <xdr:pic>
      <xdr:nvPicPr>
        <xdr:cNvPr id="81" name="Picture 6"/>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983325" y="5562600"/>
          <a:ext cx="152400" cy="152400"/>
        </a:xfrm>
        <a:prstGeom prst="rect">
          <a:avLst/>
        </a:prstGeom>
        <a:noFill/>
        <a:ln w="9525">
          <a:miter lim="800000"/>
          <a:headEnd/>
          <a:tailEnd/>
        </a:ln>
      </xdr:spPr>
    </xdr:pic>
    <xdr:clientData/>
  </xdr:twoCellAnchor>
  <xdr:twoCellAnchor editAs="oneCell">
    <xdr:from>
      <xdr:col>0</xdr:col>
      <xdr:colOff>0</xdr:colOff>
      <xdr:row>0</xdr:row>
      <xdr:rowOff>0</xdr:rowOff>
    </xdr:from>
    <xdr:to>
      <xdr:col>1</xdr:col>
      <xdr:colOff>242316</xdr:colOff>
      <xdr:row>3</xdr:row>
      <xdr:rowOff>246507</xdr:rowOff>
    </xdr:to>
    <xdr:pic>
      <xdr:nvPicPr>
        <xdr:cNvPr id="82" name="81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18</xdr:col>
      <xdr:colOff>0</xdr:colOff>
      <xdr:row>41</xdr:row>
      <xdr:rowOff>0</xdr:rowOff>
    </xdr:from>
    <xdr:to>
      <xdr:col>18</xdr:col>
      <xdr:colOff>152400</xdr:colOff>
      <xdr:row>41</xdr:row>
      <xdr:rowOff>152400</xdr:rowOff>
    </xdr:to>
    <xdr:sp macro="" textlink="">
      <xdr:nvSpPr>
        <xdr:cNvPr id="2" name="Picture 1" hidden="1">
          <a:extLst>
            <a:ext uri="{63B3BB69-23CF-44E3-9099-C40C66FF867C}">
              <a14:compatExt xmlns:a14="http://schemas.microsoft.com/office/drawing/2010/main" spid="_x0000_s8193"/>
            </a:ext>
          </a:extLst>
        </xdr:cNvPr>
        <xdr:cNvSpPr/>
      </xdr:nvSpPr>
      <xdr:spPr>
        <a:xfrm>
          <a:off x="18488025" y="10267950"/>
          <a:ext cx="152400" cy="152400"/>
        </a:xfrm>
        <a:prstGeom prst="rect">
          <a:avLst/>
        </a:prstGeom>
      </xdr:spPr>
    </xdr:sp>
    <xdr:clientData/>
  </xdr:twoCellAnchor>
  <xdr:twoCellAnchor editAs="oneCell">
    <xdr:from>
      <xdr:col>18</xdr:col>
      <xdr:colOff>0</xdr:colOff>
      <xdr:row>41</xdr:row>
      <xdr:rowOff>0</xdr:rowOff>
    </xdr:from>
    <xdr:to>
      <xdr:col>18</xdr:col>
      <xdr:colOff>85725</xdr:colOff>
      <xdr:row>41</xdr:row>
      <xdr:rowOff>85725</xdr:rowOff>
    </xdr:to>
    <xdr:pic>
      <xdr:nvPicPr>
        <xdr:cNvPr id="3" name="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9" name="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0" name="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202150"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152400</xdr:colOff>
      <xdr:row>41</xdr:row>
      <xdr:rowOff>152400</xdr:rowOff>
    </xdr:to>
    <xdr:sp macro="" textlink="">
      <xdr:nvSpPr>
        <xdr:cNvPr id="15" name="Picture 2" hidden="1">
          <a:extLst>
            <a:ext uri="{63B3BB69-23CF-44E3-9099-C40C66FF867C}">
              <a14:compatExt xmlns:a14="http://schemas.microsoft.com/office/drawing/2010/main" spid="_x0000_s8194"/>
            </a:ext>
          </a:extLst>
        </xdr:cNvPr>
        <xdr:cNvSpPr/>
      </xdr:nvSpPr>
      <xdr:spPr>
        <a:xfrm>
          <a:off x="18488025" y="10267950"/>
          <a:ext cx="152400" cy="152400"/>
        </a:xfrm>
        <a:prstGeom prst="rect">
          <a:avLst/>
        </a:prstGeom>
      </xdr:spPr>
    </xdr:sp>
    <xdr:clientData/>
  </xdr:twoCellAnchor>
  <xdr:twoCellAnchor editAs="oneCell">
    <xdr:from>
      <xdr:col>18</xdr:col>
      <xdr:colOff>0</xdr:colOff>
      <xdr:row>41</xdr:row>
      <xdr:rowOff>0</xdr:rowOff>
    </xdr:from>
    <xdr:to>
      <xdr:col>18</xdr:col>
      <xdr:colOff>85725</xdr:colOff>
      <xdr:row>41</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7" name="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9" name="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21" name="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23" name="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24" name="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25" name="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27" name="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202150"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152400</xdr:colOff>
      <xdr:row>41</xdr:row>
      <xdr:rowOff>152400</xdr:rowOff>
    </xdr:to>
    <xdr:sp macro="" textlink="">
      <xdr:nvSpPr>
        <xdr:cNvPr id="28" name="Picture 3" hidden="1">
          <a:extLst>
            <a:ext uri="{63B3BB69-23CF-44E3-9099-C40C66FF867C}">
              <a14:compatExt xmlns:a14="http://schemas.microsoft.com/office/drawing/2010/main" spid="_x0000_s8195"/>
            </a:ext>
          </a:extLst>
        </xdr:cNvPr>
        <xdr:cNvSpPr/>
      </xdr:nvSpPr>
      <xdr:spPr>
        <a:xfrm>
          <a:off x="18488025" y="10267950"/>
          <a:ext cx="152400" cy="152400"/>
        </a:xfrm>
        <a:prstGeom prst="rect">
          <a:avLst/>
        </a:prstGeom>
      </xdr:spPr>
    </xdr:sp>
    <xdr:clientData/>
  </xdr:twoCellAnchor>
  <xdr:twoCellAnchor editAs="oneCell">
    <xdr:from>
      <xdr:col>18</xdr:col>
      <xdr:colOff>0</xdr:colOff>
      <xdr:row>41</xdr:row>
      <xdr:rowOff>0</xdr:rowOff>
    </xdr:from>
    <xdr:to>
      <xdr:col>18</xdr:col>
      <xdr:colOff>85725</xdr:colOff>
      <xdr:row>41</xdr:row>
      <xdr:rowOff>85725</xdr:rowOff>
    </xdr:to>
    <xdr:pic>
      <xdr:nvPicPr>
        <xdr:cNvPr id="29" name="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31" name="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34" name="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37" name="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40" name="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202150"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152400</xdr:colOff>
      <xdr:row>41</xdr:row>
      <xdr:rowOff>152400</xdr:rowOff>
    </xdr:to>
    <xdr:sp macro="" textlink="">
      <xdr:nvSpPr>
        <xdr:cNvPr id="41" name="Picture 4" hidden="1">
          <a:extLst>
            <a:ext uri="{63B3BB69-23CF-44E3-9099-C40C66FF867C}">
              <a14:compatExt xmlns:a14="http://schemas.microsoft.com/office/drawing/2010/main" spid="_x0000_s8196"/>
            </a:ext>
          </a:extLst>
        </xdr:cNvPr>
        <xdr:cNvSpPr/>
      </xdr:nvSpPr>
      <xdr:spPr>
        <a:xfrm>
          <a:off x="18488025" y="10267950"/>
          <a:ext cx="152400" cy="152400"/>
        </a:xfrm>
        <a:prstGeom prst="rect">
          <a:avLst/>
        </a:prstGeom>
      </xdr:spPr>
    </xdr:sp>
    <xdr:clientData/>
  </xdr:twoCellAnchor>
  <xdr:twoCellAnchor editAs="oneCell">
    <xdr:from>
      <xdr:col>18</xdr:col>
      <xdr:colOff>0</xdr:colOff>
      <xdr:row>41</xdr:row>
      <xdr:rowOff>0</xdr:rowOff>
    </xdr:from>
    <xdr:to>
      <xdr:col>18</xdr:col>
      <xdr:colOff>85725</xdr:colOff>
      <xdr:row>41</xdr:row>
      <xdr:rowOff>85725</xdr:rowOff>
    </xdr:to>
    <xdr:pic>
      <xdr:nvPicPr>
        <xdr:cNvPr id="42" name="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46" name="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47" name="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52" name="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202150"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152400</xdr:colOff>
      <xdr:row>41</xdr:row>
      <xdr:rowOff>152400</xdr:rowOff>
    </xdr:to>
    <xdr:sp macro="" textlink="">
      <xdr:nvSpPr>
        <xdr:cNvPr id="53" name="Picture 5" hidden="1">
          <a:extLst>
            <a:ext uri="{63B3BB69-23CF-44E3-9099-C40C66FF867C}">
              <a14:compatExt xmlns:a14="http://schemas.microsoft.com/office/drawing/2010/main" spid="_x0000_s8197"/>
            </a:ext>
          </a:extLst>
        </xdr:cNvPr>
        <xdr:cNvSpPr/>
      </xdr:nvSpPr>
      <xdr:spPr>
        <a:xfrm>
          <a:off x="18488025" y="10267950"/>
          <a:ext cx="152400" cy="152400"/>
        </a:xfrm>
        <a:prstGeom prst="rect">
          <a:avLst/>
        </a:prstGeom>
      </xdr:spPr>
    </xdr:sp>
    <xdr:clientData/>
  </xdr:twoCellAnchor>
  <xdr:twoCellAnchor editAs="oneCell">
    <xdr:from>
      <xdr:col>18</xdr:col>
      <xdr:colOff>0</xdr:colOff>
      <xdr:row>41</xdr:row>
      <xdr:rowOff>0</xdr:rowOff>
    </xdr:from>
    <xdr:to>
      <xdr:col>18</xdr:col>
      <xdr:colOff>85725</xdr:colOff>
      <xdr:row>41</xdr:row>
      <xdr:rowOff>85725</xdr:rowOff>
    </xdr:to>
    <xdr:pic>
      <xdr:nvPicPr>
        <xdr:cNvPr id="54" name="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55" name="5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56" name="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62" name="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202150"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152400</xdr:colOff>
      <xdr:row>41</xdr:row>
      <xdr:rowOff>152400</xdr:rowOff>
    </xdr:to>
    <xdr:sp macro="" textlink="">
      <xdr:nvSpPr>
        <xdr:cNvPr id="65" name="Picture 6" hidden="1">
          <a:extLst>
            <a:ext uri="{63B3BB69-23CF-44E3-9099-C40C66FF867C}">
              <a14:compatExt xmlns:a14="http://schemas.microsoft.com/office/drawing/2010/main" spid="_x0000_s8198"/>
            </a:ext>
          </a:extLst>
        </xdr:cNvPr>
        <xdr:cNvSpPr/>
      </xdr:nvSpPr>
      <xdr:spPr>
        <a:xfrm>
          <a:off x="18488025" y="10267950"/>
          <a:ext cx="152400" cy="152400"/>
        </a:xfrm>
        <a:prstGeom prst="rect">
          <a:avLst/>
        </a:prstGeom>
      </xdr:spPr>
    </xdr:sp>
    <xdr:clientData/>
  </xdr:twoCellAnchor>
  <xdr:twoCellAnchor editAs="oneCell">
    <xdr:from>
      <xdr:col>18</xdr:col>
      <xdr:colOff>0</xdr:colOff>
      <xdr:row>41</xdr:row>
      <xdr:rowOff>0</xdr:rowOff>
    </xdr:from>
    <xdr:to>
      <xdr:col>18</xdr:col>
      <xdr:colOff>85725</xdr:colOff>
      <xdr:row>41</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68" name="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69" name="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70" name="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71" name="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72" name="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73" name="7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74" name="7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75" name="7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152400</xdr:colOff>
      <xdr:row>41</xdr:row>
      <xdr:rowOff>152400</xdr:rowOff>
    </xdr:to>
    <xdr:sp macro="" textlink="">
      <xdr:nvSpPr>
        <xdr:cNvPr id="76" name="Picture 7" hidden="1">
          <a:extLst>
            <a:ext uri="{63B3BB69-23CF-44E3-9099-C40C66FF867C}">
              <a14:compatExt xmlns:a14="http://schemas.microsoft.com/office/drawing/2010/main" spid="_x0000_s8199"/>
            </a:ext>
          </a:extLst>
        </xdr:cNvPr>
        <xdr:cNvSpPr/>
      </xdr:nvSpPr>
      <xdr:spPr>
        <a:xfrm>
          <a:off x="18488025" y="10267950"/>
          <a:ext cx="152400" cy="152400"/>
        </a:xfrm>
        <a:prstGeom prst="rect">
          <a:avLst/>
        </a:prstGeom>
      </xdr:spPr>
    </xdr:sp>
    <xdr:clientData/>
  </xdr:twoCellAnchor>
  <xdr:twoCellAnchor editAs="oneCell">
    <xdr:from>
      <xdr:col>18</xdr:col>
      <xdr:colOff>0</xdr:colOff>
      <xdr:row>41</xdr:row>
      <xdr:rowOff>0</xdr:rowOff>
    </xdr:from>
    <xdr:to>
      <xdr:col>18</xdr:col>
      <xdr:colOff>85725</xdr:colOff>
      <xdr:row>41</xdr:row>
      <xdr:rowOff>85725</xdr:rowOff>
    </xdr:to>
    <xdr:pic>
      <xdr:nvPicPr>
        <xdr:cNvPr id="77" name="7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78" name="7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79" name="7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80" name="7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81" name="8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82" name="8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83" name="8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84" name="8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85" name="8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86" name="8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87" name="8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88" name="8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202150"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152400</xdr:colOff>
      <xdr:row>41</xdr:row>
      <xdr:rowOff>152400</xdr:rowOff>
    </xdr:to>
    <xdr:sp macro="" textlink="">
      <xdr:nvSpPr>
        <xdr:cNvPr id="89" name="Picture 8" hidden="1">
          <a:extLst>
            <a:ext uri="{63B3BB69-23CF-44E3-9099-C40C66FF867C}">
              <a14:compatExt xmlns:a14="http://schemas.microsoft.com/office/drawing/2010/main" spid="_x0000_s8200"/>
            </a:ext>
          </a:extLst>
        </xdr:cNvPr>
        <xdr:cNvSpPr/>
      </xdr:nvSpPr>
      <xdr:spPr>
        <a:xfrm>
          <a:off x="18488025" y="10267950"/>
          <a:ext cx="152400" cy="152400"/>
        </a:xfrm>
        <a:prstGeom prst="rect">
          <a:avLst/>
        </a:prstGeom>
      </xdr:spPr>
    </xdr:sp>
    <xdr:clientData/>
  </xdr:twoCellAnchor>
  <xdr:twoCellAnchor editAs="oneCell">
    <xdr:from>
      <xdr:col>18</xdr:col>
      <xdr:colOff>0</xdr:colOff>
      <xdr:row>41</xdr:row>
      <xdr:rowOff>0</xdr:rowOff>
    </xdr:from>
    <xdr:to>
      <xdr:col>18</xdr:col>
      <xdr:colOff>85725</xdr:colOff>
      <xdr:row>41</xdr:row>
      <xdr:rowOff>85725</xdr:rowOff>
    </xdr:to>
    <xdr:pic>
      <xdr:nvPicPr>
        <xdr:cNvPr id="90" name="8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91" name="9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92" name="9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93" name="9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94" name="9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95" name="9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96" name="9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97" name="9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98" name="9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99" name="9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00" name="9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101" name="10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202150"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152400</xdr:colOff>
      <xdr:row>41</xdr:row>
      <xdr:rowOff>152400</xdr:rowOff>
    </xdr:to>
    <xdr:sp macro="" textlink="">
      <xdr:nvSpPr>
        <xdr:cNvPr id="102" name="Picture 9" hidden="1">
          <a:extLst>
            <a:ext uri="{63B3BB69-23CF-44E3-9099-C40C66FF867C}">
              <a14:compatExt xmlns:a14="http://schemas.microsoft.com/office/drawing/2010/main" spid="_x0000_s8201"/>
            </a:ext>
          </a:extLst>
        </xdr:cNvPr>
        <xdr:cNvSpPr/>
      </xdr:nvSpPr>
      <xdr:spPr>
        <a:xfrm>
          <a:off x="18488025" y="10267950"/>
          <a:ext cx="152400" cy="152400"/>
        </a:xfrm>
        <a:prstGeom prst="rect">
          <a:avLst/>
        </a:prstGeom>
      </xdr:spPr>
    </xdr:sp>
    <xdr:clientData/>
  </xdr:twoCellAnchor>
  <xdr:twoCellAnchor editAs="oneCell">
    <xdr:from>
      <xdr:col>18</xdr:col>
      <xdr:colOff>0</xdr:colOff>
      <xdr:row>41</xdr:row>
      <xdr:rowOff>0</xdr:rowOff>
    </xdr:from>
    <xdr:to>
      <xdr:col>18</xdr:col>
      <xdr:colOff>85725</xdr:colOff>
      <xdr:row>41</xdr:row>
      <xdr:rowOff>85725</xdr:rowOff>
    </xdr:to>
    <xdr:pic>
      <xdr:nvPicPr>
        <xdr:cNvPr id="103" name="10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04" name="10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05" name="10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06" name="10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07" name="10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08" name="10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09" name="10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10" name="10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11" name="1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12" name="1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13" name="1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114" name="1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202150"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152400</xdr:colOff>
      <xdr:row>41</xdr:row>
      <xdr:rowOff>152400</xdr:rowOff>
    </xdr:to>
    <xdr:sp macro="" textlink="">
      <xdr:nvSpPr>
        <xdr:cNvPr id="115" name="Picture 10" hidden="1">
          <a:extLst>
            <a:ext uri="{63B3BB69-23CF-44E3-9099-C40C66FF867C}">
              <a14:compatExt xmlns:a14="http://schemas.microsoft.com/office/drawing/2010/main" spid="_x0000_s8202"/>
            </a:ext>
          </a:extLst>
        </xdr:cNvPr>
        <xdr:cNvSpPr/>
      </xdr:nvSpPr>
      <xdr:spPr>
        <a:xfrm>
          <a:off x="18488025" y="10267950"/>
          <a:ext cx="152400" cy="152400"/>
        </a:xfrm>
        <a:prstGeom prst="rect">
          <a:avLst/>
        </a:prstGeom>
      </xdr:spPr>
    </xdr:sp>
    <xdr:clientData/>
  </xdr:twoCellAnchor>
  <xdr:twoCellAnchor editAs="oneCell">
    <xdr:from>
      <xdr:col>18</xdr:col>
      <xdr:colOff>0</xdr:colOff>
      <xdr:row>41</xdr:row>
      <xdr:rowOff>0</xdr:rowOff>
    </xdr:from>
    <xdr:to>
      <xdr:col>18</xdr:col>
      <xdr:colOff>85725</xdr:colOff>
      <xdr:row>41</xdr:row>
      <xdr:rowOff>85725</xdr:rowOff>
    </xdr:to>
    <xdr:pic>
      <xdr:nvPicPr>
        <xdr:cNvPr id="116" name="1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17" name="1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18" name="1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19" name="1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20" name="1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21" name="1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22" name="1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23" name="1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24" name="1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25" name="1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126" name="1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202150"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152400</xdr:colOff>
      <xdr:row>41</xdr:row>
      <xdr:rowOff>152400</xdr:rowOff>
    </xdr:to>
    <xdr:sp macro="" textlink="">
      <xdr:nvSpPr>
        <xdr:cNvPr id="127" name="Picture 11" hidden="1">
          <a:extLst>
            <a:ext uri="{63B3BB69-23CF-44E3-9099-C40C66FF867C}">
              <a14:compatExt xmlns:a14="http://schemas.microsoft.com/office/drawing/2010/main" spid="_x0000_s8203"/>
            </a:ext>
          </a:extLst>
        </xdr:cNvPr>
        <xdr:cNvSpPr/>
      </xdr:nvSpPr>
      <xdr:spPr>
        <a:xfrm>
          <a:off x="18488025" y="10267950"/>
          <a:ext cx="152400" cy="152400"/>
        </a:xfrm>
        <a:prstGeom prst="rect">
          <a:avLst/>
        </a:prstGeom>
      </xdr:spPr>
    </xdr:sp>
    <xdr:clientData/>
  </xdr:twoCellAnchor>
  <xdr:twoCellAnchor editAs="oneCell">
    <xdr:from>
      <xdr:col>18</xdr:col>
      <xdr:colOff>0</xdr:colOff>
      <xdr:row>41</xdr:row>
      <xdr:rowOff>0</xdr:rowOff>
    </xdr:from>
    <xdr:to>
      <xdr:col>18</xdr:col>
      <xdr:colOff>85725</xdr:colOff>
      <xdr:row>41</xdr:row>
      <xdr:rowOff>85725</xdr:rowOff>
    </xdr:to>
    <xdr:pic>
      <xdr:nvPicPr>
        <xdr:cNvPr id="128" name="1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29" name="1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30" name="1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31" name="1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32" name="1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33" name="1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34" name="1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35" name="1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36" name="1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37" name="1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138" name="1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202150"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152400</xdr:colOff>
      <xdr:row>41</xdr:row>
      <xdr:rowOff>152400</xdr:rowOff>
    </xdr:to>
    <xdr:sp macro="" textlink="">
      <xdr:nvSpPr>
        <xdr:cNvPr id="139" name="Picture 12" hidden="1">
          <a:extLst>
            <a:ext uri="{63B3BB69-23CF-44E3-9099-C40C66FF867C}">
              <a14:compatExt xmlns:a14="http://schemas.microsoft.com/office/drawing/2010/main" spid="_x0000_s8204"/>
            </a:ext>
          </a:extLst>
        </xdr:cNvPr>
        <xdr:cNvSpPr/>
      </xdr:nvSpPr>
      <xdr:spPr>
        <a:xfrm>
          <a:off x="18488025" y="10267950"/>
          <a:ext cx="152400" cy="152400"/>
        </a:xfrm>
        <a:prstGeom prst="rect">
          <a:avLst/>
        </a:prstGeom>
      </xdr:spPr>
    </xdr:sp>
    <xdr:clientData/>
  </xdr:twoCellAnchor>
  <xdr:twoCellAnchor editAs="oneCell">
    <xdr:from>
      <xdr:col>18</xdr:col>
      <xdr:colOff>0</xdr:colOff>
      <xdr:row>41</xdr:row>
      <xdr:rowOff>0</xdr:rowOff>
    </xdr:from>
    <xdr:to>
      <xdr:col>18</xdr:col>
      <xdr:colOff>85725</xdr:colOff>
      <xdr:row>41</xdr:row>
      <xdr:rowOff>85725</xdr:rowOff>
    </xdr:to>
    <xdr:pic>
      <xdr:nvPicPr>
        <xdr:cNvPr id="140" name="1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41" name="14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42" name="1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43" name="1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44" name="1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45" name="1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46" name="1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47" name="1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48" name="1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49" name="1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8802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6</xdr:row>
      <xdr:rowOff>0</xdr:rowOff>
    </xdr:from>
    <xdr:to>
      <xdr:col>10</xdr:col>
      <xdr:colOff>85725</xdr:colOff>
      <xdr:row>6</xdr:row>
      <xdr:rowOff>85725</xdr:rowOff>
    </xdr:to>
    <xdr:pic>
      <xdr:nvPicPr>
        <xdr:cNvPr id="150" name="1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2190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xdr:row>
      <xdr:rowOff>0</xdr:rowOff>
    </xdr:from>
    <xdr:to>
      <xdr:col>10</xdr:col>
      <xdr:colOff>85725</xdr:colOff>
      <xdr:row>7</xdr:row>
      <xdr:rowOff>85725</xdr:rowOff>
    </xdr:to>
    <xdr:pic>
      <xdr:nvPicPr>
        <xdr:cNvPr id="151" name="1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2438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85725</xdr:colOff>
      <xdr:row>8</xdr:row>
      <xdr:rowOff>85725</xdr:rowOff>
    </xdr:to>
    <xdr:pic>
      <xdr:nvPicPr>
        <xdr:cNvPr id="152" name="1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2667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xdr:row>
      <xdr:rowOff>0</xdr:rowOff>
    </xdr:from>
    <xdr:to>
      <xdr:col>10</xdr:col>
      <xdr:colOff>85725</xdr:colOff>
      <xdr:row>9</xdr:row>
      <xdr:rowOff>85725</xdr:rowOff>
    </xdr:to>
    <xdr:pic>
      <xdr:nvPicPr>
        <xdr:cNvPr id="153" name="1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2895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10</xdr:col>
      <xdr:colOff>85725</xdr:colOff>
      <xdr:row>10</xdr:row>
      <xdr:rowOff>85725</xdr:rowOff>
    </xdr:to>
    <xdr:pic>
      <xdr:nvPicPr>
        <xdr:cNvPr id="154" name="1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3124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85725</xdr:colOff>
      <xdr:row>11</xdr:row>
      <xdr:rowOff>85725</xdr:rowOff>
    </xdr:to>
    <xdr:pic>
      <xdr:nvPicPr>
        <xdr:cNvPr id="155" name="15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33528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85725</xdr:colOff>
      <xdr:row>12</xdr:row>
      <xdr:rowOff>85725</xdr:rowOff>
    </xdr:to>
    <xdr:pic>
      <xdr:nvPicPr>
        <xdr:cNvPr id="156" name="1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3581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85725</xdr:colOff>
      <xdr:row>13</xdr:row>
      <xdr:rowOff>85725</xdr:rowOff>
    </xdr:to>
    <xdr:pic>
      <xdr:nvPicPr>
        <xdr:cNvPr id="157" name="1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3810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14</xdr:row>
      <xdr:rowOff>0</xdr:rowOff>
    </xdr:from>
    <xdr:to>
      <xdr:col>10</xdr:col>
      <xdr:colOff>85725</xdr:colOff>
      <xdr:row>14</xdr:row>
      <xdr:rowOff>85725</xdr:rowOff>
    </xdr:to>
    <xdr:pic>
      <xdr:nvPicPr>
        <xdr:cNvPr id="158" name="1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4038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85725</xdr:colOff>
      <xdr:row>15</xdr:row>
      <xdr:rowOff>85725</xdr:rowOff>
    </xdr:to>
    <xdr:pic>
      <xdr:nvPicPr>
        <xdr:cNvPr id="159" name="1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4267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6</xdr:row>
      <xdr:rowOff>0</xdr:rowOff>
    </xdr:from>
    <xdr:to>
      <xdr:col>10</xdr:col>
      <xdr:colOff>85725</xdr:colOff>
      <xdr:row>6</xdr:row>
      <xdr:rowOff>85725</xdr:rowOff>
    </xdr:to>
    <xdr:pic>
      <xdr:nvPicPr>
        <xdr:cNvPr id="160" name="1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2190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6</xdr:row>
      <xdr:rowOff>0</xdr:rowOff>
    </xdr:from>
    <xdr:to>
      <xdr:col>10</xdr:col>
      <xdr:colOff>85725</xdr:colOff>
      <xdr:row>6</xdr:row>
      <xdr:rowOff>85725</xdr:rowOff>
    </xdr:to>
    <xdr:pic>
      <xdr:nvPicPr>
        <xdr:cNvPr id="161" name="1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2190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xdr:row>
      <xdr:rowOff>0</xdr:rowOff>
    </xdr:from>
    <xdr:to>
      <xdr:col>10</xdr:col>
      <xdr:colOff>85725</xdr:colOff>
      <xdr:row>7</xdr:row>
      <xdr:rowOff>85725</xdr:rowOff>
    </xdr:to>
    <xdr:pic>
      <xdr:nvPicPr>
        <xdr:cNvPr id="162" name="1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2438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85725</xdr:colOff>
      <xdr:row>8</xdr:row>
      <xdr:rowOff>85725</xdr:rowOff>
    </xdr:to>
    <xdr:pic>
      <xdr:nvPicPr>
        <xdr:cNvPr id="163" name="1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2667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xdr:row>
      <xdr:rowOff>0</xdr:rowOff>
    </xdr:from>
    <xdr:to>
      <xdr:col>10</xdr:col>
      <xdr:colOff>85725</xdr:colOff>
      <xdr:row>9</xdr:row>
      <xdr:rowOff>85725</xdr:rowOff>
    </xdr:to>
    <xdr:pic>
      <xdr:nvPicPr>
        <xdr:cNvPr id="164" name="1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2895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10</xdr:col>
      <xdr:colOff>85725</xdr:colOff>
      <xdr:row>10</xdr:row>
      <xdr:rowOff>85725</xdr:rowOff>
    </xdr:to>
    <xdr:pic>
      <xdr:nvPicPr>
        <xdr:cNvPr id="165" name="16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3124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85725</xdr:colOff>
      <xdr:row>11</xdr:row>
      <xdr:rowOff>85725</xdr:rowOff>
    </xdr:to>
    <xdr:pic>
      <xdr:nvPicPr>
        <xdr:cNvPr id="166" name="1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33528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85725</xdr:colOff>
      <xdr:row>12</xdr:row>
      <xdr:rowOff>85725</xdr:rowOff>
    </xdr:to>
    <xdr:pic>
      <xdr:nvPicPr>
        <xdr:cNvPr id="167" name="1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3581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85725</xdr:colOff>
      <xdr:row>13</xdr:row>
      <xdr:rowOff>85725</xdr:rowOff>
    </xdr:to>
    <xdr:pic>
      <xdr:nvPicPr>
        <xdr:cNvPr id="168" name="1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3810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14</xdr:row>
      <xdr:rowOff>0</xdr:rowOff>
    </xdr:from>
    <xdr:to>
      <xdr:col>10</xdr:col>
      <xdr:colOff>85725</xdr:colOff>
      <xdr:row>14</xdr:row>
      <xdr:rowOff>85725</xdr:rowOff>
    </xdr:to>
    <xdr:pic>
      <xdr:nvPicPr>
        <xdr:cNvPr id="169" name="1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4038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85725</xdr:colOff>
      <xdr:row>13</xdr:row>
      <xdr:rowOff>85725</xdr:rowOff>
    </xdr:to>
    <xdr:pic>
      <xdr:nvPicPr>
        <xdr:cNvPr id="170" name="1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3810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14</xdr:row>
      <xdr:rowOff>0</xdr:rowOff>
    </xdr:from>
    <xdr:to>
      <xdr:col>10</xdr:col>
      <xdr:colOff>85725</xdr:colOff>
      <xdr:row>14</xdr:row>
      <xdr:rowOff>85725</xdr:rowOff>
    </xdr:to>
    <xdr:pic>
      <xdr:nvPicPr>
        <xdr:cNvPr id="171" name="1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4038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85725</xdr:colOff>
      <xdr:row>15</xdr:row>
      <xdr:rowOff>85725</xdr:rowOff>
    </xdr:to>
    <xdr:pic>
      <xdr:nvPicPr>
        <xdr:cNvPr id="172" name="1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4267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85725</xdr:colOff>
      <xdr:row>13</xdr:row>
      <xdr:rowOff>85725</xdr:rowOff>
    </xdr:to>
    <xdr:pic>
      <xdr:nvPicPr>
        <xdr:cNvPr id="173" name="17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3810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14</xdr:row>
      <xdr:rowOff>0</xdr:rowOff>
    </xdr:from>
    <xdr:to>
      <xdr:col>10</xdr:col>
      <xdr:colOff>85725</xdr:colOff>
      <xdr:row>14</xdr:row>
      <xdr:rowOff>85725</xdr:rowOff>
    </xdr:to>
    <xdr:pic>
      <xdr:nvPicPr>
        <xdr:cNvPr id="174" name="17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4038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85725</xdr:colOff>
      <xdr:row>15</xdr:row>
      <xdr:rowOff>85725</xdr:rowOff>
    </xdr:to>
    <xdr:pic>
      <xdr:nvPicPr>
        <xdr:cNvPr id="175" name="17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4267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152400</xdr:colOff>
      <xdr:row>41</xdr:row>
      <xdr:rowOff>152400</xdr:rowOff>
    </xdr:to>
    <xdr:pic>
      <xdr:nvPicPr>
        <xdr:cNvPr id="176" name="Picture 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488025" y="10267950"/>
          <a:ext cx="152400" cy="152400"/>
        </a:xfrm>
        <a:prstGeom prst="rect">
          <a:avLst/>
        </a:prstGeom>
        <a:noFill/>
        <a:ln w="9525">
          <a:miter lim="800000"/>
          <a:headEnd/>
          <a:tailEnd/>
        </a:ln>
      </xdr:spPr>
    </xdr:pic>
    <xdr:clientData/>
  </xdr:twoCellAnchor>
  <xdr:twoCellAnchor editAs="oneCell">
    <xdr:from>
      <xdr:col>18</xdr:col>
      <xdr:colOff>0</xdr:colOff>
      <xdr:row>41</xdr:row>
      <xdr:rowOff>0</xdr:rowOff>
    </xdr:from>
    <xdr:to>
      <xdr:col>18</xdr:col>
      <xdr:colOff>152400</xdr:colOff>
      <xdr:row>41</xdr:row>
      <xdr:rowOff>152400</xdr:rowOff>
    </xdr:to>
    <xdr:pic>
      <xdr:nvPicPr>
        <xdr:cNvPr id="177" name="Picture 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488025" y="10267950"/>
          <a:ext cx="152400" cy="152400"/>
        </a:xfrm>
        <a:prstGeom prst="rect">
          <a:avLst/>
        </a:prstGeom>
        <a:noFill/>
        <a:ln w="9525">
          <a:miter lim="800000"/>
          <a:headEnd/>
          <a:tailEnd/>
        </a:ln>
      </xdr:spPr>
    </xdr:pic>
    <xdr:clientData/>
  </xdr:twoCellAnchor>
  <xdr:twoCellAnchor editAs="oneCell">
    <xdr:from>
      <xdr:col>18</xdr:col>
      <xdr:colOff>0</xdr:colOff>
      <xdr:row>41</xdr:row>
      <xdr:rowOff>0</xdr:rowOff>
    </xdr:from>
    <xdr:to>
      <xdr:col>18</xdr:col>
      <xdr:colOff>152400</xdr:colOff>
      <xdr:row>41</xdr:row>
      <xdr:rowOff>152400</xdr:rowOff>
    </xdr:to>
    <xdr:pic>
      <xdr:nvPicPr>
        <xdr:cNvPr id="178" name="Picture 3"/>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488025" y="10267950"/>
          <a:ext cx="152400" cy="152400"/>
        </a:xfrm>
        <a:prstGeom prst="rect">
          <a:avLst/>
        </a:prstGeom>
        <a:noFill/>
        <a:ln w="9525">
          <a:miter lim="800000"/>
          <a:headEnd/>
          <a:tailEnd/>
        </a:ln>
      </xdr:spPr>
    </xdr:pic>
    <xdr:clientData/>
  </xdr:twoCellAnchor>
  <xdr:twoCellAnchor editAs="oneCell">
    <xdr:from>
      <xdr:col>18</xdr:col>
      <xdr:colOff>0</xdr:colOff>
      <xdr:row>41</xdr:row>
      <xdr:rowOff>0</xdr:rowOff>
    </xdr:from>
    <xdr:to>
      <xdr:col>18</xdr:col>
      <xdr:colOff>152400</xdr:colOff>
      <xdr:row>41</xdr:row>
      <xdr:rowOff>152400</xdr:rowOff>
    </xdr:to>
    <xdr:pic>
      <xdr:nvPicPr>
        <xdr:cNvPr id="179" name="Picture 4"/>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488025" y="10267950"/>
          <a:ext cx="152400" cy="152400"/>
        </a:xfrm>
        <a:prstGeom prst="rect">
          <a:avLst/>
        </a:prstGeom>
        <a:noFill/>
        <a:ln w="9525">
          <a:miter lim="800000"/>
          <a:headEnd/>
          <a:tailEnd/>
        </a:ln>
      </xdr:spPr>
    </xdr:pic>
    <xdr:clientData/>
  </xdr:twoCellAnchor>
  <xdr:twoCellAnchor editAs="oneCell">
    <xdr:from>
      <xdr:col>18</xdr:col>
      <xdr:colOff>0</xdr:colOff>
      <xdr:row>41</xdr:row>
      <xdr:rowOff>0</xdr:rowOff>
    </xdr:from>
    <xdr:to>
      <xdr:col>18</xdr:col>
      <xdr:colOff>152400</xdr:colOff>
      <xdr:row>41</xdr:row>
      <xdr:rowOff>152400</xdr:rowOff>
    </xdr:to>
    <xdr:pic>
      <xdr:nvPicPr>
        <xdr:cNvPr id="180" name="Picture 5"/>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488025" y="10267950"/>
          <a:ext cx="152400" cy="152400"/>
        </a:xfrm>
        <a:prstGeom prst="rect">
          <a:avLst/>
        </a:prstGeom>
        <a:noFill/>
        <a:ln w="9525">
          <a:miter lim="800000"/>
          <a:headEnd/>
          <a:tailEnd/>
        </a:ln>
      </xdr:spPr>
    </xdr:pic>
    <xdr:clientData/>
  </xdr:twoCellAnchor>
  <xdr:twoCellAnchor editAs="oneCell">
    <xdr:from>
      <xdr:col>18</xdr:col>
      <xdr:colOff>0</xdr:colOff>
      <xdr:row>41</xdr:row>
      <xdr:rowOff>0</xdr:rowOff>
    </xdr:from>
    <xdr:to>
      <xdr:col>18</xdr:col>
      <xdr:colOff>152400</xdr:colOff>
      <xdr:row>41</xdr:row>
      <xdr:rowOff>152400</xdr:rowOff>
    </xdr:to>
    <xdr:pic>
      <xdr:nvPicPr>
        <xdr:cNvPr id="181" name="Picture 6"/>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488025" y="10267950"/>
          <a:ext cx="152400" cy="152400"/>
        </a:xfrm>
        <a:prstGeom prst="rect">
          <a:avLst/>
        </a:prstGeom>
        <a:noFill/>
        <a:ln w="9525">
          <a:miter lim="800000"/>
          <a:headEnd/>
          <a:tailEnd/>
        </a:ln>
      </xdr:spPr>
    </xdr:pic>
    <xdr:clientData/>
  </xdr:twoCellAnchor>
  <xdr:twoCellAnchor editAs="oneCell">
    <xdr:from>
      <xdr:col>18</xdr:col>
      <xdr:colOff>0</xdr:colOff>
      <xdr:row>41</xdr:row>
      <xdr:rowOff>0</xdr:rowOff>
    </xdr:from>
    <xdr:to>
      <xdr:col>18</xdr:col>
      <xdr:colOff>152400</xdr:colOff>
      <xdr:row>41</xdr:row>
      <xdr:rowOff>152400</xdr:rowOff>
    </xdr:to>
    <xdr:pic>
      <xdr:nvPicPr>
        <xdr:cNvPr id="182" name="Picture 7"/>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488025" y="10267950"/>
          <a:ext cx="152400" cy="152400"/>
        </a:xfrm>
        <a:prstGeom prst="rect">
          <a:avLst/>
        </a:prstGeom>
        <a:noFill/>
        <a:ln w="9525">
          <a:miter lim="800000"/>
          <a:headEnd/>
          <a:tailEnd/>
        </a:ln>
      </xdr:spPr>
    </xdr:pic>
    <xdr:clientData/>
  </xdr:twoCellAnchor>
  <xdr:twoCellAnchor editAs="oneCell">
    <xdr:from>
      <xdr:col>18</xdr:col>
      <xdr:colOff>0</xdr:colOff>
      <xdr:row>41</xdr:row>
      <xdr:rowOff>0</xdr:rowOff>
    </xdr:from>
    <xdr:to>
      <xdr:col>18</xdr:col>
      <xdr:colOff>152400</xdr:colOff>
      <xdr:row>41</xdr:row>
      <xdr:rowOff>152400</xdr:rowOff>
    </xdr:to>
    <xdr:pic>
      <xdr:nvPicPr>
        <xdr:cNvPr id="183" name="Picture 8"/>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488025" y="10267950"/>
          <a:ext cx="152400" cy="152400"/>
        </a:xfrm>
        <a:prstGeom prst="rect">
          <a:avLst/>
        </a:prstGeom>
        <a:noFill/>
        <a:ln w="9525">
          <a:miter lim="800000"/>
          <a:headEnd/>
          <a:tailEnd/>
        </a:ln>
      </xdr:spPr>
    </xdr:pic>
    <xdr:clientData/>
  </xdr:twoCellAnchor>
  <xdr:twoCellAnchor editAs="oneCell">
    <xdr:from>
      <xdr:col>18</xdr:col>
      <xdr:colOff>0</xdr:colOff>
      <xdr:row>41</xdr:row>
      <xdr:rowOff>0</xdr:rowOff>
    </xdr:from>
    <xdr:to>
      <xdr:col>18</xdr:col>
      <xdr:colOff>152400</xdr:colOff>
      <xdr:row>41</xdr:row>
      <xdr:rowOff>152400</xdr:rowOff>
    </xdr:to>
    <xdr:pic>
      <xdr:nvPicPr>
        <xdr:cNvPr id="184" name="Picture 9"/>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488025" y="10267950"/>
          <a:ext cx="152400" cy="152400"/>
        </a:xfrm>
        <a:prstGeom prst="rect">
          <a:avLst/>
        </a:prstGeom>
        <a:noFill/>
        <a:ln w="9525">
          <a:miter lim="800000"/>
          <a:headEnd/>
          <a:tailEnd/>
        </a:ln>
      </xdr:spPr>
    </xdr:pic>
    <xdr:clientData/>
  </xdr:twoCellAnchor>
  <xdr:twoCellAnchor editAs="oneCell">
    <xdr:from>
      <xdr:col>18</xdr:col>
      <xdr:colOff>0</xdr:colOff>
      <xdr:row>41</xdr:row>
      <xdr:rowOff>0</xdr:rowOff>
    </xdr:from>
    <xdr:to>
      <xdr:col>18</xdr:col>
      <xdr:colOff>152400</xdr:colOff>
      <xdr:row>41</xdr:row>
      <xdr:rowOff>152400</xdr:rowOff>
    </xdr:to>
    <xdr:pic>
      <xdr:nvPicPr>
        <xdr:cNvPr id="185" name="Picture 10"/>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488025" y="10267950"/>
          <a:ext cx="152400" cy="152400"/>
        </a:xfrm>
        <a:prstGeom prst="rect">
          <a:avLst/>
        </a:prstGeom>
        <a:noFill/>
        <a:ln w="9525">
          <a:miter lim="800000"/>
          <a:headEnd/>
          <a:tailEnd/>
        </a:ln>
      </xdr:spPr>
    </xdr:pic>
    <xdr:clientData/>
  </xdr:twoCellAnchor>
  <xdr:twoCellAnchor editAs="oneCell">
    <xdr:from>
      <xdr:col>18</xdr:col>
      <xdr:colOff>0</xdr:colOff>
      <xdr:row>41</xdr:row>
      <xdr:rowOff>0</xdr:rowOff>
    </xdr:from>
    <xdr:to>
      <xdr:col>18</xdr:col>
      <xdr:colOff>152400</xdr:colOff>
      <xdr:row>41</xdr:row>
      <xdr:rowOff>152400</xdr:rowOff>
    </xdr:to>
    <xdr:pic>
      <xdr:nvPicPr>
        <xdr:cNvPr id="186" name="Picture 1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488025" y="10267950"/>
          <a:ext cx="152400" cy="152400"/>
        </a:xfrm>
        <a:prstGeom prst="rect">
          <a:avLst/>
        </a:prstGeom>
        <a:noFill/>
        <a:ln w="9525">
          <a:miter lim="800000"/>
          <a:headEnd/>
          <a:tailEnd/>
        </a:ln>
      </xdr:spPr>
    </xdr:pic>
    <xdr:clientData/>
  </xdr:twoCellAnchor>
  <xdr:twoCellAnchor editAs="oneCell">
    <xdr:from>
      <xdr:col>18</xdr:col>
      <xdr:colOff>0</xdr:colOff>
      <xdr:row>41</xdr:row>
      <xdr:rowOff>0</xdr:rowOff>
    </xdr:from>
    <xdr:to>
      <xdr:col>18</xdr:col>
      <xdr:colOff>152400</xdr:colOff>
      <xdr:row>41</xdr:row>
      <xdr:rowOff>152400</xdr:rowOff>
    </xdr:to>
    <xdr:pic>
      <xdr:nvPicPr>
        <xdr:cNvPr id="187" name="Picture 1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488025" y="10267950"/>
          <a:ext cx="152400" cy="152400"/>
        </a:xfrm>
        <a:prstGeom prst="rect">
          <a:avLst/>
        </a:prstGeom>
        <a:noFill/>
        <a:ln w="9525">
          <a:miter lim="800000"/>
          <a:headEnd/>
          <a:tailEnd/>
        </a:ln>
      </xdr:spPr>
    </xdr:pic>
    <xdr:clientData/>
  </xdr:twoCellAnchor>
  <xdr:twoCellAnchor editAs="oneCell">
    <xdr:from>
      <xdr:col>0</xdr:col>
      <xdr:colOff>0</xdr:colOff>
      <xdr:row>0</xdr:row>
      <xdr:rowOff>0</xdr:rowOff>
    </xdr:from>
    <xdr:to>
      <xdr:col>1</xdr:col>
      <xdr:colOff>175641</xdr:colOff>
      <xdr:row>3</xdr:row>
      <xdr:rowOff>8382</xdr:rowOff>
    </xdr:to>
    <xdr:pic>
      <xdr:nvPicPr>
        <xdr:cNvPr id="188" name="187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18</xdr:col>
      <xdr:colOff>0</xdr:colOff>
      <xdr:row>25</xdr:row>
      <xdr:rowOff>0</xdr:rowOff>
    </xdr:from>
    <xdr:to>
      <xdr:col>18</xdr:col>
      <xdr:colOff>152400</xdr:colOff>
      <xdr:row>25</xdr:row>
      <xdr:rowOff>152400</xdr:rowOff>
    </xdr:to>
    <xdr:sp macro="" textlink="">
      <xdr:nvSpPr>
        <xdr:cNvPr id="2" name="Picture 1" hidden="1">
          <a:extLst>
            <a:ext uri="{63B3BB69-23CF-44E3-9099-C40C66FF867C}">
              <a14:compatExt xmlns:a14="http://schemas.microsoft.com/office/drawing/2010/main" spid="_x0000_s9217"/>
            </a:ext>
          </a:extLst>
        </xdr:cNvPr>
        <xdr:cNvSpPr/>
      </xdr:nvSpPr>
      <xdr:spPr>
        <a:xfrm>
          <a:off x="19507200" y="6867525"/>
          <a:ext cx="152400" cy="152400"/>
        </a:xfrm>
        <a:prstGeom prst="rect">
          <a:avLst/>
        </a:prstGeom>
      </xdr:spPr>
    </xdr:sp>
    <xdr:clientData/>
  </xdr:twoCellAnchor>
  <xdr:twoCellAnchor editAs="oneCell">
    <xdr:from>
      <xdr:col>18</xdr:col>
      <xdr:colOff>0</xdr:colOff>
      <xdr:row>25</xdr:row>
      <xdr:rowOff>0</xdr:rowOff>
    </xdr:from>
    <xdr:to>
      <xdr:col>18</xdr:col>
      <xdr:colOff>85725</xdr:colOff>
      <xdr:row>25</xdr:row>
      <xdr:rowOff>85725</xdr:rowOff>
    </xdr:to>
    <xdr:pic>
      <xdr:nvPicPr>
        <xdr:cNvPr id="3" name="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9" name="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10" name="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25</xdr:row>
      <xdr:rowOff>0</xdr:rowOff>
    </xdr:from>
    <xdr:to>
      <xdr:col>17</xdr:col>
      <xdr:colOff>85725</xdr:colOff>
      <xdr:row>25</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183225"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152400</xdr:colOff>
      <xdr:row>25</xdr:row>
      <xdr:rowOff>152400</xdr:rowOff>
    </xdr:to>
    <xdr:sp macro="" textlink="">
      <xdr:nvSpPr>
        <xdr:cNvPr id="15" name="Picture 2" hidden="1">
          <a:extLst>
            <a:ext uri="{63B3BB69-23CF-44E3-9099-C40C66FF867C}">
              <a14:compatExt xmlns:a14="http://schemas.microsoft.com/office/drawing/2010/main" spid="_x0000_s9218"/>
            </a:ext>
          </a:extLst>
        </xdr:cNvPr>
        <xdr:cNvSpPr/>
      </xdr:nvSpPr>
      <xdr:spPr>
        <a:xfrm>
          <a:off x="19507200" y="6867525"/>
          <a:ext cx="152400" cy="152400"/>
        </a:xfrm>
        <a:prstGeom prst="rect">
          <a:avLst/>
        </a:prstGeom>
      </xdr:spPr>
    </xdr:sp>
    <xdr:clientData/>
  </xdr:twoCellAnchor>
  <xdr:twoCellAnchor editAs="oneCell">
    <xdr:from>
      <xdr:col>18</xdr:col>
      <xdr:colOff>0</xdr:colOff>
      <xdr:row>25</xdr:row>
      <xdr:rowOff>0</xdr:rowOff>
    </xdr:from>
    <xdr:to>
      <xdr:col>18</xdr:col>
      <xdr:colOff>85725</xdr:colOff>
      <xdr:row>25</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17" name="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19" name="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21" name="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23" name="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24" name="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25" name="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25</xdr:row>
      <xdr:rowOff>0</xdr:rowOff>
    </xdr:from>
    <xdr:to>
      <xdr:col>17</xdr:col>
      <xdr:colOff>85725</xdr:colOff>
      <xdr:row>25</xdr:row>
      <xdr:rowOff>85725</xdr:rowOff>
    </xdr:to>
    <xdr:pic>
      <xdr:nvPicPr>
        <xdr:cNvPr id="27" name="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183225"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152400</xdr:colOff>
      <xdr:row>25</xdr:row>
      <xdr:rowOff>152400</xdr:rowOff>
    </xdr:to>
    <xdr:sp macro="" textlink="">
      <xdr:nvSpPr>
        <xdr:cNvPr id="28" name="Picture 3" hidden="1">
          <a:extLst>
            <a:ext uri="{63B3BB69-23CF-44E3-9099-C40C66FF867C}">
              <a14:compatExt xmlns:a14="http://schemas.microsoft.com/office/drawing/2010/main" spid="_x0000_s9219"/>
            </a:ext>
          </a:extLst>
        </xdr:cNvPr>
        <xdr:cNvSpPr/>
      </xdr:nvSpPr>
      <xdr:spPr>
        <a:xfrm>
          <a:off x="19507200" y="6867525"/>
          <a:ext cx="152400" cy="152400"/>
        </a:xfrm>
        <a:prstGeom prst="rect">
          <a:avLst/>
        </a:prstGeom>
      </xdr:spPr>
    </xdr:sp>
    <xdr:clientData/>
  </xdr:twoCellAnchor>
  <xdr:twoCellAnchor editAs="oneCell">
    <xdr:from>
      <xdr:col>18</xdr:col>
      <xdr:colOff>0</xdr:colOff>
      <xdr:row>25</xdr:row>
      <xdr:rowOff>0</xdr:rowOff>
    </xdr:from>
    <xdr:to>
      <xdr:col>18</xdr:col>
      <xdr:colOff>85725</xdr:colOff>
      <xdr:row>25</xdr:row>
      <xdr:rowOff>85725</xdr:rowOff>
    </xdr:to>
    <xdr:pic>
      <xdr:nvPicPr>
        <xdr:cNvPr id="29" name="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31" name="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34" name="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37" name="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25</xdr:row>
      <xdr:rowOff>0</xdr:rowOff>
    </xdr:from>
    <xdr:to>
      <xdr:col>17</xdr:col>
      <xdr:colOff>85725</xdr:colOff>
      <xdr:row>25</xdr:row>
      <xdr:rowOff>85725</xdr:rowOff>
    </xdr:to>
    <xdr:pic>
      <xdr:nvPicPr>
        <xdr:cNvPr id="40" name="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183225"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152400</xdr:colOff>
      <xdr:row>25</xdr:row>
      <xdr:rowOff>152400</xdr:rowOff>
    </xdr:to>
    <xdr:sp macro="" textlink="">
      <xdr:nvSpPr>
        <xdr:cNvPr id="41" name="Picture 4" hidden="1">
          <a:extLst>
            <a:ext uri="{63B3BB69-23CF-44E3-9099-C40C66FF867C}">
              <a14:compatExt xmlns:a14="http://schemas.microsoft.com/office/drawing/2010/main" spid="_x0000_s9220"/>
            </a:ext>
          </a:extLst>
        </xdr:cNvPr>
        <xdr:cNvSpPr/>
      </xdr:nvSpPr>
      <xdr:spPr>
        <a:xfrm>
          <a:off x="19507200" y="6867525"/>
          <a:ext cx="152400" cy="152400"/>
        </a:xfrm>
        <a:prstGeom prst="rect">
          <a:avLst/>
        </a:prstGeom>
      </xdr:spPr>
    </xdr:sp>
    <xdr:clientData/>
  </xdr:twoCellAnchor>
  <xdr:twoCellAnchor editAs="oneCell">
    <xdr:from>
      <xdr:col>18</xdr:col>
      <xdr:colOff>0</xdr:colOff>
      <xdr:row>25</xdr:row>
      <xdr:rowOff>0</xdr:rowOff>
    </xdr:from>
    <xdr:to>
      <xdr:col>18</xdr:col>
      <xdr:colOff>85725</xdr:colOff>
      <xdr:row>25</xdr:row>
      <xdr:rowOff>85725</xdr:rowOff>
    </xdr:to>
    <xdr:pic>
      <xdr:nvPicPr>
        <xdr:cNvPr id="42" name="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46" name="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47" name="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25</xdr:row>
      <xdr:rowOff>0</xdr:rowOff>
    </xdr:from>
    <xdr:to>
      <xdr:col>17</xdr:col>
      <xdr:colOff>85725</xdr:colOff>
      <xdr:row>25</xdr:row>
      <xdr:rowOff>85725</xdr:rowOff>
    </xdr:to>
    <xdr:pic>
      <xdr:nvPicPr>
        <xdr:cNvPr id="52" name="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183225"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152400</xdr:colOff>
      <xdr:row>25</xdr:row>
      <xdr:rowOff>152400</xdr:rowOff>
    </xdr:to>
    <xdr:sp macro="" textlink="">
      <xdr:nvSpPr>
        <xdr:cNvPr id="53" name="Picture 5" hidden="1">
          <a:extLst>
            <a:ext uri="{63B3BB69-23CF-44E3-9099-C40C66FF867C}">
              <a14:compatExt xmlns:a14="http://schemas.microsoft.com/office/drawing/2010/main" spid="_x0000_s9221"/>
            </a:ext>
          </a:extLst>
        </xdr:cNvPr>
        <xdr:cNvSpPr/>
      </xdr:nvSpPr>
      <xdr:spPr>
        <a:xfrm>
          <a:off x="19507200" y="6867525"/>
          <a:ext cx="152400" cy="152400"/>
        </a:xfrm>
        <a:prstGeom prst="rect">
          <a:avLst/>
        </a:prstGeom>
      </xdr:spPr>
    </xdr:sp>
    <xdr:clientData/>
  </xdr:twoCellAnchor>
  <xdr:twoCellAnchor editAs="oneCell">
    <xdr:from>
      <xdr:col>18</xdr:col>
      <xdr:colOff>0</xdr:colOff>
      <xdr:row>25</xdr:row>
      <xdr:rowOff>0</xdr:rowOff>
    </xdr:from>
    <xdr:to>
      <xdr:col>18</xdr:col>
      <xdr:colOff>85725</xdr:colOff>
      <xdr:row>25</xdr:row>
      <xdr:rowOff>85725</xdr:rowOff>
    </xdr:to>
    <xdr:pic>
      <xdr:nvPicPr>
        <xdr:cNvPr id="54" name="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55" name="5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56" name="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62" name="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25</xdr:row>
      <xdr:rowOff>0</xdr:rowOff>
    </xdr:from>
    <xdr:to>
      <xdr:col>17</xdr:col>
      <xdr:colOff>85725</xdr:colOff>
      <xdr:row>25</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183225"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152400</xdr:colOff>
      <xdr:row>25</xdr:row>
      <xdr:rowOff>152400</xdr:rowOff>
    </xdr:to>
    <xdr:sp macro="" textlink="">
      <xdr:nvSpPr>
        <xdr:cNvPr id="65" name="Picture 6" hidden="1">
          <a:extLst>
            <a:ext uri="{63B3BB69-23CF-44E3-9099-C40C66FF867C}">
              <a14:compatExt xmlns:a14="http://schemas.microsoft.com/office/drawing/2010/main" spid="_x0000_s9222"/>
            </a:ext>
          </a:extLst>
        </xdr:cNvPr>
        <xdr:cNvSpPr/>
      </xdr:nvSpPr>
      <xdr:spPr>
        <a:xfrm>
          <a:off x="19507200" y="6867525"/>
          <a:ext cx="152400" cy="152400"/>
        </a:xfrm>
        <a:prstGeom prst="rect">
          <a:avLst/>
        </a:prstGeom>
      </xdr:spPr>
    </xdr:sp>
    <xdr:clientData/>
  </xdr:twoCellAnchor>
  <xdr:twoCellAnchor editAs="oneCell">
    <xdr:from>
      <xdr:col>18</xdr:col>
      <xdr:colOff>0</xdr:colOff>
      <xdr:row>25</xdr:row>
      <xdr:rowOff>0</xdr:rowOff>
    </xdr:from>
    <xdr:to>
      <xdr:col>18</xdr:col>
      <xdr:colOff>85725</xdr:colOff>
      <xdr:row>25</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68" name="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69" name="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70" name="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71" name="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72" name="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73" name="7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74" name="7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75" name="7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686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152400</xdr:colOff>
      <xdr:row>27</xdr:row>
      <xdr:rowOff>152400</xdr:rowOff>
    </xdr:to>
    <xdr:sp macro="" textlink="">
      <xdr:nvSpPr>
        <xdr:cNvPr id="76" name="Picture 7" hidden="1">
          <a:extLst>
            <a:ext uri="{63B3BB69-23CF-44E3-9099-C40C66FF867C}">
              <a14:compatExt xmlns:a14="http://schemas.microsoft.com/office/drawing/2010/main" spid="_x0000_s9223"/>
            </a:ext>
          </a:extLst>
        </xdr:cNvPr>
        <xdr:cNvSpPr/>
      </xdr:nvSpPr>
      <xdr:spPr>
        <a:xfrm>
          <a:off x="19507200" y="7248525"/>
          <a:ext cx="152400" cy="152400"/>
        </a:xfrm>
        <a:prstGeom prst="rect">
          <a:avLst/>
        </a:prstGeom>
      </xdr:spPr>
    </xdr:sp>
    <xdr:clientData/>
  </xdr:twoCellAnchor>
  <xdr:twoCellAnchor editAs="oneCell">
    <xdr:from>
      <xdr:col>18</xdr:col>
      <xdr:colOff>0</xdr:colOff>
      <xdr:row>27</xdr:row>
      <xdr:rowOff>0</xdr:rowOff>
    </xdr:from>
    <xdr:to>
      <xdr:col>18</xdr:col>
      <xdr:colOff>85725</xdr:colOff>
      <xdr:row>27</xdr:row>
      <xdr:rowOff>85725</xdr:rowOff>
    </xdr:to>
    <xdr:pic>
      <xdr:nvPicPr>
        <xdr:cNvPr id="77" name="7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78" name="7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79" name="7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80" name="7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81" name="8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82" name="8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83" name="8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84" name="8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85" name="8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86" name="8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87" name="8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88" name="8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89" name="8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90" name="8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91" name="9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92" name="9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27</xdr:row>
      <xdr:rowOff>0</xdr:rowOff>
    </xdr:from>
    <xdr:to>
      <xdr:col>17</xdr:col>
      <xdr:colOff>85725</xdr:colOff>
      <xdr:row>27</xdr:row>
      <xdr:rowOff>85725</xdr:rowOff>
    </xdr:to>
    <xdr:pic>
      <xdr:nvPicPr>
        <xdr:cNvPr id="93" name="9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183225"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152400</xdr:colOff>
      <xdr:row>27</xdr:row>
      <xdr:rowOff>152400</xdr:rowOff>
    </xdr:to>
    <xdr:sp macro="" textlink="">
      <xdr:nvSpPr>
        <xdr:cNvPr id="94" name="Picture 8" hidden="1">
          <a:extLst>
            <a:ext uri="{63B3BB69-23CF-44E3-9099-C40C66FF867C}">
              <a14:compatExt xmlns:a14="http://schemas.microsoft.com/office/drawing/2010/main" spid="_x0000_s9224"/>
            </a:ext>
          </a:extLst>
        </xdr:cNvPr>
        <xdr:cNvSpPr/>
      </xdr:nvSpPr>
      <xdr:spPr>
        <a:xfrm>
          <a:off x="19507200" y="7248525"/>
          <a:ext cx="152400" cy="152400"/>
        </a:xfrm>
        <a:prstGeom prst="rect">
          <a:avLst/>
        </a:prstGeom>
      </xdr:spPr>
    </xdr:sp>
    <xdr:clientData/>
  </xdr:twoCellAnchor>
  <xdr:twoCellAnchor editAs="oneCell">
    <xdr:from>
      <xdr:col>18</xdr:col>
      <xdr:colOff>0</xdr:colOff>
      <xdr:row>27</xdr:row>
      <xdr:rowOff>0</xdr:rowOff>
    </xdr:from>
    <xdr:to>
      <xdr:col>18</xdr:col>
      <xdr:colOff>85725</xdr:colOff>
      <xdr:row>27</xdr:row>
      <xdr:rowOff>85725</xdr:rowOff>
    </xdr:to>
    <xdr:pic>
      <xdr:nvPicPr>
        <xdr:cNvPr id="95" name="9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96" name="9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97" name="9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98" name="9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99" name="9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00" name="9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01" name="10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02" name="10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03" name="10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04" name="10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05" name="10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06" name="10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07" name="10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08" name="10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09" name="10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27</xdr:row>
      <xdr:rowOff>0</xdr:rowOff>
    </xdr:from>
    <xdr:to>
      <xdr:col>17</xdr:col>
      <xdr:colOff>85725</xdr:colOff>
      <xdr:row>27</xdr:row>
      <xdr:rowOff>85725</xdr:rowOff>
    </xdr:to>
    <xdr:pic>
      <xdr:nvPicPr>
        <xdr:cNvPr id="110" name="10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183225"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152400</xdr:colOff>
      <xdr:row>27</xdr:row>
      <xdr:rowOff>152400</xdr:rowOff>
    </xdr:to>
    <xdr:sp macro="" textlink="">
      <xdr:nvSpPr>
        <xdr:cNvPr id="111" name="Picture 9" hidden="1">
          <a:extLst>
            <a:ext uri="{63B3BB69-23CF-44E3-9099-C40C66FF867C}">
              <a14:compatExt xmlns:a14="http://schemas.microsoft.com/office/drawing/2010/main" spid="_x0000_s9225"/>
            </a:ext>
          </a:extLst>
        </xdr:cNvPr>
        <xdr:cNvSpPr/>
      </xdr:nvSpPr>
      <xdr:spPr>
        <a:xfrm>
          <a:off x="19507200" y="7248525"/>
          <a:ext cx="152400" cy="152400"/>
        </a:xfrm>
        <a:prstGeom prst="rect">
          <a:avLst/>
        </a:prstGeom>
      </xdr:spPr>
    </xdr:sp>
    <xdr:clientData/>
  </xdr:twoCellAnchor>
  <xdr:twoCellAnchor editAs="oneCell">
    <xdr:from>
      <xdr:col>18</xdr:col>
      <xdr:colOff>0</xdr:colOff>
      <xdr:row>27</xdr:row>
      <xdr:rowOff>0</xdr:rowOff>
    </xdr:from>
    <xdr:to>
      <xdr:col>18</xdr:col>
      <xdr:colOff>85725</xdr:colOff>
      <xdr:row>27</xdr:row>
      <xdr:rowOff>85725</xdr:rowOff>
    </xdr:to>
    <xdr:pic>
      <xdr:nvPicPr>
        <xdr:cNvPr id="112" name="1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13" name="1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14" name="1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15" name="1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16" name="1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17" name="1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18" name="1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19" name="1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20" name="1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21" name="1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22" name="1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23" name="1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24" name="1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25" name="1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26" name="1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27" name="1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27</xdr:row>
      <xdr:rowOff>0</xdr:rowOff>
    </xdr:from>
    <xdr:to>
      <xdr:col>17</xdr:col>
      <xdr:colOff>85725</xdr:colOff>
      <xdr:row>27</xdr:row>
      <xdr:rowOff>85725</xdr:rowOff>
    </xdr:to>
    <xdr:pic>
      <xdr:nvPicPr>
        <xdr:cNvPr id="128" name="1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183225"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152400</xdr:colOff>
      <xdr:row>27</xdr:row>
      <xdr:rowOff>152400</xdr:rowOff>
    </xdr:to>
    <xdr:sp macro="" textlink="">
      <xdr:nvSpPr>
        <xdr:cNvPr id="129" name="Picture 10" hidden="1">
          <a:extLst>
            <a:ext uri="{63B3BB69-23CF-44E3-9099-C40C66FF867C}">
              <a14:compatExt xmlns:a14="http://schemas.microsoft.com/office/drawing/2010/main" spid="_x0000_s9226"/>
            </a:ext>
          </a:extLst>
        </xdr:cNvPr>
        <xdr:cNvSpPr/>
      </xdr:nvSpPr>
      <xdr:spPr>
        <a:xfrm>
          <a:off x="19507200" y="7248525"/>
          <a:ext cx="152400" cy="152400"/>
        </a:xfrm>
        <a:prstGeom prst="rect">
          <a:avLst/>
        </a:prstGeom>
      </xdr:spPr>
    </xdr:sp>
    <xdr:clientData/>
  </xdr:twoCellAnchor>
  <xdr:twoCellAnchor editAs="oneCell">
    <xdr:from>
      <xdr:col>18</xdr:col>
      <xdr:colOff>0</xdr:colOff>
      <xdr:row>27</xdr:row>
      <xdr:rowOff>0</xdr:rowOff>
    </xdr:from>
    <xdr:to>
      <xdr:col>18</xdr:col>
      <xdr:colOff>85725</xdr:colOff>
      <xdr:row>27</xdr:row>
      <xdr:rowOff>85725</xdr:rowOff>
    </xdr:to>
    <xdr:pic>
      <xdr:nvPicPr>
        <xdr:cNvPr id="130" name="1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31" name="1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32" name="1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33" name="1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34" name="1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35" name="1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36" name="1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37" name="1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38" name="1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39" name="1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40" name="1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41" name="14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42" name="1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43" name="1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44" name="1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45" name="1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27</xdr:row>
      <xdr:rowOff>0</xdr:rowOff>
    </xdr:from>
    <xdr:to>
      <xdr:col>17</xdr:col>
      <xdr:colOff>85725</xdr:colOff>
      <xdr:row>27</xdr:row>
      <xdr:rowOff>85725</xdr:rowOff>
    </xdr:to>
    <xdr:pic>
      <xdr:nvPicPr>
        <xdr:cNvPr id="146" name="1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183225"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152400</xdr:colOff>
      <xdr:row>27</xdr:row>
      <xdr:rowOff>152400</xdr:rowOff>
    </xdr:to>
    <xdr:sp macro="" textlink="">
      <xdr:nvSpPr>
        <xdr:cNvPr id="147" name="Picture 11" hidden="1">
          <a:extLst>
            <a:ext uri="{63B3BB69-23CF-44E3-9099-C40C66FF867C}">
              <a14:compatExt xmlns:a14="http://schemas.microsoft.com/office/drawing/2010/main" spid="_x0000_s9227"/>
            </a:ext>
          </a:extLst>
        </xdr:cNvPr>
        <xdr:cNvSpPr/>
      </xdr:nvSpPr>
      <xdr:spPr>
        <a:xfrm>
          <a:off x="19507200" y="7248525"/>
          <a:ext cx="152400" cy="152400"/>
        </a:xfrm>
        <a:prstGeom prst="rect">
          <a:avLst/>
        </a:prstGeom>
      </xdr:spPr>
    </xdr:sp>
    <xdr:clientData/>
  </xdr:twoCellAnchor>
  <xdr:twoCellAnchor editAs="oneCell">
    <xdr:from>
      <xdr:col>18</xdr:col>
      <xdr:colOff>0</xdr:colOff>
      <xdr:row>27</xdr:row>
      <xdr:rowOff>0</xdr:rowOff>
    </xdr:from>
    <xdr:to>
      <xdr:col>18</xdr:col>
      <xdr:colOff>85725</xdr:colOff>
      <xdr:row>27</xdr:row>
      <xdr:rowOff>85725</xdr:rowOff>
    </xdr:to>
    <xdr:pic>
      <xdr:nvPicPr>
        <xdr:cNvPr id="148" name="1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49" name="1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50" name="1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51" name="1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52" name="1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53" name="1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54" name="1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55" name="15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56" name="1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57" name="1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58" name="1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59" name="1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60" name="1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61" name="1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27</xdr:row>
      <xdr:rowOff>0</xdr:rowOff>
    </xdr:from>
    <xdr:to>
      <xdr:col>17</xdr:col>
      <xdr:colOff>85725</xdr:colOff>
      <xdr:row>27</xdr:row>
      <xdr:rowOff>85725</xdr:rowOff>
    </xdr:to>
    <xdr:pic>
      <xdr:nvPicPr>
        <xdr:cNvPr id="162" name="1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183225"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152400</xdr:colOff>
      <xdr:row>27</xdr:row>
      <xdr:rowOff>152400</xdr:rowOff>
    </xdr:to>
    <xdr:sp macro="" textlink="">
      <xdr:nvSpPr>
        <xdr:cNvPr id="163" name="Picture 12" hidden="1">
          <a:extLst>
            <a:ext uri="{63B3BB69-23CF-44E3-9099-C40C66FF867C}">
              <a14:compatExt xmlns:a14="http://schemas.microsoft.com/office/drawing/2010/main" spid="_x0000_s9228"/>
            </a:ext>
          </a:extLst>
        </xdr:cNvPr>
        <xdr:cNvSpPr/>
      </xdr:nvSpPr>
      <xdr:spPr>
        <a:xfrm>
          <a:off x="19507200" y="7248525"/>
          <a:ext cx="152400" cy="152400"/>
        </a:xfrm>
        <a:prstGeom prst="rect">
          <a:avLst/>
        </a:prstGeom>
      </xdr:spPr>
    </xdr:sp>
    <xdr:clientData/>
  </xdr:twoCellAnchor>
  <xdr:twoCellAnchor editAs="oneCell">
    <xdr:from>
      <xdr:col>18</xdr:col>
      <xdr:colOff>0</xdr:colOff>
      <xdr:row>27</xdr:row>
      <xdr:rowOff>0</xdr:rowOff>
    </xdr:from>
    <xdr:to>
      <xdr:col>18</xdr:col>
      <xdr:colOff>85725</xdr:colOff>
      <xdr:row>27</xdr:row>
      <xdr:rowOff>85725</xdr:rowOff>
    </xdr:to>
    <xdr:pic>
      <xdr:nvPicPr>
        <xdr:cNvPr id="164" name="1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65" name="16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66" name="1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67" name="1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68" name="1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69" name="1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70" name="1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71" name="1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72" name="1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73" name="17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74" name="17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75" name="17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76" name="17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77" name="17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78" name="17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6</xdr:row>
      <xdr:rowOff>0</xdr:rowOff>
    </xdr:from>
    <xdr:to>
      <xdr:col>10</xdr:col>
      <xdr:colOff>85725</xdr:colOff>
      <xdr:row>6</xdr:row>
      <xdr:rowOff>85725</xdr:rowOff>
    </xdr:to>
    <xdr:pic>
      <xdr:nvPicPr>
        <xdr:cNvPr id="179" name="17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19431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xdr:row>
      <xdr:rowOff>0</xdr:rowOff>
    </xdr:from>
    <xdr:to>
      <xdr:col>10</xdr:col>
      <xdr:colOff>85725</xdr:colOff>
      <xdr:row>7</xdr:row>
      <xdr:rowOff>85725</xdr:rowOff>
    </xdr:to>
    <xdr:pic>
      <xdr:nvPicPr>
        <xdr:cNvPr id="180" name="17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22383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85725</xdr:colOff>
      <xdr:row>8</xdr:row>
      <xdr:rowOff>85725</xdr:rowOff>
    </xdr:to>
    <xdr:pic>
      <xdr:nvPicPr>
        <xdr:cNvPr id="181" name="18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250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xdr:row>
      <xdr:rowOff>0</xdr:rowOff>
    </xdr:from>
    <xdr:to>
      <xdr:col>10</xdr:col>
      <xdr:colOff>85725</xdr:colOff>
      <xdr:row>9</xdr:row>
      <xdr:rowOff>85725</xdr:rowOff>
    </xdr:to>
    <xdr:pic>
      <xdr:nvPicPr>
        <xdr:cNvPr id="182" name="18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2771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10</xdr:col>
      <xdr:colOff>85725</xdr:colOff>
      <xdr:row>10</xdr:row>
      <xdr:rowOff>85725</xdr:rowOff>
    </xdr:to>
    <xdr:pic>
      <xdr:nvPicPr>
        <xdr:cNvPr id="183" name="18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3038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85725</xdr:colOff>
      <xdr:row>11</xdr:row>
      <xdr:rowOff>85725</xdr:rowOff>
    </xdr:to>
    <xdr:pic>
      <xdr:nvPicPr>
        <xdr:cNvPr id="184" name="18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33051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85725</xdr:colOff>
      <xdr:row>12</xdr:row>
      <xdr:rowOff>85725</xdr:rowOff>
    </xdr:to>
    <xdr:pic>
      <xdr:nvPicPr>
        <xdr:cNvPr id="185" name="18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35718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85725</xdr:colOff>
      <xdr:row>13</xdr:row>
      <xdr:rowOff>85725</xdr:rowOff>
    </xdr:to>
    <xdr:pic>
      <xdr:nvPicPr>
        <xdr:cNvPr id="186" name="18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38385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14</xdr:row>
      <xdr:rowOff>0</xdr:rowOff>
    </xdr:from>
    <xdr:to>
      <xdr:col>10</xdr:col>
      <xdr:colOff>85725</xdr:colOff>
      <xdr:row>14</xdr:row>
      <xdr:rowOff>85725</xdr:rowOff>
    </xdr:to>
    <xdr:pic>
      <xdr:nvPicPr>
        <xdr:cNvPr id="187" name="18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4105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85725</xdr:colOff>
      <xdr:row>15</xdr:row>
      <xdr:rowOff>85725</xdr:rowOff>
    </xdr:to>
    <xdr:pic>
      <xdr:nvPicPr>
        <xdr:cNvPr id="188" name="18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437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16</xdr:row>
      <xdr:rowOff>0</xdr:rowOff>
    </xdr:from>
    <xdr:to>
      <xdr:col>10</xdr:col>
      <xdr:colOff>85725</xdr:colOff>
      <xdr:row>16</xdr:row>
      <xdr:rowOff>85725</xdr:rowOff>
    </xdr:to>
    <xdr:pic>
      <xdr:nvPicPr>
        <xdr:cNvPr id="189" name="18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4638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17</xdr:row>
      <xdr:rowOff>0</xdr:rowOff>
    </xdr:from>
    <xdr:to>
      <xdr:col>10</xdr:col>
      <xdr:colOff>85725</xdr:colOff>
      <xdr:row>17</xdr:row>
      <xdr:rowOff>85725</xdr:rowOff>
    </xdr:to>
    <xdr:pic>
      <xdr:nvPicPr>
        <xdr:cNvPr id="190" name="18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49053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18</xdr:row>
      <xdr:rowOff>0</xdr:rowOff>
    </xdr:from>
    <xdr:to>
      <xdr:col>10</xdr:col>
      <xdr:colOff>85725</xdr:colOff>
      <xdr:row>18</xdr:row>
      <xdr:rowOff>85725</xdr:rowOff>
    </xdr:to>
    <xdr:pic>
      <xdr:nvPicPr>
        <xdr:cNvPr id="191" name="19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5172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19</xdr:row>
      <xdr:rowOff>0</xdr:rowOff>
    </xdr:from>
    <xdr:to>
      <xdr:col>10</xdr:col>
      <xdr:colOff>85725</xdr:colOff>
      <xdr:row>19</xdr:row>
      <xdr:rowOff>85725</xdr:rowOff>
    </xdr:to>
    <xdr:pic>
      <xdr:nvPicPr>
        <xdr:cNvPr id="192" name="19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5438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20</xdr:row>
      <xdr:rowOff>0</xdr:rowOff>
    </xdr:from>
    <xdr:to>
      <xdr:col>10</xdr:col>
      <xdr:colOff>85725</xdr:colOff>
      <xdr:row>20</xdr:row>
      <xdr:rowOff>85725</xdr:rowOff>
    </xdr:to>
    <xdr:pic>
      <xdr:nvPicPr>
        <xdr:cNvPr id="193" name="19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5705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6</xdr:row>
      <xdr:rowOff>0</xdr:rowOff>
    </xdr:from>
    <xdr:to>
      <xdr:col>10</xdr:col>
      <xdr:colOff>85725</xdr:colOff>
      <xdr:row>6</xdr:row>
      <xdr:rowOff>85725</xdr:rowOff>
    </xdr:to>
    <xdr:pic>
      <xdr:nvPicPr>
        <xdr:cNvPr id="194" name="19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19431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xdr:row>
      <xdr:rowOff>0</xdr:rowOff>
    </xdr:from>
    <xdr:to>
      <xdr:col>10</xdr:col>
      <xdr:colOff>85725</xdr:colOff>
      <xdr:row>7</xdr:row>
      <xdr:rowOff>85725</xdr:rowOff>
    </xdr:to>
    <xdr:pic>
      <xdr:nvPicPr>
        <xdr:cNvPr id="195" name="19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22383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85725</xdr:colOff>
      <xdr:row>8</xdr:row>
      <xdr:rowOff>85725</xdr:rowOff>
    </xdr:to>
    <xdr:pic>
      <xdr:nvPicPr>
        <xdr:cNvPr id="196" name="19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250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xdr:row>
      <xdr:rowOff>0</xdr:rowOff>
    </xdr:from>
    <xdr:to>
      <xdr:col>10</xdr:col>
      <xdr:colOff>85725</xdr:colOff>
      <xdr:row>9</xdr:row>
      <xdr:rowOff>85725</xdr:rowOff>
    </xdr:to>
    <xdr:pic>
      <xdr:nvPicPr>
        <xdr:cNvPr id="197" name="19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2771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10</xdr:col>
      <xdr:colOff>85725</xdr:colOff>
      <xdr:row>10</xdr:row>
      <xdr:rowOff>85725</xdr:rowOff>
    </xdr:to>
    <xdr:pic>
      <xdr:nvPicPr>
        <xdr:cNvPr id="198" name="19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3038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85725</xdr:colOff>
      <xdr:row>11</xdr:row>
      <xdr:rowOff>85725</xdr:rowOff>
    </xdr:to>
    <xdr:pic>
      <xdr:nvPicPr>
        <xdr:cNvPr id="199" name="19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33051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85725</xdr:colOff>
      <xdr:row>12</xdr:row>
      <xdr:rowOff>85725</xdr:rowOff>
    </xdr:to>
    <xdr:pic>
      <xdr:nvPicPr>
        <xdr:cNvPr id="200" name="19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35718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85725</xdr:colOff>
      <xdr:row>13</xdr:row>
      <xdr:rowOff>85725</xdr:rowOff>
    </xdr:to>
    <xdr:pic>
      <xdr:nvPicPr>
        <xdr:cNvPr id="201" name="20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38385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14</xdr:row>
      <xdr:rowOff>0</xdr:rowOff>
    </xdr:from>
    <xdr:to>
      <xdr:col>10</xdr:col>
      <xdr:colOff>85725</xdr:colOff>
      <xdr:row>14</xdr:row>
      <xdr:rowOff>85725</xdr:rowOff>
    </xdr:to>
    <xdr:pic>
      <xdr:nvPicPr>
        <xdr:cNvPr id="202" name="20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4105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85725</xdr:colOff>
      <xdr:row>15</xdr:row>
      <xdr:rowOff>85725</xdr:rowOff>
    </xdr:to>
    <xdr:pic>
      <xdr:nvPicPr>
        <xdr:cNvPr id="203" name="20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437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16</xdr:row>
      <xdr:rowOff>0</xdr:rowOff>
    </xdr:from>
    <xdr:to>
      <xdr:col>10</xdr:col>
      <xdr:colOff>85725</xdr:colOff>
      <xdr:row>16</xdr:row>
      <xdr:rowOff>85725</xdr:rowOff>
    </xdr:to>
    <xdr:pic>
      <xdr:nvPicPr>
        <xdr:cNvPr id="204" name="20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4638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17</xdr:row>
      <xdr:rowOff>0</xdr:rowOff>
    </xdr:from>
    <xdr:to>
      <xdr:col>10</xdr:col>
      <xdr:colOff>85725</xdr:colOff>
      <xdr:row>17</xdr:row>
      <xdr:rowOff>85725</xdr:rowOff>
    </xdr:to>
    <xdr:pic>
      <xdr:nvPicPr>
        <xdr:cNvPr id="205" name="20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49053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18</xdr:row>
      <xdr:rowOff>0</xdr:rowOff>
    </xdr:from>
    <xdr:to>
      <xdr:col>10</xdr:col>
      <xdr:colOff>85725</xdr:colOff>
      <xdr:row>18</xdr:row>
      <xdr:rowOff>85725</xdr:rowOff>
    </xdr:to>
    <xdr:pic>
      <xdr:nvPicPr>
        <xdr:cNvPr id="206" name="20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5172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19</xdr:row>
      <xdr:rowOff>0</xdr:rowOff>
    </xdr:from>
    <xdr:to>
      <xdr:col>10</xdr:col>
      <xdr:colOff>85725</xdr:colOff>
      <xdr:row>19</xdr:row>
      <xdr:rowOff>85725</xdr:rowOff>
    </xdr:to>
    <xdr:pic>
      <xdr:nvPicPr>
        <xdr:cNvPr id="207" name="20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5438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xdr:row>
      <xdr:rowOff>0</xdr:rowOff>
    </xdr:from>
    <xdr:to>
      <xdr:col>10</xdr:col>
      <xdr:colOff>85725</xdr:colOff>
      <xdr:row>7</xdr:row>
      <xdr:rowOff>85725</xdr:rowOff>
    </xdr:to>
    <xdr:pic>
      <xdr:nvPicPr>
        <xdr:cNvPr id="208" name="20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22383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85725</xdr:colOff>
      <xdr:row>8</xdr:row>
      <xdr:rowOff>85725</xdr:rowOff>
    </xdr:to>
    <xdr:pic>
      <xdr:nvPicPr>
        <xdr:cNvPr id="209" name="20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250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xdr:row>
      <xdr:rowOff>0</xdr:rowOff>
    </xdr:from>
    <xdr:to>
      <xdr:col>10</xdr:col>
      <xdr:colOff>85725</xdr:colOff>
      <xdr:row>9</xdr:row>
      <xdr:rowOff>85725</xdr:rowOff>
    </xdr:to>
    <xdr:pic>
      <xdr:nvPicPr>
        <xdr:cNvPr id="210" name="20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2771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10</xdr:col>
      <xdr:colOff>85725</xdr:colOff>
      <xdr:row>10</xdr:row>
      <xdr:rowOff>85725</xdr:rowOff>
    </xdr:to>
    <xdr:pic>
      <xdr:nvPicPr>
        <xdr:cNvPr id="211" name="2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3038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85725</xdr:colOff>
      <xdr:row>11</xdr:row>
      <xdr:rowOff>85725</xdr:rowOff>
    </xdr:to>
    <xdr:pic>
      <xdr:nvPicPr>
        <xdr:cNvPr id="212" name="2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33051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85725</xdr:colOff>
      <xdr:row>12</xdr:row>
      <xdr:rowOff>85725</xdr:rowOff>
    </xdr:to>
    <xdr:pic>
      <xdr:nvPicPr>
        <xdr:cNvPr id="213" name="2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35718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85725</xdr:colOff>
      <xdr:row>13</xdr:row>
      <xdr:rowOff>85725</xdr:rowOff>
    </xdr:to>
    <xdr:pic>
      <xdr:nvPicPr>
        <xdr:cNvPr id="214" name="2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38385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14</xdr:row>
      <xdr:rowOff>0</xdr:rowOff>
    </xdr:from>
    <xdr:to>
      <xdr:col>10</xdr:col>
      <xdr:colOff>85725</xdr:colOff>
      <xdr:row>14</xdr:row>
      <xdr:rowOff>85725</xdr:rowOff>
    </xdr:to>
    <xdr:pic>
      <xdr:nvPicPr>
        <xdr:cNvPr id="215" name="2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4105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85725</xdr:colOff>
      <xdr:row>15</xdr:row>
      <xdr:rowOff>85725</xdr:rowOff>
    </xdr:to>
    <xdr:pic>
      <xdr:nvPicPr>
        <xdr:cNvPr id="216" name="2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437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16</xdr:row>
      <xdr:rowOff>0</xdr:rowOff>
    </xdr:from>
    <xdr:to>
      <xdr:col>10</xdr:col>
      <xdr:colOff>85725</xdr:colOff>
      <xdr:row>16</xdr:row>
      <xdr:rowOff>85725</xdr:rowOff>
    </xdr:to>
    <xdr:pic>
      <xdr:nvPicPr>
        <xdr:cNvPr id="217" name="2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4638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17</xdr:row>
      <xdr:rowOff>0</xdr:rowOff>
    </xdr:from>
    <xdr:to>
      <xdr:col>10</xdr:col>
      <xdr:colOff>85725</xdr:colOff>
      <xdr:row>17</xdr:row>
      <xdr:rowOff>85725</xdr:rowOff>
    </xdr:to>
    <xdr:pic>
      <xdr:nvPicPr>
        <xdr:cNvPr id="218" name="2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49053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18</xdr:row>
      <xdr:rowOff>0</xdr:rowOff>
    </xdr:from>
    <xdr:to>
      <xdr:col>10</xdr:col>
      <xdr:colOff>85725</xdr:colOff>
      <xdr:row>18</xdr:row>
      <xdr:rowOff>85725</xdr:rowOff>
    </xdr:to>
    <xdr:pic>
      <xdr:nvPicPr>
        <xdr:cNvPr id="219" name="2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5172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19</xdr:row>
      <xdr:rowOff>0</xdr:rowOff>
    </xdr:from>
    <xdr:to>
      <xdr:col>10</xdr:col>
      <xdr:colOff>85725</xdr:colOff>
      <xdr:row>19</xdr:row>
      <xdr:rowOff>85725</xdr:rowOff>
    </xdr:to>
    <xdr:pic>
      <xdr:nvPicPr>
        <xdr:cNvPr id="220" name="2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5438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20</xdr:row>
      <xdr:rowOff>0</xdr:rowOff>
    </xdr:from>
    <xdr:to>
      <xdr:col>10</xdr:col>
      <xdr:colOff>85725</xdr:colOff>
      <xdr:row>20</xdr:row>
      <xdr:rowOff>85725</xdr:rowOff>
    </xdr:to>
    <xdr:pic>
      <xdr:nvPicPr>
        <xdr:cNvPr id="221" name="2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5705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21</xdr:row>
      <xdr:rowOff>0</xdr:rowOff>
    </xdr:from>
    <xdr:to>
      <xdr:col>10</xdr:col>
      <xdr:colOff>85725</xdr:colOff>
      <xdr:row>21</xdr:row>
      <xdr:rowOff>85725</xdr:rowOff>
    </xdr:to>
    <xdr:pic>
      <xdr:nvPicPr>
        <xdr:cNvPr id="222" name="2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596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22</xdr:row>
      <xdr:rowOff>0</xdr:rowOff>
    </xdr:from>
    <xdr:to>
      <xdr:col>10</xdr:col>
      <xdr:colOff>85725</xdr:colOff>
      <xdr:row>22</xdr:row>
      <xdr:rowOff>85725</xdr:rowOff>
    </xdr:to>
    <xdr:pic>
      <xdr:nvPicPr>
        <xdr:cNvPr id="223" name="2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6296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xdr:row>
      <xdr:rowOff>0</xdr:rowOff>
    </xdr:from>
    <xdr:to>
      <xdr:col>10</xdr:col>
      <xdr:colOff>85725</xdr:colOff>
      <xdr:row>7</xdr:row>
      <xdr:rowOff>85725</xdr:rowOff>
    </xdr:to>
    <xdr:pic>
      <xdr:nvPicPr>
        <xdr:cNvPr id="224" name="2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22383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85725</xdr:colOff>
      <xdr:row>8</xdr:row>
      <xdr:rowOff>85725</xdr:rowOff>
    </xdr:to>
    <xdr:pic>
      <xdr:nvPicPr>
        <xdr:cNvPr id="225" name="2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250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xdr:row>
      <xdr:rowOff>0</xdr:rowOff>
    </xdr:from>
    <xdr:to>
      <xdr:col>10</xdr:col>
      <xdr:colOff>85725</xdr:colOff>
      <xdr:row>9</xdr:row>
      <xdr:rowOff>85725</xdr:rowOff>
    </xdr:to>
    <xdr:pic>
      <xdr:nvPicPr>
        <xdr:cNvPr id="226" name="2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2771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10</xdr:col>
      <xdr:colOff>85725</xdr:colOff>
      <xdr:row>10</xdr:row>
      <xdr:rowOff>85725</xdr:rowOff>
    </xdr:to>
    <xdr:pic>
      <xdr:nvPicPr>
        <xdr:cNvPr id="227" name="2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3038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85725</xdr:colOff>
      <xdr:row>11</xdr:row>
      <xdr:rowOff>85725</xdr:rowOff>
    </xdr:to>
    <xdr:pic>
      <xdr:nvPicPr>
        <xdr:cNvPr id="228" name="2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33051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85725</xdr:colOff>
      <xdr:row>12</xdr:row>
      <xdr:rowOff>85725</xdr:rowOff>
    </xdr:to>
    <xdr:pic>
      <xdr:nvPicPr>
        <xdr:cNvPr id="229" name="2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35718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85725</xdr:colOff>
      <xdr:row>13</xdr:row>
      <xdr:rowOff>85725</xdr:rowOff>
    </xdr:to>
    <xdr:pic>
      <xdr:nvPicPr>
        <xdr:cNvPr id="230" name="2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38385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14</xdr:row>
      <xdr:rowOff>0</xdr:rowOff>
    </xdr:from>
    <xdr:to>
      <xdr:col>10</xdr:col>
      <xdr:colOff>85725</xdr:colOff>
      <xdr:row>14</xdr:row>
      <xdr:rowOff>85725</xdr:rowOff>
    </xdr:to>
    <xdr:pic>
      <xdr:nvPicPr>
        <xdr:cNvPr id="231" name="2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4105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85725</xdr:colOff>
      <xdr:row>15</xdr:row>
      <xdr:rowOff>85725</xdr:rowOff>
    </xdr:to>
    <xdr:pic>
      <xdr:nvPicPr>
        <xdr:cNvPr id="232" name="2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437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16</xdr:row>
      <xdr:rowOff>0</xdr:rowOff>
    </xdr:from>
    <xdr:to>
      <xdr:col>10</xdr:col>
      <xdr:colOff>85725</xdr:colOff>
      <xdr:row>16</xdr:row>
      <xdr:rowOff>85725</xdr:rowOff>
    </xdr:to>
    <xdr:pic>
      <xdr:nvPicPr>
        <xdr:cNvPr id="233" name="2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4638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17</xdr:row>
      <xdr:rowOff>0</xdr:rowOff>
    </xdr:from>
    <xdr:to>
      <xdr:col>10</xdr:col>
      <xdr:colOff>85725</xdr:colOff>
      <xdr:row>17</xdr:row>
      <xdr:rowOff>85725</xdr:rowOff>
    </xdr:to>
    <xdr:pic>
      <xdr:nvPicPr>
        <xdr:cNvPr id="234" name="2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49053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18</xdr:row>
      <xdr:rowOff>0</xdr:rowOff>
    </xdr:from>
    <xdr:to>
      <xdr:col>10</xdr:col>
      <xdr:colOff>85725</xdr:colOff>
      <xdr:row>18</xdr:row>
      <xdr:rowOff>85725</xdr:rowOff>
    </xdr:to>
    <xdr:pic>
      <xdr:nvPicPr>
        <xdr:cNvPr id="235" name="2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5172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19</xdr:row>
      <xdr:rowOff>0</xdr:rowOff>
    </xdr:from>
    <xdr:to>
      <xdr:col>10</xdr:col>
      <xdr:colOff>85725</xdr:colOff>
      <xdr:row>19</xdr:row>
      <xdr:rowOff>85725</xdr:rowOff>
    </xdr:to>
    <xdr:pic>
      <xdr:nvPicPr>
        <xdr:cNvPr id="236" name="2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5438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20</xdr:row>
      <xdr:rowOff>0</xdr:rowOff>
    </xdr:from>
    <xdr:to>
      <xdr:col>10</xdr:col>
      <xdr:colOff>85725</xdr:colOff>
      <xdr:row>20</xdr:row>
      <xdr:rowOff>85725</xdr:rowOff>
    </xdr:to>
    <xdr:pic>
      <xdr:nvPicPr>
        <xdr:cNvPr id="237" name="2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5705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21</xdr:row>
      <xdr:rowOff>0</xdr:rowOff>
    </xdr:from>
    <xdr:to>
      <xdr:col>10</xdr:col>
      <xdr:colOff>85725</xdr:colOff>
      <xdr:row>21</xdr:row>
      <xdr:rowOff>85725</xdr:rowOff>
    </xdr:to>
    <xdr:pic>
      <xdr:nvPicPr>
        <xdr:cNvPr id="238" name="2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596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22</xdr:row>
      <xdr:rowOff>0</xdr:rowOff>
    </xdr:from>
    <xdr:to>
      <xdr:col>10</xdr:col>
      <xdr:colOff>85725</xdr:colOff>
      <xdr:row>22</xdr:row>
      <xdr:rowOff>85725</xdr:rowOff>
    </xdr:to>
    <xdr:pic>
      <xdr:nvPicPr>
        <xdr:cNvPr id="239" name="2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6296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xdr:row>
      <xdr:rowOff>0</xdr:rowOff>
    </xdr:from>
    <xdr:to>
      <xdr:col>9</xdr:col>
      <xdr:colOff>85725</xdr:colOff>
      <xdr:row>7</xdr:row>
      <xdr:rowOff>85725</xdr:rowOff>
    </xdr:to>
    <xdr:pic>
      <xdr:nvPicPr>
        <xdr:cNvPr id="240" name="2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22383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xdr:row>
      <xdr:rowOff>0</xdr:rowOff>
    </xdr:from>
    <xdr:to>
      <xdr:col>9</xdr:col>
      <xdr:colOff>85725</xdr:colOff>
      <xdr:row>8</xdr:row>
      <xdr:rowOff>85725</xdr:rowOff>
    </xdr:to>
    <xdr:pic>
      <xdr:nvPicPr>
        <xdr:cNvPr id="241" name="24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250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9</xdr:row>
      <xdr:rowOff>0</xdr:rowOff>
    </xdr:from>
    <xdr:to>
      <xdr:col>9</xdr:col>
      <xdr:colOff>85725</xdr:colOff>
      <xdr:row>9</xdr:row>
      <xdr:rowOff>85725</xdr:rowOff>
    </xdr:to>
    <xdr:pic>
      <xdr:nvPicPr>
        <xdr:cNvPr id="242" name="2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2771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xdr:row>
      <xdr:rowOff>0</xdr:rowOff>
    </xdr:from>
    <xdr:to>
      <xdr:col>9</xdr:col>
      <xdr:colOff>85725</xdr:colOff>
      <xdr:row>10</xdr:row>
      <xdr:rowOff>85725</xdr:rowOff>
    </xdr:to>
    <xdr:pic>
      <xdr:nvPicPr>
        <xdr:cNvPr id="243" name="2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3038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0</xdr:rowOff>
    </xdr:from>
    <xdr:to>
      <xdr:col>9</xdr:col>
      <xdr:colOff>85725</xdr:colOff>
      <xdr:row>11</xdr:row>
      <xdr:rowOff>85725</xdr:rowOff>
    </xdr:to>
    <xdr:pic>
      <xdr:nvPicPr>
        <xdr:cNvPr id="244" name="2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33051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xdr:row>
      <xdr:rowOff>0</xdr:rowOff>
    </xdr:from>
    <xdr:to>
      <xdr:col>9</xdr:col>
      <xdr:colOff>85725</xdr:colOff>
      <xdr:row>12</xdr:row>
      <xdr:rowOff>85725</xdr:rowOff>
    </xdr:to>
    <xdr:pic>
      <xdr:nvPicPr>
        <xdr:cNvPr id="245" name="2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35718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xdr:row>
      <xdr:rowOff>0</xdr:rowOff>
    </xdr:from>
    <xdr:to>
      <xdr:col>9</xdr:col>
      <xdr:colOff>85725</xdr:colOff>
      <xdr:row>13</xdr:row>
      <xdr:rowOff>85725</xdr:rowOff>
    </xdr:to>
    <xdr:pic>
      <xdr:nvPicPr>
        <xdr:cNvPr id="246" name="2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38385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xdr:row>
      <xdr:rowOff>0</xdr:rowOff>
    </xdr:from>
    <xdr:to>
      <xdr:col>9</xdr:col>
      <xdr:colOff>85725</xdr:colOff>
      <xdr:row>14</xdr:row>
      <xdr:rowOff>85725</xdr:rowOff>
    </xdr:to>
    <xdr:pic>
      <xdr:nvPicPr>
        <xdr:cNvPr id="247" name="2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4105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9</xdr:col>
      <xdr:colOff>85725</xdr:colOff>
      <xdr:row>15</xdr:row>
      <xdr:rowOff>85725</xdr:rowOff>
    </xdr:to>
    <xdr:pic>
      <xdr:nvPicPr>
        <xdr:cNvPr id="248" name="2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437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16</xdr:row>
      <xdr:rowOff>0</xdr:rowOff>
    </xdr:from>
    <xdr:to>
      <xdr:col>9</xdr:col>
      <xdr:colOff>85725</xdr:colOff>
      <xdr:row>16</xdr:row>
      <xdr:rowOff>85725</xdr:rowOff>
    </xdr:to>
    <xdr:pic>
      <xdr:nvPicPr>
        <xdr:cNvPr id="249" name="2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4638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17</xdr:row>
      <xdr:rowOff>0</xdr:rowOff>
    </xdr:from>
    <xdr:to>
      <xdr:col>9</xdr:col>
      <xdr:colOff>85725</xdr:colOff>
      <xdr:row>17</xdr:row>
      <xdr:rowOff>85725</xdr:rowOff>
    </xdr:to>
    <xdr:pic>
      <xdr:nvPicPr>
        <xdr:cNvPr id="250" name="2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49053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18</xdr:row>
      <xdr:rowOff>0</xdr:rowOff>
    </xdr:from>
    <xdr:to>
      <xdr:col>9</xdr:col>
      <xdr:colOff>85725</xdr:colOff>
      <xdr:row>18</xdr:row>
      <xdr:rowOff>85725</xdr:rowOff>
    </xdr:to>
    <xdr:pic>
      <xdr:nvPicPr>
        <xdr:cNvPr id="251" name="2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5172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19</xdr:row>
      <xdr:rowOff>0</xdr:rowOff>
    </xdr:from>
    <xdr:to>
      <xdr:col>9</xdr:col>
      <xdr:colOff>85725</xdr:colOff>
      <xdr:row>19</xdr:row>
      <xdr:rowOff>85725</xdr:rowOff>
    </xdr:to>
    <xdr:pic>
      <xdr:nvPicPr>
        <xdr:cNvPr id="252" name="2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5438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20</xdr:row>
      <xdr:rowOff>0</xdr:rowOff>
    </xdr:from>
    <xdr:to>
      <xdr:col>9</xdr:col>
      <xdr:colOff>85725</xdr:colOff>
      <xdr:row>20</xdr:row>
      <xdr:rowOff>85725</xdr:rowOff>
    </xdr:to>
    <xdr:pic>
      <xdr:nvPicPr>
        <xdr:cNvPr id="253" name="2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5705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21</xdr:row>
      <xdr:rowOff>0</xdr:rowOff>
    </xdr:from>
    <xdr:to>
      <xdr:col>9</xdr:col>
      <xdr:colOff>85725</xdr:colOff>
      <xdr:row>21</xdr:row>
      <xdr:rowOff>85725</xdr:rowOff>
    </xdr:to>
    <xdr:pic>
      <xdr:nvPicPr>
        <xdr:cNvPr id="254" name="2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596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152400</xdr:colOff>
      <xdr:row>25</xdr:row>
      <xdr:rowOff>152400</xdr:rowOff>
    </xdr:to>
    <xdr:pic>
      <xdr:nvPicPr>
        <xdr:cNvPr id="255" name="Picture 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507200" y="6867525"/>
          <a:ext cx="152400" cy="152400"/>
        </a:xfrm>
        <a:prstGeom prst="rect">
          <a:avLst/>
        </a:prstGeom>
        <a:noFill/>
        <a:ln w="9525">
          <a:miter lim="800000"/>
          <a:headEnd/>
          <a:tailEnd/>
        </a:ln>
      </xdr:spPr>
    </xdr:pic>
    <xdr:clientData/>
  </xdr:twoCellAnchor>
  <xdr:twoCellAnchor editAs="oneCell">
    <xdr:from>
      <xdr:col>18</xdr:col>
      <xdr:colOff>0</xdr:colOff>
      <xdr:row>25</xdr:row>
      <xdr:rowOff>0</xdr:rowOff>
    </xdr:from>
    <xdr:to>
      <xdr:col>18</xdr:col>
      <xdr:colOff>152400</xdr:colOff>
      <xdr:row>25</xdr:row>
      <xdr:rowOff>152400</xdr:rowOff>
    </xdr:to>
    <xdr:pic>
      <xdr:nvPicPr>
        <xdr:cNvPr id="256" name="Picture 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507200" y="6867525"/>
          <a:ext cx="152400" cy="152400"/>
        </a:xfrm>
        <a:prstGeom prst="rect">
          <a:avLst/>
        </a:prstGeom>
        <a:noFill/>
        <a:ln w="9525">
          <a:miter lim="800000"/>
          <a:headEnd/>
          <a:tailEnd/>
        </a:ln>
      </xdr:spPr>
    </xdr:pic>
    <xdr:clientData/>
  </xdr:twoCellAnchor>
  <xdr:twoCellAnchor editAs="oneCell">
    <xdr:from>
      <xdr:col>18</xdr:col>
      <xdr:colOff>0</xdr:colOff>
      <xdr:row>25</xdr:row>
      <xdr:rowOff>0</xdr:rowOff>
    </xdr:from>
    <xdr:to>
      <xdr:col>18</xdr:col>
      <xdr:colOff>152400</xdr:colOff>
      <xdr:row>25</xdr:row>
      <xdr:rowOff>152400</xdr:rowOff>
    </xdr:to>
    <xdr:pic>
      <xdr:nvPicPr>
        <xdr:cNvPr id="257" name="Picture 3"/>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507200" y="6867525"/>
          <a:ext cx="152400" cy="152400"/>
        </a:xfrm>
        <a:prstGeom prst="rect">
          <a:avLst/>
        </a:prstGeom>
        <a:noFill/>
        <a:ln w="9525">
          <a:miter lim="800000"/>
          <a:headEnd/>
          <a:tailEnd/>
        </a:ln>
      </xdr:spPr>
    </xdr:pic>
    <xdr:clientData/>
  </xdr:twoCellAnchor>
  <xdr:twoCellAnchor editAs="oneCell">
    <xdr:from>
      <xdr:col>18</xdr:col>
      <xdr:colOff>0</xdr:colOff>
      <xdr:row>25</xdr:row>
      <xdr:rowOff>0</xdr:rowOff>
    </xdr:from>
    <xdr:to>
      <xdr:col>18</xdr:col>
      <xdr:colOff>152400</xdr:colOff>
      <xdr:row>25</xdr:row>
      <xdr:rowOff>152400</xdr:rowOff>
    </xdr:to>
    <xdr:pic>
      <xdr:nvPicPr>
        <xdr:cNvPr id="258" name="Picture 4"/>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507200" y="6867525"/>
          <a:ext cx="152400" cy="152400"/>
        </a:xfrm>
        <a:prstGeom prst="rect">
          <a:avLst/>
        </a:prstGeom>
        <a:noFill/>
        <a:ln w="9525">
          <a:miter lim="800000"/>
          <a:headEnd/>
          <a:tailEnd/>
        </a:ln>
      </xdr:spPr>
    </xdr:pic>
    <xdr:clientData/>
  </xdr:twoCellAnchor>
  <xdr:twoCellAnchor editAs="oneCell">
    <xdr:from>
      <xdr:col>18</xdr:col>
      <xdr:colOff>0</xdr:colOff>
      <xdr:row>25</xdr:row>
      <xdr:rowOff>0</xdr:rowOff>
    </xdr:from>
    <xdr:to>
      <xdr:col>18</xdr:col>
      <xdr:colOff>152400</xdr:colOff>
      <xdr:row>25</xdr:row>
      <xdr:rowOff>152400</xdr:rowOff>
    </xdr:to>
    <xdr:pic>
      <xdr:nvPicPr>
        <xdr:cNvPr id="259" name="Picture 5"/>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507200" y="6867525"/>
          <a:ext cx="152400" cy="152400"/>
        </a:xfrm>
        <a:prstGeom prst="rect">
          <a:avLst/>
        </a:prstGeom>
        <a:noFill/>
        <a:ln w="9525">
          <a:miter lim="800000"/>
          <a:headEnd/>
          <a:tailEnd/>
        </a:ln>
      </xdr:spPr>
    </xdr:pic>
    <xdr:clientData/>
  </xdr:twoCellAnchor>
  <xdr:twoCellAnchor editAs="oneCell">
    <xdr:from>
      <xdr:col>18</xdr:col>
      <xdr:colOff>0</xdr:colOff>
      <xdr:row>25</xdr:row>
      <xdr:rowOff>0</xdr:rowOff>
    </xdr:from>
    <xdr:to>
      <xdr:col>18</xdr:col>
      <xdr:colOff>152400</xdr:colOff>
      <xdr:row>25</xdr:row>
      <xdr:rowOff>152400</xdr:rowOff>
    </xdr:to>
    <xdr:pic>
      <xdr:nvPicPr>
        <xdr:cNvPr id="260" name="Picture 6"/>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507200" y="6867525"/>
          <a:ext cx="152400" cy="152400"/>
        </a:xfrm>
        <a:prstGeom prst="rect">
          <a:avLst/>
        </a:prstGeom>
        <a:noFill/>
        <a:ln w="9525">
          <a:miter lim="800000"/>
          <a:headEnd/>
          <a:tailEnd/>
        </a:ln>
      </xdr:spPr>
    </xdr:pic>
    <xdr:clientData/>
  </xdr:twoCellAnchor>
  <xdr:twoCellAnchor editAs="oneCell">
    <xdr:from>
      <xdr:col>18</xdr:col>
      <xdr:colOff>0</xdr:colOff>
      <xdr:row>27</xdr:row>
      <xdr:rowOff>0</xdr:rowOff>
    </xdr:from>
    <xdr:to>
      <xdr:col>18</xdr:col>
      <xdr:colOff>152400</xdr:colOff>
      <xdr:row>27</xdr:row>
      <xdr:rowOff>152400</xdr:rowOff>
    </xdr:to>
    <xdr:pic>
      <xdr:nvPicPr>
        <xdr:cNvPr id="261" name="Picture 7"/>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507200" y="7248525"/>
          <a:ext cx="152400" cy="152400"/>
        </a:xfrm>
        <a:prstGeom prst="rect">
          <a:avLst/>
        </a:prstGeom>
        <a:noFill/>
        <a:ln w="9525">
          <a:miter lim="800000"/>
          <a:headEnd/>
          <a:tailEnd/>
        </a:ln>
      </xdr:spPr>
    </xdr:pic>
    <xdr:clientData/>
  </xdr:twoCellAnchor>
  <xdr:twoCellAnchor editAs="oneCell">
    <xdr:from>
      <xdr:col>18</xdr:col>
      <xdr:colOff>0</xdr:colOff>
      <xdr:row>27</xdr:row>
      <xdr:rowOff>0</xdr:rowOff>
    </xdr:from>
    <xdr:to>
      <xdr:col>18</xdr:col>
      <xdr:colOff>152400</xdr:colOff>
      <xdr:row>27</xdr:row>
      <xdr:rowOff>152400</xdr:rowOff>
    </xdr:to>
    <xdr:pic>
      <xdr:nvPicPr>
        <xdr:cNvPr id="262" name="Picture 8"/>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507200" y="7248525"/>
          <a:ext cx="152400" cy="152400"/>
        </a:xfrm>
        <a:prstGeom prst="rect">
          <a:avLst/>
        </a:prstGeom>
        <a:noFill/>
        <a:ln w="9525">
          <a:miter lim="800000"/>
          <a:headEnd/>
          <a:tailEnd/>
        </a:ln>
      </xdr:spPr>
    </xdr:pic>
    <xdr:clientData/>
  </xdr:twoCellAnchor>
  <xdr:twoCellAnchor editAs="oneCell">
    <xdr:from>
      <xdr:col>18</xdr:col>
      <xdr:colOff>0</xdr:colOff>
      <xdr:row>27</xdr:row>
      <xdr:rowOff>0</xdr:rowOff>
    </xdr:from>
    <xdr:to>
      <xdr:col>18</xdr:col>
      <xdr:colOff>152400</xdr:colOff>
      <xdr:row>27</xdr:row>
      <xdr:rowOff>152400</xdr:rowOff>
    </xdr:to>
    <xdr:pic>
      <xdr:nvPicPr>
        <xdr:cNvPr id="263" name="Picture 9"/>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507200" y="7248525"/>
          <a:ext cx="152400" cy="152400"/>
        </a:xfrm>
        <a:prstGeom prst="rect">
          <a:avLst/>
        </a:prstGeom>
        <a:noFill/>
        <a:ln w="9525">
          <a:miter lim="800000"/>
          <a:headEnd/>
          <a:tailEnd/>
        </a:ln>
      </xdr:spPr>
    </xdr:pic>
    <xdr:clientData/>
  </xdr:twoCellAnchor>
  <xdr:twoCellAnchor editAs="oneCell">
    <xdr:from>
      <xdr:col>18</xdr:col>
      <xdr:colOff>0</xdr:colOff>
      <xdr:row>27</xdr:row>
      <xdr:rowOff>0</xdr:rowOff>
    </xdr:from>
    <xdr:to>
      <xdr:col>18</xdr:col>
      <xdr:colOff>152400</xdr:colOff>
      <xdr:row>27</xdr:row>
      <xdr:rowOff>152400</xdr:rowOff>
    </xdr:to>
    <xdr:pic>
      <xdr:nvPicPr>
        <xdr:cNvPr id="264" name="Picture 10"/>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507200" y="7248525"/>
          <a:ext cx="152400" cy="152400"/>
        </a:xfrm>
        <a:prstGeom prst="rect">
          <a:avLst/>
        </a:prstGeom>
        <a:noFill/>
        <a:ln w="9525">
          <a:miter lim="800000"/>
          <a:headEnd/>
          <a:tailEnd/>
        </a:ln>
      </xdr:spPr>
    </xdr:pic>
    <xdr:clientData/>
  </xdr:twoCellAnchor>
  <xdr:twoCellAnchor editAs="oneCell">
    <xdr:from>
      <xdr:col>18</xdr:col>
      <xdr:colOff>0</xdr:colOff>
      <xdr:row>27</xdr:row>
      <xdr:rowOff>0</xdr:rowOff>
    </xdr:from>
    <xdr:to>
      <xdr:col>18</xdr:col>
      <xdr:colOff>152400</xdr:colOff>
      <xdr:row>27</xdr:row>
      <xdr:rowOff>152400</xdr:rowOff>
    </xdr:to>
    <xdr:pic>
      <xdr:nvPicPr>
        <xdr:cNvPr id="265" name="Picture 1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507200" y="7248525"/>
          <a:ext cx="152400" cy="152400"/>
        </a:xfrm>
        <a:prstGeom prst="rect">
          <a:avLst/>
        </a:prstGeom>
        <a:noFill/>
        <a:ln w="9525">
          <a:miter lim="800000"/>
          <a:headEnd/>
          <a:tailEnd/>
        </a:ln>
      </xdr:spPr>
    </xdr:pic>
    <xdr:clientData/>
  </xdr:twoCellAnchor>
  <xdr:twoCellAnchor editAs="oneCell">
    <xdr:from>
      <xdr:col>18</xdr:col>
      <xdr:colOff>0</xdr:colOff>
      <xdr:row>27</xdr:row>
      <xdr:rowOff>0</xdr:rowOff>
    </xdr:from>
    <xdr:to>
      <xdr:col>18</xdr:col>
      <xdr:colOff>152400</xdr:colOff>
      <xdr:row>27</xdr:row>
      <xdr:rowOff>152400</xdr:rowOff>
    </xdr:to>
    <xdr:pic>
      <xdr:nvPicPr>
        <xdr:cNvPr id="266" name="Picture 1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507200" y="7248525"/>
          <a:ext cx="152400" cy="152400"/>
        </a:xfrm>
        <a:prstGeom prst="rect">
          <a:avLst/>
        </a:prstGeom>
        <a:noFill/>
        <a:ln w="9525">
          <a:miter lim="800000"/>
          <a:headEnd/>
          <a:tailEnd/>
        </a:ln>
      </xdr:spPr>
    </xdr:pic>
    <xdr:clientData/>
  </xdr:twoCellAnchor>
  <xdr:twoCellAnchor editAs="oneCell">
    <xdr:from>
      <xdr:col>0</xdr:col>
      <xdr:colOff>0</xdr:colOff>
      <xdr:row>0</xdr:row>
      <xdr:rowOff>0</xdr:rowOff>
    </xdr:from>
    <xdr:to>
      <xdr:col>1</xdr:col>
      <xdr:colOff>575691</xdr:colOff>
      <xdr:row>3</xdr:row>
      <xdr:rowOff>208407</xdr:rowOff>
    </xdr:to>
    <xdr:pic>
      <xdr:nvPicPr>
        <xdr:cNvPr id="267" name="266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18</xdr:col>
      <xdr:colOff>228600</xdr:colOff>
      <xdr:row>54</xdr:row>
      <xdr:rowOff>57150</xdr:rowOff>
    </xdr:from>
    <xdr:to>
      <xdr:col>18</xdr:col>
      <xdr:colOff>381000</xdr:colOff>
      <xdr:row>55</xdr:row>
      <xdr:rowOff>19050</xdr:rowOff>
    </xdr:to>
    <xdr:sp macro="" textlink="">
      <xdr:nvSpPr>
        <xdr:cNvPr id="2" name="Picture 1" hidden="1">
          <a:extLst>
            <a:ext uri="{63B3BB69-23CF-44E3-9099-C40C66FF867C}">
              <a14:compatExt xmlns:a14="http://schemas.microsoft.com/office/drawing/2010/main" spid="_x0000_s10241"/>
            </a:ext>
          </a:extLst>
        </xdr:cNvPr>
        <xdr:cNvSpPr/>
      </xdr:nvSpPr>
      <xdr:spPr>
        <a:xfrm>
          <a:off x="22107525" y="12934950"/>
          <a:ext cx="152400" cy="152400"/>
        </a:xfrm>
        <a:prstGeom prst="rect">
          <a:avLst/>
        </a:prstGeom>
      </xdr:spPr>
    </xdr:sp>
    <xdr:clientData/>
  </xdr:twoCellAnchor>
  <xdr:twoCellAnchor editAs="oneCell">
    <xdr:from>
      <xdr:col>18</xdr:col>
      <xdr:colOff>0</xdr:colOff>
      <xdr:row>51</xdr:row>
      <xdr:rowOff>0</xdr:rowOff>
    </xdr:from>
    <xdr:to>
      <xdr:col>18</xdr:col>
      <xdr:colOff>85725</xdr:colOff>
      <xdr:row>51</xdr:row>
      <xdr:rowOff>85725</xdr:rowOff>
    </xdr:to>
    <xdr:pic>
      <xdr:nvPicPr>
        <xdr:cNvPr id="3" name="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9" name="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0" name="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5" name="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7" name="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51</xdr:row>
      <xdr:rowOff>0</xdr:rowOff>
    </xdr:from>
    <xdr:to>
      <xdr:col>17</xdr:col>
      <xdr:colOff>85725</xdr:colOff>
      <xdr:row>51</xdr:row>
      <xdr:rowOff>85725</xdr:rowOff>
    </xdr:to>
    <xdr:pic>
      <xdr:nvPicPr>
        <xdr:cNvPr id="19" name="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54</xdr:row>
      <xdr:rowOff>57150</xdr:rowOff>
    </xdr:from>
    <xdr:to>
      <xdr:col>18</xdr:col>
      <xdr:colOff>381000</xdr:colOff>
      <xdr:row>55</xdr:row>
      <xdr:rowOff>19050</xdr:rowOff>
    </xdr:to>
    <xdr:sp macro="" textlink="">
      <xdr:nvSpPr>
        <xdr:cNvPr id="20" name="Picture 2" hidden="1">
          <a:extLst>
            <a:ext uri="{63B3BB69-23CF-44E3-9099-C40C66FF867C}">
              <a14:compatExt xmlns:a14="http://schemas.microsoft.com/office/drawing/2010/main" spid="_x0000_s10242"/>
            </a:ext>
          </a:extLst>
        </xdr:cNvPr>
        <xdr:cNvSpPr/>
      </xdr:nvSpPr>
      <xdr:spPr>
        <a:xfrm>
          <a:off x="22107525" y="12934950"/>
          <a:ext cx="152400" cy="152400"/>
        </a:xfrm>
        <a:prstGeom prst="rect">
          <a:avLst/>
        </a:prstGeom>
      </xdr:spPr>
    </xdr:sp>
    <xdr:clientData/>
  </xdr:twoCellAnchor>
  <xdr:twoCellAnchor editAs="oneCell">
    <xdr:from>
      <xdr:col>18</xdr:col>
      <xdr:colOff>0</xdr:colOff>
      <xdr:row>51</xdr:row>
      <xdr:rowOff>0</xdr:rowOff>
    </xdr:from>
    <xdr:to>
      <xdr:col>18</xdr:col>
      <xdr:colOff>85725</xdr:colOff>
      <xdr:row>51</xdr:row>
      <xdr:rowOff>85725</xdr:rowOff>
    </xdr:to>
    <xdr:pic>
      <xdr:nvPicPr>
        <xdr:cNvPr id="21" name="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23" name="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24" name="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25" name="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27" name="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28" name="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29" name="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31" name="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34" name="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51</xdr:row>
      <xdr:rowOff>0</xdr:rowOff>
    </xdr:from>
    <xdr:to>
      <xdr:col>17</xdr:col>
      <xdr:colOff>85725</xdr:colOff>
      <xdr:row>51</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54</xdr:row>
      <xdr:rowOff>57150</xdr:rowOff>
    </xdr:from>
    <xdr:to>
      <xdr:col>18</xdr:col>
      <xdr:colOff>381000</xdr:colOff>
      <xdr:row>55</xdr:row>
      <xdr:rowOff>19050</xdr:rowOff>
    </xdr:to>
    <xdr:sp macro="" textlink="">
      <xdr:nvSpPr>
        <xdr:cNvPr id="37" name="Picture 3" hidden="1">
          <a:extLst>
            <a:ext uri="{63B3BB69-23CF-44E3-9099-C40C66FF867C}">
              <a14:compatExt xmlns:a14="http://schemas.microsoft.com/office/drawing/2010/main" spid="_x0000_s10243"/>
            </a:ext>
          </a:extLst>
        </xdr:cNvPr>
        <xdr:cNvSpPr/>
      </xdr:nvSpPr>
      <xdr:spPr>
        <a:xfrm>
          <a:off x="22107525" y="12934950"/>
          <a:ext cx="152400" cy="152400"/>
        </a:xfrm>
        <a:prstGeom prst="rect">
          <a:avLst/>
        </a:prstGeom>
      </xdr:spPr>
    </xdr:sp>
    <xdr:clientData/>
  </xdr:twoCellAnchor>
  <xdr:twoCellAnchor editAs="oneCell">
    <xdr:from>
      <xdr:col>18</xdr:col>
      <xdr:colOff>0</xdr:colOff>
      <xdr:row>51</xdr:row>
      <xdr:rowOff>0</xdr:rowOff>
    </xdr:from>
    <xdr:to>
      <xdr:col>18</xdr:col>
      <xdr:colOff>85725</xdr:colOff>
      <xdr:row>51</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40" name="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41" name="4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42" name="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46" name="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47" name="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52" name="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53" name="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51</xdr:row>
      <xdr:rowOff>0</xdr:rowOff>
    </xdr:from>
    <xdr:to>
      <xdr:col>17</xdr:col>
      <xdr:colOff>85725</xdr:colOff>
      <xdr:row>51</xdr:row>
      <xdr:rowOff>85725</xdr:rowOff>
    </xdr:to>
    <xdr:pic>
      <xdr:nvPicPr>
        <xdr:cNvPr id="54" name="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54</xdr:row>
      <xdr:rowOff>57150</xdr:rowOff>
    </xdr:from>
    <xdr:to>
      <xdr:col>18</xdr:col>
      <xdr:colOff>381000</xdr:colOff>
      <xdr:row>55</xdr:row>
      <xdr:rowOff>19050</xdr:rowOff>
    </xdr:to>
    <xdr:sp macro="" textlink="">
      <xdr:nvSpPr>
        <xdr:cNvPr id="55" name="Picture 4" hidden="1">
          <a:extLst>
            <a:ext uri="{63B3BB69-23CF-44E3-9099-C40C66FF867C}">
              <a14:compatExt xmlns:a14="http://schemas.microsoft.com/office/drawing/2010/main" spid="_x0000_s10244"/>
            </a:ext>
          </a:extLst>
        </xdr:cNvPr>
        <xdr:cNvSpPr/>
      </xdr:nvSpPr>
      <xdr:spPr>
        <a:xfrm>
          <a:off x="22107525" y="12934950"/>
          <a:ext cx="152400" cy="152400"/>
        </a:xfrm>
        <a:prstGeom prst="rect">
          <a:avLst/>
        </a:prstGeom>
      </xdr:spPr>
    </xdr:sp>
    <xdr:clientData/>
  </xdr:twoCellAnchor>
  <xdr:twoCellAnchor editAs="oneCell">
    <xdr:from>
      <xdr:col>18</xdr:col>
      <xdr:colOff>0</xdr:colOff>
      <xdr:row>51</xdr:row>
      <xdr:rowOff>0</xdr:rowOff>
    </xdr:from>
    <xdr:to>
      <xdr:col>18</xdr:col>
      <xdr:colOff>85725</xdr:colOff>
      <xdr:row>51</xdr:row>
      <xdr:rowOff>85725</xdr:rowOff>
    </xdr:to>
    <xdr:pic>
      <xdr:nvPicPr>
        <xdr:cNvPr id="56" name="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62" name="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65" name="6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68" name="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69" name="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70" name="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71" name="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51</xdr:row>
      <xdr:rowOff>0</xdr:rowOff>
    </xdr:from>
    <xdr:to>
      <xdr:col>17</xdr:col>
      <xdr:colOff>85725</xdr:colOff>
      <xdr:row>51</xdr:row>
      <xdr:rowOff>85725</xdr:rowOff>
    </xdr:to>
    <xdr:pic>
      <xdr:nvPicPr>
        <xdr:cNvPr id="72" name="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54</xdr:row>
      <xdr:rowOff>57150</xdr:rowOff>
    </xdr:from>
    <xdr:to>
      <xdr:col>18</xdr:col>
      <xdr:colOff>381000</xdr:colOff>
      <xdr:row>55</xdr:row>
      <xdr:rowOff>19050</xdr:rowOff>
    </xdr:to>
    <xdr:sp macro="" textlink="">
      <xdr:nvSpPr>
        <xdr:cNvPr id="73" name="Picture 5" hidden="1">
          <a:extLst>
            <a:ext uri="{63B3BB69-23CF-44E3-9099-C40C66FF867C}">
              <a14:compatExt xmlns:a14="http://schemas.microsoft.com/office/drawing/2010/main" spid="_x0000_s10245"/>
            </a:ext>
          </a:extLst>
        </xdr:cNvPr>
        <xdr:cNvSpPr/>
      </xdr:nvSpPr>
      <xdr:spPr>
        <a:xfrm>
          <a:off x="22107525" y="12934950"/>
          <a:ext cx="152400" cy="152400"/>
        </a:xfrm>
        <a:prstGeom prst="rect">
          <a:avLst/>
        </a:prstGeom>
      </xdr:spPr>
    </xdr:sp>
    <xdr:clientData/>
  </xdr:twoCellAnchor>
  <xdr:twoCellAnchor editAs="oneCell">
    <xdr:from>
      <xdr:col>18</xdr:col>
      <xdr:colOff>0</xdr:colOff>
      <xdr:row>51</xdr:row>
      <xdr:rowOff>0</xdr:rowOff>
    </xdr:from>
    <xdr:to>
      <xdr:col>18</xdr:col>
      <xdr:colOff>85725</xdr:colOff>
      <xdr:row>51</xdr:row>
      <xdr:rowOff>85725</xdr:rowOff>
    </xdr:to>
    <xdr:pic>
      <xdr:nvPicPr>
        <xdr:cNvPr id="74" name="7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75" name="7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76" name="7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77" name="7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78" name="7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79" name="7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80" name="7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81" name="8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82" name="8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83" name="8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84" name="8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85" name="8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86" name="8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87" name="8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51</xdr:row>
      <xdr:rowOff>0</xdr:rowOff>
    </xdr:from>
    <xdr:to>
      <xdr:col>17</xdr:col>
      <xdr:colOff>85725</xdr:colOff>
      <xdr:row>51</xdr:row>
      <xdr:rowOff>85725</xdr:rowOff>
    </xdr:to>
    <xdr:pic>
      <xdr:nvPicPr>
        <xdr:cNvPr id="88" name="8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54</xdr:row>
      <xdr:rowOff>57150</xdr:rowOff>
    </xdr:from>
    <xdr:to>
      <xdr:col>18</xdr:col>
      <xdr:colOff>381000</xdr:colOff>
      <xdr:row>55</xdr:row>
      <xdr:rowOff>19050</xdr:rowOff>
    </xdr:to>
    <xdr:sp macro="" textlink="">
      <xdr:nvSpPr>
        <xdr:cNvPr id="89" name="Picture 6" hidden="1">
          <a:extLst>
            <a:ext uri="{63B3BB69-23CF-44E3-9099-C40C66FF867C}">
              <a14:compatExt xmlns:a14="http://schemas.microsoft.com/office/drawing/2010/main" spid="_x0000_s10246"/>
            </a:ext>
          </a:extLst>
        </xdr:cNvPr>
        <xdr:cNvSpPr/>
      </xdr:nvSpPr>
      <xdr:spPr>
        <a:xfrm>
          <a:off x="22107525" y="12934950"/>
          <a:ext cx="152400" cy="152400"/>
        </a:xfrm>
        <a:prstGeom prst="rect">
          <a:avLst/>
        </a:prstGeom>
      </xdr:spPr>
    </xdr:sp>
    <xdr:clientData/>
  </xdr:twoCellAnchor>
  <xdr:twoCellAnchor editAs="oneCell">
    <xdr:from>
      <xdr:col>18</xdr:col>
      <xdr:colOff>0</xdr:colOff>
      <xdr:row>51</xdr:row>
      <xdr:rowOff>0</xdr:rowOff>
    </xdr:from>
    <xdr:to>
      <xdr:col>18</xdr:col>
      <xdr:colOff>85725</xdr:colOff>
      <xdr:row>51</xdr:row>
      <xdr:rowOff>85725</xdr:rowOff>
    </xdr:to>
    <xdr:pic>
      <xdr:nvPicPr>
        <xdr:cNvPr id="90" name="8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91" name="9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92" name="9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93" name="9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94" name="9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95" name="9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96" name="9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97" name="9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98" name="9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99" name="9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00" name="9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01" name="10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02" name="10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03" name="10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04" name="10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54</xdr:row>
      <xdr:rowOff>57150</xdr:rowOff>
    </xdr:from>
    <xdr:to>
      <xdr:col>18</xdr:col>
      <xdr:colOff>381000</xdr:colOff>
      <xdr:row>55</xdr:row>
      <xdr:rowOff>19050</xdr:rowOff>
    </xdr:to>
    <xdr:sp macro="" textlink="">
      <xdr:nvSpPr>
        <xdr:cNvPr id="105" name="Picture 7" hidden="1">
          <a:extLst>
            <a:ext uri="{63B3BB69-23CF-44E3-9099-C40C66FF867C}">
              <a14:compatExt xmlns:a14="http://schemas.microsoft.com/office/drawing/2010/main" spid="_x0000_s10247"/>
            </a:ext>
          </a:extLst>
        </xdr:cNvPr>
        <xdr:cNvSpPr/>
      </xdr:nvSpPr>
      <xdr:spPr>
        <a:xfrm>
          <a:off x="22107525" y="12934950"/>
          <a:ext cx="152400" cy="152400"/>
        </a:xfrm>
        <a:prstGeom prst="rect">
          <a:avLst/>
        </a:prstGeom>
      </xdr:spPr>
    </xdr:sp>
    <xdr:clientData/>
  </xdr:twoCellAnchor>
  <xdr:twoCellAnchor editAs="oneCell">
    <xdr:from>
      <xdr:col>18</xdr:col>
      <xdr:colOff>0</xdr:colOff>
      <xdr:row>51</xdr:row>
      <xdr:rowOff>0</xdr:rowOff>
    </xdr:from>
    <xdr:to>
      <xdr:col>18</xdr:col>
      <xdr:colOff>85725</xdr:colOff>
      <xdr:row>51</xdr:row>
      <xdr:rowOff>85725</xdr:rowOff>
    </xdr:to>
    <xdr:pic>
      <xdr:nvPicPr>
        <xdr:cNvPr id="106" name="10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07" name="10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08" name="10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09" name="10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10" name="10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11" name="1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12" name="1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13" name="1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14" name="1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15" name="1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16" name="1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17" name="1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18" name="1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19" name="1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20" name="1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21" name="1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51</xdr:row>
      <xdr:rowOff>0</xdr:rowOff>
    </xdr:from>
    <xdr:to>
      <xdr:col>17</xdr:col>
      <xdr:colOff>85725</xdr:colOff>
      <xdr:row>51</xdr:row>
      <xdr:rowOff>85725</xdr:rowOff>
    </xdr:to>
    <xdr:pic>
      <xdr:nvPicPr>
        <xdr:cNvPr id="122" name="1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54</xdr:row>
      <xdr:rowOff>57150</xdr:rowOff>
    </xdr:from>
    <xdr:to>
      <xdr:col>18</xdr:col>
      <xdr:colOff>381000</xdr:colOff>
      <xdr:row>55</xdr:row>
      <xdr:rowOff>19050</xdr:rowOff>
    </xdr:to>
    <xdr:sp macro="" textlink="">
      <xdr:nvSpPr>
        <xdr:cNvPr id="123" name="Picture 8" hidden="1">
          <a:extLst>
            <a:ext uri="{63B3BB69-23CF-44E3-9099-C40C66FF867C}">
              <a14:compatExt xmlns:a14="http://schemas.microsoft.com/office/drawing/2010/main" spid="_x0000_s10248"/>
            </a:ext>
          </a:extLst>
        </xdr:cNvPr>
        <xdr:cNvSpPr/>
      </xdr:nvSpPr>
      <xdr:spPr>
        <a:xfrm>
          <a:off x="22107525" y="12934950"/>
          <a:ext cx="152400" cy="152400"/>
        </a:xfrm>
        <a:prstGeom prst="rect">
          <a:avLst/>
        </a:prstGeom>
      </xdr:spPr>
    </xdr:sp>
    <xdr:clientData/>
  </xdr:twoCellAnchor>
  <xdr:twoCellAnchor editAs="oneCell">
    <xdr:from>
      <xdr:col>18</xdr:col>
      <xdr:colOff>0</xdr:colOff>
      <xdr:row>51</xdr:row>
      <xdr:rowOff>0</xdr:rowOff>
    </xdr:from>
    <xdr:to>
      <xdr:col>18</xdr:col>
      <xdr:colOff>85725</xdr:colOff>
      <xdr:row>51</xdr:row>
      <xdr:rowOff>85725</xdr:rowOff>
    </xdr:to>
    <xdr:pic>
      <xdr:nvPicPr>
        <xdr:cNvPr id="124" name="1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25" name="1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26" name="1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27" name="1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28" name="1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29" name="1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30" name="1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31" name="1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32" name="1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33" name="1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34" name="1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35" name="1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36" name="1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37" name="1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38" name="1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51</xdr:row>
      <xdr:rowOff>0</xdr:rowOff>
    </xdr:from>
    <xdr:to>
      <xdr:col>17</xdr:col>
      <xdr:colOff>85725</xdr:colOff>
      <xdr:row>51</xdr:row>
      <xdr:rowOff>85725</xdr:rowOff>
    </xdr:to>
    <xdr:pic>
      <xdr:nvPicPr>
        <xdr:cNvPr id="139" name="1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54</xdr:row>
      <xdr:rowOff>57150</xdr:rowOff>
    </xdr:from>
    <xdr:to>
      <xdr:col>18</xdr:col>
      <xdr:colOff>381000</xdr:colOff>
      <xdr:row>55</xdr:row>
      <xdr:rowOff>19050</xdr:rowOff>
    </xdr:to>
    <xdr:sp macro="" textlink="">
      <xdr:nvSpPr>
        <xdr:cNvPr id="140" name="Picture 9" hidden="1">
          <a:extLst>
            <a:ext uri="{63B3BB69-23CF-44E3-9099-C40C66FF867C}">
              <a14:compatExt xmlns:a14="http://schemas.microsoft.com/office/drawing/2010/main" spid="_x0000_s10249"/>
            </a:ext>
          </a:extLst>
        </xdr:cNvPr>
        <xdr:cNvSpPr/>
      </xdr:nvSpPr>
      <xdr:spPr>
        <a:xfrm>
          <a:off x="22107525" y="12934950"/>
          <a:ext cx="152400" cy="152400"/>
        </a:xfrm>
        <a:prstGeom prst="rect">
          <a:avLst/>
        </a:prstGeom>
      </xdr:spPr>
    </xdr:sp>
    <xdr:clientData/>
  </xdr:twoCellAnchor>
  <xdr:twoCellAnchor editAs="oneCell">
    <xdr:from>
      <xdr:col>18</xdr:col>
      <xdr:colOff>0</xdr:colOff>
      <xdr:row>51</xdr:row>
      <xdr:rowOff>0</xdr:rowOff>
    </xdr:from>
    <xdr:to>
      <xdr:col>18</xdr:col>
      <xdr:colOff>85725</xdr:colOff>
      <xdr:row>51</xdr:row>
      <xdr:rowOff>85725</xdr:rowOff>
    </xdr:to>
    <xdr:pic>
      <xdr:nvPicPr>
        <xdr:cNvPr id="141" name="14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42" name="1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43" name="1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44" name="1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45" name="1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46" name="1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47" name="1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48" name="1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49" name="1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50" name="1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51" name="1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52" name="1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53" name="1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54" name="1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55" name="15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56" name="1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51</xdr:row>
      <xdr:rowOff>0</xdr:rowOff>
    </xdr:from>
    <xdr:to>
      <xdr:col>17</xdr:col>
      <xdr:colOff>85725</xdr:colOff>
      <xdr:row>51</xdr:row>
      <xdr:rowOff>85725</xdr:rowOff>
    </xdr:to>
    <xdr:pic>
      <xdr:nvPicPr>
        <xdr:cNvPr id="157" name="1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54</xdr:row>
      <xdr:rowOff>57150</xdr:rowOff>
    </xdr:from>
    <xdr:to>
      <xdr:col>18</xdr:col>
      <xdr:colOff>381000</xdr:colOff>
      <xdr:row>55</xdr:row>
      <xdr:rowOff>19050</xdr:rowOff>
    </xdr:to>
    <xdr:sp macro="" textlink="">
      <xdr:nvSpPr>
        <xdr:cNvPr id="158" name="Picture 10" hidden="1">
          <a:extLst>
            <a:ext uri="{63B3BB69-23CF-44E3-9099-C40C66FF867C}">
              <a14:compatExt xmlns:a14="http://schemas.microsoft.com/office/drawing/2010/main" spid="_x0000_s10250"/>
            </a:ext>
          </a:extLst>
        </xdr:cNvPr>
        <xdr:cNvSpPr/>
      </xdr:nvSpPr>
      <xdr:spPr>
        <a:xfrm>
          <a:off x="22107525" y="12934950"/>
          <a:ext cx="152400" cy="152400"/>
        </a:xfrm>
        <a:prstGeom prst="rect">
          <a:avLst/>
        </a:prstGeom>
      </xdr:spPr>
    </xdr:sp>
    <xdr:clientData/>
  </xdr:twoCellAnchor>
  <xdr:twoCellAnchor editAs="oneCell">
    <xdr:from>
      <xdr:col>18</xdr:col>
      <xdr:colOff>0</xdr:colOff>
      <xdr:row>51</xdr:row>
      <xdr:rowOff>0</xdr:rowOff>
    </xdr:from>
    <xdr:to>
      <xdr:col>18</xdr:col>
      <xdr:colOff>85725</xdr:colOff>
      <xdr:row>51</xdr:row>
      <xdr:rowOff>85725</xdr:rowOff>
    </xdr:to>
    <xdr:pic>
      <xdr:nvPicPr>
        <xdr:cNvPr id="159" name="1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60" name="1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61" name="1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62" name="1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63" name="1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64" name="1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65" name="16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66" name="1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67" name="1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68" name="1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69" name="1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70" name="1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71" name="1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72" name="1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73" name="17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74" name="17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51</xdr:row>
      <xdr:rowOff>0</xdr:rowOff>
    </xdr:from>
    <xdr:to>
      <xdr:col>17</xdr:col>
      <xdr:colOff>85725</xdr:colOff>
      <xdr:row>51</xdr:row>
      <xdr:rowOff>85725</xdr:rowOff>
    </xdr:to>
    <xdr:pic>
      <xdr:nvPicPr>
        <xdr:cNvPr id="175" name="17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54</xdr:row>
      <xdr:rowOff>57150</xdr:rowOff>
    </xdr:from>
    <xdr:to>
      <xdr:col>18</xdr:col>
      <xdr:colOff>381000</xdr:colOff>
      <xdr:row>55</xdr:row>
      <xdr:rowOff>19050</xdr:rowOff>
    </xdr:to>
    <xdr:sp macro="" textlink="">
      <xdr:nvSpPr>
        <xdr:cNvPr id="176" name="Picture 11" hidden="1">
          <a:extLst>
            <a:ext uri="{63B3BB69-23CF-44E3-9099-C40C66FF867C}">
              <a14:compatExt xmlns:a14="http://schemas.microsoft.com/office/drawing/2010/main" spid="_x0000_s10251"/>
            </a:ext>
          </a:extLst>
        </xdr:cNvPr>
        <xdr:cNvSpPr/>
      </xdr:nvSpPr>
      <xdr:spPr>
        <a:xfrm>
          <a:off x="22107525" y="12934950"/>
          <a:ext cx="152400" cy="152400"/>
        </a:xfrm>
        <a:prstGeom prst="rect">
          <a:avLst/>
        </a:prstGeom>
      </xdr:spPr>
    </xdr:sp>
    <xdr:clientData/>
  </xdr:twoCellAnchor>
  <xdr:twoCellAnchor editAs="oneCell">
    <xdr:from>
      <xdr:col>18</xdr:col>
      <xdr:colOff>0</xdr:colOff>
      <xdr:row>51</xdr:row>
      <xdr:rowOff>0</xdr:rowOff>
    </xdr:from>
    <xdr:to>
      <xdr:col>18</xdr:col>
      <xdr:colOff>85725</xdr:colOff>
      <xdr:row>51</xdr:row>
      <xdr:rowOff>85725</xdr:rowOff>
    </xdr:to>
    <xdr:pic>
      <xdr:nvPicPr>
        <xdr:cNvPr id="177" name="17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78" name="17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79" name="17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80" name="17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81" name="18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82" name="18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83" name="18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84" name="18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85" name="18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86" name="18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87" name="18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88" name="18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89" name="18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90" name="18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51</xdr:row>
      <xdr:rowOff>0</xdr:rowOff>
    </xdr:from>
    <xdr:to>
      <xdr:col>17</xdr:col>
      <xdr:colOff>85725</xdr:colOff>
      <xdr:row>51</xdr:row>
      <xdr:rowOff>85725</xdr:rowOff>
    </xdr:to>
    <xdr:pic>
      <xdr:nvPicPr>
        <xdr:cNvPr id="191" name="19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54</xdr:row>
      <xdr:rowOff>57150</xdr:rowOff>
    </xdr:from>
    <xdr:to>
      <xdr:col>18</xdr:col>
      <xdr:colOff>381000</xdr:colOff>
      <xdr:row>55</xdr:row>
      <xdr:rowOff>19050</xdr:rowOff>
    </xdr:to>
    <xdr:sp macro="" textlink="">
      <xdr:nvSpPr>
        <xdr:cNvPr id="192" name="Picture 12" hidden="1">
          <a:extLst>
            <a:ext uri="{63B3BB69-23CF-44E3-9099-C40C66FF867C}">
              <a14:compatExt xmlns:a14="http://schemas.microsoft.com/office/drawing/2010/main" spid="_x0000_s10252"/>
            </a:ext>
          </a:extLst>
        </xdr:cNvPr>
        <xdr:cNvSpPr/>
      </xdr:nvSpPr>
      <xdr:spPr>
        <a:xfrm>
          <a:off x="22107525" y="12934950"/>
          <a:ext cx="152400" cy="152400"/>
        </a:xfrm>
        <a:prstGeom prst="rect">
          <a:avLst/>
        </a:prstGeom>
      </xdr:spPr>
    </xdr:sp>
    <xdr:clientData/>
  </xdr:twoCellAnchor>
  <xdr:twoCellAnchor editAs="oneCell">
    <xdr:from>
      <xdr:col>18</xdr:col>
      <xdr:colOff>0</xdr:colOff>
      <xdr:row>51</xdr:row>
      <xdr:rowOff>0</xdr:rowOff>
    </xdr:from>
    <xdr:to>
      <xdr:col>18</xdr:col>
      <xdr:colOff>85725</xdr:colOff>
      <xdr:row>51</xdr:row>
      <xdr:rowOff>85725</xdr:rowOff>
    </xdr:to>
    <xdr:pic>
      <xdr:nvPicPr>
        <xdr:cNvPr id="193" name="19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94" name="19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95" name="19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96" name="19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97" name="19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98" name="19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199" name="19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200" name="19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201" name="20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202" name="20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203" name="20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204" name="20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205" name="20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85725</xdr:colOff>
      <xdr:row>51</xdr:row>
      <xdr:rowOff>85725</xdr:rowOff>
    </xdr:to>
    <xdr:pic>
      <xdr:nvPicPr>
        <xdr:cNvPr id="206" name="20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78925" y="12306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30</xdr:row>
      <xdr:rowOff>0</xdr:rowOff>
    </xdr:from>
    <xdr:to>
      <xdr:col>10</xdr:col>
      <xdr:colOff>85725</xdr:colOff>
      <xdr:row>30</xdr:row>
      <xdr:rowOff>85725</xdr:rowOff>
    </xdr:to>
    <xdr:pic>
      <xdr:nvPicPr>
        <xdr:cNvPr id="207" name="20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7620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31</xdr:row>
      <xdr:rowOff>0</xdr:rowOff>
    </xdr:from>
    <xdr:to>
      <xdr:col>10</xdr:col>
      <xdr:colOff>85725</xdr:colOff>
      <xdr:row>31</xdr:row>
      <xdr:rowOff>85725</xdr:rowOff>
    </xdr:to>
    <xdr:pic>
      <xdr:nvPicPr>
        <xdr:cNvPr id="208" name="20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7848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32</xdr:row>
      <xdr:rowOff>0</xdr:rowOff>
    </xdr:from>
    <xdr:to>
      <xdr:col>10</xdr:col>
      <xdr:colOff>85725</xdr:colOff>
      <xdr:row>32</xdr:row>
      <xdr:rowOff>85725</xdr:rowOff>
    </xdr:to>
    <xdr:pic>
      <xdr:nvPicPr>
        <xdr:cNvPr id="209" name="20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8077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33</xdr:row>
      <xdr:rowOff>0</xdr:rowOff>
    </xdr:from>
    <xdr:to>
      <xdr:col>10</xdr:col>
      <xdr:colOff>85725</xdr:colOff>
      <xdr:row>33</xdr:row>
      <xdr:rowOff>85725</xdr:rowOff>
    </xdr:to>
    <xdr:pic>
      <xdr:nvPicPr>
        <xdr:cNvPr id="210" name="20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83058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34</xdr:row>
      <xdr:rowOff>0</xdr:rowOff>
    </xdr:from>
    <xdr:to>
      <xdr:col>10</xdr:col>
      <xdr:colOff>85725</xdr:colOff>
      <xdr:row>34</xdr:row>
      <xdr:rowOff>85725</xdr:rowOff>
    </xdr:to>
    <xdr:pic>
      <xdr:nvPicPr>
        <xdr:cNvPr id="211" name="2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8534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35</xdr:row>
      <xdr:rowOff>0</xdr:rowOff>
    </xdr:from>
    <xdr:to>
      <xdr:col>10</xdr:col>
      <xdr:colOff>85725</xdr:colOff>
      <xdr:row>35</xdr:row>
      <xdr:rowOff>85725</xdr:rowOff>
    </xdr:to>
    <xdr:pic>
      <xdr:nvPicPr>
        <xdr:cNvPr id="212" name="2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8763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36</xdr:row>
      <xdr:rowOff>0</xdr:rowOff>
    </xdr:from>
    <xdr:to>
      <xdr:col>10</xdr:col>
      <xdr:colOff>85725</xdr:colOff>
      <xdr:row>36</xdr:row>
      <xdr:rowOff>85725</xdr:rowOff>
    </xdr:to>
    <xdr:pic>
      <xdr:nvPicPr>
        <xdr:cNvPr id="213" name="2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8991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37</xdr:row>
      <xdr:rowOff>0</xdr:rowOff>
    </xdr:from>
    <xdr:to>
      <xdr:col>10</xdr:col>
      <xdr:colOff>85725</xdr:colOff>
      <xdr:row>37</xdr:row>
      <xdr:rowOff>85725</xdr:rowOff>
    </xdr:to>
    <xdr:pic>
      <xdr:nvPicPr>
        <xdr:cNvPr id="214" name="2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9220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38</xdr:row>
      <xdr:rowOff>0</xdr:rowOff>
    </xdr:from>
    <xdr:to>
      <xdr:col>10</xdr:col>
      <xdr:colOff>85725</xdr:colOff>
      <xdr:row>38</xdr:row>
      <xdr:rowOff>85725</xdr:rowOff>
    </xdr:to>
    <xdr:pic>
      <xdr:nvPicPr>
        <xdr:cNvPr id="215" name="2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94488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39</xdr:row>
      <xdr:rowOff>0</xdr:rowOff>
    </xdr:from>
    <xdr:to>
      <xdr:col>10</xdr:col>
      <xdr:colOff>85725</xdr:colOff>
      <xdr:row>39</xdr:row>
      <xdr:rowOff>85725</xdr:rowOff>
    </xdr:to>
    <xdr:pic>
      <xdr:nvPicPr>
        <xdr:cNvPr id="216" name="2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40</xdr:row>
      <xdr:rowOff>0</xdr:rowOff>
    </xdr:from>
    <xdr:to>
      <xdr:col>10</xdr:col>
      <xdr:colOff>85725</xdr:colOff>
      <xdr:row>40</xdr:row>
      <xdr:rowOff>85725</xdr:rowOff>
    </xdr:to>
    <xdr:pic>
      <xdr:nvPicPr>
        <xdr:cNvPr id="217" name="2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990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41</xdr:row>
      <xdr:rowOff>0</xdr:rowOff>
    </xdr:from>
    <xdr:to>
      <xdr:col>10</xdr:col>
      <xdr:colOff>85725</xdr:colOff>
      <xdr:row>41</xdr:row>
      <xdr:rowOff>85725</xdr:rowOff>
    </xdr:to>
    <xdr:pic>
      <xdr:nvPicPr>
        <xdr:cNvPr id="218" name="2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10134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42</xdr:row>
      <xdr:rowOff>0</xdr:rowOff>
    </xdr:from>
    <xdr:to>
      <xdr:col>10</xdr:col>
      <xdr:colOff>85725</xdr:colOff>
      <xdr:row>42</xdr:row>
      <xdr:rowOff>85725</xdr:rowOff>
    </xdr:to>
    <xdr:pic>
      <xdr:nvPicPr>
        <xdr:cNvPr id="219" name="2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10363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43</xdr:row>
      <xdr:rowOff>0</xdr:rowOff>
    </xdr:from>
    <xdr:to>
      <xdr:col>10</xdr:col>
      <xdr:colOff>85725</xdr:colOff>
      <xdr:row>43</xdr:row>
      <xdr:rowOff>85725</xdr:rowOff>
    </xdr:to>
    <xdr:pic>
      <xdr:nvPicPr>
        <xdr:cNvPr id="220" name="2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105918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44</xdr:row>
      <xdr:rowOff>0</xdr:rowOff>
    </xdr:from>
    <xdr:to>
      <xdr:col>10</xdr:col>
      <xdr:colOff>85725</xdr:colOff>
      <xdr:row>44</xdr:row>
      <xdr:rowOff>85725</xdr:rowOff>
    </xdr:to>
    <xdr:pic>
      <xdr:nvPicPr>
        <xdr:cNvPr id="221" name="2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10820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xdr:row>
      <xdr:rowOff>0</xdr:rowOff>
    </xdr:from>
    <xdr:to>
      <xdr:col>10</xdr:col>
      <xdr:colOff>85725</xdr:colOff>
      <xdr:row>7</xdr:row>
      <xdr:rowOff>85725</xdr:rowOff>
    </xdr:to>
    <xdr:pic>
      <xdr:nvPicPr>
        <xdr:cNvPr id="222" name="2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2066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85725</xdr:colOff>
      <xdr:row>8</xdr:row>
      <xdr:rowOff>85725</xdr:rowOff>
    </xdr:to>
    <xdr:pic>
      <xdr:nvPicPr>
        <xdr:cNvPr id="223" name="2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2295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xdr:row>
      <xdr:rowOff>0</xdr:rowOff>
    </xdr:from>
    <xdr:to>
      <xdr:col>10</xdr:col>
      <xdr:colOff>85725</xdr:colOff>
      <xdr:row>9</xdr:row>
      <xdr:rowOff>85725</xdr:rowOff>
    </xdr:to>
    <xdr:pic>
      <xdr:nvPicPr>
        <xdr:cNvPr id="224" name="2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2524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10</xdr:col>
      <xdr:colOff>85725</xdr:colOff>
      <xdr:row>10</xdr:row>
      <xdr:rowOff>85725</xdr:rowOff>
    </xdr:to>
    <xdr:pic>
      <xdr:nvPicPr>
        <xdr:cNvPr id="225" name="2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2752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85725</xdr:colOff>
      <xdr:row>11</xdr:row>
      <xdr:rowOff>85725</xdr:rowOff>
    </xdr:to>
    <xdr:pic>
      <xdr:nvPicPr>
        <xdr:cNvPr id="226" name="2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2981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85725</xdr:colOff>
      <xdr:row>12</xdr:row>
      <xdr:rowOff>85725</xdr:rowOff>
    </xdr:to>
    <xdr:pic>
      <xdr:nvPicPr>
        <xdr:cNvPr id="227" name="2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3209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85725</xdr:colOff>
      <xdr:row>13</xdr:row>
      <xdr:rowOff>85725</xdr:rowOff>
    </xdr:to>
    <xdr:pic>
      <xdr:nvPicPr>
        <xdr:cNvPr id="228" name="2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343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14</xdr:row>
      <xdr:rowOff>0</xdr:rowOff>
    </xdr:from>
    <xdr:to>
      <xdr:col>10</xdr:col>
      <xdr:colOff>85725</xdr:colOff>
      <xdr:row>14</xdr:row>
      <xdr:rowOff>85725</xdr:rowOff>
    </xdr:to>
    <xdr:pic>
      <xdr:nvPicPr>
        <xdr:cNvPr id="229" name="2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3667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85725</xdr:colOff>
      <xdr:row>15</xdr:row>
      <xdr:rowOff>85725</xdr:rowOff>
    </xdr:to>
    <xdr:pic>
      <xdr:nvPicPr>
        <xdr:cNvPr id="230" name="2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3895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16</xdr:row>
      <xdr:rowOff>0</xdr:rowOff>
    </xdr:from>
    <xdr:to>
      <xdr:col>10</xdr:col>
      <xdr:colOff>85725</xdr:colOff>
      <xdr:row>16</xdr:row>
      <xdr:rowOff>85725</xdr:rowOff>
    </xdr:to>
    <xdr:pic>
      <xdr:nvPicPr>
        <xdr:cNvPr id="231" name="2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4124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17</xdr:row>
      <xdr:rowOff>0</xdr:rowOff>
    </xdr:from>
    <xdr:to>
      <xdr:col>10</xdr:col>
      <xdr:colOff>85725</xdr:colOff>
      <xdr:row>17</xdr:row>
      <xdr:rowOff>85725</xdr:rowOff>
    </xdr:to>
    <xdr:pic>
      <xdr:nvPicPr>
        <xdr:cNvPr id="232" name="2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4352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18</xdr:row>
      <xdr:rowOff>0</xdr:rowOff>
    </xdr:from>
    <xdr:to>
      <xdr:col>10</xdr:col>
      <xdr:colOff>85725</xdr:colOff>
      <xdr:row>18</xdr:row>
      <xdr:rowOff>85725</xdr:rowOff>
    </xdr:to>
    <xdr:pic>
      <xdr:nvPicPr>
        <xdr:cNvPr id="233" name="2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4581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19</xdr:row>
      <xdr:rowOff>0</xdr:rowOff>
    </xdr:from>
    <xdr:to>
      <xdr:col>10</xdr:col>
      <xdr:colOff>85725</xdr:colOff>
      <xdr:row>19</xdr:row>
      <xdr:rowOff>85725</xdr:rowOff>
    </xdr:to>
    <xdr:pic>
      <xdr:nvPicPr>
        <xdr:cNvPr id="234" name="2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4810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20</xdr:row>
      <xdr:rowOff>0</xdr:rowOff>
    </xdr:from>
    <xdr:to>
      <xdr:col>10</xdr:col>
      <xdr:colOff>85725</xdr:colOff>
      <xdr:row>20</xdr:row>
      <xdr:rowOff>85725</xdr:rowOff>
    </xdr:to>
    <xdr:pic>
      <xdr:nvPicPr>
        <xdr:cNvPr id="235" name="2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5029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21</xdr:row>
      <xdr:rowOff>0</xdr:rowOff>
    </xdr:from>
    <xdr:to>
      <xdr:col>10</xdr:col>
      <xdr:colOff>85725</xdr:colOff>
      <xdr:row>21</xdr:row>
      <xdr:rowOff>85725</xdr:rowOff>
    </xdr:to>
    <xdr:pic>
      <xdr:nvPicPr>
        <xdr:cNvPr id="236" name="2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5248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7</xdr:row>
      <xdr:rowOff>0</xdr:rowOff>
    </xdr:from>
    <xdr:to>
      <xdr:col>17</xdr:col>
      <xdr:colOff>85725</xdr:colOff>
      <xdr:row>7</xdr:row>
      <xdr:rowOff>85725</xdr:rowOff>
    </xdr:to>
    <xdr:pic>
      <xdr:nvPicPr>
        <xdr:cNvPr id="237" name="2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2066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8</xdr:row>
      <xdr:rowOff>0</xdr:rowOff>
    </xdr:from>
    <xdr:to>
      <xdr:col>17</xdr:col>
      <xdr:colOff>85725</xdr:colOff>
      <xdr:row>8</xdr:row>
      <xdr:rowOff>85725</xdr:rowOff>
    </xdr:to>
    <xdr:pic>
      <xdr:nvPicPr>
        <xdr:cNvPr id="238" name="2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2295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9</xdr:row>
      <xdr:rowOff>0</xdr:rowOff>
    </xdr:from>
    <xdr:to>
      <xdr:col>17</xdr:col>
      <xdr:colOff>85725</xdr:colOff>
      <xdr:row>9</xdr:row>
      <xdr:rowOff>85725</xdr:rowOff>
    </xdr:to>
    <xdr:pic>
      <xdr:nvPicPr>
        <xdr:cNvPr id="239" name="2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2524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10</xdr:row>
      <xdr:rowOff>0</xdr:rowOff>
    </xdr:from>
    <xdr:to>
      <xdr:col>17</xdr:col>
      <xdr:colOff>85725</xdr:colOff>
      <xdr:row>10</xdr:row>
      <xdr:rowOff>85725</xdr:rowOff>
    </xdr:to>
    <xdr:pic>
      <xdr:nvPicPr>
        <xdr:cNvPr id="240" name="2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2752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11</xdr:row>
      <xdr:rowOff>0</xdr:rowOff>
    </xdr:from>
    <xdr:to>
      <xdr:col>17</xdr:col>
      <xdr:colOff>85725</xdr:colOff>
      <xdr:row>11</xdr:row>
      <xdr:rowOff>85725</xdr:rowOff>
    </xdr:to>
    <xdr:pic>
      <xdr:nvPicPr>
        <xdr:cNvPr id="241" name="24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2981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12</xdr:row>
      <xdr:rowOff>0</xdr:rowOff>
    </xdr:from>
    <xdr:to>
      <xdr:col>17</xdr:col>
      <xdr:colOff>85725</xdr:colOff>
      <xdr:row>12</xdr:row>
      <xdr:rowOff>85725</xdr:rowOff>
    </xdr:to>
    <xdr:pic>
      <xdr:nvPicPr>
        <xdr:cNvPr id="242" name="2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3209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13</xdr:row>
      <xdr:rowOff>0</xdr:rowOff>
    </xdr:from>
    <xdr:to>
      <xdr:col>17</xdr:col>
      <xdr:colOff>85725</xdr:colOff>
      <xdr:row>13</xdr:row>
      <xdr:rowOff>85725</xdr:rowOff>
    </xdr:to>
    <xdr:pic>
      <xdr:nvPicPr>
        <xdr:cNvPr id="243" name="2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343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14</xdr:row>
      <xdr:rowOff>0</xdr:rowOff>
    </xdr:from>
    <xdr:to>
      <xdr:col>17</xdr:col>
      <xdr:colOff>85725</xdr:colOff>
      <xdr:row>14</xdr:row>
      <xdr:rowOff>85725</xdr:rowOff>
    </xdr:to>
    <xdr:pic>
      <xdr:nvPicPr>
        <xdr:cNvPr id="244" name="2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3667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15</xdr:row>
      <xdr:rowOff>0</xdr:rowOff>
    </xdr:from>
    <xdr:to>
      <xdr:col>17</xdr:col>
      <xdr:colOff>85725</xdr:colOff>
      <xdr:row>15</xdr:row>
      <xdr:rowOff>85725</xdr:rowOff>
    </xdr:to>
    <xdr:pic>
      <xdr:nvPicPr>
        <xdr:cNvPr id="245" name="2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3895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16</xdr:row>
      <xdr:rowOff>0</xdr:rowOff>
    </xdr:from>
    <xdr:to>
      <xdr:col>17</xdr:col>
      <xdr:colOff>85725</xdr:colOff>
      <xdr:row>16</xdr:row>
      <xdr:rowOff>85725</xdr:rowOff>
    </xdr:to>
    <xdr:pic>
      <xdr:nvPicPr>
        <xdr:cNvPr id="246" name="2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4124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17</xdr:row>
      <xdr:rowOff>0</xdr:rowOff>
    </xdr:from>
    <xdr:to>
      <xdr:col>17</xdr:col>
      <xdr:colOff>85725</xdr:colOff>
      <xdr:row>17</xdr:row>
      <xdr:rowOff>85725</xdr:rowOff>
    </xdr:to>
    <xdr:pic>
      <xdr:nvPicPr>
        <xdr:cNvPr id="247" name="2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4352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18</xdr:row>
      <xdr:rowOff>0</xdr:rowOff>
    </xdr:from>
    <xdr:to>
      <xdr:col>17</xdr:col>
      <xdr:colOff>85725</xdr:colOff>
      <xdr:row>18</xdr:row>
      <xdr:rowOff>85725</xdr:rowOff>
    </xdr:to>
    <xdr:pic>
      <xdr:nvPicPr>
        <xdr:cNvPr id="248" name="2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4581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19</xdr:row>
      <xdr:rowOff>0</xdr:rowOff>
    </xdr:from>
    <xdr:to>
      <xdr:col>17</xdr:col>
      <xdr:colOff>85725</xdr:colOff>
      <xdr:row>19</xdr:row>
      <xdr:rowOff>85725</xdr:rowOff>
    </xdr:to>
    <xdr:pic>
      <xdr:nvPicPr>
        <xdr:cNvPr id="249" name="2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4810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20</xdr:row>
      <xdr:rowOff>0</xdr:rowOff>
    </xdr:from>
    <xdr:to>
      <xdr:col>17</xdr:col>
      <xdr:colOff>85725</xdr:colOff>
      <xdr:row>20</xdr:row>
      <xdr:rowOff>85725</xdr:rowOff>
    </xdr:to>
    <xdr:pic>
      <xdr:nvPicPr>
        <xdr:cNvPr id="250" name="2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5029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21</xdr:row>
      <xdr:rowOff>0</xdr:rowOff>
    </xdr:from>
    <xdr:to>
      <xdr:col>17</xdr:col>
      <xdr:colOff>85725</xdr:colOff>
      <xdr:row>21</xdr:row>
      <xdr:rowOff>85725</xdr:rowOff>
    </xdr:to>
    <xdr:pic>
      <xdr:nvPicPr>
        <xdr:cNvPr id="251" name="2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5248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7</xdr:row>
      <xdr:rowOff>0</xdr:rowOff>
    </xdr:from>
    <xdr:to>
      <xdr:col>17</xdr:col>
      <xdr:colOff>85725</xdr:colOff>
      <xdr:row>7</xdr:row>
      <xdr:rowOff>85725</xdr:rowOff>
    </xdr:to>
    <xdr:pic>
      <xdr:nvPicPr>
        <xdr:cNvPr id="252" name="2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2066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8</xdr:row>
      <xdr:rowOff>0</xdr:rowOff>
    </xdr:from>
    <xdr:to>
      <xdr:col>17</xdr:col>
      <xdr:colOff>85725</xdr:colOff>
      <xdr:row>8</xdr:row>
      <xdr:rowOff>85725</xdr:rowOff>
    </xdr:to>
    <xdr:pic>
      <xdr:nvPicPr>
        <xdr:cNvPr id="253" name="2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2295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9</xdr:row>
      <xdr:rowOff>0</xdr:rowOff>
    </xdr:from>
    <xdr:to>
      <xdr:col>17</xdr:col>
      <xdr:colOff>85725</xdr:colOff>
      <xdr:row>9</xdr:row>
      <xdr:rowOff>85725</xdr:rowOff>
    </xdr:to>
    <xdr:pic>
      <xdr:nvPicPr>
        <xdr:cNvPr id="254" name="2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2524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10</xdr:row>
      <xdr:rowOff>0</xdr:rowOff>
    </xdr:from>
    <xdr:to>
      <xdr:col>17</xdr:col>
      <xdr:colOff>85725</xdr:colOff>
      <xdr:row>10</xdr:row>
      <xdr:rowOff>85725</xdr:rowOff>
    </xdr:to>
    <xdr:pic>
      <xdr:nvPicPr>
        <xdr:cNvPr id="255" name="25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2752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11</xdr:row>
      <xdr:rowOff>0</xdr:rowOff>
    </xdr:from>
    <xdr:to>
      <xdr:col>17</xdr:col>
      <xdr:colOff>85725</xdr:colOff>
      <xdr:row>11</xdr:row>
      <xdr:rowOff>85725</xdr:rowOff>
    </xdr:to>
    <xdr:pic>
      <xdr:nvPicPr>
        <xdr:cNvPr id="256" name="2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2981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12</xdr:row>
      <xdr:rowOff>0</xdr:rowOff>
    </xdr:from>
    <xdr:to>
      <xdr:col>17</xdr:col>
      <xdr:colOff>85725</xdr:colOff>
      <xdr:row>12</xdr:row>
      <xdr:rowOff>85725</xdr:rowOff>
    </xdr:to>
    <xdr:pic>
      <xdr:nvPicPr>
        <xdr:cNvPr id="257" name="2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3209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13</xdr:row>
      <xdr:rowOff>0</xdr:rowOff>
    </xdr:from>
    <xdr:to>
      <xdr:col>17</xdr:col>
      <xdr:colOff>85725</xdr:colOff>
      <xdr:row>13</xdr:row>
      <xdr:rowOff>85725</xdr:rowOff>
    </xdr:to>
    <xdr:pic>
      <xdr:nvPicPr>
        <xdr:cNvPr id="258" name="2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343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14</xdr:row>
      <xdr:rowOff>0</xdr:rowOff>
    </xdr:from>
    <xdr:to>
      <xdr:col>17</xdr:col>
      <xdr:colOff>85725</xdr:colOff>
      <xdr:row>14</xdr:row>
      <xdr:rowOff>85725</xdr:rowOff>
    </xdr:to>
    <xdr:pic>
      <xdr:nvPicPr>
        <xdr:cNvPr id="259" name="2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3667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15</xdr:row>
      <xdr:rowOff>0</xdr:rowOff>
    </xdr:from>
    <xdr:to>
      <xdr:col>17</xdr:col>
      <xdr:colOff>85725</xdr:colOff>
      <xdr:row>15</xdr:row>
      <xdr:rowOff>85725</xdr:rowOff>
    </xdr:to>
    <xdr:pic>
      <xdr:nvPicPr>
        <xdr:cNvPr id="260" name="2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3895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16</xdr:row>
      <xdr:rowOff>0</xdr:rowOff>
    </xdr:from>
    <xdr:to>
      <xdr:col>17</xdr:col>
      <xdr:colOff>85725</xdr:colOff>
      <xdr:row>16</xdr:row>
      <xdr:rowOff>85725</xdr:rowOff>
    </xdr:to>
    <xdr:pic>
      <xdr:nvPicPr>
        <xdr:cNvPr id="261" name="2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4124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17</xdr:row>
      <xdr:rowOff>0</xdr:rowOff>
    </xdr:from>
    <xdr:to>
      <xdr:col>17</xdr:col>
      <xdr:colOff>85725</xdr:colOff>
      <xdr:row>17</xdr:row>
      <xdr:rowOff>85725</xdr:rowOff>
    </xdr:to>
    <xdr:pic>
      <xdr:nvPicPr>
        <xdr:cNvPr id="262" name="2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4352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18</xdr:row>
      <xdr:rowOff>0</xdr:rowOff>
    </xdr:from>
    <xdr:to>
      <xdr:col>17</xdr:col>
      <xdr:colOff>85725</xdr:colOff>
      <xdr:row>18</xdr:row>
      <xdr:rowOff>85725</xdr:rowOff>
    </xdr:to>
    <xdr:pic>
      <xdr:nvPicPr>
        <xdr:cNvPr id="263" name="2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4581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19</xdr:row>
      <xdr:rowOff>0</xdr:rowOff>
    </xdr:from>
    <xdr:to>
      <xdr:col>17</xdr:col>
      <xdr:colOff>85725</xdr:colOff>
      <xdr:row>19</xdr:row>
      <xdr:rowOff>85725</xdr:rowOff>
    </xdr:to>
    <xdr:pic>
      <xdr:nvPicPr>
        <xdr:cNvPr id="264" name="2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4810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20</xdr:row>
      <xdr:rowOff>0</xdr:rowOff>
    </xdr:from>
    <xdr:to>
      <xdr:col>17</xdr:col>
      <xdr:colOff>85725</xdr:colOff>
      <xdr:row>20</xdr:row>
      <xdr:rowOff>85725</xdr:rowOff>
    </xdr:to>
    <xdr:pic>
      <xdr:nvPicPr>
        <xdr:cNvPr id="265" name="26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5029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21</xdr:row>
      <xdr:rowOff>0</xdr:rowOff>
    </xdr:from>
    <xdr:to>
      <xdr:col>17</xdr:col>
      <xdr:colOff>85725</xdr:colOff>
      <xdr:row>21</xdr:row>
      <xdr:rowOff>85725</xdr:rowOff>
    </xdr:to>
    <xdr:pic>
      <xdr:nvPicPr>
        <xdr:cNvPr id="266" name="2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5248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7</xdr:row>
      <xdr:rowOff>0</xdr:rowOff>
    </xdr:from>
    <xdr:to>
      <xdr:col>24</xdr:col>
      <xdr:colOff>85725</xdr:colOff>
      <xdr:row>7</xdr:row>
      <xdr:rowOff>85725</xdr:rowOff>
    </xdr:to>
    <xdr:pic>
      <xdr:nvPicPr>
        <xdr:cNvPr id="267" name="2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2066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8</xdr:row>
      <xdr:rowOff>0</xdr:rowOff>
    </xdr:from>
    <xdr:to>
      <xdr:col>24</xdr:col>
      <xdr:colOff>85725</xdr:colOff>
      <xdr:row>8</xdr:row>
      <xdr:rowOff>85725</xdr:rowOff>
    </xdr:to>
    <xdr:pic>
      <xdr:nvPicPr>
        <xdr:cNvPr id="268" name="2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2295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9</xdr:row>
      <xdr:rowOff>0</xdr:rowOff>
    </xdr:from>
    <xdr:to>
      <xdr:col>24</xdr:col>
      <xdr:colOff>85725</xdr:colOff>
      <xdr:row>9</xdr:row>
      <xdr:rowOff>85725</xdr:rowOff>
    </xdr:to>
    <xdr:pic>
      <xdr:nvPicPr>
        <xdr:cNvPr id="269" name="2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2524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10</xdr:row>
      <xdr:rowOff>0</xdr:rowOff>
    </xdr:from>
    <xdr:to>
      <xdr:col>24</xdr:col>
      <xdr:colOff>85725</xdr:colOff>
      <xdr:row>10</xdr:row>
      <xdr:rowOff>85725</xdr:rowOff>
    </xdr:to>
    <xdr:pic>
      <xdr:nvPicPr>
        <xdr:cNvPr id="270" name="2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2752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11</xdr:row>
      <xdr:rowOff>0</xdr:rowOff>
    </xdr:from>
    <xdr:to>
      <xdr:col>24</xdr:col>
      <xdr:colOff>85725</xdr:colOff>
      <xdr:row>11</xdr:row>
      <xdr:rowOff>85725</xdr:rowOff>
    </xdr:to>
    <xdr:pic>
      <xdr:nvPicPr>
        <xdr:cNvPr id="271" name="2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2981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12</xdr:row>
      <xdr:rowOff>0</xdr:rowOff>
    </xdr:from>
    <xdr:to>
      <xdr:col>24</xdr:col>
      <xdr:colOff>85725</xdr:colOff>
      <xdr:row>12</xdr:row>
      <xdr:rowOff>85725</xdr:rowOff>
    </xdr:to>
    <xdr:pic>
      <xdr:nvPicPr>
        <xdr:cNvPr id="272" name="2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3209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13</xdr:row>
      <xdr:rowOff>0</xdr:rowOff>
    </xdr:from>
    <xdr:to>
      <xdr:col>24</xdr:col>
      <xdr:colOff>85725</xdr:colOff>
      <xdr:row>13</xdr:row>
      <xdr:rowOff>85725</xdr:rowOff>
    </xdr:to>
    <xdr:pic>
      <xdr:nvPicPr>
        <xdr:cNvPr id="273" name="27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343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14</xdr:row>
      <xdr:rowOff>0</xdr:rowOff>
    </xdr:from>
    <xdr:to>
      <xdr:col>24</xdr:col>
      <xdr:colOff>85725</xdr:colOff>
      <xdr:row>14</xdr:row>
      <xdr:rowOff>85725</xdr:rowOff>
    </xdr:to>
    <xdr:pic>
      <xdr:nvPicPr>
        <xdr:cNvPr id="274" name="27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3667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15</xdr:row>
      <xdr:rowOff>0</xdr:rowOff>
    </xdr:from>
    <xdr:to>
      <xdr:col>24</xdr:col>
      <xdr:colOff>85725</xdr:colOff>
      <xdr:row>15</xdr:row>
      <xdr:rowOff>85725</xdr:rowOff>
    </xdr:to>
    <xdr:pic>
      <xdr:nvPicPr>
        <xdr:cNvPr id="275" name="27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3895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16</xdr:row>
      <xdr:rowOff>0</xdr:rowOff>
    </xdr:from>
    <xdr:to>
      <xdr:col>24</xdr:col>
      <xdr:colOff>85725</xdr:colOff>
      <xdr:row>16</xdr:row>
      <xdr:rowOff>85725</xdr:rowOff>
    </xdr:to>
    <xdr:pic>
      <xdr:nvPicPr>
        <xdr:cNvPr id="276" name="27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4124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17</xdr:row>
      <xdr:rowOff>0</xdr:rowOff>
    </xdr:from>
    <xdr:to>
      <xdr:col>24</xdr:col>
      <xdr:colOff>85725</xdr:colOff>
      <xdr:row>17</xdr:row>
      <xdr:rowOff>85725</xdr:rowOff>
    </xdr:to>
    <xdr:pic>
      <xdr:nvPicPr>
        <xdr:cNvPr id="277" name="27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4352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18</xdr:row>
      <xdr:rowOff>0</xdr:rowOff>
    </xdr:from>
    <xdr:to>
      <xdr:col>24</xdr:col>
      <xdr:colOff>85725</xdr:colOff>
      <xdr:row>18</xdr:row>
      <xdr:rowOff>85725</xdr:rowOff>
    </xdr:to>
    <xdr:pic>
      <xdr:nvPicPr>
        <xdr:cNvPr id="278" name="27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4581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19</xdr:row>
      <xdr:rowOff>0</xdr:rowOff>
    </xdr:from>
    <xdr:to>
      <xdr:col>24</xdr:col>
      <xdr:colOff>85725</xdr:colOff>
      <xdr:row>19</xdr:row>
      <xdr:rowOff>85725</xdr:rowOff>
    </xdr:to>
    <xdr:pic>
      <xdr:nvPicPr>
        <xdr:cNvPr id="279" name="27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4810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20</xdr:row>
      <xdr:rowOff>0</xdr:rowOff>
    </xdr:from>
    <xdr:to>
      <xdr:col>24</xdr:col>
      <xdr:colOff>85725</xdr:colOff>
      <xdr:row>20</xdr:row>
      <xdr:rowOff>85725</xdr:rowOff>
    </xdr:to>
    <xdr:pic>
      <xdr:nvPicPr>
        <xdr:cNvPr id="280" name="27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5029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22</xdr:row>
      <xdr:rowOff>0</xdr:rowOff>
    </xdr:from>
    <xdr:to>
      <xdr:col>24</xdr:col>
      <xdr:colOff>85725</xdr:colOff>
      <xdr:row>22</xdr:row>
      <xdr:rowOff>85725</xdr:rowOff>
    </xdr:to>
    <xdr:pic>
      <xdr:nvPicPr>
        <xdr:cNvPr id="281" name="28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5581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7</xdr:row>
      <xdr:rowOff>0</xdr:rowOff>
    </xdr:from>
    <xdr:to>
      <xdr:col>24</xdr:col>
      <xdr:colOff>85725</xdr:colOff>
      <xdr:row>7</xdr:row>
      <xdr:rowOff>85725</xdr:rowOff>
    </xdr:to>
    <xdr:pic>
      <xdr:nvPicPr>
        <xdr:cNvPr id="282" name="28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2066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8</xdr:row>
      <xdr:rowOff>0</xdr:rowOff>
    </xdr:from>
    <xdr:to>
      <xdr:col>24</xdr:col>
      <xdr:colOff>85725</xdr:colOff>
      <xdr:row>8</xdr:row>
      <xdr:rowOff>85725</xdr:rowOff>
    </xdr:to>
    <xdr:pic>
      <xdr:nvPicPr>
        <xdr:cNvPr id="283" name="28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2295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9</xdr:row>
      <xdr:rowOff>0</xdr:rowOff>
    </xdr:from>
    <xdr:to>
      <xdr:col>24</xdr:col>
      <xdr:colOff>85725</xdr:colOff>
      <xdr:row>9</xdr:row>
      <xdr:rowOff>85725</xdr:rowOff>
    </xdr:to>
    <xdr:pic>
      <xdr:nvPicPr>
        <xdr:cNvPr id="284" name="28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2524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10</xdr:row>
      <xdr:rowOff>0</xdr:rowOff>
    </xdr:from>
    <xdr:to>
      <xdr:col>24</xdr:col>
      <xdr:colOff>85725</xdr:colOff>
      <xdr:row>10</xdr:row>
      <xdr:rowOff>85725</xdr:rowOff>
    </xdr:to>
    <xdr:pic>
      <xdr:nvPicPr>
        <xdr:cNvPr id="285" name="28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2752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11</xdr:row>
      <xdr:rowOff>0</xdr:rowOff>
    </xdr:from>
    <xdr:to>
      <xdr:col>24</xdr:col>
      <xdr:colOff>85725</xdr:colOff>
      <xdr:row>11</xdr:row>
      <xdr:rowOff>85725</xdr:rowOff>
    </xdr:to>
    <xdr:pic>
      <xdr:nvPicPr>
        <xdr:cNvPr id="286" name="28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2981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12</xdr:row>
      <xdr:rowOff>0</xdr:rowOff>
    </xdr:from>
    <xdr:to>
      <xdr:col>24</xdr:col>
      <xdr:colOff>85725</xdr:colOff>
      <xdr:row>12</xdr:row>
      <xdr:rowOff>85725</xdr:rowOff>
    </xdr:to>
    <xdr:pic>
      <xdr:nvPicPr>
        <xdr:cNvPr id="287" name="28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3209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13</xdr:row>
      <xdr:rowOff>0</xdr:rowOff>
    </xdr:from>
    <xdr:to>
      <xdr:col>24</xdr:col>
      <xdr:colOff>85725</xdr:colOff>
      <xdr:row>13</xdr:row>
      <xdr:rowOff>85725</xdr:rowOff>
    </xdr:to>
    <xdr:pic>
      <xdr:nvPicPr>
        <xdr:cNvPr id="288" name="28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343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14</xdr:row>
      <xdr:rowOff>0</xdr:rowOff>
    </xdr:from>
    <xdr:to>
      <xdr:col>24</xdr:col>
      <xdr:colOff>85725</xdr:colOff>
      <xdr:row>14</xdr:row>
      <xdr:rowOff>85725</xdr:rowOff>
    </xdr:to>
    <xdr:pic>
      <xdr:nvPicPr>
        <xdr:cNvPr id="289" name="28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3667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15</xdr:row>
      <xdr:rowOff>0</xdr:rowOff>
    </xdr:from>
    <xdr:to>
      <xdr:col>24</xdr:col>
      <xdr:colOff>85725</xdr:colOff>
      <xdr:row>15</xdr:row>
      <xdr:rowOff>85725</xdr:rowOff>
    </xdr:to>
    <xdr:pic>
      <xdr:nvPicPr>
        <xdr:cNvPr id="290" name="28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3895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16</xdr:row>
      <xdr:rowOff>0</xdr:rowOff>
    </xdr:from>
    <xdr:to>
      <xdr:col>24</xdr:col>
      <xdr:colOff>85725</xdr:colOff>
      <xdr:row>16</xdr:row>
      <xdr:rowOff>85725</xdr:rowOff>
    </xdr:to>
    <xdr:pic>
      <xdr:nvPicPr>
        <xdr:cNvPr id="291" name="29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4124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17</xdr:row>
      <xdr:rowOff>0</xdr:rowOff>
    </xdr:from>
    <xdr:to>
      <xdr:col>24</xdr:col>
      <xdr:colOff>85725</xdr:colOff>
      <xdr:row>17</xdr:row>
      <xdr:rowOff>85725</xdr:rowOff>
    </xdr:to>
    <xdr:pic>
      <xdr:nvPicPr>
        <xdr:cNvPr id="292" name="29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4352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18</xdr:row>
      <xdr:rowOff>0</xdr:rowOff>
    </xdr:from>
    <xdr:to>
      <xdr:col>24</xdr:col>
      <xdr:colOff>85725</xdr:colOff>
      <xdr:row>18</xdr:row>
      <xdr:rowOff>85725</xdr:rowOff>
    </xdr:to>
    <xdr:pic>
      <xdr:nvPicPr>
        <xdr:cNvPr id="293" name="29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4581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19</xdr:row>
      <xdr:rowOff>0</xdr:rowOff>
    </xdr:from>
    <xdr:to>
      <xdr:col>24</xdr:col>
      <xdr:colOff>85725</xdr:colOff>
      <xdr:row>19</xdr:row>
      <xdr:rowOff>85725</xdr:rowOff>
    </xdr:to>
    <xdr:pic>
      <xdr:nvPicPr>
        <xdr:cNvPr id="294" name="29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4810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20</xdr:row>
      <xdr:rowOff>0</xdr:rowOff>
    </xdr:from>
    <xdr:to>
      <xdr:col>24</xdr:col>
      <xdr:colOff>85725</xdr:colOff>
      <xdr:row>20</xdr:row>
      <xdr:rowOff>85725</xdr:rowOff>
    </xdr:to>
    <xdr:pic>
      <xdr:nvPicPr>
        <xdr:cNvPr id="295" name="29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5029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22</xdr:row>
      <xdr:rowOff>0</xdr:rowOff>
    </xdr:from>
    <xdr:to>
      <xdr:col>24</xdr:col>
      <xdr:colOff>85725</xdr:colOff>
      <xdr:row>22</xdr:row>
      <xdr:rowOff>85725</xdr:rowOff>
    </xdr:to>
    <xdr:pic>
      <xdr:nvPicPr>
        <xdr:cNvPr id="296" name="29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5581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22</xdr:row>
      <xdr:rowOff>0</xdr:rowOff>
    </xdr:from>
    <xdr:to>
      <xdr:col>17</xdr:col>
      <xdr:colOff>85725</xdr:colOff>
      <xdr:row>22</xdr:row>
      <xdr:rowOff>85725</xdr:rowOff>
    </xdr:to>
    <xdr:pic>
      <xdr:nvPicPr>
        <xdr:cNvPr id="297" name="29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5581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22</xdr:row>
      <xdr:rowOff>0</xdr:rowOff>
    </xdr:from>
    <xdr:to>
      <xdr:col>17</xdr:col>
      <xdr:colOff>85725</xdr:colOff>
      <xdr:row>22</xdr:row>
      <xdr:rowOff>85725</xdr:rowOff>
    </xdr:to>
    <xdr:pic>
      <xdr:nvPicPr>
        <xdr:cNvPr id="298" name="29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5581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22</xdr:row>
      <xdr:rowOff>0</xdr:rowOff>
    </xdr:from>
    <xdr:to>
      <xdr:col>17</xdr:col>
      <xdr:colOff>85725</xdr:colOff>
      <xdr:row>22</xdr:row>
      <xdr:rowOff>85725</xdr:rowOff>
    </xdr:to>
    <xdr:pic>
      <xdr:nvPicPr>
        <xdr:cNvPr id="299" name="29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5581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22</xdr:row>
      <xdr:rowOff>0</xdr:rowOff>
    </xdr:from>
    <xdr:to>
      <xdr:col>17</xdr:col>
      <xdr:colOff>85725</xdr:colOff>
      <xdr:row>22</xdr:row>
      <xdr:rowOff>85725</xdr:rowOff>
    </xdr:to>
    <xdr:pic>
      <xdr:nvPicPr>
        <xdr:cNvPr id="300" name="29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5581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22</xdr:row>
      <xdr:rowOff>0</xdr:rowOff>
    </xdr:from>
    <xdr:to>
      <xdr:col>10</xdr:col>
      <xdr:colOff>85725</xdr:colOff>
      <xdr:row>22</xdr:row>
      <xdr:rowOff>85725</xdr:rowOff>
    </xdr:to>
    <xdr:pic>
      <xdr:nvPicPr>
        <xdr:cNvPr id="301" name="30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5581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22</xdr:row>
      <xdr:rowOff>0</xdr:rowOff>
    </xdr:from>
    <xdr:to>
      <xdr:col>10</xdr:col>
      <xdr:colOff>85725</xdr:colOff>
      <xdr:row>22</xdr:row>
      <xdr:rowOff>85725</xdr:rowOff>
    </xdr:to>
    <xdr:pic>
      <xdr:nvPicPr>
        <xdr:cNvPr id="302" name="30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5581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30</xdr:row>
      <xdr:rowOff>0</xdr:rowOff>
    </xdr:from>
    <xdr:to>
      <xdr:col>10</xdr:col>
      <xdr:colOff>85725</xdr:colOff>
      <xdr:row>30</xdr:row>
      <xdr:rowOff>85725</xdr:rowOff>
    </xdr:to>
    <xdr:pic>
      <xdr:nvPicPr>
        <xdr:cNvPr id="303" name="30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7620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31</xdr:row>
      <xdr:rowOff>0</xdr:rowOff>
    </xdr:from>
    <xdr:to>
      <xdr:col>10</xdr:col>
      <xdr:colOff>85725</xdr:colOff>
      <xdr:row>31</xdr:row>
      <xdr:rowOff>85725</xdr:rowOff>
    </xdr:to>
    <xdr:pic>
      <xdr:nvPicPr>
        <xdr:cNvPr id="304" name="30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7848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32</xdr:row>
      <xdr:rowOff>0</xdr:rowOff>
    </xdr:from>
    <xdr:to>
      <xdr:col>10</xdr:col>
      <xdr:colOff>85725</xdr:colOff>
      <xdr:row>32</xdr:row>
      <xdr:rowOff>85725</xdr:rowOff>
    </xdr:to>
    <xdr:pic>
      <xdr:nvPicPr>
        <xdr:cNvPr id="305" name="30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8077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33</xdr:row>
      <xdr:rowOff>0</xdr:rowOff>
    </xdr:from>
    <xdr:to>
      <xdr:col>10</xdr:col>
      <xdr:colOff>85725</xdr:colOff>
      <xdr:row>33</xdr:row>
      <xdr:rowOff>85725</xdr:rowOff>
    </xdr:to>
    <xdr:pic>
      <xdr:nvPicPr>
        <xdr:cNvPr id="306" name="30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83058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34</xdr:row>
      <xdr:rowOff>0</xdr:rowOff>
    </xdr:from>
    <xdr:to>
      <xdr:col>10</xdr:col>
      <xdr:colOff>85725</xdr:colOff>
      <xdr:row>34</xdr:row>
      <xdr:rowOff>85725</xdr:rowOff>
    </xdr:to>
    <xdr:pic>
      <xdr:nvPicPr>
        <xdr:cNvPr id="307" name="30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8534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35</xdr:row>
      <xdr:rowOff>0</xdr:rowOff>
    </xdr:from>
    <xdr:to>
      <xdr:col>10</xdr:col>
      <xdr:colOff>85725</xdr:colOff>
      <xdr:row>35</xdr:row>
      <xdr:rowOff>85725</xdr:rowOff>
    </xdr:to>
    <xdr:pic>
      <xdr:nvPicPr>
        <xdr:cNvPr id="308" name="30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8763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36</xdr:row>
      <xdr:rowOff>0</xdr:rowOff>
    </xdr:from>
    <xdr:to>
      <xdr:col>10</xdr:col>
      <xdr:colOff>85725</xdr:colOff>
      <xdr:row>36</xdr:row>
      <xdr:rowOff>85725</xdr:rowOff>
    </xdr:to>
    <xdr:pic>
      <xdr:nvPicPr>
        <xdr:cNvPr id="309" name="30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8991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37</xdr:row>
      <xdr:rowOff>0</xdr:rowOff>
    </xdr:from>
    <xdr:to>
      <xdr:col>10</xdr:col>
      <xdr:colOff>85725</xdr:colOff>
      <xdr:row>37</xdr:row>
      <xdr:rowOff>85725</xdr:rowOff>
    </xdr:to>
    <xdr:pic>
      <xdr:nvPicPr>
        <xdr:cNvPr id="310" name="30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9220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38</xdr:row>
      <xdr:rowOff>0</xdr:rowOff>
    </xdr:from>
    <xdr:to>
      <xdr:col>10</xdr:col>
      <xdr:colOff>85725</xdr:colOff>
      <xdr:row>38</xdr:row>
      <xdr:rowOff>85725</xdr:rowOff>
    </xdr:to>
    <xdr:pic>
      <xdr:nvPicPr>
        <xdr:cNvPr id="311" name="3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94488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39</xdr:row>
      <xdr:rowOff>0</xdr:rowOff>
    </xdr:from>
    <xdr:to>
      <xdr:col>10</xdr:col>
      <xdr:colOff>85725</xdr:colOff>
      <xdr:row>39</xdr:row>
      <xdr:rowOff>85725</xdr:rowOff>
    </xdr:to>
    <xdr:pic>
      <xdr:nvPicPr>
        <xdr:cNvPr id="312" name="3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40</xdr:row>
      <xdr:rowOff>0</xdr:rowOff>
    </xdr:from>
    <xdr:to>
      <xdr:col>10</xdr:col>
      <xdr:colOff>85725</xdr:colOff>
      <xdr:row>40</xdr:row>
      <xdr:rowOff>85725</xdr:rowOff>
    </xdr:to>
    <xdr:pic>
      <xdr:nvPicPr>
        <xdr:cNvPr id="313" name="3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990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41</xdr:row>
      <xdr:rowOff>0</xdr:rowOff>
    </xdr:from>
    <xdr:to>
      <xdr:col>10</xdr:col>
      <xdr:colOff>85725</xdr:colOff>
      <xdr:row>41</xdr:row>
      <xdr:rowOff>85725</xdr:rowOff>
    </xdr:to>
    <xdr:pic>
      <xdr:nvPicPr>
        <xdr:cNvPr id="314" name="3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10134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42</xdr:row>
      <xdr:rowOff>0</xdr:rowOff>
    </xdr:from>
    <xdr:to>
      <xdr:col>10</xdr:col>
      <xdr:colOff>85725</xdr:colOff>
      <xdr:row>42</xdr:row>
      <xdr:rowOff>85725</xdr:rowOff>
    </xdr:to>
    <xdr:pic>
      <xdr:nvPicPr>
        <xdr:cNvPr id="315" name="3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10363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43</xdr:row>
      <xdr:rowOff>0</xdr:rowOff>
    </xdr:from>
    <xdr:to>
      <xdr:col>10</xdr:col>
      <xdr:colOff>85725</xdr:colOff>
      <xdr:row>43</xdr:row>
      <xdr:rowOff>85725</xdr:rowOff>
    </xdr:to>
    <xdr:pic>
      <xdr:nvPicPr>
        <xdr:cNvPr id="316" name="3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105918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44</xdr:row>
      <xdr:rowOff>0</xdr:rowOff>
    </xdr:from>
    <xdr:to>
      <xdr:col>10</xdr:col>
      <xdr:colOff>85725</xdr:colOff>
      <xdr:row>44</xdr:row>
      <xdr:rowOff>85725</xdr:rowOff>
    </xdr:to>
    <xdr:pic>
      <xdr:nvPicPr>
        <xdr:cNvPr id="317" name="3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10820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318" name="3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7620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31</xdr:row>
      <xdr:rowOff>0</xdr:rowOff>
    </xdr:from>
    <xdr:to>
      <xdr:col>17</xdr:col>
      <xdr:colOff>85725</xdr:colOff>
      <xdr:row>31</xdr:row>
      <xdr:rowOff>85725</xdr:rowOff>
    </xdr:to>
    <xdr:pic>
      <xdr:nvPicPr>
        <xdr:cNvPr id="319" name="3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7848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32</xdr:row>
      <xdr:rowOff>0</xdr:rowOff>
    </xdr:from>
    <xdr:to>
      <xdr:col>17</xdr:col>
      <xdr:colOff>85725</xdr:colOff>
      <xdr:row>32</xdr:row>
      <xdr:rowOff>85725</xdr:rowOff>
    </xdr:to>
    <xdr:pic>
      <xdr:nvPicPr>
        <xdr:cNvPr id="320" name="3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8077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33</xdr:row>
      <xdr:rowOff>0</xdr:rowOff>
    </xdr:from>
    <xdr:to>
      <xdr:col>17</xdr:col>
      <xdr:colOff>85725</xdr:colOff>
      <xdr:row>33</xdr:row>
      <xdr:rowOff>85725</xdr:rowOff>
    </xdr:to>
    <xdr:pic>
      <xdr:nvPicPr>
        <xdr:cNvPr id="321" name="3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83058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34</xdr:row>
      <xdr:rowOff>0</xdr:rowOff>
    </xdr:from>
    <xdr:to>
      <xdr:col>17</xdr:col>
      <xdr:colOff>85725</xdr:colOff>
      <xdr:row>34</xdr:row>
      <xdr:rowOff>85725</xdr:rowOff>
    </xdr:to>
    <xdr:pic>
      <xdr:nvPicPr>
        <xdr:cNvPr id="322" name="3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8534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35</xdr:row>
      <xdr:rowOff>0</xdr:rowOff>
    </xdr:from>
    <xdr:to>
      <xdr:col>17</xdr:col>
      <xdr:colOff>85725</xdr:colOff>
      <xdr:row>35</xdr:row>
      <xdr:rowOff>85725</xdr:rowOff>
    </xdr:to>
    <xdr:pic>
      <xdr:nvPicPr>
        <xdr:cNvPr id="323" name="3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8763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36</xdr:row>
      <xdr:rowOff>0</xdr:rowOff>
    </xdr:from>
    <xdr:to>
      <xdr:col>17</xdr:col>
      <xdr:colOff>85725</xdr:colOff>
      <xdr:row>36</xdr:row>
      <xdr:rowOff>85725</xdr:rowOff>
    </xdr:to>
    <xdr:pic>
      <xdr:nvPicPr>
        <xdr:cNvPr id="324" name="3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8991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37</xdr:row>
      <xdr:rowOff>0</xdr:rowOff>
    </xdr:from>
    <xdr:to>
      <xdr:col>17</xdr:col>
      <xdr:colOff>85725</xdr:colOff>
      <xdr:row>37</xdr:row>
      <xdr:rowOff>85725</xdr:rowOff>
    </xdr:to>
    <xdr:pic>
      <xdr:nvPicPr>
        <xdr:cNvPr id="325" name="3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9220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38</xdr:row>
      <xdr:rowOff>0</xdr:rowOff>
    </xdr:from>
    <xdr:to>
      <xdr:col>17</xdr:col>
      <xdr:colOff>85725</xdr:colOff>
      <xdr:row>38</xdr:row>
      <xdr:rowOff>85725</xdr:rowOff>
    </xdr:to>
    <xdr:pic>
      <xdr:nvPicPr>
        <xdr:cNvPr id="326" name="3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94488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39</xdr:row>
      <xdr:rowOff>0</xdr:rowOff>
    </xdr:from>
    <xdr:to>
      <xdr:col>17</xdr:col>
      <xdr:colOff>85725</xdr:colOff>
      <xdr:row>39</xdr:row>
      <xdr:rowOff>85725</xdr:rowOff>
    </xdr:to>
    <xdr:pic>
      <xdr:nvPicPr>
        <xdr:cNvPr id="327" name="3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40</xdr:row>
      <xdr:rowOff>0</xdr:rowOff>
    </xdr:from>
    <xdr:to>
      <xdr:col>17</xdr:col>
      <xdr:colOff>85725</xdr:colOff>
      <xdr:row>40</xdr:row>
      <xdr:rowOff>85725</xdr:rowOff>
    </xdr:to>
    <xdr:pic>
      <xdr:nvPicPr>
        <xdr:cNvPr id="328" name="3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990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329" name="3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10134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42</xdr:row>
      <xdr:rowOff>0</xdr:rowOff>
    </xdr:from>
    <xdr:to>
      <xdr:col>17</xdr:col>
      <xdr:colOff>85725</xdr:colOff>
      <xdr:row>42</xdr:row>
      <xdr:rowOff>85725</xdr:rowOff>
    </xdr:to>
    <xdr:pic>
      <xdr:nvPicPr>
        <xdr:cNvPr id="330" name="3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10363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43</xdr:row>
      <xdr:rowOff>0</xdr:rowOff>
    </xdr:from>
    <xdr:to>
      <xdr:col>17</xdr:col>
      <xdr:colOff>85725</xdr:colOff>
      <xdr:row>43</xdr:row>
      <xdr:rowOff>85725</xdr:rowOff>
    </xdr:to>
    <xdr:pic>
      <xdr:nvPicPr>
        <xdr:cNvPr id="331" name="3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105918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44</xdr:row>
      <xdr:rowOff>0</xdr:rowOff>
    </xdr:from>
    <xdr:to>
      <xdr:col>17</xdr:col>
      <xdr:colOff>85725</xdr:colOff>
      <xdr:row>44</xdr:row>
      <xdr:rowOff>85725</xdr:rowOff>
    </xdr:to>
    <xdr:pic>
      <xdr:nvPicPr>
        <xdr:cNvPr id="332" name="3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10820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333" name="3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7620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31</xdr:row>
      <xdr:rowOff>0</xdr:rowOff>
    </xdr:from>
    <xdr:to>
      <xdr:col>17</xdr:col>
      <xdr:colOff>85725</xdr:colOff>
      <xdr:row>31</xdr:row>
      <xdr:rowOff>85725</xdr:rowOff>
    </xdr:to>
    <xdr:pic>
      <xdr:nvPicPr>
        <xdr:cNvPr id="334" name="3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7848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32</xdr:row>
      <xdr:rowOff>0</xdr:rowOff>
    </xdr:from>
    <xdr:to>
      <xdr:col>17</xdr:col>
      <xdr:colOff>85725</xdr:colOff>
      <xdr:row>32</xdr:row>
      <xdr:rowOff>85725</xdr:rowOff>
    </xdr:to>
    <xdr:pic>
      <xdr:nvPicPr>
        <xdr:cNvPr id="335" name="3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8077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33</xdr:row>
      <xdr:rowOff>0</xdr:rowOff>
    </xdr:from>
    <xdr:to>
      <xdr:col>17</xdr:col>
      <xdr:colOff>85725</xdr:colOff>
      <xdr:row>33</xdr:row>
      <xdr:rowOff>85725</xdr:rowOff>
    </xdr:to>
    <xdr:pic>
      <xdr:nvPicPr>
        <xdr:cNvPr id="336" name="3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83058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34</xdr:row>
      <xdr:rowOff>0</xdr:rowOff>
    </xdr:from>
    <xdr:to>
      <xdr:col>17</xdr:col>
      <xdr:colOff>85725</xdr:colOff>
      <xdr:row>34</xdr:row>
      <xdr:rowOff>85725</xdr:rowOff>
    </xdr:to>
    <xdr:pic>
      <xdr:nvPicPr>
        <xdr:cNvPr id="337" name="3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8534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35</xdr:row>
      <xdr:rowOff>0</xdr:rowOff>
    </xdr:from>
    <xdr:to>
      <xdr:col>17</xdr:col>
      <xdr:colOff>85725</xdr:colOff>
      <xdr:row>35</xdr:row>
      <xdr:rowOff>85725</xdr:rowOff>
    </xdr:to>
    <xdr:pic>
      <xdr:nvPicPr>
        <xdr:cNvPr id="338" name="3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8763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36</xdr:row>
      <xdr:rowOff>0</xdr:rowOff>
    </xdr:from>
    <xdr:to>
      <xdr:col>17</xdr:col>
      <xdr:colOff>85725</xdr:colOff>
      <xdr:row>36</xdr:row>
      <xdr:rowOff>85725</xdr:rowOff>
    </xdr:to>
    <xdr:pic>
      <xdr:nvPicPr>
        <xdr:cNvPr id="339" name="3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8991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37</xdr:row>
      <xdr:rowOff>0</xdr:rowOff>
    </xdr:from>
    <xdr:to>
      <xdr:col>17</xdr:col>
      <xdr:colOff>85725</xdr:colOff>
      <xdr:row>37</xdr:row>
      <xdr:rowOff>85725</xdr:rowOff>
    </xdr:to>
    <xdr:pic>
      <xdr:nvPicPr>
        <xdr:cNvPr id="340" name="3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9220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38</xdr:row>
      <xdr:rowOff>0</xdr:rowOff>
    </xdr:from>
    <xdr:to>
      <xdr:col>17</xdr:col>
      <xdr:colOff>85725</xdr:colOff>
      <xdr:row>38</xdr:row>
      <xdr:rowOff>85725</xdr:rowOff>
    </xdr:to>
    <xdr:pic>
      <xdr:nvPicPr>
        <xdr:cNvPr id="341" name="34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94488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39</xdr:row>
      <xdr:rowOff>0</xdr:rowOff>
    </xdr:from>
    <xdr:to>
      <xdr:col>17</xdr:col>
      <xdr:colOff>85725</xdr:colOff>
      <xdr:row>39</xdr:row>
      <xdr:rowOff>85725</xdr:rowOff>
    </xdr:to>
    <xdr:pic>
      <xdr:nvPicPr>
        <xdr:cNvPr id="342" name="3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40</xdr:row>
      <xdr:rowOff>0</xdr:rowOff>
    </xdr:from>
    <xdr:to>
      <xdr:col>17</xdr:col>
      <xdr:colOff>85725</xdr:colOff>
      <xdr:row>40</xdr:row>
      <xdr:rowOff>85725</xdr:rowOff>
    </xdr:to>
    <xdr:pic>
      <xdr:nvPicPr>
        <xdr:cNvPr id="343" name="3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990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344" name="3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10134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42</xdr:row>
      <xdr:rowOff>0</xdr:rowOff>
    </xdr:from>
    <xdr:to>
      <xdr:col>17</xdr:col>
      <xdr:colOff>85725</xdr:colOff>
      <xdr:row>42</xdr:row>
      <xdr:rowOff>85725</xdr:rowOff>
    </xdr:to>
    <xdr:pic>
      <xdr:nvPicPr>
        <xdr:cNvPr id="345" name="3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10363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43</xdr:row>
      <xdr:rowOff>0</xdr:rowOff>
    </xdr:from>
    <xdr:to>
      <xdr:col>17</xdr:col>
      <xdr:colOff>85725</xdr:colOff>
      <xdr:row>43</xdr:row>
      <xdr:rowOff>85725</xdr:rowOff>
    </xdr:to>
    <xdr:pic>
      <xdr:nvPicPr>
        <xdr:cNvPr id="346" name="3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105918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44</xdr:row>
      <xdr:rowOff>0</xdr:rowOff>
    </xdr:from>
    <xdr:to>
      <xdr:col>17</xdr:col>
      <xdr:colOff>85725</xdr:colOff>
      <xdr:row>44</xdr:row>
      <xdr:rowOff>85725</xdr:rowOff>
    </xdr:to>
    <xdr:pic>
      <xdr:nvPicPr>
        <xdr:cNvPr id="347" name="3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10820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30</xdr:row>
      <xdr:rowOff>0</xdr:rowOff>
    </xdr:from>
    <xdr:to>
      <xdr:col>24</xdr:col>
      <xdr:colOff>85725</xdr:colOff>
      <xdr:row>30</xdr:row>
      <xdr:rowOff>85725</xdr:rowOff>
    </xdr:to>
    <xdr:pic>
      <xdr:nvPicPr>
        <xdr:cNvPr id="348" name="3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7620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31</xdr:row>
      <xdr:rowOff>0</xdr:rowOff>
    </xdr:from>
    <xdr:to>
      <xdr:col>24</xdr:col>
      <xdr:colOff>85725</xdr:colOff>
      <xdr:row>31</xdr:row>
      <xdr:rowOff>85725</xdr:rowOff>
    </xdr:to>
    <xdr:pic>
      <xdr:nvPicPr>
        <xdr:cNvPr id="349" name="3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7848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32</xdr:row>
      <xdr:rowOff>0</xdr:rowOff>
    </xdr:from>
    <xdr:to>
      <xdr:col>24</xdr:col>
      <xdr:colOff>85725</xdr:colOff>
      <xdr:row>32</xdr:row>
      <xdr:rowOff>85725</xdr:rowOff>
    </xdr:to>
    <xdr:pic>
      <xdr:nvPicPr>
        <xdr:cNvPr id="350" name="3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8077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33</xdr:row>
      <xdr:rowOff>0</xdr:rowOff>
    </xdr:from>
    <xdr:to>
      <xdr:col>24</xdr:col>
      <xdr:colOff>85725</xdr:colOff>
      <xdr:row>33</xdr:row>
      <xdr:rowOff>85725</xdr:rowOff>
    </xdr:to>
    <xdr:pic>
      <xdr:nvPicPr>
        <xdr:cNvPr id="351" name="3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83058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34</xdr:row>
      <xdr:rowOff>0</xdr:rowOff>
    </xdr:from>
    <xdr:to>
      <xdr:col>24</xdr:col>
      <xdr:colOff>85725</xdr:colOff>
      <xdr:row>34</xdr:row>
      <xdr:rowOff>85725</xdr:rowOff>
    </xdr:to>
    <xdr:pic>
      <xdr:nvPicPr>
        <xdr:cNvPr id="352" name="3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8534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35</xdr:row>
      <xdr:rowOff>0</xdr:rowOff>
    </xdr:from>
    <xdr:to>
      <xdr:col>24</xdr:col>
      <xdr:colOff>85725</xdr:colOff>
      <xdr:row>35</xdr:row>
      <xdr:rowOff>85725</xdr:rowOff>
    </xdr:to>
    <xdr:pic>
      <xdr:nvPicPr>
        <xdr:cNvPr id="353" name="3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8763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36</xdr:row>
      <xdr:rowOff>0</xdr:rowOff>
    </xdr:from>
    <xdr:to>
      <xdr:col>24</xdr:col>
      <xdr:colOff>85725</xdr:colOff>
      <xdr:row>36</xdr:row>
      <xdr:rowOff>85725</xdr:rowOff>
    </xdr:to>
    <xdr:pic>
      <xdr:nvPicPr>
        <xdr:cNvPr id="354" name="3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8991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37</xdr:row>
      <xdr:rowOff>0</xdr:rowOff>
    </xdr:from>
    <xdr:to>
      <xdr:col>24</xdr:col>
      <xdr:colOff>85725</xdr:colOff>
      <xdr:row>37</xdr:row>
      <xdr:rowOff>85725</xdr:rowOff>
    </xdr:to>
    <xdr:pic>
      <xdr:nvPicPr>
        <xdr:cNvPr id="355" name="35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9220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38</xdr:row>
      <xdr:rowOff>0</xdr:rowOff>
    </xdr:from>
    <xdr:to>
      <xdr:col>24</xdr:col>
      <xdr:colOff>85725</xdr:colOff>
      <xdr:row>38</xdr:row>
      <xdr:rowOff>85725</xdr:rowOff>
    </xdr:to>
    <xdr:pic>
      <xdr:nvPicPr>
        <xdr:cNvPr id="356" name="3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94488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39</xdr:row>
      <xdr:rowOff>0</xdr:rowOff>
    </xdr:from>
    <xdr:to>
      <xdr:col>24</xdr:col>
      <xdr:colOff>85725</xdr:colOff>
      <xdr:row>39</xdr:row>
      <xdr:rowOff>85725</xdr:rowOff>
    </xdr:to>
    <xdr:pic>
      <xdr:nvPicPr>
        <xdr:cNvPr id="357" name="3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40</xdr:row>
      <xdr:rowOff>0</xdr:rowOff>
    </xdr:from>
    <xdr:to>
      <xdr:col>24</xdr:col>
      <xdr:colOff>85725</xdr:colOff>
      <xdr:row>40</xdr:row>
      <xdr:rowOff>85725</xdr:rowOff>
    </xdr:to>
    <xdr:pic>
      <xdr:nvPicPr>
        <xdr:cNvPr id="358" name="3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990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41</xdr:row>
      <xdr:rowOff>0</xdr:rowOff>
    </xdr:from>
    <xdr:to>
      <xdr:col>24</xdr:col>
      <xdr:colOff>85725</xdr:colOff>
      <xdr:row>41</xdr:row>
      <xdr:rowOff>85725</xdr:rowOff>
    </xdr:to>
    <xdr:pic>
      <xdr:nvPicPr>
        <xdr:cNvPr id="359" name="3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10134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42</xdr:row>
      <xdr:rowOff>0</xdr:rowOff>
    </xdr:from>
    <xdr:to>
      <xdr:col>24</xdr:col>
      <xdr:colOff>85725</xdr:colOff>
      <xdr:row>42</xdr:row>
      <xdr:rowOff>85725</xdr:rowOff>
    </xdr:to>
    <xdr:pic>
      <xdr:nvPicPr>
        <xdr:cNvPr id="360" name="3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10363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43</xdr:row>
      <xdr:rowOff>0</xdr:rowOff>
    </xdr:from>
    <xdr:to>
      <xdr:col>24</xdr:col>
      <xdr:colOff>85725</xdr:colOff>
      <xdr:row>43</xdr:row>
      <xdr:rowOff>85725</xdr:rowOff>
    </xdr:to>
    <xdr:pic>
      <xdr:nvPicPr>
        <xdr:cNvPr id="361" name="3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105918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45</xdr:row>
      <xdr:rowOff>0</xdr:rowOff>
    </xdr:from>
    <xdr:to>
      <xdr:col>24</xdr:col>
      <xdr:colOff>85725</xdr:colOff>
      <xdr:row>45</xdr:row>
      <xdr:rowOff>85725</xdr:rowOff>
    </xdr:to>
    <xdr:pic>
      <xdr:nvPicPr>
        <xdr:cNvPr id="362" name="3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11153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30</xdr:row>
      <xdr:rowOff>0</xdr:rowOff>
    </xdr:from>
    <xdr:to>
      <xdr:col>24</xdr:col>
      <xdr:colOff>85725</xdr:colOff>
      <xdr:row>30</xdr:row>
      <xdr:rowOff>85725</xdr:rowOff>
    </xdr:to>
    <xdr:pic>
      <xdr:nvPicPr>
        <xdr:cNvPr id="363" name="3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7620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31</xdr:row>
      <xdr:rowOff>0</xdr:rowOff>
    </xdr:from>
    <xdr:to>
      <xdr:col>24</xdr:col>
      <xdr:colOff>85725</xdr:colOff>
      <xdr:row>31</xdr:row>
      <xdr:rowOff>85725</xdr:rowOff>
    </xdr:to>
    <xdr:pic>
      <xdr:nvPicPr>
        <xdr:cNvPr id="364" name="3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7848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32</xdr:row>
      <xdr:rowOff>0</xdr:rowOff>
    </xdr:from>
    <xdr:to>
      <xdr:col>24</xdr:col>
      <xdr:colOff>85725</xdr:colOff>
      <xdr:row>32</xdr:row>
      <xdr:rowOff>85725</xdr:rowOff>
    </xdr:to>
    <xdr:pic>
      <xdr:nvPicPr>
        <xdr:cNvPr id="365" name="36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8077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33</xdr:row>
      <xdr:rowOff>0</xdr:rowOff>
    </xdr:from>
    <xdr:to>
      <xdr:col>24</xdr:col>
      <xdr:colOff>85725</xdr:colOff>
      <xdr:row>33</xdr:row>
      <xdr:rowOff>85725</xdr:rowOff>
    </xdr:to>
    <xdr:pic>
      <xdr:nvPicPr>
        <xdr:cNvPr id="366" name="3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83058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34</xdr:row>
      <xdr:rowOff>0</xdr:rowOff>
    </xdr:from>
    <xdr:to>
      <xdr:col>24</xdr:col>
      <xdr:colOff>85725</xdr:colOff>
      <xdr:row>34</xdr:row>
      <xdr:rowOff>85725</xdr:rowOff>
    </xdr:to>
    <xdr:pic>
      <xdr:nvPicPr>
        <xdr:cNvPr id="367" name="3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8534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35</xdr:row>
      <xdr:rowOff>0</xdr:rowOff>
    </xdr:from>
    <xdr:to>
      <xdr:col>24</xdr:col>
      <xdr:colOff>85725</xdr:colOff>
      <xdr:row>35</xdr:row>
      <xdr:rowOff>85725</xdr:rowOff>
    </xdr:to>
    <xdr:pic>
      <xdr:nvPicPr>
        <xdr:cNvPr id="368" name="3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8763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36</xdr:row>
      <xdr:rowOff>0</xdr:rowOff>
    </xdr:from>
    <xdr:to>
      <xdr:col>24</xdr:col>
      <xdr:colOff>85725</xdr:colOff>
      <xdr:row>36</xdr:row>
      <xdr:rowOff>85725</xdr:rowOff>
    </xdr:to>
    <xdr:pic>
      <xdr:nvPicPr>
        <xdr:cNvPr id="369" name="3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8991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37</xdr:row>
      <xdr:rowOff>0</xdr:rowOff>
    </xdr:from>
    <xdr:to>
      <xdr:col>24</xdr:col>
      <xdr:colOff>85725</xdr:colOff>
      <xdr:row>37</xdr:row>
      <xdr:rowOff>85725</xdr:rowOff>
    </xdr:to>
    <xdr:pic>
      <xdr:nvPicPr>
        <xdr:cNvPr id="370" name="3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9220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38</xdr:row>
      <xdr:rowOff>0</xdr:rowOff>
    </xdr:from>
    <xdr:to>
      <xdr:col>24</xdr:col>
      <xdr:colOff>85725</xdr:colOff>
      <xdr:row>38</xdr:row>
      <xdr:rowOff>85725</xdr:rowOff>
    </xdr:to>
    <xdr:pic>
      <xdr:nvPicPr>
        <xdr:cNvPr id="371" name="3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94488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39</xdr:row>
      <xdr:rowOff>0</xdr:rowOff>
    </xdr:from>
    <xdr:to>
      <xdr:col>24</xdr:col>
      <xdr:colOff>85725</xdr:colOff>
      <xdr:row>39</xdr:row>
      <xdr:rowOff>85725</xdr:rowOff>
    </xdr:to>
    <xdr:pic>
      <xdr:nvPicPr>
        <xdr:cNvPr id="372" name="3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40</xdr:row>
      <xdr:rowOff>0</xdr:rowOff>
    </xdr:from>
    <xdr:to>
      <xdr:col>24</xdr:col>
      <xdr:colOff>85725</xdr:colOff>
      <xdr:row>40</xdr:row>
      <xdr:rowOff>85725</xdr:rowOff>
    </xdr:to>
    <xdr:pic>
      <xdr:nvPicPr>
        <xdr:cNvPr id="373" name="37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990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41</xdr:row>
      <xdr:rowOff>0</xdr:rowOff>
    </xdr:from>
    <xdr:to>
      <xdr:col>24</xdr:col>
      <xdr:colOff>85725</xdr:colOff>
      <xdr:row>41</xdr:row>
      <xdr:rowOff>85725</xdr:rowOff>
    </xdr:to>
    <xdr:pic>
      <xdr:nvPicPr>
        <xdr:cNvPr id="374" name="37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10134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42</xdr:row>
      <xdr:rowOff>0</xdr:rowOff>
    </xdr:from>
    <xdr:to>
      <xdr:col>24</xdr:col>
      <xdr:colOff>85725</xdr:colOff>
      <xdr:row>42</xdr:row>
      <xdr:rowOff>85725</xdr:rowOff>
    </xdr:to>
    <xdr:pic>
      <xdr:nvPicPr>
        <xdr:cNvPr id="375" name="37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10363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43</xdr:row>
      <xdr:rowOff>0</xdr:rowOff>
    </xdr:from>
    <xdr:to>
      <xdr:col>24</xdr:col>
      <xdr:colOff>85725</xdr:colOff>
      <xdr:row>43</xdr:row>
      <xdr:rowOff>85725</xdr:rowOff>
    </xdr:to>
    <xdr:pic>
      <xdr:nvPicPr>
        <xdr:cNvPr id="376" name="37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105918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45</xdr:row>
      <xdr:rowOff>0</xdr:rowOff>
    </xdr:from>
    <xdr:to>
      <xdr:col>24</xdr:col>
      <xdr:colOff>85725</xdr:colOff>
      <xdr:row>45</xdr:row>
      <xdr:rowOff>85725</xdr:rowOff>
    </xdr:to>
    <xdr:pic>
      <xdr:nvPicPr>
        <xdr:cNvPr id="377" name="37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31925" y="11153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45</xdr:row>
      <xdr:rowOff>0</xdr:rowOff>
    </xdr:from>
    <xdr:to>
      <xdr:col>17</xdr:col>
      <xdr:colOff>85725</xdr:colOff>
      <xdr:row>45</xdr:row>
      <xdr:rowOff>85725</xdr:rowOff>
    </xdr:to>
    <xdr:pic>
      <xdr:nvPicPr>
        <xdr:cNvPr id="378" name="37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11153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45</xdr:row>
      <xdr:rowOff>0</xdr:rowOff>
    </xdr:from>
    <xdr:to>
      <xdr:col>17</xdr:col>
      <xdr:colOff>85725</xdr:colOff>
      <xdr:row>45</xdr:row>
      <xdr:rowOff>85725</xdr:rowOff>
    </xdr:to>
    <xdr:pic>
      <xdr:nvPicPr>
        <xdr:cNvPr id="379" name="37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11153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45</xdr:row>
      <xdr:rowOff>0</xdr:rowOff>
    </xdr:from>
    <xdr:to>
      <xdr:col>17</xdr:col>
      <xdr:colOff>85725</xdr:colOff>
      <xdr:row>45</xdr:row>
      <xdr:rowOff>85725</xdr:rowOff>
    </xdr:to>
    <xdr:pic>
      <xdr:nvPicPr>
        <xdr:cNvPr id="380" name="37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11153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45</xdr:row>
      <xdr:rowOff>0</xdr:rowOff>
    </xdr:from>
    <xdr:to>
      <xdr:col>17</xdr:col>
      <xdr:colOff>85725</xdr:colOff>
      <xdr:row>45</xdr:row>
      <xdr:rowOff>85725</xdr:rowOff>
    </xdr:to>
    <xdr:pic>
      <xdr:nvPicPr>
        <xdr:cNvPr id="381" name="38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7350" y="11153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45</xdr:row>
      <xdr:rowOff>0</xdr:rowOff>
    </xdr:from>
    <xdr:to>
      <xdr:col>10</xdr:col>
      <xdr:colOff>85725</xdr:colOff>
      <xdr:row>45</xdr:row>
      <xdr:rowOff>85725</xdr:rowOff>
    </xdr:to>
    <xdr:pic>
      <xdr:nvPicPr>
        <xdr:cNvPr id="382" name="38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11153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45</xdr:row>
      <xdr:rowOff>0</xdr:rowOff>
    </xdr:from>
    <xdr:to>
      <xdr:col>10</xdr:col>
      <xdr:colOff>85725</xdr:colOff>
      <xdr:row>45</xdr:row>
      <xdr:rowOff>85725</xdr:rowOff>
    </xdr:to>
    <xdr:pic>
      <xdr:nvPicPr>
        <xdr:cNvPr id="383" name="38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11153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54</xdr:row>
      <xdr:rowOff>57150</xdr:rowOff>
    </xdr:from>
    <xdr:to>
      <xdr:col>18</xdr:col>
      <xdr:colOff>381000</xdr:colOff>
      <xdr:row>55</xdr:row>
      <xdr:rowOff>19050</xdr:rowOff>
    </xdr:to>
    <xdr:pic>
      <xdr:nvPicPr>
        <xdr:cNvPr id="384" name="Picture 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107525" y="12934950"/>
          <a:ext cx="152400" cy="152400"/>
        </a:xfrm>
        <a:prstGeom prst="rect">
          <a:avLst/>
        </a:prstGeom>
        <a:noFill/>
        <a:ln w="9525">
          <a:miter lim="800000"/>
          <a:headEnd/>
          <a:tailEnd/>
        </a:ln>
      </xdr:spPr>
    </xdr:pic>
    <xdr:clientData/>
  </xdr:twoCellAnchor>
  <xdr:twoCellAnchor editAs="oneCell">
    <xdr:from>
      <xdr:col>18</xdr:col>
      <xdr:colOff>228600</xdr:colOff>
      <xdr:row>54</xdr:row>
      <xdr:rowOff>57150</xdr:rowOff>
    </xdr:from>
    <xdr:to>
      <xdr:col>18</xdr:col>
      <xdr:colOff>381000</xdr:colOff>
      <xdr:row>55</xdr:row>
      <xdr:rowOff>19050</xdr:rowOff>
    </xdr:to>
    <xdr:pic>
      <xdr:nvPicPr>
        <xdr:cNvPr id="385" name="Picture 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107525" y="12934950"/>
          <a:ext cx="152400" cy="152400"/>
        </a:xfrm>
        <a:prstGeom prst="rect">
          <a:avLst/>
        </a:prstGeom>
        <a:noFill/>
        <a:ln w="9525">
          <a:miter lim="800000"/>
          <a:headEnd/>
          <a:tailEnd/>
        </a:ln>
      </xdr:spPr>
    </xdr:pic>
    <xdr:clientData/>
  </xdr:twoCellAnchor>
  <xdr:twoCellAnchor editAs="oneCell">
    <xdr:from>
      <xdr:col>18</xdr:col>
      <xdr:colOff>228600</xdr:colOff>
      <xdr:row>54</xdr:row>
      <xdr:rowOff>57150</xdr:rowOff>
    </xdr:from>
    <xdr:to>
      <xdr:col>18</xdr:col>
      <xdr:colOff>381000</xdr:colOff>
      <xdr:row>55</xdr:row>
      <xdr:rowOff>19050</xdr:rowOff>
    </xdr:to>
    <xdr:pic>
      <xdr:nvPicPr>
        <xdr:cNvPr id="386" name="Picture 3"/>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107525" y="12934950"/>
          <a:ext cx="152400" cy="152400"/>
        </a:xfrm>
        <a:prstGeom prst="rect">
          <a:avLst/>
        </a:prstGeom>
        <a:noFill/>
        <a:ln w="9525">
          <a:miter lim="800000"/>
          <a:headEnd/>
          <a:tailEnd/>
        </a:ln>
      </xdr:spPr>
    </xdr:pic>
    <xdr:clientData/>
  </xdr:twoCellAnchor>
  <xdr:twoCellAnchor editAs="oneCell">
    <xdr:from>
      <xdr:col>18</xdr:col>
      <xdr:colOff>228600</xdr:colOff>
      <xdr:row>54</xdr:row>
      <xdr:rowOff>57150</xdr:rowOff>
    </xdr:from>
    <xdr:to>
      <xdr:col>18</xdr:col>
      <xdr:colOff>381000</xdr:colOff>
      <xdr:row>55</xdr:row>
      <xdr:rowOff>19050</xdr:rowOff>
    </xdr:to>
    <xdr:pic>
      <xdr:nvPicPr>
        <xdr:cNvPr id="387" name="Picture 4"/>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107525" y="12934950"/>
          <a:ext cx="152400" cy="152400"/>
        </a:xfrm>
        <a:prstGeom prst="rect">
          <a:avLst/>
        </a:prstGeom>
        <a:noFill/>
        <a:ln w="9525">
          <a:miter lim="800000"/>
          <a:headEnd/>
          <a:tailEnd/>
        </a:ln>
      </xdr:spPr>
    </xdr:pic>
    <xdr:clientData/>
  </xdr:twoCellAnchor>
  <xdr:twoCellAnchor editAs="oneCell">
    <xdr:from>
      <xdr:col>18</xdr:col>
      <xdr:colOff>228600</xdr:colOff>
      <xdr:row>54</xdr:row>
      <xdr:rowOff>57150</xdr:rowOff>
    </xdr:from>
    <xdr:to>
      <xdr:col>18</xdr:col>
      <xdr:colOff>381000</xdr:colOff>
      <xdr:row>55</xdr:row>
      <xdr:rowOff>19050</xdr:rowOff>
    </xdr:to>
    <xdr:pic>
      <xdr:nvPicPr>
        <xdr:cNvPr id="388" name="Picture 5"/>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107525" y="12934950"/>
          <a:ext cx="152400" cy="152400"/>
        </a:xfrm>
        <a:prstGeom prst="rect">
          <a:avLst/>
        </a:prstGeom>
        <a:noFill/>
        <a:ln w="9525">
          <a:miter lim="800000"/>
          <a:headEnd/>
          <a:tailEnd/>
        </a:ln>
      </xdr:spPr>
    </xdr:pic>
    <xdr:clientData/>
  </xdr:twoCellAnchor>
  <xdr:twoCellAnchor editAs="oneCell">
    <xdr:from>
      <xdr:col>18</xdr:col>
      <xdr:colOff>228600</xdr:colOff>
      <xdr:row>54</xdr:row>
      <xdr:rowOff>57150</xdr:rowOff>
    </xdr:from>
    <xdr:to>
      <xdr:col>18</xdr:col>
      <xdr:colOff>381000</xdr:colOff>
      <xdr:row>55</xdr:row>
      <xdr:rowOff>19050</xdr:rowOff>
    </xdr:to>
    <xdr:pic>
      <xdr:nvPicPr>
        <xdr:cNvPr id="389" name="Picture 6"/>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107525" y="12934950"/>
          <a:ext cx="152400" cy="152400"/>
        </a:xfrm>
        <a:prstGeom prst="rect">
          <a:avLst/>
        </a:prstGeom>
        <a:noFill/>
        <a:ln w="9525">
          <a:miter lim="800000"/>
          <a:headEnd/>
          <a:tailEnd/>
        </a:ln>
      </xdr:spPr>
    </xdr:pic>
    <xdr:clientData/>
  </xdr:twoCellAnchor>
  <xdr:twoCellAnchor editAs="oneCell">
    <xdr:from>
      <xdr:col>18</xdr:col>
      <xdr:colOff>228600</xdr:colOff>
      <xdr:row>54</xdr:row>
      <xdr:rowOff>57150</xdr:rowOff>
    </xdr:from>
    <xdr:to>
      <xdr:col>18</xdr:col>
      <xdr:colOff>381000</xdr:colOff>
      <xdr:row>55</xdr:row>
      <xdr:rowOff>19050</xdr:rowOff>
    </xdr:to>
    <xdr:pic>
      <xdr:nvPicPr>
        <xdr:cNvPr id="390" name="Picture 7"/>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107525" y="12934950"/>
          <a:ext cx="152400" cy="152400"/>
        </a:xfrm>
        <a:prstGeom prst="rect">
          <a:avLst/>
        </a:prstGeom>
        <a:noFill/>
        <a:ln w="9525">
          <a:miter lim="800000"/>
          <a:headEnd/>
          <a:tailEnd/>
        </a:ln>
      </xdr:spPr>
    </xdr:pic>
    <xdr:clientData/>
  </xdr:twoCellAnchor>
  <xdr:twoCellAnchor editAs="oneCell">
    <xdr:from>
      <xdr:col>18</xdr:col>
      <xdr:colOff>228600</xdr:colOff>
      <xdr:row>54</xdr:row>
      <xdr:rowOff>57150</xdr:rowOff>
    </xdr:from>
    <xdr:to>
      <xdr:col>18</xdr:col>
      <xdr:colOff>381000</xdr:colOff>
      <xdr:row>55</xdr:row>
      <xdr:rowOff>19050</xdr:rowOff>
    </xdr:to>
    <xdr:pic>
      <xdr:nvPicPr>
        <xdr:cNvPr id="391" name="Picture 8"/>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107525" y="12934950"/>
          <a:ext cx="152400" cy="152400"/>
        </a:xfrm>
        <a:prstGeom prst="rect">
          <a:avLst/>
        </a:prstGeom>
        <a:noFill/>
        <a:ln w="9525">
          <a:miter lim="800000"/>
          <a:headEnd/>
          <a:tailEnd/>
        </a:ln>
      </xdr:spPr>
    </xdr:pic>
    <xdr:clientData/>
  </xdr:twoCellAnchor>
  <xdr:twoCellAnchor editAs="oneCell">
    <xdr:from>
      <xdr:col>18</xdr:col>
      <xdr:colOff>228600</xdr:colOff>
      <xdr:row>54</xdr:row>
      <xdr:rowOff>57150</xdr:rowOff>
    </xdr:from>
    <xdr:to>
      <xdr:col>18</xdr:col>
      <xdr:colOff>381000</xdr:colOff>
      <xdr:row>55</xdr:row>
      <xdr:rowOff>19050</xdr:rowOff>
    </xdr:to>
    <xdr:pic>
      <xdr:nvPicPr>
        <xdr:cNvPr id="392" name="Picture 9"/>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107525" y="12934950"/>
          <a:ext cx="152400" cy="152400"/>
        </a:xfrm>
        <a:prstGeom prst="rect">
          <a:avLst/>
        </a:prstGeom>
        <a:noFill/>
        <a:ln w="9525">
          <a:miter lim="800000"/>
          <a:headEnd/>
          <a:tailEnd/>
        </a:ln>
      </xdr:spPr>
    </xdr:pic>
    <xdr:clientData/>
  </xdr:twoCellAnchor>
  <xdr:twoCellAnchor editAs="oneCell">
    <xdr:from>
      <xdr:col>18</xdr:col>
      <xdr:colOff>228600</xdr:colOff>
      <xdr:row>54</xdr:row>
      <xdr:rowOff>57150</xdr:rowOff>
    </xdr:from>
    <xdr:to>
      <xdr:col>18</xdr:col>
      <xdr:colOff>381000</xdr:colOff>
      <xdr:row>55</xdr:row>
      <xdr:rowOff>19050</xdr:rowOff>
    </xdr:to>
    <xdr:pic>
      <xdr:nvPicPr>
        <xdr:cNvPr id="393" name="Picture 10"/>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107525" y="12934950"/>
          <a:ext cx="152400" cy="152400"/>
        </a:xfrm>
        <a:prstGeom prst="rect">
          <a:avLst/>
        </a:prstGeom>
        <a:noFill/>
        <a:ln w="9525">
          <a:miter lim="800000"/>
          <a:headEnd/>
          <a:tailEnd/>
        </a:ln>
      </xdr:spPr>
    </xdr:pic>
    <xdr:clientData/>
  </xdr:twoCellAnchor>
  <xdr:twoCellAnchor editAs="oneCell">
    <xdr:from>
      <xdr:col>18</xdr:col>
      <xdr:colOff>228600</xdr:colOff>
      <xdr:row>54</xdr:row>
      <xdr:rowOff>57150</xdr:rowOff>
    </xdr:from>
    <xdr:to>
      <xdr:col>18</xdr:col>
      <xdr:colOff>381000</xdr:colOff>
      <xdr:row>55</xdr:row>
      <xdr:rowOff>19050</xdr:rowOff>
    </xdr:to>
    <xdr:pic>
      <xdr:nvPicPr>
        <xdr:cNvPr id="394" name="Picture 1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107525" y="12934950"/>
          <a:ext cx="152400" cy="152400"/>
        </a:xfrm>
        <a:prstGeom prst="rect">
          <a:avLst/>
        </a:prstGeom>
        <a:noFill/>
        <a:ln w="9525">
          <a:miter lim="800000"/>
          <a:headEnd/>
          <a:tailEnd/>
        </a:ln>
      </xdr:spPr>
    </xdr:pic>
    <xdr:clientData/>
  </xdr:twoCellAnchor>
  <xdr:twoCellAnchor editAs="oneCell">
    <xdr:from>
      <xdr:col>18</xdr:col>
      <xdr:colOff>228600</xdr:colOff>
      <xdr:row>54</xdr:row>
      <xdr:rowOff>57150</xdr:rowOff>
    </xdr:from>
    <xdr:to>
      <xdr:col>18</xdr:col>
      <xdr:colOff>381000</xdr:colOff>
      <xdr:row>55</xdr:row>
      <xdr:rowOff>19050</xdr:rowOff>
    </xdr:to>
    <xdr:pic>
      <xdr:nvPicPr>
        <xdr:cNvPr id="395" name="Picture 1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107525" y="12934950"/>
          <a:ext cx="152400" cy="152400"/>
        </a:xfrm>
        <a:prstGeom prst="rect">
          <a:avLst/>
        </a:prstGeom>
        <a:noFill/>
        <a:ln w="9525">
          <a:miter lim="800000"/>
          <a:headEnd/>
          <a:tailEnd/>
        </a:ln>
      </xdr:spPr>
    </xdr:pic>
    <xdr:clientData/>
  </xdr:twoCellAnchor>
  <xdr:twoCellAnchor editAs="oneCell">
    <xdr:from>
      <xdr:col>0</xdr:col>
      <xdr:colOff>0</xdr:colOff>
      <xdr:row>0</xdr:row>
      <xdr:rowOff>0</xdr:rowOff>
    </xdr:from>
    <xdr:to>
      <xdr:col>1</xdr:col>
      <xdr:colOff>356616</xdr:colOff>
      <xdr:row>4</xdr:row>
      <xdr:rowOff>56007</xdr:rowOff>
    </xdr:to>
    <xdr:pic>
      <xdr:nvPicPr>
        <xdr:cNvPr id="396" name="395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17</xdr:col>
      <xdr:colOff>0</xdr:colOff>
      <xdr:row>30</xdr:row>
      <xdr:rowOff>0</xdr:rowOff>
    </xdr:from>
    <xdr:to>
      <xdr:col>17</xdr:col>
      <xdr:colOff>85725</xdr:colOff>
      <xdr:row>30</xdr:row>
      <xdr:rowOff>85725</xdr:rowOff>
    </xdr:to>
    <xdr:pic>
      <xdr:nvPicPr>
        <xdr:cNvPr id="2" name="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3" name="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9" name="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10" name="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15" name="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17" name="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19" name="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21" name="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23" name="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24" name="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25" name="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27" name="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28" name="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29" name="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31" name="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11</xdr:col>
      <xdr:colOff>85725</xdr:colOff>
      <xdr:row>8</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2381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11</xdr:col>
      <xdr:colOff>85725</xdr:colOff>
      <xdr:row>9</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2571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11</xdr:col>
      <xdr:colOff>85725</xdr:colOff>
      <xdr:row>10</xdr:row>
      <xdr:rowOff>85725</xdr:rowOff>
    </xdr:to>
    <xdr:pic>
      <xdr:nvPicPr>
        <xdr:cNvPr id="34" name="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2762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11</xdr:col>
      <xdr:colOff>85725</xdr:colOff>
      <xdr:row>11</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2952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11</xdr:col>
      <xdr:colOff>85725</xdr:colOff>
      <xdr:row>12</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3143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11</xdr:col>
      <xdr:colOff>85725</xdr:colOff>
      <xdr:row>13</xdr:row>
      <xdr:rowOff>85725</xdr:rowOff>
    </xdr:to>
    <xdr:pic>
      <xdr:nvPicPr>
        <xdr:cNvPr id="37" name="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3333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11</xdr:col>
      <xdr:colOff>85725</xdr:colOff>
      <xdr:row>14</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3524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11</xdr:col>
      <xdr:colOff>85725</xdr:colOff>
      <xdr:row>15</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3714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11</xdr:col>
      <xdr:colOff>85725</xdr:colOff>
      <xdr:row>16</xdr:row>
      <xdr:rowOff>85725</xdr:rowOff>
    </xdr:to>
    <xdr:pic>
      <xdr:nvPicPr>
        <xdr:cNvPr id="40" name="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3905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11</xdr:col>
      <xdr:colOff>85725</xdr:colOff>
      <xdr:row>17</xdr:row>
      <xdr:rowOff>85725</xdr:rowOff>
    </xdr:to>
    <xdr:pic>
      <xdr:nvPicPr>
        <xdr:cNvPr id="41" name="4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4095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11</xdr:col>
      <xdr:colOff>85725</xdr:colOff>
      <xdr:row>18</xdr:row>
      <xdr:rowOff>85725</xdr:rowOff>
    </xdr:to>
    <xdr:pic>
      <xdr:nvPicPr>
        <xdr:cNvPr id="42" name="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4286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19</xdr:row>
      <xdr:rowOff>0</xdr:rowOff>
    </xdr:from>
    <xdr:to>
      <xdr:col>11</xdr:col>
      <xdr:colOff>85725</xdr:colOff>
      <xdr:row>19</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4476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20</xdr:row>
      <xdr:rowOff>0</xdr:rowOff>
    </xdr:from>
    <xdr:to>
      <xdr:col>11</xdr:col>
      <xdr:colOff>85725</xdr:colOff>
      <xdr:row>20</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4667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21</xdr:row>
      <xdr:rowOff>0</xdr:rowOff>
    </xdr:from>
    <xdr:to>
      <xdr:col>11</xdr:col>
      <xdr:colOff>85725</xdr:colOff>
      <xdr:row>21</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4857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22</xdr:row>
      <xdr:rowOff>0</xdr:rowOff>
    </xdr:from>
    <xdr:to>
      <xdr:col>11</xdr:col>
      <xdr:colOff>85725</xdr:colOff>
      <xdr:row>22</xdr:row>
      <xdr:rowOff>85725</xdr:rowOff>
    </xdr:to>
    <xdr:pic>
      <xdr:nvPicPr>
        <xdr:cNvPr id="46" name="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5057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47" name="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52" name="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53" name="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54" name="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55" name="5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56" name="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8175" y="672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11</xdr:col>
      <xdr:colOff>85725</xdr:colOff>
      <xdr:row>7</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20955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11</xdr:col>
      <xdr:colOff>85725</xdr:colOff>
      <xdr:row>8</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2381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11</xdr:col>
      <xdr:colOff>85725</xdr:colOff>
      <xdr:row>9</xdr:row>
      <xdr:rowOff>85725</xdr:rowOff>
    </xdr:to>
    <xdr:pic>
      <xdr:nvPicPr>
        <xdr:cNvPr id="62" name="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2571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11</xdr:col>
      <xdr:colOff>85725</xdr:colOff>
      <xdr:row>10</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2762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11</xdr:col>
      <xdr:colOff>85725</xdr:colOff>
      <xdr:row>11</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2952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11</xdr:col>
      <xdr:colOff>85725</xdr:colOff>
      <xdr:row>12</xdr:row>
      <xdr:rowOff>85725</xdr:rowOff>
    </xdr:to>
    <xdr:pic>
      <xdr:nvPicPr>
        <xdr:cNvPr id="65" name="6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3143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11</xdr:col>
      <xdr:colOff>85725</xdr:colOff>
      <xdr:row>13</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3333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11</xdr:col>
      <xdr:colOff>85725</xdr:colOff>
      <xdr:row>14</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3524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11</xdr:col>
      <xdr:colOff>85725</xdr:colOff>
      <xdr:row>15</xdr:row>
      <xdr:rowOff>85725</xdr:rowOff>
    </xdr:to>
    <xdr:pic>
      <xdr:nvPicPr>
        <xdr:cNvPr id="68" name="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3714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11</xdr:col>
      <xdr:colOff>85725</xdr:colOff>
      <xdr:row>16</xdr:row>
      <xdr:rowOff>85725</xdr:rowOff>
    </xdr:to>
    <xdr:pic>
      <xdr:nvPicPr>
        <xdr:cNvPr id="69" name="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3905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11</xdr:col>
      <xdr:colOff>85725</xdr:colOff>
      <xdr:row>17</xdr:row>
      <xdr:rowOff>85725</xdr:rowOff>
    </xdr:to>
    <xdr:pic>
      <xdr:nvPicPr>
        <xdr:cNvPr id="70" name="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4095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11</xdr:col>
      <xdr:colOff>85725</xdr:colOff>
      <xdr:row>18</xdr:row>
      <xdr:rowOff>85725</xdr:rowOff>
    </xdr:to>
    <xdr:pic>
      <xdr:nvPicPr>
        <xdr:cNvPr id="71" name="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4286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19</xdr:row>
      <xdr:rowOff>0</xdr:rowOff>
    </xdr:from>
    <xdr:to>
      <xdr:col>11</xdr:col>
      <xdr:colOff>85725</xdr:colOff>
      <xdr:row>19</xdr:row>
      <xdr:rowOff>85725</xdr:rowOff>
    </xdr:to>
    <xdr:pic>
      <xdr:nvPicPr>
        <xdr:cNvPr id="72" name="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01375" y="4476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32766</xdr:colOff>
      <xdr:row>3</xdr:row>
      <xdr:rowOff>27432</xdr:rowOff>
    </xdr:to>
    <xdr:pic>
      <xdr:nvPicPr>
        <xdr:cNvPr id="73" name="72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82</xdr:col>
      <xdr:colOff>0</xdr:colOff>
      <xdr:row>27</xdr:row>
      <xdr:rowOff>0</xdr:rowOff>
    </xdr:from>
    <xdr:to>
      <xdr:col>82</xdr:col>
      <xdr:colOff>85725</xdr:colOff>
      <xdr:row>27</xdr:row>
      <xdr:rowOff>85725</xdr:rowOff>
    </xdr:to>
    <xdr:pic>
      <xdr:nvPicPr>
        <xdr:cNvPr id="2" name="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570225" y="665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3" name="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570225" y="665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570225" y="665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570225" y="665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570225" y="665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570225" y="665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570225" y="665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9" name="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570225" y="665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10" name="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570225" y="665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570225" y="665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570225" y="665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570225" y="665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570225" y="665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15" name="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570225" y="665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570225" y="665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8</xdr:row>
      <xdr:rowOff>0</xdr:rowOff>
    </xdr:from>
    <xdr:to>
      <xdr:col>8</xdr:col>
      <xdr:colOff>85725</xdr:colOff>
      <xdr:row>8</xdr:row>
      <xdr:rowOff>85725</xdr:rowOff>
    </xdr:to>
    <xdr:pic>
      <xdr:nvPicPr>
        <xdr:cNvPr id="17" name="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77425" y="2333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9</xdr:row>
      <xdr:rowOff>0</xdr:rowOff>
    </xdr:from>
    <xdr:to>
      <xdr:col>8</xdr:col>
      <xdr:colOff>85725</xdr:colOff>
      <xdr:row>9</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77425" y="2571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10</xdr:row>
      <xdr:rowOff>0</xdr:rowOff>
    </xdr:from>
    <xdr:to>
      <xdr:col>8</xdr:col>
      <xdr:colOff>85725</xdr:colOff>
      <xdr:row>10</xdr:row>
      <xdr:rowOff>85725</xdr:rowOff>
    </xdr:to>
    <xdr:pic>
      <xdr:nvPicPr>
        <xdr:cNvPr id="19" name="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77425" y="2819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11</xdr:row>
      <xdr:rowOff>0</xdr:rowOff>
    </xdr:from>
    <xdr:to>
      <xdr:col>8</xdr:col>
      <xdr:colOff>85725</xdr:colOff>
      <xdr:row>11</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77425" y="3048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12</xdr:row>
      <xdr:rowOff>0</xdr:rowOff>
    </xdr:from>
    <xdr:to>
      <xdr:col>8</xdr:col>
      <xdr:colOff>85725</xdr:colOff>
      <xdr:row>12</xdr:row>
      <xdr:rowOff>85725</xdr:rowOff>
    </xdr:to>
    <xdr:pic>
      <xdr:nvPicPr>
        <xdr:cNvPr id="21" name="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77425" y="3276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85725</xdr:colOff>
      <xdr:row>13</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77425" y="3505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14</xdr:row>
      <xdr:rowOff>0</xdr:rowOff>
    </xdr:from>
    <xdr:to>
      <xdr:col>8</xdr:col>
      <xdr:colOff>85725</xdr:colOff>
      <xdr:row>14</xdr:row>
      <xdr:rowOff>85725</xdr:rowOff>
    </xdr:to>
    <xdr:pic>
      <xdr:nvPicPr>
        <xdr:cNvPr id="23" name="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77425" y="37338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15</xdr:row>
      <xdr:rowOff>0</xdr:rowOff>
    </xdr:from>
    <xdr:to>
      <xdr:col>8</xdr:col>
      <xdr:colOff>85725</xdr:colOff>
      <xdr:row>15</xdr:row>
      <xdr:rowOff>85725</xdr:rowOff>
    </xdr:to>
    <xdr:pic>
      <xdr:nvPicPr>
        <xdr:cNvPr id="24" name="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77425" y="3962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16</xdr:row>
      <xdr:rowOff>0</xdr:rowOff>
    </xdr:from>
    <xdr:to>
      <xdr:col>8</xdr:col>
      <xdr:colOff>85725</xdr:colOff>
      <xdr:row>16</xdr:row>
      <xdr:rowOff>85725</xdr:rowOff>
    </xdr:to>
    <xdr:pic>
      <xdr:nvPicPr>
        <xdr:cNvPr id="25" name="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77425" y="4191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17</xdr:row>
      <xdr:rowOff>0</xdr:rowOff>
    </xdr:from>
    <xdr:to>
      <xdr:col>8</xdr:col>
      <xdr:colOff>85725</xdr:colOff>
      <xdr:row>17</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77425" y="4419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18</xdr:row>
      <xdr:rowOff>0</xdr:rowOff>
    </xdr:from>
    <xdr:to>
      <xdr:col>8</xdr:col>
      <xdr:colOff>85725</xdr:colOff>
      <xdr:row>18</xdr:row>
      <xdr:rowOff>85725</xdr:rowOff>
    </xdr:to>
    <xdr:pic>
      <xdr:nvPicPr>
        <xdr:cNvPr id="27" name="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77425" y="4648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19</xdr:row>
      <xdr:rowOff>0</xdr:rowOff>
    </xdr:from>
    <xdr:to>
      <xdr:col>8</xdr:col>
      <xdr:colOff>85725</xdr:colOff>
      <xdr:row>19</xdr:row>
      <xdr:rowOff>85725</xdr:rowOff>
    </xdr:to>
    <xdr:pic>
      <xdr:nvPicPr>
        <xdr:cNvPr id="28" name="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77425" y="48768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20</xdr:row>
      <xdr:rowOff>0</xdr:rowOff>
    </xdr:from>
    <xdr:to>
      <xdr:col>8</xdr:col>
      <xdr:colOff>85725</xdr:colOff>
      <xdr:row>20</xdr:row>
      <xdr:rowOff>85725</xdr:rowOff>
    </xdr:to>
    <xdr:pic>
      <xdr:nvPicPr>
        <xdr:cNvPr id="29" name="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77425" y="5105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21</xdr:row>
      <xdr:rowOff>0</xdr:rowOff>
    </xdr:from>
    <xdr:to>
      <xdr:col>8</xdr:col>
      <xdr:colOff>85725</xdr:colOff>
      <xdr:row>21</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77425" y="5334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22</xdr:row>
      <xdr:rowOff>0</xdr:rowOff>
    </xdr:from>
    <xdr:to>
      <xdr:col>8</xdr:col>
      <xdr:colOff>85725</xdr:colOff>
      <xdr:row>22</xdr:row>
      <xdr:rowOff>85725</xdr:rowOff>
    </xdr:to>
    <xdr:pic>
      <xdr:nvPicPr>
        <xdr:cNvPr id="31" name="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77425" y="556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242316</xdr:colOff>
      <xdr:row>4</xdr:row>
      <xdr:rowOff>17907</xdr:rowOff>
    </xdr:to>
    <xdr:pic>
      <xdr:nvPicPr>
        <xdr:cNvPr id="32" name="31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9</xdr:col>
      <xdr:colOff>0</xdr:colOff>
      <xdr:row>82</xdr:row>
      <xdr:rowOff>0</xdr:rowOff>
    </xdr:from>
    <xdr:to>
      <xdr:col>9</xdr:col>
      <xdr:colOff>152400</xdr:colOff>
      <xdr:row>82</xdr:row>
      <xdr:rowOff>152400</xdr:rowOff>
    </xdr:to>
    <xdr:sp macro="" textlink="">
      <xdr:nvSpPr>
        <xdr:cNvPr id="2" name="Picture 1" hidden="1">
          <a:extLst>
            <a:ext uri="{63B3BB69-23CF-44E3-9099-C40C66FF867C}">
              <a14:compatExt xmlns:a14="http://schemas.microsoft.com/office/drawing/2010/main" spid="_x0000_s13313"/>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3" name="Picture 2" hidden="1">
          <a:extLst>
            <a:ext uri="{63B3BB69-23CF-44E3-9099-C40C66FF867C}">
              <a14:compatExt xmlns:a14="http://schemas.microsoft.com/office/drawing/2010/main" spid="_x0000_s13314"/>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9" name="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0" name="Picture 3" hidden="1">
          <a:extLst>
            <a:ext uri="{63B3BB69-23CF-44E3-9099-C40C66FF867C}">
              <a14:compatExt xmlns:a14="http://schemas.microsoft.com/office/drawing/2010/main" spid="_x0000_s13315"/>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5" name="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7" name="Picture 4" hidden="1">
          <a:extLst>
            <a:ext uri="{63B3BB69-23CF-44E3-9099-C40C66FF867C}">
              <a14:compatExt xmlns:a14="http://schemas.microsoft.com/office/drawing/2010/main" spid="_x0000_s13316"/>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9" name="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21" name="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23" name="Picture 5" hidden="1">
          <a:extLst>
            <a:ext uri="{63B3BB69-23CF-44E3-9099-C40C66FF867C}">
              <a14:compatExt xmlns:a14="http://schemas.microsoft.com/office/drawing/2010/main" spid="_x0000_s13317"/>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24" name="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25" name="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27" name="Picture 6" hidden="1">
          <a:extLst>
            <a:ext uri="{63B3BB69-23CF-44E3-9099-C40C66FF867C}">
              <a14:compatExt xmlns:a14="http://schemas.microsoft.com/office/drawing/2010/main" spid="_x0000_s13318"/>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28" name="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29" name="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31" name="Picture 7" hidden="1">
          <a:extLst>
            <a:ext uri="{63B3BB69-23CF-44E3-9099-C40C66FF867C}">
              <a14:compatExt xmlns:a14="http://schemas.microsoft.com/office/drawing/2010/main" spid="_x0000_s13319"/>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34" name="Picture 8" hidden="1">
          <a:extLst>
            <a:ext uri="{63B3BB69-23CF-44E3-9099-C40C66FF867C}">
              <a14:compatExt xmlns:a14="http://schemas.microsoft.com/office/drawing/2010/main" spid="_x0000_s13320"/>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37" name="Picture 9" hidden="1">
          <a:extLst>
            <a:ext uri="{63B3BB69-23CF-44E3-9099-C40C66FF867C}">
              <a14:compatExt xmlns:a14="http://schemas.microsoft.com/office/drawing/2010/main" spid="_x0000_s13321"/>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40" name="Picture 10" hidden="1">
          <a:extLst>
            <a:ext uri="{63B3BB69-23CF-44E3-9099-C40C66FF867C}">
              <a14:compatExt xmlns:a14="http://schemas.microsoft.com/office/drawing/2010/main" spid="_x0000_s13322"/>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41" name="4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42" name="Picture 11" hidden="1">
          <a:extLst>
            <a:ext uri="{63B3BB69-23CF-44E3-9099-C40C66FF867C}">
              <a14:compatExt xmlns:a14="http://schemas.microsoft.com/office/drawing/2010/main" spid="_x0000_s13323"/>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46" name="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47" name="Picture 12" hidden="1">
          <a:extLst>
            <a:ext uri="{63B3BB69-23CF-44E3-9099-C40C66FF867C}">
              <a14:compatExt xmlns:a14="http://schemas.microsoft.com/office/drawing/2010/main" spid="_x0000_s13324"/>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52" name="Picture 13" hidden="1">
          <a:extLst>
            <a:ext uri="{63B3BB69-23CF-44E3-9099-C40C66FF867C}">
              <a14:compatExt xmlns:a14="http://schemas.microsoft.com/office/drawing/2010/main" spid="_x0000_s13325"/>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53" name="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54" name="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152400</xdr:colOff>
      <xdr:row>82</xdr:row>
      <xdr:rowOff>152400</xdr:rowOff>
    </xdr:to>
    <xdr:sp macro="" textlink="">
      <xdr:nvSpPr>
        <xdr:cNvPr id="55" name="Picture 14" hidden="1">
          <a:extLst>
            <a:ext uri="{63B3BB69-23CF-44E3-9099-C40C66FF867C}">
              <a14:compatExt xmlns:a14="http://schemas.microsoft.com/office/drawing/2010/main" spid="_x0000_s13326"/>
            </a:ext>
          </a:extLst>
        </xdr:cNvPr>
        <xdr:cNvSpPr/>
      </xdr:nvSpPr>
      <xdr:spPr>
        <a:xfrm>
          <a:off x="12239625" y="23421975"/>
          <a:ext cx="152400" cy="152400"/>
        </a:xfrm>
        <a:prstGeom prst="rect">
          <a:avLst/>
        </a:prstGeom>
      </xdr:spPr>
    </xdr:sp>
    <xdr:clientData/>
  </xdr:twoCellAnchor>
  <xdr:twoCellAnchor editAs="oneCell">
    <xdr:from>
      <xdr:col>10</xdr:col>
      <xdr:colOff>0</xdr:colOff>
      <xdr:row>82</xdr:row>
      <xdr:rowOff>0</xdr:rowOff>
    </xdr:from>
    <xdr:to>
      <xdr:col>10</xdr:col>
      <xdr:colOff>85725</xdr:colOff>
      <xdr:row>82</xdr:row>
      <xdr:rowOff>85725</xdr:rowOff>
    </xdr:to>
    <xdr:pic>
      <xdr:nvPicPr>
        <xdr:cNvPr id="56" name="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39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39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39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39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39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152400</xdr:colOff>
      <xdr:row>82</xdr:row>
      <xdr:rowOff>152400</xdr:rowOff>
    </xdr:to>
    <xdr:sp macro="" textlink="">
      <xdr:nvSpPr>
        <xdr:cNvPr id="62" name="Picture 15" hidden="1">
          <a:extLst>
            <a:ext uri="{63B3BB69-23CF-44E3-9099-C40C66FF867C}">
              <a14:compatExt xmlns:a14="http://schemas.microsoft.com/office/drawing/2010/main" spid="_x0000_s13327"/>
            </a:ext>
          </a:extLst>
        </xdr:cNvPr>
        <xdr:cNvSpPr/>
      </xdr:nvSpPr>
      <xdr:spPr>
        <a:xfrm>
          <a:off x="12239625" y="23421975"/>
          <a:ext cx="152400" cy="152400"/>
        </a:xfrm>
        <a:prstGeom prst="rect">
          <a:avLst/>
        </a:prstGeom>
      </xdr:spPr>
    </xdr:sp>
    <xdr:clientData/>
  </xdr:twoCellAnchor>
  <xdr:twoCellAnchor editAs="oneCell">
    <xdr:from>
      <xdr:col>10</xdr:col>
      <xdr:colOff>0</xdr:colOff>
      <xdr:row>82</xdr:row>
      <xdr:rowOff>0</xdr:rowOff>
    </xdr:from>
    <xdr:to>
      <xdr:col>10</xdr:col>
      <xdr:colOff>85725</xdr:colOff>
      <xdr:row>82</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39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39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65" name="6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39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39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39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68" name="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152400</xdr:colOff>
      <xdr:row>82</xdr:row>
      <xdr:rowOff>152400</xdr:rowOff>
    </xdr:to>
    <xdr:sp macro="" textlink="">
      <xdr:nvSpPr>
        <xdr:cNvPr id="69" name="Picture 16" hidden="1">
          <a:extLst>
            <a:ext uri="{63B3BB69-23CF-44E3-9099-C40C66FF867C}">
              <a14:compatExt xmlns:a14="http://schemas.microsoft.com/office/drawing/2010/main" spid="_x0000_s13328"/>
            </a:ext>
          </a:extLst>
        </xdr:cNvPr>
        <xdr:cNvSpPr/>
      </xdr:nvSpPr>
      <xdr:spPr>
        <a:xfrm>
          <a:off x="12239625" y="23421975"/>
          <a:ext cx="152400" cy="152400"/>
        </a:xfrm>
        <a:prstGeom prst="rect">
          <a:avLst/>
        </a:prstGeom>
      </xdr:spPr>
    </xdr:sp>
    <xdr:clientData/>
  </xdr:twoCellAnchor>
  <xdr:twoCellAnchor editAs="oneCell">
    <xdr:from>
      <xdr:col>10</xdr:col>
      <xdr:colOff>0</xdr:colOff>
      <xdr:row>82</xdr:row>
      <xdr:rowOff>0</xdr:rowOff>
    </xdr:from>
    <xdr:to>
      <xdr:col>10</xdr:col>
      <xdr:colOff>85725</xdr:colOff>
      <xdr:row>82</xdr:row>
      <xdr:rowOff>85725</xdr:rowOff>
    </xdr:to>
    <xdr:pic>
      <xdr:nvPicPr>
        <xdr:cNvPr id="70" name="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39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71" name="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39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72" name="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39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73" name="7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39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74" name="7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39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75" name="Picture 17" hidden="1">
          <a:extLst>
            <a:ext uri="{63B3BB69-23CF-44E3-9099-C40C66FF867C}">
              <a14:compatExt xmlns:a14="http://schemas.microsoft.com/office/drawing/2010/main" spid="_x0000_s13329"/>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76" name="7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77" name="7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78" name="7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79" name="7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80" name="7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81" name="8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82" name="Picture 18" hidden="1">
          <a:extLst>
            <a:ext uri="{63B3BB69-23CF-44E3-9099-C40C66FF867C}">
              <a14:compatExt xmlns:a14="http://schemas.microsoft.com/office/drawing/2010/main" spid="_x0000_s13330"/>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83" name="8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84" name="8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85" name="8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86" name="8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87" name="8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88" name="8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89" name="Picture 19" hidden="1">
          <a:extLst>
            <a:ext uri="{63B3BB69-23CF-44E3-9099-C40C66FF867C}">
              <a14:compatExt xmlns:a14="http://schemas.microsoft.com/office/drawing/2010/main" spid="_x0000_s13331"/>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90" name="8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91" name="9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92" name="9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93" name="9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94" name="9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95" name="Picture 20" hidden="1">
          <a:extLst>
            <a:ext uri="{63B3BB69-23CF-44E3-9099-C40C66FF867C}">
              <a14:compatExt xmlns:a14="http://schemas.microsoft.com/office/drawing/2010/main" spid="_x0000_s13332"/>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96" name="9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97" name="9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98" name="9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99" name="Picture 21" hidden="1">
          <a:extLst>
            <a:ext uri="{63B3BB69-23CF-44E3-9099-C40C66FF867C}">
              <a14:compatExt xmlns:a14="http://schemas.microsoft.com/office/drawing/2010/main" spid="_x0000_s13333"/>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00" name="9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01" name="10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02" name="10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03" name="Picture 22" hidden="1">
          <a:extLst>
            <a:ext uri="{63B3BB69-23CF-44E3-9099-C40C66FF867C}">
              <a14:compatExt xmlns:a14="http://schemas.microsoft.com/office/drawing/2010/main" spid="_x0000_s13334"/>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04" name="10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05" name="10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06" name="Picture 23" hidden="1">
          <a:extLst>
            <a:ext uri="{63B3BB69-23CF-44E3-9099-C40C66FF867C}">
              <a14:compatExt xmlns:a14="http://schemas.microsoft.com/office/drawing/2010/main" spid="_x0000_s13335"/>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07" name="10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08" name="10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09" name="Picture 24" hidden="1">
          <a:extLst>
            <a:ext uri="{63B3BB69-23CF-44E3-9099-C40C66FF867C}">
              <a14:compatExt xmlns:a14="http://schemas.microsoft.com/office/drawing/2010/main" spid="_x0000_s13336"/>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10" name="10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11" name="1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12" name="Picture 25" hidden="1">
          <a:extLst>
            <a:ext uri="{63B3BB69-23CF-44E3-9099-C40C66FF867C}">
              <a14:compatExt xmlns:a14="http://schemas.microsoft.com/office/drawing/2010/main" spid="_x0000_s13337"/>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13" name="1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14" name="Picture 26" hidden="1">
          <a:extLst>
            <a:ext uri="{63B3BB69-23CF-44E3-9099-C40C66FF867C}">
              <a14:compatExt xmlns:a14="http://schemas.microsoft.com/office/drawing/2010/main" spid="_x0000_s13338"/>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15" name="1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16" name="1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17" name="1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18" name="1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19" name="Picture 27" hidden="1">
          <a:extLst>
            <a:ext uri="{63B3BB69-23CF-44E3-9099-C40C66FF867C}">
              <a14:compatExt xmlns:a14="http://schemas.microsoft.com/office/drawing/2010/main" spid="_x0000_s13339"/>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20" name="1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21" name="1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22" name="1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23" name="1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24" name="Picture 28" hidden="1">
          <a:extLst>
            <a:ext uri="{63B3BB69-23CF-44E3-9099-C40C66FF867C}">
              <a14:compatExt xmlns:a14="http://schemas.microsoft.com/office/drawing/2010/main" spid="_x0000_s13340"/>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25" name="1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26" name="1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27" name="Picture 29" hidden="1">
          <a:extLst>
            <a:ext uri="{63B3BB69-23CF-44E3-9099-C40C66FF867C}">
              <a14:compatExt xmlns:a14="http://schemas.microsoft.com/office/drawing/2010/main" spid="_x0000_s13341"/>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28" name="1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29" name="1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30" name="1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31" name="1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32" name="1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33" name="1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34" name="Picture 30" hidden="1">
          <a:extLst>
            <a:ext uri="{63B3BB69-23CF-44E3-9099-C40C66FF867C}">
              <a14:compatExt xmlns:a14="http://schemas.microsoft.com/office/drawing/2010/main" spid="_x0000_s13342"/>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35" name="1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36" name="1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37" name="1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38" name="1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39" name="1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40" name="1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41" name="Picture 31" hidden="1">
          <a:extLst>
            <a:ext uri="{63B3BB69-23CF-44E3-9099-C40C66FF867C}">
              <a14:compatExt xmlns:a14="http://schemas.microsoft.com/office/drawing/2010/main" spid="_x0000_s13343"/>
            </a:ext>
          </a:extLst>
        </xdr:cNvPr>
        <xdr:cNvSpPr/>
      </xdr:nvSpPr>
      <xdr:spPr>
        <a:xfrm>
          <a:off x="11477625" y="2342197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42" name="1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43" name="1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44" name="1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45" name="1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46" name="1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2342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47" name="Picture 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48" name="Picture 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49" name="Picture 3"/>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50" name="Picture 4"/>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51" name="Picture 5"/>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52" name="Picture 6"/>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53" name="Picture 7"/>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54" name="Picture 8"/>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55" name="Picture 9"/>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56" name="Picture 10"/>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57" name="Picture 1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58" name="Picture 1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59" name="Picture 13"/>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10</xdr:col>
      <xdr:colOff>0</xdr:colOff>
      <xdr:row>82</xdr:row>
      <xdr:rowOff>0</xdr:rowOff>
    </xdr:from>
    <xdr:to>
      <xdr:col>10</xdr:col>
      <xdr:colOff>152400</xdr:colOff>
      <xdr:row>82</xdr:row>
      <xdr:rowOff>152400</xdr:rowOff>
    </xdr:to>
    <xdr:pic>
      <xdr:nvPicPr>
        <xdr:cNvPr id="160" name="Picture 14"/>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239625" y="23421975"/>
          <a:ext cx="152400" cy="152400"/>
        </a:xfrm>
        <a:prstGeom prst="rect">
          <a:avLst/>
        </a:prstGeom>
        <a:noFill/>
        <a:ln w="9525">
          <a:miter lim="800000"/>
          <a:headEnd/>
          <a:tailEnd/>
        </a:ln>
      </xdr:spPr>
    </xdr:pic>
    <xdr:clientData/>
  </xdr:twoCellAnchor>
  <xdr:twoCellAnchor editAs="oneCell">
    <xdr:from>
      <xdr:col>10</xdr:col>
      <xdr:colOff>0</xdr:colOff>
      <xdr:row>82</xdr:row>
      <xdr:rowOff>0</xdr:rowOff>
    </xdr:from>
    <xdr:to>
      <xdr:col>10</xdr:col>
      <xdr:colOff>152400</xdr:colOff>
      <xdr:row>82</xdr:row>
      <xdr:rowOff>152400</xdr:rowOff>
    </xdr:to>
    <xdr:pic>
      <xdr:nvPicPr>
        <xdr:cNvPr id="161" name="Picture 15"/>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239625" y="23421975"/>
          <a:ext cx="152400" cy="152400"/>
        </a:xfrm>
        <a:prstGeom prst="rect">
          <a:avLst/>
        </a:prstGeom>
        <a:noFill/>
        <a:ln w="9525">
          <a:miter lim="800000"/>
          <a:headEnd/>
          <a:tailEnd/>
        </a:ln>
      </xdr:spPr>
    </xdr:pic>
    <xdr:clientData/>
  </xdr:twoCellAnchor>
  <xdr:twoCellAnchor editAs="oneCell">
    <xdr:from>
      <xdr:col>10</xdr:col>
      <xdr:colOff>0</xdr:colOff>
      <xdr:row>82</xdr:row>
      <xdr:rowOff>0</xdr:rowOff>
    </xdr:from>
    <xdr:to>
      <xdr:col>10</xdr:col>
      <xdr:colOff>152400</xdr:colOff>
      <xdr:row>82</xdr:row>
      <xdr:rowOff>152400</xdr:rowOff>
    </xdr:to>
    <xdr:pic>
      <xdr:nvPicPr>
        <xdr:cNvPr id="162" name="Picture 16"/>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239625" y="2342197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63" name="Picture 17"/>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64" name="Picture 18"/>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65" name="Picture 19"/>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66" name="Picture 20"/>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67" name="Picture 2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68" name="Picture 2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69" name="Picture 23"/>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70" name="Picture 24"/>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71" name="Picture 25"/>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72" name="Picture 26"/>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73" name="Picture 27"/>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74" name="Picture 28"/>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75" name="Picture 29"/>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76" name="Picture 30"/>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77" name="Picture 3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77625" y="23421975"/>
          <a:ext cx="152400" cy="152400"/>
        </a:xfrm>
        <a:prstGeom prst="rect">
          <a:avLst/>
        </a:prstGeom>
        <a:noFill/>
        <a:ln w="9525">
          <a:miter lim="800000"/>
          <a:headEnd/>
          <a:tailEnd/>
        </a:ln>
      </xdr:spPr>
    </xdr:pic>
    <xdr:clientData/>
  </xdr:twoCellAnchor>
  <xdr:twoCellAnchor editAs="oneCell">
    <xdr:from>
      <xdr:col>0</xdr:col>
      <xdr:colOff>0</xdr:colOff>
      <xdr:row>0</xdr:row>
      <xdr:rowOff>0</xdr:rowOff>
    </xdr:from>
    <xdr:to>
      <xdr:col>1</xdr:col>
      <xdr:colOff>394716</xdr:colOff>
      <xdr:row>4</xdr:row>
      <xdr:rowOff>46482</xdr:rowOff>
    </xdr:to>
    <xdr:pic>
      <xdr:nvPicPr>
        <xdr:cNvPr id="178" name="177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1496608</xdr:colOff>
      <xdr:row>2</xdr:row>
      <xdr:rowOff>470595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6608" cy="1318320"/>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0</xdr:col>
      <xdr:colOff>9525</xdr:colOff>
      <xdr:row>0</xdr:row>
      <xdr:rowOff>0</xdr:rowOff>
    </xdr:from>
    <xdr:to>
      <xdr:col>2</xdr:col>
      <xdr:colOff>232791</xdr:colOff>
      <xdr:row>3</xdr:row>
      <xdr:rowOff>56007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0"/>
          <a:ext cx="1499616" cy="1322832"/>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356616</xdr:colOff>
      <xdr:row>4</xdr:row>
      <xdr:rowOff>94107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613791</xdr:colOff>
      <xdr:row>4</xdr:row>
      <xdr:rowOff>46482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1</xdr:col>
      <xdr:colOff>485774</xdr:colOff>
      <xdr:row>23</xdr:row>
      <xdr:rowOff>123824</xdr:rowOff>
    </xdr:from>
    <xdr:to>
      <xdr:col>6</xdr:col>
      <xdr:colOff>704849</xdr:colOff>
      <xdr:row>43</xdr:row>
      <xdr:rowOff>133350</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0</xdr:colOff>
      <xdr:row>46</xdr:row>
      <xdr:rowOff>0</xdr:rowOff>
    </xdr:from>
    <xdr:to>
      <xdr:col>8</xdr:col>
      <xdr:colOff>85725</xdr:colOff>
      <xdr:row>46</xdr:row>
      <xdr:rowOff>85725</xdr:rowOff>
    </xdr:to>
    <xdr:pic>
      <xdr:nvPicPr>
        <xdr:cNvPr id="3" name="2 Imagen" descr="http://200.29.3.6:8080/pentaho/jpivot/table/drill-position-other.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48950" y="38481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46</xdr:row>
      <xdr:rowOff>0</xdr:rowOff>
    </xdr:from>
    <xdr:to>
      <xdr:col>8</xdr:col>
      <xdr:colOff>85725</xdr:colOff>
      <xdr:row>46</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48950" y="38481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46</xdr:row>
      <xdr:rowOff>0</xdr:rowOff>
    </xdr:from>
    <xdr:to>
      <xdr:col>8</xdr:col>
      <xdr:colOff>85725</xdr:colOff>
      <xdr:row>46</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48950" y="38481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46</xdr:row>
      <xdr:rowOff>0</xdr:rowOff>
    </xdr:from>
    <xdr:to>
      <xdr:col>8</xdr:col>
      <xdr:colOff>85725</xdr:colOff>
      <xdr:row>46</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48950" y="38481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46</xdr:row>
      <xdr:rowOff>0</xdr:rowOff>
    </xdr:from>
    <xdr:to>
      <xdr:col>8</xdr:col>
      <xdr:colOff>85725</xdr:colOff>
      <xdr:row>46</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48950" y="38481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166116</xdr:colOff>
      <xdr:row>4</xdr:row>
      <xdr:rowOff>103632</xdr:rowOff>
    </xdr:to>
    <xdr:pic>
      <xdr:nvPicPr>
        <xdr:cNvPr id="8" name="7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232791</xdr:colOff>
      <xdr:row>3</xdr:row>
      <xdr:rowOff>17907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23241</xdr:colOff>
      <xdr:row>2</xdr:row>
      <xdr:rowOff>313182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223266</xdr:colOff>
      <xdr:row>4</xdr:row>
      <xdr:rowOff>8382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261366</xdr:colOff>
      <xdr:row>4</xdr:row>
      <xdr:rowOff>17907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48715</xdr:colOff>
      <xdr:row>5</xdr:row>
      <xdr:rowOff>74614</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6515" cy="1331914"/>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356616</xdr:colOff>
      <xdr:row>2</xdr:row>
      <xdr:rowOff>141732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4191</xdr:colOff>
      <xdr:row>3</xdr:row>
      <xdr:rowOff>141732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204216</xdr:colOff>
      <xdr:row>3</xdr:row>
      <xdr:rowOff>313182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223266</xdr:colOff>
      <xdr:row>3</xdr:row>
      <xdr:rowOff>217932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51816</xdr:colOff>
      <xdr:row>3</xdr:row>
      <xdr:rowOff>46482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13716</xdr:colOff>
      <xdr:row>3</xdr:row>
      <xdr:rowOff>103632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99441</xdr:colOff>
      <xdr:row>3</xdr:row>
      <xdr:rowOff>46482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108966</xdr:colOff>
      <xdr:row>2</xdr:row>
      <xdr:rowOff>484632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108966</xdr:colOff>
      <xdr:row>6</xdr:row>
      <xdr:rowOff>113157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0</xdr:col>
      <xdr:colOff>1499616</xdr:colOff>
      <xdr:row>5</xdr:row>
      <xdr:rowOff>141732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6675"/>
          <a:ext cx="1499616" cy="1322832"/>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1499616</xdr:colOff>
      <xdr:row>7</xdr:row>
      <xdr:rowOff>103632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0"/>
          <a:ext cx="1499616" cy="1322832"/>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61341</xdr:colOff>
      <xdr:row>6</xdr:row>
      <xdr:rowOff>160782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3</xdr:row>
      <xdr:rowOff>46482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6</xdr:row>
      <xdr:rowOff>113157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5</xdr:row>
      <xdr:rowOff>65532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6</xdr:row>
      <xdr:rowOff>122682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4</xdr:row>
      <xdr:rowOff>522732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4</xdr:row>
      <xdr:rowOff>522732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1498760</xdr:colOff>
      <xdr:row>5</xdr:row>
      <xdr:rowOff>27860</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8760" cy="1313735"/>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4</xdr:row>
      <xdr:rowOff>520727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0827"/>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5</xdr:row>
      <xdr:rowOff>96488</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5213"/>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99441</xdr:colOff>
      <xdr:row>6</xdr:row>
      <xdr:rowOff>125063</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5213"/>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6</xdr:row>
      <xdr:rowOff>134588</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521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2" Type="http://schemas.openxmlformats.org/officeDocument/2006/relationships/drawing" Target="../drawings/drawing100.xml"/><Relationship Id="rId1" Type="http://schemas.openxmlformats.org/officeDocument/2006/relationships/printerSettings" Target="../printerSettings/printerSettings84.bin"/></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2.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85.bin"/></Relationships>
</file>

<file path=xl/worksheets/_rels/sheet103.xml.rels><?xml version="1.0" encoding="UTF-8" standalone="yes"?>
<Relationships xmlns="http://schemas.openxmlformats.org/package/2006/relationships"><Relationship Id="rId2" Type="http://schemas.openxmlformats.org/officeDocument/2006/relationships/drawing" Target="../drawings/drawing103.xml"/><Relationship Id="rId1" Type="http://schemas.openxmlformats.org/officeDocument/2006/relationships/printerSettings" Target="../printerSettings/printerSettings86.bin"/></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87.bin"/></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5.xml"/><Relationship Id="rId1" Type="http://schemas.openxmlformats.org/officeDocument/2006/relationships/printerSettings" Target="../printerSettings/printerSettings88.bin"/></Relationships>
</file>

<file path=xl/worksheets/_rels/sheet106.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89.bin"/></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0.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91.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9.xml"/><Relationship Id="rId1" Type="http://schemas.openxmlformats.org/officeDocument/2006/relationships/printerSettings" Target="../printerSettings/printerSettings92.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93.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94.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95.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96.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97.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98.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99.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0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01.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1.xml"/><Relationship Id="rId1" Type="http://schemas.openxmlformats.org/officeDocument/2006/relationships/printerSettings" Target="../printerSettings/printerSettings102.bin"/></Relationships>
</file>

<file path=xl/worksheets/_rels/sheet122.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103.bin"/></Relationships>
</file>

<file path=xl/worksheets/_rels/sheet123.xml.rels><?xml version="1.0" encoding="UTF-8" standalone="yes"?>
<Relationships xmlns="http://schemas.openxmlformats.org/package/2006/relationships"><Relationship Id="rId1" Type="http://schemas.openxmlformats.org/officeDocument/2006/relationships/drawing" Target="../drawings/drawing123.xml"/></Relationships>
</file>

<file path=xl/worksheets/_rels/sheet124.xml.rels><?xml version="1.0" encoding="UTF-8" standalone="yes"?>
<Relationships xmlns="http://schemas.openxmlformats.org/package/2006/relationships"><Relationship Id="rId2" Type="http://schemas.openxmlformats.org/officeDocument/2006/relationships/drawing" Target="../drawings/drawing124.xml"/><Relationship Id="rId1" Type="http://schemas.openxmlformats.org/officeDocument/2006/relationships/printerSettings" Target="../printerSettings/printerSettings104.bin"/></Relationships>
</file>

<file path=xl/worksheets/_rels/sheet125.xml.rels><?xml version="1.0" encoding="UTF-8" standalone="yes"?>
<Relationships xmlns="http://schemas.openxmlformats.org/package/2006/relationships"><Relationship Id="rId2" Type="http://schemas.openxmlformats.org/officeDocument/2006/relationships/drawing" Target="../drawings/drawing125.xml"/><Relationship Id="rId1" Type="http://schemas.openxmlformats.org/officeDocument/2006/relationships/printerSettings" Target="../printerSettings/printerSettings105.bin"/></Relationships>
</file>

<file path=xl/worksheets/_rels/sheet126.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106.bin"/></Relationships>
</file>

<file path=xl/worksheets/_rels/sheet127.xml.rels><?xml version="1.0" encoding="UTF-8" standalone="yes"?>
<Relationships xmlns="http://schemas.openxmlformats.org/package/2006/relationships"><Relationship Id="rId2" Type="http://schemas.openxmlformats.org/officeDocument/2006/relationships/drawing" Target="../drawings/drawing127.xml"/><Relationship Id="rId1" Type="http://schemas.openxmlformats.org/officeDocument/2006/relationships/printerSettings" Target="../printerSettings/printerSettings107.bin"/></Relationships>
</file>

<file path=xl/worksheets/_rels/sheet128.xml.rels><?xml version="1.0" encoding="UTF-8" standalone="yes"?>
<Relationships xmlns="http://schemas.openxmlformats.org/package/2006/relationships"><Relationship Id="rId1" Type="http://schemas.openxmlformats.org/officeDocument/2006/relationships/drawing" Target="../drawings/drawing128.xml"/></Relationships>
</file>

<file path=xl/worksheets/_rels/sheet129.xml.rels><?xml version="1.0" encoding="UTF-8" standalone="yes"?>
<Relationships xmlns="http://schemas.openxmlformats.org/package/2006/relationships"><Relationship Id="rId1" Type="http://schemas.openxmlformats.org/officeDocument/2006/relationships/drawing" Target="../drawings/drawing12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30.xml.rels><?xml version="1.0" encoding="UTF-8" standalone="yes"?>
<Relationships xmlns="http://schemas.openxmlformats.org/package/2006/relationships"><Relationship Id="rId1" Type="http://schemas.openxmlformats.org/officeDocument/2006/relationships/drawing" Target="../drawings/drawing13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0.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1.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3.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4.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5.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6.bin"/></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7.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38.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39.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0.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2.bin"/></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43.bin"/></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4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4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46.bin"/></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4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4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4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5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5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5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5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5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5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5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5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58.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59.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60.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61.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62.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63.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64.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65.bin"/></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6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67.bin"/></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68.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69.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70.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71.bin"/></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72.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73.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7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75.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76.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77.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78.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79.bin"/></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80.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81.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82.bin"/></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9.xml"/><Relationship Id="rId1" Type="http://schemas.openxmlformats.org/officeDocument/2006/relationships/printerSettings" Target="../printerSettings/printerSettings8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O27"/>
  <sheetViews>
    <sheetView showGridLines="0" tabSelected="1" zoomScale="84" zoomScaleNormal="84" workbookViewId="0">
      <selection activeCell="D3" sqref="D3"/>
    </sheetView>
  </sheetViews>
  <sheetFormatPr baseColWidth="10" defaultRowHeight="15" x14ac:dyDescent="0.25"/>
  <cols>
    <col min="1" max="1" width="22.5703125" customWidth="1"/>
  </cols>
  <sheetData>
    <row r="1" spans="12:15" ht="47.25" customHeight="1" x14ac:dyDescent="0.25"/>
    <row r="12" spans="12:15" x14ac:dyDescent="0.25">
      <c r="N12" s="712"/>
    </row>
    <row r="13" spans="12:15" x14ac:dyDescent="0.25">
      <c r="L13" s="712"/>
      <c r="M13" s="712"/>
      <c r="N13" s="712"/>
      <c r="O13" s="712"/>
    </row>
    <row r="14" spans="12:15" x14ac:dyDescent="0.25">
      <c r="L14" s="712"/>
      <c r="M14" s="712"/>
      <c r="N14" s="712"/>
      <c r="O14" s="712"/>
    </row>
    <row r="15" spans="12:15" x14ac:dyDescent="0.25">
      <c r="L15" s="712"/>
      <c r="M15" s="712"/>
      <c r="N15" s="712"/>
      <c r="O15" s="712"/>
    </row>
    <row r="16" spans="12:15" x14ac:dyDescent="0.25">
      <c r="L16" s="712"/>
      <c r="M16" s="712"/>
      <c r="N16" s="712"/>
      <c r="O16" s="712"/>
    </row>
    <row r="17" spans="12:15" x14ac:dyDescent="0.25">
      <c r="L17" s="712"/>
      <c r="M17" s="712"/>
      <c r="N17" s="712"/>
      <c r="O17" s="712"/>
    </row>
    <row r="18" spans="12:15" x14ac:dyDescent="0.25">
      <c r="L18" s="712"/>
      <c r="M18" s="712"/>
      <c r="N18" s="712"/>
      <c r="O18" s="712"/>
    </row>
    <row r="19" spans="12:15" x14ac:dyDescent="0.25">
      <c r="L19" s="712"/>
      <c r="M19" s="712"/>
      <c r="N19" s="712"/>
      <c r="O19" s="712"/>
    </row>
    <row r="20" spans="12:15" x14ac:dyDescent="0.25">
      <c r="L20" s="712"/>
      <c r="M20" s="712"/>
      <c r="N20" s="712"/>
      <c r="O20" s="712"/>
    </row>
    <row r="21" spans="12:15" x14ac:dyDescent="0.25">
      <c r="L21" s="712"/>
      <c r="M21" s="712"/>
      <c r="N21" s="712"/>
      <c r="O21" s="712"/>
    </row>
    <row r="22" spans="12:15" x14ac:dyDescent="0.25">
      <c r="L22" s="712"/>
      <c r="M22" s="712"/>
      <c r="N22" s="712"/>
      <c r="O22" s="712"/>
    </row>
    <row r="23" spans="12:15" x14ac:dyDescent="0.25">
      <c r="M23" s="712"/>
      <c r="N23" s="712"/>
      <c r="O23" s="712"/>
    </row>
    <row r="24" spans="12:15" x14ac:dyDescent="0.25">
      <c r="M24" s="712"/>
      <c r="N24" s="712"/>
      <c r="O24" s="712"/>
    </row>
    <row r="25" spans="12:15" x14ac:dyDescent="0.25">
      <c r="M25" s="712"/>
      <c r="N25" s="712"/>
      <c r="O25" s="712"/>
    </row>
    <row r="26" spans="12:15" x14ac:dyDescent="0.25">
      <c r="M26" s="712"/>
      <c r="N26" s="712"/>
      <c r="O26" s="712"/>
    </row>
    <row r="27" spans="12:15" x14ac:dyDescent="0.25">
      <c r="M27" s="712"/>
      <c r="N27" s="712"/>
      <c r="O27" s="712"/>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4"/>
  <sheetViews>
    <sheetView showGridLines="0" zoomScaleNormal="100" workbookViewId="0"/>
  </sheetViews>
  <sheetFormatPr baseColWidth="10" defaultRowHeight="12.75" x14ac:dyDescent="0.25"/>
  <cols>
    <col min="1" max="1" width="24.42578125" style="30" customWidth="1"/>
    <col min="2" max="2" width="30" style="30" customWidth="1"/>
    <col min="3" max="5" width="17.5703125" style="30" customWidth="1"/>
    <col min="6" max="6" width="15" style="30" customWidth="1"/>
    <col min="7" max="7" width="12.7109375" style="30" customWidth="1"/>
    <col min="8" max="10" width="11.42578125" style="30"/>
    <col min="11" max="11" width="12.28515625" style="30" customWidth="1"/>
    <col min="12" max="16384" width="11.42578125" style="30"/>
  </cols>
  <sheetData>
    <row r="1" spans="2:13" ht="51" customHeight="1" x14ac:dyDescent="0.25"/>
    <row r="2" spans="2:13" ht="18" x14ac:dyDescent="0.25">
      <c r="B2" s="1597" t="s">
        <v>713</v>
      </c>
      <c r="C2" s="1629"/>
      <c r="D2" s="1629"/>
      <c r="E2" s="1629"/>
      <c r="F2" s="1629"/>
      <c r="G2" s="1" t="s">
        <v>2</v>
      </c>
    </row>
    <row r="3" spans="2:13" ht="44.25" customHeight="1" x14ac:dyDescent="0.25">
      <c r="B3" s="1639" t="s">
        <v>46</v>
      </c>
      <c r="C3" s="1645"/>
      <c r="D3" s="1645"/>
      <c r="E3" s="1645"/>
      <c r="F3" s="1645"/>
      <c r="G3" s="1"/>
    </row>
    <row r="4" spans="2:13" ht="16.5" thickBot="1" x14ac:dyDescent="0.3">
      <c r="B4" s="1639">
        <v>2015</v>
      </c>
      <c r="C4" s="1645"/>
      <c r="D4" s="1645"/>
      <c r="E4" s="1645"/>
      <c r="F4" s="1645"/>
      <c r="G4" s="31"/>
    </row>
    <row r="5" spans="2:13" ht="15.75" x14ac:dyDescent="0.25">
      <c r="B5" s="427"/>
      <c r="C5" s="428"/>
      <c r="D5" s="428"/>
      <c r="E5" s="428"/>
      <c r="F5" s="428"/>
      <c r="G5" s="31"/>
    </row>
    <row r="6" spans="2:13" ht="15.75" x14ac:dyDescent="0.25">
      <c r="B6" s="1632" t="s">
        <v>47</v>
      </c>
      <c r="C6" s="1634" t="s">
        <v>14</v>
      </c>
      <c r="D6" s="1634"/>
      <c r="E6" s="1634"/>
      <c r="F6" s="1634"/>
      <c r="G6" s="1"/>
    </row>
    <row r="7" spans="2:13" ht="31.5" customHeight="1" x14ac:dyDescent="0.25">
      <c r="B7" s="1633"/>
      <c r="C7" s="11" t="s">
        <v>15</v>
      </c>
      <c r="D7" s="11" t="s">
        <v>16</v>
      </c>
      <c r="E7" s="11" t="s">
        <v>17</v>
      </c>
      <c r="F7" s="11" t="s">
        <v>18</v>
      </c>
    </row>
    <row r="8" spans="2:13" ht="18" customHeight="1" x14ac:dyDescent="0.25">
      <c r="B8" s="32" t="s">
        <v>48</v>
      </c>
      <c r="C8" s="33">
        <v>112305.33333333333</v>
      </c>
      <c r="D8" s="33">
        <v>189234.83333333334</v>
      </c>
      <c r="E8" s="33">
        <v>36111.5</v>
      </c>
      <c r="F8" s="593">
        <v>337651.66666666669</v>
      </c>
      <c r="H8" s="545"/>
      <c r="I8" s="544"/>
      <c r="J8" s="544"/>
      <c r="K8" s="544"/>
      <c r="L8" s="544"/>
      <c r="M8" s="544"/>
    </row>
    <row r="9" spans="2:13" ht="18" customHeight="1" x14ac:dyDescent="0.25">
      <c r="B9" s="32" t="s">
        <v>49</v>
      </c>
      <c r="C9" s="33">
        <v>190854</v>
      </c>
      <c r="D9" s="33">
        <v>230121.33333333334</v>
      </c>
      <c r="E9" s="33">
        <v>52067.333333333336</v>
      </c>
      <c r="F9" s="593">
        <v>473042.66666666669</v>
      </c>
      <c r="H9" s="545"/>
      <c r="I9" s="544"/>
      <c r="J9" s="544"/>
      <c r="K9" s="544"/>
      <c r="L9" s="544"/>
      <c r="M9" s="544"/>
    </row>
    <row r="10" spans="2:13" ht="18" customHeight="1" x14ac:dyDescent="0.25">
      <c r="B10" s="32" t="s">
        <v>50</v>
      </c>
      <c r="C10" s="33">
        <v>412422.33333333331</v>
      </c>
      <c r="D10" s="33">
        <v>340551.91666666669</v>
      </c>
      <c r="E10" s="33">
        <v>94392.25</v>
      </c>
      <c r="F10" s="593">
        <v>847366.5</v>
      </c>
      <c r="H10" s="545"/>
      <c r="I10" s="544"/>
      <c r="J10" s="544"/>
      <c r="K10" s="544"/>
      <c r="L10" s="544"/>
      <c r="M10" s="544"/>
    </row>
    <row r="11" spans="2:13" ht="18" customHeight="1" x14ac:dyDescent="0.25">
      <c r="B11" s="32" t="s">
        <v>51</v>
      </c>
      <c r="C11" s="33">
        <v>595747.41666666663</v>
      </c>
      <c r="D11" s="33">
        <v>411386.91666666669</v>
      </c>
      <c r="E11" s="33">
        <v>122334.16666666667</v>
      </c>
      <c r="F11" s="593">
        <v>1129468.5</v>
      </c>
      <c r="H11" s="545"/>
      <c r="I11" s="544"/>
      <c r="J11" s="544"/>
      <c r="K11" s="544"/>
      <c r="L11" s="544"/>
      <c r="M11" s="544"/>
    </row>
    <row r="12" spans="2:13" ht="18" customHeight="1" x14ac:dyDescent="0.25">
      <c r="B12" s="32" t="s">
        <v>52</v>
      </c>
      <c r="C12" s="33">
        <v>264732.66666666669</v>
      </c>
      <c r="D12" s="33">
        <v>193272.83333333334</v>
      </c>
      <c r="E12" s="33">
        <v>67421.166666666672</v>
      </c>
      <c r="F12" s="593">
        <v>525426.66666666663</v>
      </c>
      <c r="H12" s="545"/>
      <c r="I12" s="544"/>
      <c r="J12" s="544"/>
      <c r="K12" s="544"/>
      <c r="L12" s="544"/>
      <c r="M12" s="544"/>
    </row>
    <row r="13" spans="2:13" ht="18" customHeight="1" x14ac:dyDescent="0.25">
      <c r="B13" s="32" t="s">
        <v>53</v>
      </c>
      <c r="C13" s="33">
        <v>775051.91666666663</v>
      </c>
      <c r="D13" s="33">
        <v>538321.33333333337</v>
      </c>
      <c r="E13" s="33">
        <v>180379</v>
      </c>
      <c r="F13" s="593">
        <v>1493752.25</v>
      </c>
      <c r="H13" s="545"/>
      <c r="I13" s="544"/>
      <c r="J13" s="544"/>
      <c r="K13" s="544"/>
      <c r="L13" s="544"/>
      <c r="M13" s="544"/>
    </row>
    <row r="14" spans="2:13" ht="18" customHeight="1" x14ac:dyDescent="0.25">
      <c r="B14" s="32" t="s">
        <v>54</v>
      </c>
      <c r="C14" s="33">
        <v>5839.583333333333</v>
      </c>
      <c r="D14" s="33">
        <v>17211.583333333332</v>
      </c>
      <c r="E14" s="33">
        <v>2729.5</v>
      </c>
      <c r="F14" s="593">
        <v>25780.666666666664</v>
      </c>
      <c r="H14" s="545"/>
      <c r="I14" s="544"/>
      <c r="J14" s="544"/>
      <c r="K14" s="544"/>
      <c r="L14" s="544"/>
      <c r="M14" s="544"/>
    </row>
    <row r="15" spans="2:13" ht="18" customHeight="1" x14ac:dyDescent="0.25">
      <c r="B15" s="4" t="s">
        <v>18</v>
      </c>
      <c r="C15" s="21">
        <v>2356953.25</v>
      </c>
      <c r="D15" s="21">
        <v>1920100.7499999998</v>
      </c>
      <c r="E15" s="21">
        <v>555434.91666666674</v>
      </c>
      <c r="F15" s="21">
        <v>4832488.916666667</v>
      </c>
      <c r="H15" s="545"/>
      <c r="I15" s="544"/>
      <c r="J15" s="544"/>
      <c r="K15" s="544"/>
      <c r="L15" s="544"/>
      <c r="M15" s="544"/>
    </row>
    <row r="16" spans="2:13" ht="24.75" customHeight="1" x14ac:dyDescent="0.25">
      <c r="B16" s="1648" t="s">
        <v>55</v>
      </c>
      <c r="C16" s="1648"/>
      <c r="D16" s="1648"/>
      <c r="E16" s="1648"/>
      <c r="F16" s="1648"/>
      <c r="G16" s="15"/>
      <c r="H16" s="544"/>
      <c r="I16" s="544"/>
      <c r="J16" s="544"/>
      <c r="K16" s="544"/>
      <c r="L16" s="544"/>
      <c r="M16" s="544"/>
    </row>
    <row r="17" spans="2:10" ht="19.5" customHeight="1" x14ac:dyDescent="0.25">
      <c r="B17" s="34"/>
      <c r="C17" s="35"/>
      <c r="D17" s="35"/>
      <c r="E17" s="35"/>
      <c r="F17" s="35"/>
      <c r="G17" s="15"/>
    </row>
    <row r="18" spans="2:10" ht="15.75" customHeight="1" x14ac:dyDescent="0.25">
      <c r="B18" s="14"/>
      <c r="C18" s="36"/>
      <c r="D18" s="36"/>
      <c r="E18" s="36"/>
      <c r="F18" s="36"/>
      <c r="G18" s="36"/>
    </row>
    <row r="19" spans="2:10" ht="33.75" customHeight="1" x14ac:dyDescent="0.25">
      <c r="B19" s="1597" t="s">
        <v>715</v>
      </c>
      <c r="C19" s="1629"/>
      <c r="D19" s="1629"/>
      <c r="E19" s="1629"/>
      <c r="F19" s="1629"/>
      <c r="G19" s="1" t="s">
        <v>2</v>
      </c>
    </row>
    <row r="20" spans="2:10" ht="39.75" customHeight="1" x14ac:dyDescent="0.25">
      <c r="B20" s="1639" t="s">
        <v>56</v>
      </c>
      <c r="C20" s="1645"/>
      <c r="D20" s="1645"/>
      <c r="E20" s="1645"/>
      <c r="F20" s="1645"/>
      <c r="G20" s="1"/>
    </row>
    <row r="21" spans="2:10" ht="16.5" thickBot="1" x14ac:dyDescent="0.3">
      <c r="B21" s="1639">
        <v>2015</v>
      </c>
      <c r="C21" s="1645"/>
      <c r="D21" s="1645"/>
      <c r="E21" s="1645"/>
      <c r="F21" s="1645"/>
      <c r="G21" s="31"/>
    </row>
    <row r="22" spans="2:10" ht="15.75" x14ac:dyDescent="0.25">
      <c r="B22" s="427"/>
      <c r="C22" s="428"/>
      <c r="D22" s="428"/>
      <c r="E22" s="428"/>
      <c r="F22" s="428"/>
      <c r="G22" s="31"/>
    </row>
    <row r="23" spans="2:10" ht="15.75" x14ac:dyDescent="0.25">
      <c r="B23" s="1632" t="s">
        <v>47</v>
      </c>
      <c r="C23" s="1634" t="s">
        <v>14</v>
      </c>
      <c r="D23" s="1634"/>
      <c r="E23" s="1634"/>
      <c r="F23" s="1634"/>
    </row>
    <row r="24" spans="2:10" ht="20.25" customHeight="1" x14ac:dyDescent="0.25">
      <c r="B24" s="1633"/>
      <c r="C24" s="11" t="s">
        <v>15</v>
      </c>
      <c r="D24" s="11" t="s">
        <v>16</v>
      </c>
      <c r="E24" s="11" t="s">
        <v>17</v>
      </c>
      <c r="F24" s="11" t="s">
        <v>18</v>
      </c>
    </row>
    <row r="25" spans="2:10" ht="18" customHeight="1" x14ac:dyDescent="0.25">
      <c r="B25" s="32" t="s">
        <v>48</v>
      </c>
      <c r="C25" s="20">
        <v>35802.083333333336</v>
      </c>
      <c r="D25" s="20">
        <v>69941.25</v>
      </c>
      <c r="E25" s="20">
        <v>9512.5833333333339</v>
      </c>
      <c r="F25" s="593">
        <v>115255.91666666667</v>
      </c>
      <c r="G25" s="544"/>
      <c r="H25" s="545"/>
      <c r="I25" s="544"/>
      <c r="J25" s="544"/>
    </row>
    <row r="26" spans="2:10" ht="18" customHeight="1" x14ac:dyDescent="0.25">
      <c r="B26" s="32" t="s">
        <v>49</v>
      </c>
      <c r="C26" s="20">
        <v>12356.25</v>
      </c>
      <c r="D26" s="20">
        <v>15152</v>
      </c>
      <c r="E26" s="20">
        <v>3328.1666666666665</v>
      </c>
      <c r="F26" s="593">
        <v>30836.416666666668</v>
      </c>
      <c r="G26" s="544"/>
      <c r="H26" s="545"/>
      <c r="I26" s="544"/>
      <c r="J26" s="544"/>
    </row>
    <row r="27" spans="2:10" ht="18" customHeight="1" x14ac:dyDescent="0.25">
      <c r="B27" s="32" t="s">
        <v>50</v>
      </c>
      <c r="C27" s="20">
        <v>8469</v>
      </c>
      <c r="D27" s="20">
        <v>7235.666666666667</v>
      </c>
      <c r="E27" s="20">
        <v>1935</v>
      </c>
      <c r="F27" s="593">
        <v>17639.666666666668</v>
      </c>
      <c r="G27" s="544"/>
      <c r="H27" s="545"/>
      <c r="I27" s="544"/>
      <c r="J27" s="544"/>
    </row>
    <row r="28" spans="2:10" ht="18" customHeight="1" x14ac:dyDescent="0.25">
      <c r="B28" s="32" t="s">
        <v>51</v>
      </c>
      <c r="C28" s="20">
        <v>2890.3333333333335</v>
      </c>
      <c r="D28" s="20">
        <v>2000.5833333333333</v>
      </c>
      <c r="E28" s="20">
        <v>576.58333333333337</v>
      </c>
      <c r="F28" s="593">
        <v>5467.5</v>
      </c>
      <c r="G28" s="544"/>
      <c r="H28" s="545"/>
      <c r="I28" s="544"/>
      <c r="J28" s="544"/>
    </row>
    <row r="29" spans="2:10" ht="18" customHeight="1" x14ac:dyDescent="0.25">
      <c r="B29" s="32" t="s">
        <v>52</v>
      </c>
      <c r="C29" s="20">
        <v>304.41666666666669</v>
      </c>
      <c r="D29" s="20">
        <v>219.58333333333334</v>
      </c>
      <c r="E29" s="20">
        <v>77.833333333333329</v>
      </c>
      <c r="F29" s="593">
        <v>601.83333333333337</v>
      </c>
      <c r="G29" s="544"/>
      <c r="H29" s="545"/>
      <c r="I29" s="544"/>
      <c r="J29" s="544"/>
    </row>
    <row r="30" spans="2:10" ht="18" customHeight="1" x14ac:dyDescent="0.25">
      <c r="B30" s="32" t="s">
        <v>53</v>
      </c>
      <c r="C30" s="20">
        <v>381.08333333333331</v>
      </c>
      <c r="D30" s="20">
        <v>278.66666666666669</v>
      </c>
      <c r="E30" s="20">
        <v>95.25</v>
      </c>
      <c r="F30" s="593">
        <v>755</v>
      </c>
      <c r="G30" s="544"/>
      <c r="H30" s="545"/>
      <c r="I30" s="544"/>
      <c r="J30" s="544"/>
    </row>
    <row r="31" spans="2:10" ht="18" customHeight="1" x14ac:dyDescent="0.25">
      <c r="B31" s="4" t="s">
        <v>18</v>
      </c>
      <c r="C31" s="21">
        <v>60203.166666666672</v>
      </c>
      <c r="D31" s="21">
        <v>94827.75</v>
      </c>
      <c r="E31" s="21">
        <v>15525.416666666668</v>
      </c>
      <c r="F31" s="17">
        <v>170556.33333333334</v>
      </c>
      <c r="G31" s="544"/>
      <c r="H31" s="545"/>
      <c r="I31" s="544"/>
      <c r="J31" s="544"/>
    </row>
    <row r="32" spans="2:10" ht="15.75" customHeight="1" x14ac:dyDescent="0.2">
      <c r="B32" s="27" t="s">
        <v>57</v>
      </c>
      <c r="F32" s="1"/>
      <c r="G32" s="1"/>
    </row>
    <row r="34" spans="2:6" x14ac:dyDescent="0.25">
      <c r="B34" s="14"/>
      <c r="F34" s="36"/>
    </row>
  </sheetData>
  <mergeCells count="11">
    <mergeCell ref="B19:F19"/>
    <mergeCell ref="B20:F20"/>
    <mergeCell ref="B21:F21"/>
    <mergeCell ref="B23:B24"/>
    <mergeCell ref="C23:F23"/>
    <mergeCell ref="B16:F16"/>
    <mergeCell ref="B2:F2"/>
    <mergeCell ref="B3:F3"/>
    <mergeCell ref="B4:F4"/>
    <mergeCell ref="B6:B7"/>
    <mergeCell ref="C6:F6"/>
  </mergeCells>
  <hyperlinks>
    <hyperlink ref="G2" location="'Indice Total '!A1" display="Volver"/>
    <hyperlink ref="G19" location="'Indice Total '!A1" display="Volver"/>
  </hyperlinks>
  <pageMargins left="0.70866141732283472" right="0.70866141732283472" top="0.74803149606299213" bottom="0.74803149606299213" header="0.31496062992125984" footer="0.31496062992125984"/>
  <pageSetup scale="91"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N47"/>
  <sheetViews>
    <sheetView showGridLines="0" zoomScaleNormal="100" workbookViewId="0"/>
  </sheetViews>
  <sheetFormatPr baseColWidth="10" defaultRowHeight="15" x14ac:dyDescent="0.25"/>
  <cols>
    <col min="1" max="1" width="23.5703125" style="643" customWidth="1"/>
    <col min="2" max="2" width="46.7109375" style="643" customWidth="1"/>
    <col min="3" max="3" width="3.140625" style="643" customWidth="1"/>
    <col min="4" max="4" width="15" style="643" bestFit="1" customWidth="1"/>
    <col min="5" max="5" width="3.42578125" style="643" customWidth="1"/>
    <col min="6" max="6" width="15" style="643" bestFit="1" customWidth="1"/>
    <col min="7" max="7" width="3" style="643" customWidth="1"/>
    <col min="8" max="8" width="15.7109375" style="643" customWidth="1"/>
    <col min="9" max="9" width="3" style="643" customWidth="1"/>
    <col min="10" max="10" width="13.7109375" style="643" customWidth="1"/>
    <col min="11" max="11" width="4.5703125" style="643" customWidth="1"/>
    <col min="12" max="12" width="14.85546875" style="643" customWidth="1"/>
    <col min="13" max="13" width="5.7109375" style="643" customWidth="1"/>
    <col min="14" max="16384" width="11.42578125" style="643"/>
  </cols>
  <sheetData>
    <row r="4" spans="2:14" ht="28.5" customHeight="1" x14ac:dyDescent="0.25">
      <c r="B4" s="1889" t="s">
        <v>1464</v>
      </c>
      <c r="C4" s="1894"/>
      <c r="D4" s="1894"/>
      <c r="E4" s="1894"/>
      <c r="F4" s="1894"/>
      <c r="G4" s="1894"/>
      <c r="H4" s="1894"/>
      <c r="I4" s="1894"/>
      <c r="J4" s="1894"/>
      <c r="K4" s="1894"/>
      <c r="L4" s="1894"/>
      <c r="M4" s="1894"/>
      <c r="N4" s="1512" t="s">
        <v>2</v>
      </c>
    </row>
    <row r="5" spans="2:14" ht="15.75" x14ac:dyDescent="0.25">
      <c r="B5" s="1895" t="s">
        <v>1465</v>
      </c>
      <c r="C5" s="1894"/>
      <c r="D5" s="1894"/>
      <c r="E5" s="1894"/>
      <c r="F5" s="1894"/>
      <c r="G5" s="1894"/>
      <c r="H5" s="1894"/>
      <c r="I5" s="1894"/>
      <c r="J5" s="1894"/>
      <c r="K5" s="1894"/>
      <c r="L5" s="1894"/>
      <c r="M5" s="1894"/>
    </row>
    <row r="6" spans="2:14" ht="15.75" x14ac:dyDescent="0.25">
      <c r="B6" s="1895" t="s">
        <v>1466</v>
      </c>
      <c r="C6" s="1894"/>
      <c r="D6" s="1894"/>
      <c r="E6" s="1894"/>
      <c r="F6" s="1894"/>
      <c r="G6" s="1894"/>
      <c r="H6" s="1894"/>
      <c r="I6" s="1894"/>
      <c r="J6" s="1894"/>
      <c r="K6" s="1894"/>
      <c r="L6" s="1894"/>
      <c r="M6" s="1894"/>
    </row>
    <row r="7" spans="2:14" ht="16.5" thickBot="1" x14ac:dyDescent="0.3">
      <c r="B7" s="1885" t="s">
        <v>763</v>
      </c>
      <c r="C7" s="1894"/>
      <c r="D7" s="1894"/>
      <c r="E7" s="1894"/>
      <c r="F7" s="1894"/>
      <c r="G7" s="1894"/>
      <c r="H7" s="1894"/>
      <c r="I7" s="1894"/>
      <c r="J7" s="1894"/>
      <c r="K7" s="1894"/>
      <c r="L7" s="1894"/>
      <c r="M7" s="1894"/>
    </row>
    <row r="8" spans="2:14" ht="15.75" x14ac:dyDescent="0.25">
      <c r="B8" s="1035"/>
      <c r="C8" s="1035"/>
      <c r="D8" s="1036"/>
      <c r="E8" s="1036"/>
      <c r="F8" s="1035"/>
      <c r="G8" s="1035"/>
      <c r="H8" s="1035"/>
      <c r="I8" s="1035"/>
      <c r="J8" s="1035"/>
      <c r="K8" s="1035"/>
      <c r="L8" s="1037"/>
      <c r="M8" s="1037"/>
    </row>
    <row r="9" spans="2:14" ht="15.75" x14ac:dyDescent="0.25">
      <c r="B9" s="1174"/>
      <c r="C9" s="1174"/>
      <c r="D9" s="1174">
        <v>2011</v>
      </c>
      <c r="E9" s="1174"/>
      <c r="F9" s="1174">
        <v>2012</v>
      </c>
      <c r="G9" s="1174"/>
      <c r="H9" s="1174">
        <v>2013</v>
      </c>
      <c r="I9" s="1174"/>
      <c r="J9" s="1174">
        <v>2014</v>
      </c>
      <c r="K9" s="1174"/>
      <c r="L9" s="1174">
        <v>2015</v>
      </c>
      <c r="M9" s="1174"/>
    </row>
    <row r="10" spans="2:14" x14ac:dyDescent="0.25">
      <c r="B10" s="795" t="s">
        <v>994</v>
      </c>
      <c r="C10" s="795"/>
      <c r="D10" s="795"/>
      <c r="E10" s="795"/>
      <c r="F10" s="795"/>
      <c r="G10" s="795"/>
      <c r="H10" s="795"/>
      <c r="I10" s="795"/>
      <c r="J10" s="795"/>
      <c r="K10" s="795"/>
      <c r="L10" s="795"/>
      <c r="M10" s="795"/>
    </row>
    <row r="11" spans="2:14" x14ac:dyDescent="0.25">
      <c r="B11" s="656" t="s">
        <v>1467</v>
      </c>
      <c r="C11" s="796"/>
      <c r="D11" s="796">
        <v>1623</v>
      </c>
      <c r="E11" s="796"/>
      <c r="F11" s="796">
        <v>89</v>
      </c>
      <c r="G11" s="796"/>
      <c r="H11" s="796">
        <v>0</v>
      </c>
      <c r="I11" s="796"/>
      <c r="J11" s="796">
        <v>0</v>
      </c>
      <c r="K11" s="797"/>
      <c r="L11" s="796">
        <v>0</v>
      </c>
      <c r="M11" s="797"/>
    </row>
    <row r="12" spans="2:14" x14ac:dyDescent="0.25">
      <c r="B12" s="656" t="s">
        <v>1098</v>
      </c>
      <c r="C12" s="796"/>
      <c r="D12" s="796">
        <v>71018696</v>
      </c>
      <c r="E12" s="796"/>
      <c r="F12" s="796">
        <v>68927746</v>
      </c>
      <c r="G12" s="796"/>
      <c r="H12" s="796">
        <v>70280726</v>
      </c>
      <c r="I12" s="796"/>
      <c r="J12" s="796">
        <v>67212030</v>
      </c>
      <c r="K12" s="797"/>
      <c r="L12" s="796">
        <v>69608569</v>
      </c>
      <c r="M12" s="797"/>
    </row>
    <row r="13" spans="2:14" x14ac:dyDescent="0.25">
      <c r="B13" s="656" t="s">
        <v>1468</v>
      </c>
      <c r="C13" s="796"/>
      <c r="D13" s="796">
        <v>1428654</v>
      </c>
      <c r="E13" s="796"/>
      <c r="F13" s="796">
        <v>1062810</v>
      </c>
      <c r="G13" s="796"/>
      <c r="H13" s="796">
        <v>578770</v>
      </c>
      <c r="I13" s="796"/>
      <c r="J13" s="796">
        <v>721733</v>
      </c>
      <c r="K13" s="797"/>
      <c r="L13" s="796">
        <v>456030</v>
      </c>
      <c r="M13" s="797"/>
    </row>
    <row r="14" spans="2:14" x14ac:dyDescent="0.25">
      <c r="B14" s="656" t="s">
        <v>1469</v>
      </c>
      <c r="C14" s="796"/>
      <c r="D14" s="796">
        <v>542</v>
      </c>
      <c r="E14" s="796"/>
      <c r="F14" s="796">
        <v>34753</v>
      </c>
      <c r="G14" s="796"/>
      <c r="H14" s="796">
        <v>40</v>
      </c>
      <c r="I14" s="796"/>
      <c r="J14" s="796">
        <v>63935</v>
      </c>
      <c r="K14" s="797"/>
      <c r="L14" s="796">
        <v>0</v>
      </c>
      <c r="M14" s="797"/>
    </row>
    <row r="15" spans="2:14" ht="15.75" x14ac:dyDescent="0.25">
      <c r="B15" s="695" t="s">
        <v>995</v>
      </c>
      <c r="C15" s="798"/>
      <c r="D15" s="798">
        <v>72449515</v>
      </c>
      <c r="E15" s="798"/>
      <c r="F15" s="798">
        <v>70025398</v>
      </c>
      <c r="G15" s="798"/>
      <c r="H15" s="798">
        <v>70859536</v>
      </c>
      <c r="I15" s="798"/>
      <c r="J15" s="798">
        <v>67997698</v>
      </c>
      <c r="K15" s="798"/>
      <c r="L15" s="798">
        <v>70064599</v>
      </c>
      <c r="M15" s="799"/>
    </row>
    <row r="16" spans="2:14" x14ac:dyDescent="0.25">
      <c r="B16" s="697"/>
      <c r="C16" s="800"/>
      <c r="D16" s="800"/>
      <c r="E16" s="800"/>
      <c r="F16" s="800"/>
      <c r="G16" s="800"/>
      <c r="H16" s="800"/>
      <c r="I16" s="800"/>
      <c r="J16" s="800"/>
      <c r="K16" s="801"/>
      <c r="L16" s="800"/>
      <c r="M16" s="801"/>
    </row>
    <row r="17" spans="2:14" x14ac:dyDescent="0.25">
      <c r="B17" s="795" t="s">
        <v>996</v>
      </c>
      <c r="C17" s="802"/>
      <c r="D17" s="802"/>
      <c r="E17" s="802"/>
      <c r="F17" s="802"/>
      <c r="G17" s="802"/>
      <c r="H17" s="802"/>
      <c r="I17" s="802"/>
      <c r="J17" s="802"/>
      <c r="K17" s="803"/>
      <c r="L17" s="802"/>
      <c r="M17" s="803"/>
    </row>
    <row r="18" spans="2:14" x14ac:dyDescent="0.25">
      <c r="B18" s="656"/>
      <c r="C18" s="796"/>
      <c r="D18" s="796"/>
      <c r="E18" s="796"/>
      <c r="F18" s="796"/>
      <c r="G18" s="796"/>
      <c r="H18" s="796"/>
      <c r="I18" s="796"/>
      <c r="J18" s="796"/>
      <c r="K18" s="797"/>
      <c r="L18" s="796"/>
      <c r="M18" s="797"/>
    </row>
    <row r="19" spans="2:14" x14ac:dyDescent="0.25">
      <c r="B19" s="656" t="s">
        <v>1470</v>
      </c>
      <c r="C19" s="796"/>
      <c r="D19" s="796"/>
      <c r="E19" s="796"/>
      <c r="F19" s="796"/>
      <c r="G19" s="796"/>
      <c r="H19" s="796"/>
      <c r="I19" s="796"/>
      <c r="J19" s="796"/>
      <c r="K19" s="797"/>
      <c r="L19" s="796"/>
      <c r="M19" s="797"/>
    </row>
    <row r="20" spans="2:14" x14ac:dyDescent="0.25">
      <c r="B20" s="656" t="s">
        <v>1471</v>
      </c>
      <c r="C20" s="796"/>
      <c r="D20" s="796">
        <v>82968411</v>
      </c>
      <c r="E20" s="796"/>
      <c r="F20" s="796">
        <v>73775301</v>
      </c>
      <c r="G20" s="796"/>
      <c r="H20" s="796">
        <v>69790206</v>
      </c>
      <c r="I20" s="796"/>
      <c r="J20" s="796">
        <v>61606301</v>
      </c>
      <c r="K20" s="797"/>
      <c r="L20" s="796">
        <v>70732687</v>
      </c>
      <c r="M20" s="797"/>
      <c r="N20" s="1510"/>
    </row>
    <row r="21" spans="2:14" x14ac:dyDescent="0.25">
      <c r="B21" s="656" t="s">
        <v>1472</v>
      </c>
      <c r="C21" s="796"/>
      <c r="D21" s="796">
        <v>1215528</v>
      </c>
      <c r="E21" s="796"/>
      <c r="F21" s="796">
        <v>966982</v>
      </c>
      <c r="G21" s="796"/>
      <c r="H21" s="796">
        <v>1206771</v>
      </c>
      <c r="I21" s="796"/>
      <c r="J21" s="796">
        <v>545326</v>
      </c>
      <c r="K21" s="797"/>
      <c r="L21" s="796">
        <v>1002429</v>
      </c>
      <c r="M21" s="797"/>
    </row>
    <row r="22" spans="2:14" x14ac:dyDescent="0.25">
      <c r="B22" s="656" t="s">
        <v>1473</v>
      </c>
      <c r="C22" s="796"/>
      <c r="D22" s="796">
        <v>-2710390</v>
      </c>
      <c r="E22" s="796"/>
      <c r="F22" s="796">
        <v>-1583683</v>
      </c>
      <c r="G22" s="796"/>
      <c r="H22" s="796">
        <v>-1274870</v>
      </c>
      <c r="I22" s="796"/>
      <c r="J22" s="796">
        <v>-1444560</v>
      </c>
      <c r="K22" s="797"/>
      <c r="L22" s="796">
        <v>-1591889</v>
      </c>
      <c r="M22" s="797"/>
    </row>
    <row r="23" spans="2:14" x14ac:dyDescent="0.25">
      <c r="B23" s="656" t="s">
        <v>1474</v>
      </c>
      <c r="C23" s="796"/>
      <c r="D23" s="796">
        <v>-2209838</v>
      </c>
      <c r="E23" s="796"/>
      <c r="F23" s="796">
        <v>-4182240</v>
      </c>
      <c r="G23" s="796"/>
      <c r="H23" s="796">
        <v>-238246</v>
      </c>
      <c r="I23" s="796"/>
      <c r="J23" s="796">
        <v>-25000100</v>
      </c>
      <c r="K23" s="797" t="s">
        <v>20</v>
      </c>
      <c r="L23" s="796">
        <v>19283764</v>
      </c>
      <c r="M23" s="797"/>
    </row>
    <row r="24" spans="2:14" x14ac:dyDescent="0.25">
      <c r="B24" s="656" t="s">
        <v>1475</v>
      </c>
      <c r="C24" s="796"/>
      <c r="D24" s="796"/>
      <c r="E24" s="796"/>
      <c r="F24" s="796">
        <v>-543428</v>
      </c>
      <c r="G24" s="796"/>
      <c r="H24" s="796">
        <v>-517287</v>
      </c>
      <c r="I24" s="796"/>
      <c r="J24" s="796">
        <v>-569618</v>
      </c>
      <c r="K24" s="797"/>
      <c r="L24" s="796">
        <v>-367959</v>
      </c>
      <c r="M24" s="797"/>
    </row>
    <row r="25" spans="2:14" x14ac:dyDescent="0.25">
      <c r="B25" s="656"/>
      <c r="C25" s="796"/>
      <c r="D25" s="796"/>
      <c r="E25" s="796"/>
      <c r="F25" s="796"/>
      <c r="G25" s="796"/>
      <c r="H25" s="796"/>
      <c r="I25" s="796"/>
      <c r="J25" s="796"/>
      <c r="K25" s="797"/>
      <c r="L25" s="796"/>
      <c r="M25" s="797"/>
    </row>
    <row r="26" spans="2:14" ht="15.75" x14ac:dyDescent="0.25">
      <c r="B26" s="804" t="s">
        <v>1476</v>
      </c>
      <c r="C26" s="805"/>
      <c r="D26" s="805">
        <v>79263711</v>
      </c>
      <c r="E26" s="805"/>
      <c r="F26" s="805">
        <v>68432932</v>
      </c>
      <c r="G26" s="805"/>
      <c r="H26" s="805">
        <v>68966574</v>
      </c>
      <c r="I26" s="805"/>
      <c r="J26" s="805">
        <v>35137349</v>
      </c>
      <c r="K26" s="806"/>
      <c r="L26" s="805">
        <v>89059032</v>
      </c>
      <c r="M26" s="797"/>
    </row>
    <row r="27" spans="2:14" x14ac:dyDescent="0.25">
      <c r="B27" s="656"/>
      <c r="C27" s="796"/>
      <c r="D27" s="796"/>
      <c r="E27" s="796"/>
      <c r="F27" s="796"/>
      <c r="G27" s="796"/>
      <c r="H27" s="796"/>
      <c r="I27" s="796"/>
      <c r="J27" s="796"/>
      <c r="K27" s="797"/>
      <c r="L27" s="796"/>
      <c r="M27" s="797"/>
    </row>
    <row r="28" spans="2:14" x14ac:dyDescent="0.25">
      <c r="B28" s="656" t="s">
        <v>1477</v>
      </c>
      <c r="C28" s="796"/>
      <c r="D28" s="796"/>
      <c r="E28" s="796"/>
      <c r="F28" s="796"/>
      <c r="G28" s="796"/>
      <c r="H28" s="796"/>
      <c r="I28" s="796"/>
      <c r="J28" s="796"/>
      <c r="K28" s="797"/>
      <c r="L28" s="796"/>
      <c r="M28" s="797"/>
    </row>
    <row r="29" spans="2:14" x14ac:dyDescent="0.25">
      <c r="B29" s="656" t="s">
        <v>1478</v>
      </c>
      <c r="C29" s="796"/>
      <c r="D29" s="796">
        <v>2260960</v>
      </c>
      <c r="E29" s="796" t="s">
        <v>21</v>
      </c>
      <c r="F29" s="796">
        <v>133540</v>
      </c>
      <c r="G29" s="796" t="s">
        <v>1479</v>
      </c>
      <c r="H29" s="796">
        <v>5320</v>
      </c>
      <c r="I29" s="796" t="s">
        <v>1479</v>
      </c>
      <c r="J29" s="796">
        <v>1195560</v>
      </c>
      <c r="K29" s="797" t="s">
        <v>1480</v>
      </c>
      <c r="L29" s="796">
        <v>254751</v>
      </c>
      <c r="M29" s="797" t="s">
        <v>1480</v>
      </c>
    </row>
    <row r="30" spans="2:14" x14ac:dyDescent="0.25">
      <c r="B30" s="656" t="s">
        <v>1473</v>
      </c>
      <c r="C30" s="796"/>
      <c r="D30" s="796">
        <v>-1442800</v>
      </c>
      <c r="E30" s="796"/>
      <c r="F30" s="796">
        <v>-78160</v>
      </c>
      <c r="G30" s="796"/>
      <c r="H30" s="796">
        <v>-12920</v>
      </c>
      <c r="I30" s="796"/>
      <c r="J30" s="796">
        <v>-40</v>
      </c>
      <c r="K30" s="797" t="s">
        <v>394</v>
      </c>
      <c r="L30" s="796">
        <v>0</v>
      </c>
      <c r="M30" s="797" t="s">
        <v>394</v>
      </c>
    </row>
    <row r="31" spans="2:14" x14ac:dyDescent="0.25">
      <c r="B31" s="656" t="s">
        <v>1474</v>
      </c>
      <c r="C31" s="796"/>
      <c r="D31" s="796"/>
      <c r="E31" s="796"/>
      <c r="F31" s="796">
        <v>251200</v>
      </c>
      <c r="G31" s="796"/>
      <c r="H31" s="796">
        <v>1529212</v>
      </c>
      <c r="I31" s="796"/>
      <c r="J31" s="796">
        <v>2400</v>
      </c>
      <c r="K31" s="797"/>
      <c r="L31" s="796">
        <v>236120</v>
      </c>
      <c r="M31" s="797"/>
    </row>
    <row r="32" spans="2:14" ht="15.75" x14ac:dyDescent="0.25">
      <c r="B32" s="804" t="s">
        <v>1481</v>
      </c>
      <c r="C32" s="805"/>
      <c r="D32" s="805">
        <v>818160</v>
      </c>
      <c r="E32" s="805"/>
      <c r="F32" s="805">
        <v>306580</v>
      </c>
      <c r="G32" s="805"/>
      <c r="H32" s="805">
        <v>1521612</v>
      </c>
      <c r="I32" s="805"/>
      <c r="J32" s="805">
        <v>1197920</v>
      </c>
      <c r="K32" s="806"/>
      <c r="L32" s="805">
        <v>490871</v>
      </c>
      <c r="M32" s="797"/>
    </row>
    <row r="33" spans="2:14" x14ac:dyDescent="0.25">
      <c r="B33" s="656"/>
      <c r="C33" s="796"/>
      <c r="D33" s="796"/>
      <c r="E33" s="796"/>
      <c r="F33" s="796"/>
      <c r="G33" s="796"/>
      <c r="H33" s="796"/>
      <c r="I33" s="796"/>
      <c r="J33" s="796"/>
      <c r="K33" s="797"/>
      <c r="L33" s="796"/>
      <c r="M33" s="797"/>
    </row>
    <row r="34" spans="2:14" ht="17.25" customHeight="1" x14ac:dyDescent="0.25">
      <c r="B34" s="656" t="s">
        <v>1482</v>
      </c>
      <c r="C34" s="796"/>
      <c r="D34" s="796">
        <v>1007295</v>
      </c>
      <c r="E34" s="796"/>
      <c r="F34" s="796">
        <v>959815</v>
      </c>
      <c r="G34" s="796"/>
      <c r="H34" s="796">
        <v>953809</v>
      </c>
      <c r="I34" s="796"/>
      <c r="J34" s="796">
        <v>949062</v>
      </c>
      <c r="K34" s="797"/>
      <c r="L34" s="796">
        <v>962861</v>
      </c>
      <c r="M34" s="797"/>
    </row>
    <row r="35" spans="2:14" s="811" customFormat="1" ht="15.75" x14ac:dyDescent="0.25">
      <c r="B35" s="807" t="s">
        <v>997</v>
      </c>
      <c r="C35" s="808"/>
      <c r="D35" s="808">
        <v>81089166</v>
      </c>
      <c r="E35" s="808"/>
      <c r="F35" s="808">
        <v>69699327</v>
      </c>
      <c r="G35" s="808"/>
      <c r="H35" s="808">
        <v>71441995</v>
      </c>
      <c r="I35" s="808"/>
      <c r="J35" s="808">
        <v>37284331</v>
      </c>
      <c r="K35" s="808"/>
      <c r="L35" s="808">
        <v>90512764</v>
      </c>
      <c r="M35" s="809"/>
      <c r="N35" s="810"/>
    </row>
    <row r="36" spans="2:14" ht="15.75" x14ac:dyDescent="0.25">
      <c r="B36" s="705"/>
      <c r="C36" s="812"/>
      <c r="D36" s="812"/>
      <c r="E36" s="812"/>
      <c r="F36" s="812"/>
      <c r="G36" s="812"/>
      <c r="H36" s="812"/>
      <c r="I36" s="812"/>
      <c r="J36" s="812"/>
      <c r="K36" s="813"/>
      <c r="L36" s="812"/>
      <c r="M36" s="813"/>
    </row>
    <row r="37" spans="2:14" ht="15.75" x14ac:dyDescent="0.25">
      <c r="B37" s="695" t="s">
        <v>1483</v>
      </c>
      <c r="C37" s="798"/>
      <c r="D37" s="798">
        <v>-8639651</v>
      </c>
      <c r="E37" s="798"/>
      <c r="F37" s="798">
        <v>326071</v>
      </c>
      <c r="G37" s="798"/>
      <c r="H37" s="798">
        <v>-582459</v>
      </c>
      <c r="I37" s="798"/>
      <c r="J37" s="798">
        <v>30713367</v>
      </c>
      <c r="K37" s="799"/>
      <c r="L37" s="798">
        <v>-20448165</v>
      </c>
      <c r="M37" s="799"/>
    </row>
    <row r="39" spans="2:14" x14ac:dyDescent="0.25">
      <c r="B39" s="814" t="s">
        <v>1484</v>
      </c>
      <c r="C39" s="814"/>
      <c r="D39" s="815"/>
      <c r="E39" s="815"/>
      <c r="F39" s="815"/>
      <c r="G39" s="815"/>
      <c r="H39" s="815"/>
      <c r="I39" s="815"/>
      <c r="J39" s="815"/>
      <c r="K39" s="815"/>
      <c r="L39" s="816"/>
    </row>
    <row r="40" spans="2:14" ht="56.25" customHeight="1" x14ac:dyDescent="0.25">
      <c r="B40" s="1870" t="s">
        <v>1485</v>
      </c>
      <c r="C40" s="1870"/>
      <c r="D40" s="1870"/>
      <c r="E40" s="1870"/>
      <c r="F40" s="1870"/>
      <c r="G40" s="1870"/>
      <c r="H40" s="1870"/>
      <c r="I40" s="1870"/>
      <c r="J40" s="1870"/>
      <c r="K40" s="1870"/>
    </row>
    <row r="41" spans="2:14" x14ac:dyDescent="0.25">
      <c r="B41" s="815" t="s">
        <v>1486</v>
      </c>
      <c r="C41" s="815"/>
      <c r="D41" s="814"/>
      <c r="E41" s="814"/>
      <c r="F41" s="815"/>
      <c r="G41" s="815"/>
      <c r="H41" s="815"/>
      <c r="I41" s="815"/>
      <c r="J41" s="817"/>
      <c r="K41" s="815"/>
    </row>
    <row r="42" spans="2:14" x14ac:dyDescent="0.25">
      <c r="B42" s="815" t="s">
        <v>1487</v>
      </c>
      <c r="C42" s="815"/>
      <c r="D42" s="815"/>
      <c r="E42" s="815"/>
      <c r="F42" s="815"/>
      <c r="G42" s="815"/>
      <c r="H42" s="815"/>
      <c r="I42" s="815"/>
      <c r="J42" s="818"/>
      <c r="K42" s="815"/>
    </row>
    <row r="43" spans="2:14" ht="18" customHeight="1" x14ac:dyDescent="0.25">
      <c r="B43" s="815" t="s">
        <v>1488</v>
      </c>
      <c r="C43" s="815"/>
      <c r="D43" s="815"/>
      <c r="E43" s="815"/>
      <c r="F43" s="815"/>
      <c r="G43" s="815"/>
      <c r="H43" s="815"/>
      <c r="I43" s="815"/>
      <c r="J43" s="815"/>
      <c r="K43" s="815"/>
    </row>
    <row r="44" spans="2:14" ht="69.75" customHeight="1" x14ac:dyDescent="0.25"/>
    <row r="45" spans="2:14" ht="73.5" customHeight="1" x14ac:dyDescent="0.25">
      <c r="B45" s="1870"/>
      <c r="C45" s="1870"/>
      <c r="D45" s="1870"/>
      <c r="E45" s="1870"/>
      <c r="F45" s="1870"/>
      <c r="G45" s="1870"/>
      <c r="H45" s="1870"/>
      <c r="I45" s="1870"/>
      <c r="J45" s="1870"/>
      <c r="K45" s="1870"/>
    </row>
    <row r="46" spans="2:14" x14ac:dyDescent="0.25">
      <c r="B46" s="1870"/>
      <c r="C46" s="1870"/>
      <c r="D46" s="1870"/>
      <c r="E46" s="1870"/>
      <c r="F46" s="1870"/>
      <c r="G46" s="1870"/>
      <c r="H46" s="1870"/>
      <c r="I46" s="1870"/>
      <c r="J46" s="1870"/>
      <c r="K46" s="1870"/>
    </row>
    <row r="47" spans="2:14" ht="15" customHeight="1" x14ac:dyDescent="0.25">
      <c r="B47" s="819"/>
      <c r="C47" s="819"/>
      <c r="D47" s="819"/>
      <c r="E47" s="819"/>
      <c r="F47" s="819"/>
      <c r="G47" s="819"/>
      <c r="H47" s="819"/>
      <c r="I47" s="819"/>
      <c r="J47" s="819"/>
      <c r="K47" s="819"/>
    </row>
  </sheetData>
  <mergeCells count="7">
    <mergeCell ref="B46:K46"/>
    <mergeCell ref="B4:M4"/>
    <mergeCell ref="B5:M5"/>
    <mergeCell ref="B6:M6"/>
    <mergeCell ref="B7:M7"/>
    <mergeCell ref="B40:K40"/>
    <mergeCell ref="B45:K45"/>
  </mergeCells>
  <hyperlinks>
    <hyperlink ref="N4" location="'Indice Total '!A126" display="Volver"/>
  </hyperlinks>
  <printOptions horizontalCentered="1"/>
  <pageMargins left="0.31496062992125984" right="0.31496062992125984" top="0.55118110236220474" bottom="0.55118110236220474" header="0.51181102362204722" footer="0.31496062992125984"/>
  <pageSetup scale="82" orientation="landscape" r:id="rId1"/>
  <drawing r:id="rId2"/>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B1:J11"/>
  <sheetViews>
    <sheetView showGridLines="0" workbookViewId="0"/>
  </sheetViews>
  <sheetFormatPr baseColWidth="10" defaultRowHeight="15" x14ac:dyDescent="0.25"/>
  <cols>
    <col min="1" max="1" width="23.7109375" customWidth="1"/>
    <col min="2" max="2" width="11.42578125" style="1172"/>
  </cols>
  <sheetData>
    <row r="1" spans="2:10" ht="31.5" customHeight="1" x14ac:dyDescent="0.25">
      <c r="C1" s="718"/>
    </row>
    <row r="2" spans="2:10" ht="21" x14ac:dyDescent="0.35">
      <c r="C2" s="631" t="s">
        <v>967</v>
      </c>
    </row>
    <row r="3" spans="2:10" ht="21" x14ac:dyDescent="0.35">
      <c r="B3" s="420" t="s">
        <v>747</v>
      </c>
      <c r="C3" s="633"/>
    </row>
    <row r="4" spans="2:10" x14ac:dyDescent="0.25">
      <c r="B4" s="1172">
        <v>115</v>
      </c>
      <c r="C4" t="str">
        <f>CONCATENATE('115-116'!B5,"  ",'115-116'!B6)</f>
        <v>NÚMERO PROMEDIO MENSUAL DE BENEFICIARIOS Y CAUSANTES DE SUBSIDIO FAMILIAR  2001 - 2015</v>
      </c>
    </row>
    <row r="5" spans="2:10" x14ac:dyDescent="0.25">
      <c r="B5" s="1172">
        <v>116</v>
      </c>
      <c r="C5" t="str">
        <f>CONCATENATE('115-116'!B26,"  ",'115-116'!B27)</f>
        <v>NÚMERO PROMEDIO MENSUAL DE SUBSIDIOS FAMILIARES EMITIDOS A PAGO, SEGÚN TIPO DE CAUSANTE  2001 - 2015</v>
      </c>
    </row>
    <row r="6" spans="2:10" x14ac:dyDescent="0.25">
      <c r="B6" s="1172">
        <v>117</v>
      </c>
      <c r="C6" t="str">
        <f>CONCATENATE('117'!B5,"  ",'117'!B7)</f>
        <v>INGRESOS Y EGRESOS DEL FONDO NACIONAL DE SUBSIDIO FAMILIAR  2011 - 2015</v>
      </c>
    </row>
    <row r="7" spans="2:10" x14ac:dyDescent="0.25">
      <c r="B7" s="1172">
        <v>118</v>
      </c>
      <c r="C7" t="str">
        <f>CONCATENATE('118-119'!B5,"  ",'118-119'!B6)</f>
        <v>NÚMERO PROMEDIO MENSUAL DE  SUBSIDIOS FAMILIARES EMITIDOS A PAGO, SEGÚN REGIÓN   2009 - 2015</v>
      </c>
    </row>
    <row r="8" spans="2:10" x14ac:dyDescent="0.25">
      <c r="B8" s="1172">
        <v>119</v>
      </c>
      <c r="C8" t="str">
        <f>CONCATENATE('118-119'!B28,"  ",'118-119'!B29)</f>
        <v>NÚMERO PROMEDIO MENSUAL DE  SUBSIDIOS FAMILIARES EMITIDOS A PAGO, SEGÚN REGIÓN Y TIPO DE CAUSANTE  2015</v>
      </c>
    </row>
    <row r="9" spans="2:10" x14ac:dyDescent="0.25">
      <c r="B9" s="1172">
        <v>120</v>
      </c>
      <c r="C9" t="str">
        <f>CONCATENATE('120-121'!B5,"  ",'120-121'!B7)</f>
        <v>NÚMERO PROMEDIO MENSUAL Y MONTO EMITIDO EN SUBSIDIOS PARA DISCAPACITADOS MENTALES MENORES DE 18 AÑOS, SEGÚN REGIÓN  2013 - 2015</v>
      </c>
    </row>
    <row r="10" spans="2:10" x14ac:dyDescent="0.25">
      <c r="B10" s="1172">
        <v>121</v>
      </c>
      <c r="C10" t="str">
        <f>CONCATENATE('120-121'!B29,"  ",'120-121'!B30)</f>
        <v>NÚMERO PROMEDIO MENSUAL DE SUBSIDIOS PARA DISCAPACITADOS MENTALES MENORES DE 18 AÑOS, SEGÚN REGIÓN Y SEXO  2013- 2015</v>
      </c>
    </row>
    <row r="11" spans="2:10" x14ac:dyDescent="0.25">
      <c r="B11" s="1172">
        <v>122</v>
      </c>
      <c r="C11" t="str">
        <f>CONCATENATE('122'!B5,"  ",'122'!B6)</f>
        <v xml:space="preserve">APORTE FAMILIAR PERMANENTE DE MARZO 2015. 
NÚMERO DE APORTES EMITIDOS Y GASTO  </v>
      </c>
      <c r="J11" s="634"/>
    </row>
  </sheetData>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J45"/>
  <sheetViews>
    <sheetView showGridLines="0" zoomScaleNormal="100" workbookViewId="0"/>
  </sheetViews>
  <sheetFormatPr baseColWidth="10" defaultRowHeight="15" x14ac:dyDescent="0.25"/>
  <cols>
    <col min="1" max="1" width="23.5703125" customWidth="1"/>
    <col min="2" max="2" width="11.7109375" customWidth="1"/>
    <col min="3" max="3" width="19.7109375" customWidth="1"/>
    <col min="4" max="4" width="17" customWidth="1"/>
    <col min="5" max="5" width="20.5703125" customWidth="1"/>
    <col min="6" max="6" width="15" bestFit="1" customWidth="1"/>
    <col min="7" max="7" width="20.28515625" customWidth="1"/>
    <col min="8" max="8" width="13.85546875" customWidth="1"/>
    <col min="9" max="9" width="12.5703125" customWidth="1"/>
  </cols>
  <sheetData>
    <row r="4" spans="2:8" ht="23.25" customHeight="1" x14ac:dyDescent="0.25">
      <c r="B4" s="1597" t="s">
        <v>1489</v>
      </c>
      <c r="C4" s="1597"/>
      <c r="D4" s="1597"/>
      <c r="E4" s="1512" t="s">
        <v>2</v>
      </c>
      <c r="F4" s="1162"/>
      <c r="G4" s="643"/>
    </row>
    <row r="5" spans="2:8" ht="56.25" customHeight="1" x14ac:dyDescent="0.25">
      <c r="B5" s="1604" t="s">
        <v>1490</v>
      </c>
      <c r="C5" s="1604"/>
      <c r="D5" s="1604"/>
      <c r="E5" s="1161"/>
      <c r="F5" s="1161"/>
      <c r="G5" s="1172"/>
    </row>
    <row r="6" spans="2:8" ht="15" customHeight="1" thickBot="1" x14ac:dyDescent="0.3">
      <c r="B6" s="1897" t="s">
        <v>1491</v>
      </c>
      <c r="C6" s="1897"/>
      <c r="D6" s="1897"/>
      <c r="E6" s="171"/>
      <c r="F6" s="171"/>
      <c r="G6" s="1172"/>
    </row>
    <row r="7" spans="2:8" ht="15.75" x14ac:dyDescent="0.25">
      <c r="B7" s="171"/>
      <c r="C7" s="171"/>
      <c r="D7" s="171"/>
      <c r="E7" s="171"/>
      <c r="F7" s="171"/>
      <c r="G7" s="1172"/>
    </row>
    <row r="8" spans="2:8" ht="22.5" customHeight="1" x14ac:dyDescent="0.25">
      <c r="B8" s="11" t="s">
        <v>1492</v>
      </c>
      <c r="C8" s="11" t="s">
        <v>1493</v>
      </c>
      <c r="D8" s="11" t="s">
        <v>1494</v>
      </c>
      <c r="G8" s="712"/>
    </row>
    <row r="9" spans="2:8" x14ac:dyDescent="0.25">
      <c r="B9" s="820">
        <v>2001</v>
      </c>
      <c r="C9" s="821">
        <v>423443</v>
      </c>
      <c r="D9" s="821">
        <v>887593</v>
      </c>
      <c r="F9" s="822"/>
    </row>
    <row r="10" spans="2:8" x14ac:dyDescent="0.25">
      <c r="B10" s="820">
        <v>2002</v>
      </c>
      <c r="C10" s="821">
        <v>436650</v>
      </c>
      <c r="D10" s="821">
        <v>943121</v>
      </c>
      <c r="F10" s="823"/>
    </row>
    <row r="11" spans="2:8" x14ac:dyDescent="0.25">
      <c r="B11" s="820">
        <v>2003</v>
      </c>
      <c r="C11" s="821">
        <v>434715</v>
      </c>
      <c r="D11" s="821">
        <v>936919</v>
      </c>
      <c r="F11" s="823"/>
    </row>
    <row r="12" spans="2:8" x14ac:dyDescent="0.25">
      <c r="B12" s="820">
        <v>2004</v>
      </c>
      <c r="C12" s="821">
        <v>429942</v>
      </c>
      <c r="D12" s="821">
        <v>938219</v>
      </c>
      <c r="F12" s="823"/>
    </row>
    <row r="13" spans="2:8" x14ac:dyDescent="0.25">
      <c r="B13" s="820">
        <v>2005</v>
      </c>
      <c r="C13" s="821">
        <v>425619</v>
      </c>
      <c r="D13" s="821">
        <v>953896</v>
      </c>
      <c r="F13" s="823"/>
    </row>
    <row r="14" spans="2:8" x14ac:dyDescent="0.25">
      <c r="B14" s="820">
        <v>2006</v>
      </c>
      <c r="C14" s="821">
        <v>426999</v>
      </c>
      <c r="D14" s="821">
        <v>987124</v>
      </c>
      <c r="F14" s="823"/>
      <c r="H14" s="398"/>
    </row>
    <row r="15" spans="2:8" x14ac:dyDescent="0.25">
      <c r="B15" s="820">
        <v>2007</v>
      </c>
      <c r="C15" s="821">
        <v>450170</v>
      </c>
      <c r="D15" s="821">
        <v>1051377</v>
      </c>
      <c r="F15" s="823"/>
      <c r="H15" s="398"/>
    </row>
    <row r="16" spans="2:8" x14ac:dyDescent="0.25">
      <c r="B16" s="820">
        <v>2008</v>
      </c>
      <c r="C16" s="821">
        <v>548060</v>
      </c>
      <c r="D16" s="821">
        <v>1312484</v>
      </c>
      <c r="F16" s="824"/>
      <c r="H16" s="398"/>
    </row>
    <row r="17" spans="2:10" x14ac:dyDescent="0.25">
      <c r="B17" s="820">
        <v>2009</v>
      </c>
      <c r="C17" s="821">
        <v>704968</v>
      </c>
      <c r="D17" s="821">
        <v>1726270</v>
      </c>
      <c r="F17" s="824"/>
    </row>
    <row r="18" spans="2:10" x14ac:dyDescent="0.25">
      <c r="B18" s="820">
        <v>2010</v>
      </c>
      <c r="C18" s="821">
        <v>843019</v>
      </c>
      <c r="D18" s="821">
        <v>2084357</v>
      </c>
      <c r="F18" s="824"/>
    </row>
    <row r="19" spans="2:10" x14ac:dyDescent="0.25">
      <c r="B19" s="820">
        <v>2011</v>
      </c>
      <c r="C19" s="821">
        <v>857098</v>
      </c>
      <c r="D19" s="821">
        <v>2116439</v>
      </c>
      <c r="F19" s="824"/>
    </row>
    <row r="20" spans="2:10" x14ac:dyDescent="0.25">
      <c r="B20" s="820">
        <v>2012</v>
      </c>
      <c r="C20" s="821">
        <v>841798</v>
      </c>
      <c r="D20" s="821">
        <v>2066619</v>
      </c>
      <c r="F20" s="824"/>
    </row>
    <row r="21" spans="2:10" x14ac:dyDescent="0.25">
      <c r="B21" s="820">
        <v>2013</v>
      </c>
      <c r="C21" s="821">
        <v>823294.5</v>
      </c>
      <c r="D21" s="821">
        <v>2018423.7499999998</v>
      </c>
      <c r="F21" s="824"/>
    </row>
    <row r="22" spans="2:10" x14ac:dyDescent="0.25">
      <c r="B22" s="820">
        <v>2014</v>
      </c>
      <c r="C22" s="821">
        <v>817050.5</v>
      </c>
      <c r="D22" s="821">
        <v>2000424.75</v>
      </c>
      <c r="F22" s="824"/>
    </row>
    <row r="23" spans="2:10" x14ac:dyDescent="0.25">
      <c r="B23" s="820">
        <v>2015</v>
      </c>
      <c r="C23" s="821">
        <v>820755</v>
      </c>
      <c r="D23" s="821">
        <v>2011547</v>
      </c>
      <c r="F23" s="824"/>
    </row>
    <row r="24" spans="2:10" x14ac:dyDescent="0.25">
      <c r="E24" s="712"/>
      <c r="G24" s="825"/>
    </row>
    <row r="25" spans="2:10" ht="18" x14ac:dyDescent="0.25">
      <c r="B25" s="1597" t="s">
        <v>1495</v>
      </c>
      <c r="C25" s="1597"/>
      <c r="D25" s="1597"/>
      <c r="E25" s="1597"/>
      <c r="F25" s="1597"/>
      <c r="G25" s="1597"/>
      <c r="H25" s="1597"/>
      <c r="I25" s="1512" t="s">
        <v>2</v>
      </c>
    </row>
    <row r="26" spans="2:10" ht="35.25" customHeight="1" x14ac:dyDescent="0.25">
      <c r="B26" s="1604" t="s">
        <v>1496</v>
      </c>
      <c r="C26" s="1604"/>
      <c r="D26" s="1604"/>
      <c r="E26" s="1604"/>
      <c r="F26" s="1604"/>
      <c r="G26" s="1604"/>
      <c r="H26" s="1604"/>
      <c r="I26" s="826"/>
    </row>
    <row r="27" spans="2:10" ht="15" customHeight="1" thickBot="1" x14ac:dyDescent="0.3">
      <c r="B27" s="1897" t="s">
        <v>1491</v>
      </c>
      <c r="C27" s="1897"/>
      <c r="D27" s="1897"/>
      <c r="E27" s="1897"/>
      <c r="F27" s="1897"/>
      <c r="G27" s="1897"/>
      <c r="H27" s="1897"/>
      <c r="I27" s="826"/>
    </row>
    <row r="29" spans="2:10" ht="30" x14ac:dyDescent="0.25">
      <c r="B29" s="500" t="s">
        <v>1492</v>
      </c>
      <c r="C29" s="500" t="s">
        <v>1497</v>
      </c>
      <c r="D29" s="500" t="s">
        <v>1498</v>
      </c>
      <c r="E29" s="500" t="s">
        <v>1499</v>
      </c>
      <c r="F29" s="500" t="s">
        <v>1500</v>
      </c>
      <c r="G29" s="500" t="s">
        <v>1501</v>
      </c>
      <c r="H29" s="500" t="s">
        <v>984</v>
      </c>
    </row>
    <row r="30" spans="2:10" x14ac:dyDescent="0.25">
      <c r="B30" s="820">
        <v>2001</v>
      </c>
      <c r="C30" s="821">
        <v>759414</v>
      </c>
      <c r="D30" s="821">
        <v>125053</v>
      </c>
      <c r="E30" s="821">
        <v>1816</v>
      </c>
      <c r="F30" s="821">
        <v>1310</v>
      </c>
      <c r="G30" s="821"/>
      <c r="H30" s="17">
        <v>887593</v>
      </c>
    </row>
    <row r="31" spans="2:10" x14ac:dyDescent="0.25">
      <c r="B31" s="820">
        <v>2002</v>
      </c>
      <c r="C31" s="821">
        <v>779947</v>
      </c>
      <c r="D31" s="821">
        <v>150010</v>
      </c>
      <c r="E31" s="821">
        <v>1859</v>
      </c>
      <c r="F31" s="821">
        <v>1542</v>
      </c>
      <c r="G31" s="821"/>
      <c r="H31" s="17">
        <v>933358</v>
      </c>
    </row>
    <row r="32" spans="2:10" ht="16.5" x14ac:dyDescent="0.25">
      <c r="B32" s="820">
        <v>2003</v>
      </c>
      <c r="C32" s="821">
        <v>756767</v>
      </c>
      <c r="D32" s="821">
        <v>176443</v>
      </c>
      <c r="E32" s="821">
        <v>1376</v>
      </c>
      <c r="F32" s="821">
        <v>1689</v>
      </c>
      <c r="G32" s="821"/>
      <c r="H32" s="17">
        <v>936275</v>
      </c>
      <c r="J32" s="827"/>
    </row>
    <row r="33" spans="2:10" ht="16.5" x14ac:dyDescent="0.25">
      <c r="B33" s="820">
        <v>2004</v>
      </c>
      <c r="C33" s="821">
        <v>738279</v>
      </c>
      <c r="D33" s="821">
        <v>195642</v>
      </c>
      <c r="E33" s="821">
        <v>2034</v>
      </c>
      <c r="F33" s="821">
        <v>1779</v>
      </c>
      <c r="G33" s="821"/>
      <c r="H33" s="17">
        <v>937734</v>
      </c>
      <c r="J33" s="827"/>
    </row>
    <row r="34" spans="2:10" ht="16.5" x14ac:dyDescent="0.25">
      <c r="B34" s="820">
        <v>2005</v>
      </c>
      <c r="C34" s="821">
        <v>733424</v>
      </c>
      <c r="D34" s="821">
        <v>215879</v>
      </c>
      <c r="E34" s="821">
        <v>2205</v>
      </c>
      <c r="F34" s="821">
        <v>1786</v>
      </c>
      <c r="G34" s="821"/>
      <c r="H34" s="17">
        <v>953294</v>
      </c>
      <c r="J34" s="827"/>
    </row>
    <row r="35" spans="2:10" ht="16.5" x14ac:dyDescent="0.25">
      <c r="B35" s="820">
        <v>2006</v>
      </c>
      <c r="C35" s="821">
        <v>739700</v>
      </c>
      <c r="D35" s="821">
        <f>243203</f>
        <v>243203</v>
      </c>
      <c r="E35" s="821">
        <v>1861</v>
      </c>
      <c r="F35" s="821">
        <f>1778-253</f>
        <v>1525</v>
      </c>
      <c r="G35" s="821">
        <v>253</v>
      </c>
      <c r="H35" s="17">
        <v>986542</v>
      </c>
      <c r="J35" s="827"/>
    </row>
    <row r="36" spans="2:10" ht="16.5" x14ac:dyDescent="0.25">
      <c r="B36" s="820">
        <v>2007</v>
      </c>
      <c r="C36" s="821">
        <v>768104</v>
      </c>
      <c r="D36" s="821">
        <v>278216</v>
      </c>
      <c r="E36" s="821">
        <v>2547</v>
      </c>
      <c r="F36" s="821">
        <v>1626</v>
      </c>
      <c r="G36" s="821">
        <v>331</v>
      </c>
      <c r="H36" s="17">
        <v>1050824</v>
      </c>
      <c r="J36" s="827"/>
    </row>
    <row r="37" spans="2:10" ht="16.5" x14ac:dyDescent="0.25">
      <c r="B37" s="820">
        <v>2008</v>
      </c>
      <c r="C37" s="821">
        <v>921433</v>
      </c>
      <c r="D37" s="821">
        <v>380927</v>
      </c>
      <c r="E37" s="821">
        <v>5971</v>
      </c>
      <c r="F37" s="821">
        <v>2127</v>
      </c>
      <c r="G37" s="821">
        <v>753</v>
      </c>
      <c r="H37" s="17">
        <v>1311211</v>
      </c>
      <c r="J37" s="827"/>
    </row>
    <row r="38" spans="2:10" x14ac:dyDescent="0.25">
      <c r="B38" s="820">
        <v>2009</v>
      </c>
      <c r="C38" s="821">
        <v>1166961</v>
      </c>
      <c r="D38" s="821">
        <v>546646</v>
      </c>
      <c r="E38" s="821">
        <v>7058</v>
      </c>
      <c r="F38" s="821">
        <v>2766</v>
      </c>
      <c r="G38" s="821">
        <v>1132</v>
      </c>
      <c r="H38" s="17">
        <v>1724563</v>
      </c>
    </row>
    <row r="39" spans="2:10" x14ac:dyDescent="0.25">
      <c r="B39" s="820">
        <v>2010</v>
      </c>
      <c r="C39" s="821">
        <v>1369021</v>
      </c>
      <c r="D39" s="821">
        <v>702693</v>
      </c>
      <c r="E39" s="821">
        <v>6613</v>
      </c>
      <c r="F39" s="821">
        <v>3279</v>
      </c>
      <c r="G39" s="821">
        <v>1263</v>
      </c>
      <c r="H39" s="17">
        <v>2082869</v>
      </c>
    </row>
    <row r="40" spans="2:10" x14ac:dyDescent="0.25">
      <c r="B40" s="820">
        <v>2011</v>
      </c>
      <c r="C40" s="821">
        <v>1379618</v>
      </c>
      <c r="D40" s="821">
        <v>725478</v>
      </c>
      <c r="E40" s="821">
        <v>5748</v>
      </c>
      <c r="F40" s="821">
        <v>3346</v>
      </c>
      <c r="G40" s="821">
        <v>1078</v>
      </c>
      <c r="H40" s="17">
        <v>2115268</v>
      </c>
    </row>
    <row r="41" spans="2:10" x14ac:dyDescent="0.25">
      <c r="B41" s="820">
        <v>2012</v>
      </c>
      <c r="C41" s="821">
        <v>1343889</v>
      </c>
      <c r="D41" s="821">
        <v>712390</v>
      </c>
      <c r="E41" s="821">
        <v>5184</v>
      </c>
      <c r="F41" s="821">
        <v>3261</v>
      </c>
      <c r="G41" s="821">
        <v>920</v>
      </c>
      <c r="H41" s="17">
        <v>2065644</v>
      </c>
    </row>
    <row r="42" spans="2:10" x14ac:dyDescent="0.25">
      <c r="B42" s="820">
        <v>2013</v>
      </c>
      <c r="C42" s="821">
        <v>1309499.1666666667</v>
      </c>
      <c r="D42" s="821">
        <v>700373.16666666663</v>
      </c>
      <c r="E42" s="821">
        <v>4451.583333333333</v>
      </c>
      <c r="F42" s="821">
        <v>3116</v>
      </c>
      <c r="G42" s="821">
        <v>983.83333333333337</v>
      </c>
      <c r="H42" s="17">
        <v>2018423.75</v>
      </c>
    </row>
    <row r="43" spans="2:10" x14ac:dyDescent="0.25">
      <c r="B43" s="820">
        <v>2014</v>
      </c>
      <c r="C43" s="821">
        <v>1292132.5</v>
      </c>
      <c r="D43" s="821">
        <v>699360.99999999988</v>
      </c>
      <c r="E43" s="821">
        <v>4771.4166666666661</v>
      </c>
      <c r="F43" s="821">
        <v>3037.75</v>
      </c>
      <c r="G43" s="821">
        <v>1122</v>
      </c>
      <c r="H43" s="17">
        <v>2000424.6666666667</v>
      </c>
    </row>
    <row r="44" spans="2:10" x14ac:dyDescent="0.25">
      <c r="B44" s="820">
        <v>2015</v>
      </c>
      <c r="C44" s="821">
        <v>1295998</v>
      </c>
      <c r="D44" s="821">
        <v>707000</v>
      </c>
      <c r="E44" s="821">
        <v>4511</v>
      </c>
      <c r="F44" s="821">
        <v>3153</v>
      </c>
      <c r="G44" s="821">
        <v>885</v>
      </c>
      <c r="H44" s="17">
        <v>2011547</v>
      </c>
    </row>
    <row r="45" spans="2:10" x14ac:dyDescent="0.25">
      <c r="B45" s="1896" t="s">
        <v>1502</v>
      </c>
      <c r="C45" s="1896"/>
      <c r="D45" s="1896"/>
      <c r="E45" s="1896"/>
      <c r="F45" s="1896"/>
      <c r="G45" s="1896"/>
      <c r="H45" s="1896"/>
      <c r="I45" s="828"/>
    </row>
  </sheetData>
  <mergeCells count="7">
    <mergeCell ref="B45:H45"/>
    <mergeCell ref="B4:D4"/>
    <mergeCell ref="B5:D5"/>
    <mergeCell ref="B6:D6"/>
    <mergeCell ref="B25:H25"/>
    <mergeCell ref="B26:H26"/>
    <mergeCell ref="B27:H27"/>
  </mergeCells>
  <hyperlinks>
    <hyperlink ref="E4" location="'Indice Total '!A126" display="Volver"/>
    <hyperlink ref="I25" location="'Indice Total '!A126" display="Volver"/>
  </hyperlinks>
  <pageMargins left="1.1811023622047245" right="0.74803149606299213" top="0.98425196850393704" bottom="0.98425196850393704" header="0" footer="0"/>
  <pageSetup scale="71" orientation="portrait" r:id="rId1"/>
  <headerFooter alignWithMargins="0"/>
  <drawing r:id="rId2"/>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63"/>
  <sheetViews>
    <sheetView showGridLines="0" zoomScaleNormal="100" workbookViewId="0"/>
  </sheetViews>
  <sheetFormatPr baseColWidth="10" defaultColWidth="10.28515625" defaultRowHeight="15" x14ac:dyDescent="0.2"/>
  <cols>
    <col min="1" max="1" width="24.7109375" style="682" customWidth="1"/>
    <col min="2" max="2" width="42.42578125" style="682" customWidth="1"/>
    <col min="3" max="3" width="2.7109375" style="682" customWidth="1"/>
    <col min="4" max="4" width="15.42578125" style="682" bestFit="1" customWidth="1"/>
    <col min="5" max="5" width="15.85546875" style="682" bestFit="1" customWidth="1"/>
    <col min="6" max="6" width="3" style="682" customWidth="1"/>
    <col min="7" max="7" width="15.85546875" style="682" bestFit="1" customWidth="1"/>
    <col min="8" max="8" width="3.42578125" style="682" bestFit="1" customWidth="1"/>
    <col min="9" max="9" width="15.85546875" style="682" bestFit="1" customWidth="1"/>
    <col min="10" max="10" width="2.5703125" style="682" customWidth="1"/>
    <col min="11" max="11" width="17.140625" style="682" customWidth="1"/>
    <col min="12" max="12" width="3" style="682" customWidth="1"/>
    <col min="13" max="201" width="10.28515625" style="682" customWidth="1"/>
    <col min="202" max="202" width="1.85546875" style="682" customWidth="1"/>
    <col min="203" max="16384" width="10.28515625" style="682"/>
  </cols>
  <sheetData>
    <row r="4" spans="2:13" ht="15.75" x14ac:dyDescent="0.25">
      <c r="B4" s="1635" t="s">
        <v>1503</v>
      </c>
      <c r="C4" s="1706"/>
      <c r="D4" s="1706"/>
      <c r="E4" s="1706"/>
      <c r="F4" s="1706"/>
      <c r="G4" s="1706"/>
      <c r="H4" s="1706"/>
      <c r="I4" s="1706"/>
      <c r="J4" s="1706"/>
      <c r="K4" s="1706"/>
      <c r="L4" s="1706"/>
      <c r="M4" s="1512" t="s">
        <v>2</v>
      </c>
    </row>
    <row r="5" spans="2:13" ht="15.75" x14ac:dyDescent="0.25">
      <c r="B5" s="1898" t="s">
        <v>1504</v>
      </c>
      <c r="C5" s="1894"/>
      <c r="D5" s="1894"/>
      <c r="E5" s="1894"/>
      <c r="F5" s="1894"/>
      <c r="G5" s="1894"/>
      <c r="H5" s="1894"/>
      <c r="I5" s="1894"/>
      <c r="J5" s="1894"/>
      <c r="K5" s="1894"/>
      <c r="L5" s="1894"/>
    </row>
    <row r="6" spans="2:13" ht="15.75" x14ac:dyDescent="0.25">
      <c r="B6" s="829" t="s">
        <v>1505</v>
      </c>
      <c r="C6" s="829"/>
      <c r="D6" s="829"/>
      <c r="E6" s="829"/>
      <c r="F6" s="829"/>
      <c r="G6" s="829"/>
      <c r="H6" s="829"/>
      <c r="I6" s="829"/>
      <c r="J6" s="829"/>
      <c r="K6" s="830"/>
      <c r="L6" s="830"/>
    </row>
    <row r="7" spans="2:13" ht="16.5" thickBot="1" x14ac:dyDescent="0.3">
      <c r="B7" s="1644" t="s">
        <v>763</v>
      </c>
      <c r="C7" s="1894"/>
      <c r="D7" s="1894"/>
      <c r="E7" s="1894"/>
      <c r="F7" s="1894"/>
      <c r="G7" s="1894"/>
      <c r="H7" s="1894"/>
      <c r="I7" s="1894"/>
      <c r="J7" s="1894"/>
      <c r="K7" s="1894"/>
      <c r="L7" s="1894"/>
    </row>
    <row r="8" spans="2:13" x14ac:dyDescent="0.2">
      <c r="B8" s="1526"/>
      <c r="C8" s="1527"/>
      <c r="D8" s="1526"/>
      <c r="E8" s="1526"/>
      <c r="F8" s="1526"/>
      <c r="G8" s="1526"/>
      <c r="H8" s="1526"/>
      <c r="I8" s="1526"/>
      <c r="J8" s="1526"/>
      <c r="K8" s="1526"/>
      <c r="L8" s="1526"/>
    </row>
    <row r="9" spans="2:13" ht="15.75" x14ac:dyDescent="0.2">
      <c r="B9" s="11"/>
      <c r="C9" s="11"/>
      <c r="D9" s="11">
        <v>2011</v>
      </c>
      <c r="E9" s="11">
        <v>2012</v>
      </c>
      <c r="F9" s="11"/>
      <c r="G9" s="11">
        <v>2013</v>
      </c>
      <c r="H9" s="11"/>
      <c r="I9" s="11">
        <v>2014</v>
      </c>
      <c r="J9" s="11"/>
      <c r="K9" s="11">
        <v>2015</v>
      </c>
      <c r="L9" s="11"/>
    </row>
    <row r="10" spans="2:13" ht="15.75" x14ac:dyDescent="0.25">
      <c r="B10" s="651" t="s">
        <v>994</v>
      </c>
      <c r="C10" s="831"/>
      <c r="D10" s="832"/>
      <c r="E10" s="832"/>
      <c r="F10" s="832"/>
      <c r="G10" s="832"/>
      <c r="H10" s="832"/>
      <c r="I10" s="832"/>
      <c r="J10" s="832"/>
      <c r="K10" s="832"/>
      <c r="L10" s="832"/>
    </row>
    <row r="11" spans="2:13" x14ac:dyDescent="0.2">
      <c r="B11" s="702"/>
      <c r="C11" s="833"/>
      <c r="D11" s="834"/>
      <c r="E11" s="834"/>
      <c r="F11" s="834"/>
      <c r="G11" s="834"/>
      <c r="H11" s="834"/>
      <c r="I11" s="834"/>
      <c r="J11" s="834"/>
      <c r="K11" s="834"/>
      <c r="L11" s="834"/>
    </row>
    <row r="12" spans="2:13" x14ac:dyDescent="0.2">
      <c r="B12" s="835" t="s">
        <v>1098</v>
      </c>
      <c r="C12" s="24"/>
      <c r="D12" s="836">
        <v>181605140</v>
      </c>
      <c r="E12" s="836">
        <v>186787660</v>
      </c>
      <c r="F12" s="836"/>
      <c r="G12" s="836">
        <v>195223260</v>
      </c>
      <c r="H12" s="836"/>
      <c r="I12" s="836">
        <v>214619300</v>
      </c>
      <c r="J12" s="836"/>
      <c r="K12" s="836">
        <v>232893400</v>
      </c>
      <c r="L12" s="836"/>
    </row>
    <row r="13" spans="2:13" x14ac:dyDescent="0.2">
      <c r="B13" s="835" t="s">
        <v>1506</v>
      </c>
      <c r="C13" s="24"/>
      <c r="D13" s="836">
        <v>4375</v>
      </c>
      <c r="E13" s="836">
        <v>123565</v>
      </c>
      <c r="F13" s="836"/>
      <c r="G13" s="836">
        <v>621565</v>
      </c>
      <c r="H13" s="836"/>
      <c r="I13" s="836"/>
      <c r="J13" s="836"/>
      <c r="K13" s="836"/>
      <c r="L13" s="836"/>
    </row>
    <row r="14" spans="2:13" x14ac:dyDescent="0.2">
      <c r="B14" s="835" t="s">
        <v>1507</v>
      </c>
      <c r="C14" s="24"/>
      <c r="D14" s="836"/>
      <c r="E14" s="836">
        <v>240</v>
      </c>
      <c r="F14" s="836"/>
      <c r="G14" s="836">
        <v>1320</v>
      </c>
      <c r="H14" s="836"/>
      <c r="I14" s="836">
        <v>3400</v>
      </c>
      <c r="J14" s="836"/>
      <c r="K14" s="836">
        <v>0</v>
      </c>
      <c r="L14" s="836"/>
    </row>
    <row r="15" spans="2:13" s="840" customFormat="1" ht="15.75" x14ac:dyDescent="0.25">
      <c r="B15" s="837" t="s">
        <v>995</v>
      </c>
      <c r="C15" s="838"/>
      <c r="D15" s="839">
        <v>181609515</v>
      </c>
      <c r="E15" s="839">
        <v>186911465</v>
      </c>
      <c r="F15" s="839"/>
      <c r="G15" s="839">
        <v>195846145</v>
      </c>
      <c r="H15" s="839"/>
      <c r="I15" s="839">
        <v>214622700</v>
      </c>
      <c r="J15" s="839"/>
      <c r="K15" s="839">
        <v>232893400</v>
      </c>
      <c r="L15" s="839"/>
    </row>
    <row r="16" spans="2:13" x14ac:dyDescent="0.2">
      <c r="B16" s="841"/>
      <c r="C16" s="794"/>
      <c r="D16" s="842"/>
      <c r="E16" s="842"/>
      <c r="F16" s="842"/>
      <c r="G16" s="842"/>
      <c r="H16" s="842"/>
      <c r="I16" s="842"/>
      <c r="J16" s="842"/>
      <c r="K16" s="842"/>
      <c r="L16" s="842"/>
    </row>
    <row r="17" spans="2:12" ht="15.75" x14ac:dyDescent="0.25">
      <c r="B17" s="651" t="s">
        <v>996</v>
      </c>
      <c r="C17" s="843"/>
      <c r="D17" s="844"/>
      <c r="E17" s="844"/>
      <c r="F17" s="844"/>
      <c r="G17" s="844"/>
      <c r="H17" s="844"/>
      <c r="I17" s="844"/>
      <c r="J17" s="844"/>
      <c r="K17" s="844"/>
      <c r="L17" s="844"/>
    </row>
    <row r="18" spans="2:12" x14ac:dyDescent="0.2">
      <c r="C18" s="845"/>
      <c r="D18" s="842"/>
      <c r="E18" s="842"/>
      <c r="F18" s="842"/>
      <c r="G18" s="842"/>
      <c r="H18" s="842"/>
      <c r="I18" s="842"/>
      <c r="J18" s="842"/>
      <c r="K18" s="842"/>
      <c r="L18" s="842"/>
    </row>
    <row r="19" spans="2:12" x14ac:dyDescent="0.2">
      <c r="B19" s="846" t="s">
        <v>1508</v>
      </c>
      <c r="C19" s="24"/>
      <c r="D19" s="836">
        <v>180260437</v>
      </c>
      <c r="E19" s="836">
        <v>187256179</v>
      </c>
      <c r="F19" s="836"/>
      <c r="G19" s="836">
        <v>197046904</v>
      </c>
      <c r="H19" s="836"/>
      <c r="I19" s="836">
        <v>214424077</v>
      </c>
      <c r="J19" s="836"/>
      <c r="K19" s="836">
        <v>233558654</v>
      </c>
      <c r="L19" s="836"/>
    </row>
    <row r="20" spans="2:12" ht="28.5" x14ac:dyDescent="0.2">
      <c r="B20" s="846" t="s">
        <v>1509</v>
      </c>
      <c r="C20" s="24"/>
      <c r="D20" s="836">
        <v>-1360589</v>
      </c>
      <c r="E20" s="836">
        <v>-638724</v>
      </c>
      <c r="F20" s="836"/>
      <c r="G20" s="836">
        <v>-460564</v>
      </c>
      <c r="H20" s="836"/>
      <c r="I20" s="836">
        <v>-552667</v>
      </c>
      <c r="J20" s="836"/>
      <c r="K20" s="836">
        <v>-699428</v>
      </c>
      <c r="L20" s="836"/>
    </row>
    <row r="21" spans="2:12" ht="28.5" x14ac:dyDescent="0.2">
      <c r="B21" s="846" t="s">
        <v>1510</v>
      </c>
      <c r="C21" s="24"/>
      <c r="D21" s="836">
        <v>81820</v>
      </c>
      <c r="E21" s="836">
        <v>-81222</v>
      </c>
      <c r="F21" s="836"/>
      <c r="G21" s="836">
        <v>-134003</v>
      </c>
      <c r="H21" s="836"/>
      <c r="I21" s="836">
        <v>-131246</v>
      </c>
      <c r="J21" s="836"/>
      <c r="K21" s="836">
        <v>-171997</v>
      </c>
      <c r="L21" s="836"/>
    </row>
    <row r="22" spans="2:12" x14ac:dyDescent="0.2">
      <c r="C22" s="753"/>
      <c r="D22" s="842"/>
      <c r="E22" s="842"/>
      <c r="F22" s="842"/>
      <c r="G22" s="842"/>
      <c r="H22" s="842"/>
      <c r="I22" s="842"/>
      <c r="J22" s="842"/>
      <c r="K22" s="842"/>
      <c r="L22" s="842"/>
    </row>
    <row r="23" spans="2:12" ht="15.75" x14ac:dyDescent="0.25">
      <c r="B23" s="837" t="s">
        <v>1511</v>
      </c>
      <c r="C23" s="838"/>
      <c r="D23" s="839">
        <v>178981668</v>
      </c>
      <c r="E23" s="839">
        <v>186536233</v>
      </c>
      <c r="F23" s="839"/>
      <c r="G23" s="839">
        <v>196452337</v>
      </c>
      <c r="H23" s="839"/>
      <c r="I23" s="839">
        <v>213740164</v>
      </c>
      <c r="J23" s="839"/>
      <c r="K23" s="839">
        <v>232687229</v>
      </c>
      <c r="L23" s="839"/>
    </row>
    <row r="24" spans="2:12" ht="15.75" x14ac:dyDescent="0.25">
      <c r="B24" s="847"/>
      <c r="C24" s="848"/>
      <c r="D24" s="834"/>
      <c r="E24" s="834"/>
      <c r="F24" s="834"/>
      <c r="G24" s="834"/>
      <c r="H24" s="834"/>
      <c r="I24" s="834"/>
      <c r="J24" s="834"/>
      <c r="K24" s="834"/>
      <c r="L24" s="834"/>
    </row>
    <row r="25" spans="2:12" x14ac:dyDescent="0.2">
      <c r="B25" s="835" t="s">
        <v>1512</v>
      </c>
      <c r="C25" s="24"/>
      <c r="D25" s="836"/>
      <c r="E25" s="836">
        <v>6760</v>
      </c>
      <c r="F25" s="836" t="s">
        <v>20</v>
      </c>
      <c r="G25" s="836">
        <v>160</v>
      </c>
      <c r="H25" s="836" t="s">
        <v>20</v>
      </c>
      <c r="I25" s="836">
        <v>10760</v>
      </c>
      <c r="J25" s="836" t="s">
        <v>20</v>
      </c>
      <c r="K25" s="836">
        <v>0</v>
      </c>
      <c r="L25" s="836"/>
    </row>
    <row r="26" spans="2:12" ht="18" customHeight="1" x14ac:dyDescent="0.2">
      <c r="B26" s="766" t="s">
        <v>1513</v>
      </c>
      <c r="C26" s="849"/>
      <c r="D26" s="834">
        <v>-364720</v>
      </c>
      <c r="E26" s="834"/>
      <c r="F26" s="834"/>
      <c r="G26" s="834"/>
      <c r="H26" s="834"/>
      <c r="I26" s="834"/>
      <c r="J26" s="834"/>
      <c r="K26" s="834"/>
      <c r="L26" s="834"/>
    </row>
    <row r="27" spans="2:12" ht="15.75" x14ac:dyDescent="0.25">
      <c r="B27" s="837" t="s">
        <v>1514</v>
      </c>
      <c r="C27" s="838"/>
      <c r="D27" s="839">
        <v>-364720</v>
      </c>
      <c r="E27" s="839">
        <v>6760</v>
      </c>
      <c r="F27" s="839"/>
      <c r="G27" s="839">
        <v>160</v>
      </c>
      <c r="H27" s="839"/>
      <c r="I27" s="839">
        <v>10760</v>
      </c>
      <c r="J27" s="839"/>
      <c r="K27" s="839">
        <v>0</v>
      </c>
      <c r="L27" s="839"/>
    </row>
    <row r="28" spans="2:12" x14ac:dyDescent="0.2">
      <c r="B28" s="841"/>
      <c r="C28" s="845"/>
      <c r="D28" s="842"/>
      <c r="E28" s="842"/>
      <c r="F28" s="842"/>
      <c r="G28" s="842"/>
      <c r="H28" s="842"/>
      <c r="I28" s="842"/>
      <c r="J28" s="842"/>
      <c r="K28" s="842"/>
      <c r="L28" s="842"/>
    </row>
    <row r="29" spans="2:12" ht="15.75" x14ac:dyDescent="0.25">
      <c r="B29" s="837" t="s">
        <v>997</v>
      </c>
      <c r="C29" s="838"/>
      <c r="D29" s="839">
        <v>178616948</v>
      </c>
      <c r="E29" s="839">
        <v>186542993</v>
      </c>
      <c r="F29" s="839"/>
      <c r="G29" s="839">
        <v>196452497</v>
      </c>
      <c r="H29" s="839"/>
      <c r="I29" s="839">
        <v>213750924</v>
      </c>
      <c r="J29" s="839"/>
      <c r="K29" s="839">
        <v>232687229</v>
      </c>
      <c r="L29" s="839"/>
    </row>
    <row r="30" spans="2:12" x14ac:dyDescent="0.2">
      <c r="C30" s="845"/>
      <c r="D30" s="842"/>
      <c r="E30" s="842"/>
      <c r="F30" s="842"/>
      <c r="G30" s="842"/>
      <c r="H30" s="842"/>
      <c r="I30" s="842"/>
      <c r="J30" s="842"/>
      <c r="K30" s="842"/>
      <c r="L30" s="842"/>
    </row>
    <row r="31" spans="2:12" ht="15.75" x14ac:dyDescent="0.25">
      <c r="B31" s="837" t="s">
        <v>1515</v>
      </c>
      <c r="C31" s="838"/>
      <c r="D31" s="839">
        <v>2992567</v>
      </c>
      <c r="E31" s="839">
        <v>368472</v>
      </c>
      <c r="F31" s="839"/>
      <c r="G31" s="839">
        <v>-606352</v>
      </c>
      <c r="H31" s="839"/>
      <c r="I31" s="839">
        <v>871776</v>
      </c>
      <c r="J31" s="839"/>
      <c r="K31" s="839">
        <v>206171</v>
      </c>
      <c r="L31" s="839"/>
    </row>
    <row r="32" spans="2:12" x14ac:dyDescent="0.2">
      <c r="B32" s="717" t="s">
        <v>1516</v>
      </c>
      <c r="C32" s="692"/>
      <c r="F32" s="692"/>
      <c r="H32" s="692"/>
    </row>
    <row r="33" spans="3:8" x14ac:dyDescent="0.2">
      <c r="C33" s="692"/>
      <c r="F33" s="692"/>
      <c r="H33" s="692"/>
    </row>
    <row r="34" spans="3:8" x14ac:dyDescent="0.2">
      <c r="C34" s="692"/>
      <c r="F34" s="692"/>
      <c r="H34" s="692"/>
    </row>
    <row r="35" spans="3:8" x14ac:dyDescent="0.2">
      <c r="C35" s="692"/>
      <c r="F35" s="692"/>
      <c r="H35" s="692"/>
    </row>
    <row r="36" spans="3:8" x14ac:dyDescent="0.2">
      <c r="C36" s="692"/>
      <c r="F36" s="692"/>
      <c r="H36" s="692"/>
    </row>
    <row r="37" spans="3:8" x14ac:dyDescent="0.2">
      <c r="C37" s="692"/>
      <c r="F37" s="692"/>
      <c r="H37" s="692"/>
    </row>
    <row r="38" spans="3:8" x14ac:dyDescent="0.2">
      <c r="C38" s="692"/>
      <c r="F38" s="692"/>
      <c r="H38" s="692"/>
    </row>
    <row r="39" spans="3:8" x14ac:dyDescent="0.2">
      <c r="C39" s="692"/>
      <c r="F39" s="692"/>
      <c r="H39" s="692"/>
    </row>
    <row r="40" spans="3:8" x14ac:dyDescent="0.2">
      <c r="C40" s="692"/>
      <c r="F40" s="692"/>
      <c r="H40" s="692"/>
    </row>
    <row r="41" spans="3:8" x14ac:dyDescent="0.2">
      <c r="C41" s="692"/>
      <c r="F41" s="692"/>
      <c r="H41" s="692"/>
    </row>
    <row r="42" spans="3:8" x14ac:dyDescent="0.2">
      <c r="C42" s="692"/>
      <c r="F42" s="692"/>
      <c r="H42" s="692"/>
    </row>
    <row r="43" spans="3:8" x14ac:dyDescent="0.2">
      <c r="C43" s="692"/>
      <c r="F43" s="692"/>
      <c r="H43" s="692"/>
    </row>
    <row r="44" spans="3:8" x14ac:dyDescent="0.2">
      <c r="C44" s="692"/>
      <c r="F44" s="692"/>
      <c r="H44" s="692"/>
    </row>
    <row r="45" spans="3:8" x14ac:dyDescent="0.2">
      <c r="C45" s="692"/>
    </row>
    <row r="46" spans="3:8" x14ac:dyDescent="0.2">
      <c r="C46" s="692"/>
    </row>
    <row r="47" spans="3:8" x14ac:dyDescent="0.2">
      <c r="C47" s="692"/>
    </row>
    <row r="48" spans="3:8" x14ac:dyDescent="0.2">
      <c r="C48" s="692"/>
    </row>
    <row r="49" spans="3:3" x14ac:dyDescent="0.2">
      <c r="C49" s="692"/>
    </row>
    <row r="50" spans="3:3" x14ac:dyDescent="0.2">
      <c r="C50" s="692"/>
    </row>
    <row r="51" spans="3:3" x14ac:dyDescent="0.2">
      <c r="C51" s="692"/>
    </row>
    <row r="52" spans="3:3" x14ac:dyDescent="0.2">
      <c r="C52" s="692"/>
    </row>
    <row r="53" spans="3:3" x14ac:dyDescent="0.2">
      <c r="C53" s="692"/>
    </row>
    <row r="54" spans="3:3" x14ac:dyDescent="0.2">
      <c r="C54" s="692"/>
    </row>
    <row r="55" spans="3:3" x14ac:dyDescent="0.2">
      <c r="C55" s="692"/>
    </row>
    <row r="56" spans="3:3" x14ac:dyDescent="0.2">
      <c r="C56" s="692"/>
    </row>
    <row r="57" spans="3:3" x14ac:dyDescent="0.2">
      <c r="C57" s="692"/>
    </row>
    <row r="58" spans="3:3" x14ac:dyDescent="0.2">
      <c r="C58" s="692"/>
    </row>
    <row r="59" spans="3:3" x14ac:dyDescent="0.2">
      <c r="C59" s="692"/>
    </row>
    <row r="60" spans="3:3" x14ac:dyDescent="0.2">
      <c r="C60" s="692"/>
    </row>
    <row r="61" spans="3:3" x14ac:dyDescent="0.2">
      <c r="C61" s="692"/>
    </row>
    <row r="62" spans="3:3" x14ac:dyDescent="0.2">
      <c r="C62" s="692"/>
    </row>
    <row r="63" spans="3:3" x14ac:dyDescent="0.2">
      <c r="C63" s="692"/>
    </row>
  </sheetData>
  <mergeCells count="3">
    <mergeCell ref="B4:L4"/>
    <mergeCell ref="B5:L5"/>
    <mergeCell ref="B7:L7"/>
  </mergeCells>
  <hyperlinks>
    <hyperlink ref="M4" location="'Indice Total '!A126" display="Volver"/>
  </hyperlinks>
  <pageMargins left="0.70866141732283472" right="0.70866141732283472" top="0.74803149606299213" bottom="0.74803149606299213" header="0.31496062992125984" footer="0.31496062992125984"/>
  <pageSetup scale="82" orientation="landscape" r:id="rId1"/>
  <drawing r:id="rId2"/>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J49"/>
  <sheetViews>
    <sheetView showGridLines="0" zoomScaleNormal="100" workbookViewId="0"/>
  </sheetViews>
  <sheetFormatPr baseColWidth="10" defaultRowHeight="15" x14ac:dyDescent="0.25"/>
  <cols>
    <col min="1" max="1" width="23.5703125" customWidth="1"/>
    <col min="2" max="2" width="33.5703125" customWidth="1"/>
    <col min="3" max="3" width="12.85546875" customWidth="1"/>
    <col min="4" max="4" width="13" bestFit="1" customWidth="1"/>
    <col min="5" max="5" width="21.140625" customWidth="1"/>
    <col min="6" max="6" width="15.140625" bestFit="1" customWidth="1"/>
    <col min="7" max="7" width="21.5703125" customWidth="1"/>
    <col min="8" max="8" width="13.28515625" customWidth="1"/>
    <col min="9" max="9" width="13.42578125" bestFit="1" customWidth="1"/>
  </cols>
  <sheetData>
    <row r="4" spans="2:10" ht="18" x14ac:dyDescent="0.25">
      <c r="B4" s="1597" t="s">
        <v>1517</v>
      </c>
      <c r="C4" s="1597"/>
      <c r="D4" s="1597"/>
      <c r="E4" s="1597"/>
      <c r="F4" s="1597"/>
      <c r="G4" s="1597"/>
      <c r="H4" s="1597"/>
      <c r="I4" s="1597"/>
      <c r="J4" s="1512" t="s">
        <v>2</v>
      </c>
    </row>
    <row r="5" spans="2:10" ht="15.75" customHeight="1" x14ac:dyDescent="0.25">
      <c r="B5" s="1604" t="s">
        <v>1518</v>
      </c>
      <c r="C5" s="1604"/>
      <c r="D5" s="1604"/>
      <c r="E5" s="1604"/>
      <c r="F5" s="1604"/>
      <c r="G5" s="1604"/>
      <c r="H5" s="1604"/>
      <c r="I5" s="1604"/>
    </row>
    <row r="6" spans="2:10" ht="16.5" thickBot="1" x14ac:dyDescent="0.3">
      <c r="B6" s="1897" t="s">
        <v>1519</v>
      </c>
      <c r="C6" s="1897"/>
      <c r="D6" s="1897"/>
      <c r="E6" s="1897"/>
      <c r="F6" s="1897"/>
      <c r="G6" s="1897"/>
      <c r="H6" s="1897"/>
      <c r="I6" s="1897"/>
    </row>
    <row r="7" spans="2:10" x14ac:dyDescent="0.25">
      <c r="G7" s="1"/>
    </row>
    <row r="8" spans="2:10" ht="30.75" customHeight="1" x14ac:dyDescent="0.25">
      <c r="B8" s="11" t="s">
        <v>823</v>
      </c>
      <c r="C8" s="11">
        <v>2009</v>
      </c>
      <c r="D8" s="11">
        <v>2010</v>
      </c>
      <c r="E8" s="11">
        <v>2011</v>
      </c>
      <c r="F8" s="11">
        <v>2012</v>
      </c>
      <c r="G8" s="11">
        <v>2013</v>
      </c>
      <c r="H8" s="11">
        <v>2014</v>
      </c>
      <c r="I8" s="11">
        <v>2015</v>
      </c>
    </row>
    <row r="9" spans="2:10" x14ac:dyDescent="0.25">
      <c r="B9" s="835" t="s">
        <v>1520</v>
      </c>
      <c r="C9" s="850">
        <v>19654.916666666668</v>
      </c>
      <c r="D9" s="850">
        <v>23861.333333333332</v>
      </c>
      <c r="E9" s="850">
        <v>24226.083333333332</v>
      </c>
      <c r="F9" s="850">
        <v>24686.833333333332</v>
      </c>
      <c r="G9" s="850">
        <v>25024</v>
      </c>
      <c r="H9" s="850">
        <v>24933.333333333336</v>
      </c>
      <c r="I9" s="850">
        <v>25664.583333333332</v>
      </c>
    </row>
    <row r="10" spans="2:10" x14ac:dyDescent="0.25">
      <c r="B10" s="835" t="s">
        <v>1521</v>
      </c>
      <c r="C10" s="850">
        <v>29800.583333333332</v>
      </c>
      <c r="D10" s="850">
        <v>37967.583333333336</v>
      </c>
      <c r="E10" s="850">
        <v>39082</v>
      </c>
      <c r="F10" s="850">
        <v>37703</v>
      </c>
      <c r="G10" s="850">
        <v>36307.833333333336</v>
      </c>
      <c r="H10" s="850">
        <v>34838.75</v>
      </c>
      <c r="I10" s="850">
        <v>34582.750000000007</v>
      </c>
    </row>
    <row r="11" spans="2:10" x14ac:dyDescent="0.25">
      <c r="B11" s="835" t="s">
        <v>1522</v>
      </c>
      <c r="C11" s="850">
        <v>23564</v>
      </c>
      <c r="D11" s="850">
        <v>29873.333333333332</v>
      </c>
      <c r="E11" s="850">
        <v>30157.75</v>
      </c>
      <c r="F11" s="850">
        <v>26848.666666666668</v>
      </c>
      <c r="G11" s="850">
        <v>22887.75</v>
      </c>
      <c r="H11" s="850">
        <v>21218.333333333332</v>
      </c>
      <c r="I11" s="850">
        <v>21537.999999999996</v>
      </c>
    </row>
    <row r="12" spans="2:10" x14ac:dyDescent="0.25">
      <c r="B12" s="835" t="s">
        <v>1523</v>
      </c>
      <c r="C12" s="850">
        <v>31069.166666666668</v>
      </c>
      <c r="D12" s="850">
        <v>37329.833333333336</v>
      </c>
      <c r="E12" s="850">
        <v>36913.083333333336</v>
      </c>
      <c r="F12" s="850">
        <v>35061.833333333336</v>
      </c>
      <c r="G12" s="850">
        <v>33589.166666666664</v>
      </c>
      <c r="H12" s="850">
        <v>33688.250000000007</v>
      </c>
      <c r="I12" s="850">
        <v>34566.083333333328</v>
      </c>
    </row>
    <row r="13" spans="2:10" x14ac:dyDescent="0.25">
      <c r="B13" s="835" t="s">
        <v>1524</v>
      </c>
      <c r="C13" s="850">
        <v>86575.5</v>
      </c>
      <c r="D13" s="850">
        <v>101690.08333333333</v>
      </c>
      <c r="E13" s="850">
        <v>101649.91666666667</v>
      </c>
      <c r="F13" s="850">
        <v>97669.083333333328</v>
      </c>
      <c r="G13" s="850">
        <v>92902.75</v>
      </c>
      <c r="H13" s="850">
        <v>91582.916666666657</v>
      </c>
      <c r="I13" s="850">
        <v>94899.500000000015</v>
      </c>
    </row>
    <row r="14" spans="2:10" x14ac:dyDescent="0.25">
      <c r="B14" s="835" t="s">
        <v>1525</v>
      </c>
      <c r="C14" s="850">
        <v>166567.41666666666</v>
      </c>
      <c r="D14" s="850">
        <v>200737.5</v>
      </c>
      <c r="E14" s="850">
        <v>202688.08333333334</v>
      </c>
      <c r="F14" s="850">
        <v>196950.41666666666</v>
      </c>
      <c r="G14" s="850">
        <v>191304.83333333334</v>
      </c>
      <c r="H14" s="850">
        <v>183673.58333333334</v>
      </c>
      <c r="I14" s="850">
        <v>192853.91666666666</v>
      </c>
    </row>
    <row r="15" spans="2:10" x14ac:dyDescent="0.25">
      <c r="B15" s="835" t="s">
        <v>1526</v>
      </c>
      <c r="C15" s="850">
        <v>89789.083333333328</v>
      </c>
      <c r="D15" s="850">
        <v>105607.91666666667</v>
      </c>
      <c r="E15" s="850">
        <v>107326.75</v>
      </c>
      <c r="F15" s="850">
        <v>107060.33333333333</v>
      </c>
      <c r="G15" s="850">
        <v>106330.08333333333</v>
      </c>
      <c r="H15" s="850">
        <v>107307.08333333333</v>
      </c>
      <c r="I15" s="850">
        <v>123434.5</v>
      </c>
    </row>
    <row r="16" spans="2:10" x14ac:dyDescent="0.25">
      <c r="B16" s="835" t="s">
        <v>1527</v>
      </c>
      <c r="C16" s="850">
        <v>157902.5</v>
      </c>
      <c r="D16" s="850">
        <v>176268.75</v>
      </c>
      <c r="E16" s="850">
        <v>178442</v>
      </c>
      <c r="F16" s="850">
        <v>176725.33333333334</v>
      </c>
      <c r="G16" s="850">
        <v>175038.58333333334</v>
      </c>
      <c r="H16" s="850">
        <v>175018</v>
      </c>
      <c r="I16" s="850">
        <v>174680.66666666666</v>
      </c>
    </row>
    <row r="17" spans="2:10" x14ac:dyDescent="0.25">
      <c r="B17" s="835" t="s">
        <v>1528</v>
      </c>
      <c r="C17" s="850">
        <v>281762.08333333331</v>
      </c>
      <c r="D17" s="850">
        <v>318755.66666666669</v>
      </c>
      <c r="E17" s="850">
        <v>321619.66666666669</v>
      </c>
      <c r="F17" s="850">
        <v>316991.58333333331</v>
      </c>
      <c r="G17" s="850">
        <v>315628.66666666669</v>
      </c>
      <c r="H17" s="850">
        <v>314129.75</v>
      </c>
      <c r="I17" s="850">
        <v>307893.83333333331</v>
      </c>
    </row>
    <row r="18" spans="2:10" x14ac:dyDescent="0.25">
      <c r="B18" s="835" t="s">
        <v>1529</v>
      </c>
      <c r="C18" s="850">
        <v>184997.75</v>
      </c>
      <c r="D18" s="850">
        <v>203243.33333333334</v>
      </c>
      <c r="E18" s="850">
        <v>201980.83333333334</v>
      </c>
      <c r="F18" s="850">
        <v>198942.75</v>
      </c>
      <c r="G18" s="850">
        <v>198449.58333333334</v>
      </c>
      <c r="H18" s="850">
        <v>198504.66666666666</v>
      </c>
      <c r="I18" s="850">
        <v>204788.41666666669</v>
      </c>
    </row>
    <row r="19" spans="2:10" x14ac:dyDescent="0.25">
      <c r="B19" s="835" t="s">
        <v>1530</v>
      </c>
      <c r="C19" s="850">
        <v>65222.916666666664</v>
      </c>
      <c r="D19" s="850">
        <v>73638.666666666672</v>
      </c>
      <c r="E19" s="850">
        <v>73799.083333333328</v>
      </c>
      <c r="F19" s="850">
        <v>73039.666666666672</v>
      </c>
      <c r="G19" s="850">
        <v>72535.5</v>
      </c>
      <c r="H19" s="850">
        <v>72294.999999999985</v>
      </c>
      <c r="I19" s="850">
        <v>76585.75</v>
      </c>
    </row>
    <row r="20" spans="2:10" x14ac:dyDescent="0.25">
      <c r="B20" s="835" t="s">
        <v>1531</v>
      </c>
      <c r="C20" s="850">
        <v>120235</v>
      </c>
      <c r="D20" s="850">
        <v>147732.66666666666</v>
      </c>
      <c r="E20" s="850">
        <v>152305</v>
      </c>
      <c r="F20" s="850">
        <v>149643.83333333334</v>
      </c>
      <c r="G20" s="850">
        <v>143623.58333333334</v>
      </c>
      <c r="H20" s="850">
        <v>141431.91666666666</v>
      </c>
      <c r="I20" s="850">
        <v>138568</v>
      </c>
    </row>
    <row r="21" spans="2:10" x14ac:dyDescent="0.25">
      <c r="B21" s="835" t="s">
        <v>1532</v>
      </c>
      <c r="C21" s="850">
        <v>14674.416666666666</v>
      </c>
      <c r="D21" s="850">
        <v>17162.666666666668</v>
      </c>
      <c r="E21" s="850">
        <v>17556</v>
      </c>
      <c r="F21" s="850">
        <v>17420.5</v>
      </c>
      <c r="G21" s="850">
        <v>17922.083333333332</v>
      </c>
      <c r="H21" s="850">
        <v>18505.333333333332</v>
      </c>
      <c r="I21" s="850">
        <v>22227</v>
      </c>
    </row>
    <row r="22" spans="2:10" x14ac:dyDescent="0.25">
      <c r="B22" s="835" t="s">
        <v>1533</v>
      </c>
      <c r="C22" s="850">
        <v>8191.916666666667</v>
      </c>
      <c r="D22" s="850">
        <v>10769.583333333334</v>
      </c>
      <c r="E22" s="850">
        <v>11307.333333333334</v>
      </c>
      <c r="F22" s="850">
        <v>11110.083333333334</v>
      </c>
      <c r="G22" s="850">
        <v>10733.25</v>
      </c>
      <c r="H22" s="850">
        <v>10375</v>
      </c>
      <c r="I22" s="850">
        <v>10467.583333333334</v>
      </c>
    </row>
    <row r="23" spans="2:10" x14ac:dyDescent="0.25">
      <c r="B23" s="835" t="s">
        <v>42</v>
      </c>
      <c r="C23" s="850">
        <v>446262.91666666669</v>
      </c>
      <c r="D23" s="850">
        <v>599717.75</v>
      </c>
      <c r="E23" s="850">
        <v>617385</v>
      </c>
      <c r="F23" s="850">
        <v>596764.08333333337</v>
      </c>
      <c r="G23" s="850">
        <v>576146.08333333337</v>
      </c>
      <c r="H23" s="850">
        <v>572922.83333333337</v>
      </c>
      <c r="I23" s="850">
        <v>548796.66666666663</v>
      </c>
    </row>
    <row r="24" spans="2:10" ht="15.75" x14ac:dyDescent="0.25">
      <c r="B24" s="837" t="s">
        <v>18</v>
      </c>
      <c r="C24" s="7">
        <v>1726270.166666667</v>
      </c>
      <c r="D24" s="7">
        <v>2084356.6666666667</v>
      </c>
      <c r="E24" s="7">
        <v>2116438.583333333</v>
      </c>
      <c r="F24" s="7">
        <v>2066618</v>
      </c>
      <c r="G24" s="7">
        <v>2018424.75</v>
      </c>
      <c r="H24" s="7">
        <v>2000424.75</v>
      </c>
      <c r="I24" s="7">
        <v>2011547.25</v>
      </c>
    </row>
    <row r="25" spans="2:10" x14ac:dyDescent="0.25">
      <c r="B25" s="851"/>
    </row>
    <row r="26" spans="2:10" x14ac:dyDescent="0.25">
      <c r="C26" s="852"/>
      <c r="D26" s="853"/>
      <c r="E26" s="852"/>
      <c r="F26" s="852"/>
      <c r="G26" s="1"/>
    </row>
    <row r="27" spans="2:10" ht="18" x14ac:dyDescent="0.25">
      <c r="B27" s="1597" t="s">
        <v>1534</v>
      </c>
      <c r="C27" s="1597"/>
      <c r="D27" s="1597"/>
      <c r="E27" s="1597"/>
      <c r="F27" s="1597"/>
      <c r="G27" s="1597"/>
      <c r="H27" s="1597"/>
      <c r="J27" s="1512" t="s">
        <v>2</v>
      </c>
    </row>
    <row r="28" spans="2:10" ht="38.25" customHeight="1" x14ac:dyDescent="0.25">
      <c r="B28" s="1604" t="s">
        <v>1535</v>
      </c>
      <c r="C28" s="1604"/>
      <c r="D28" s="1604"/>
      <c r="E28" s="1604"/>
      <c r="F28" s="1604"/>
      <c r="G28" s="1604"/>
      <c r="H28" s="1604"/>
    </row>
    <row r="29" spans="2:10" ht="16.5" thickBot="1" x14ac:dyDescent="0.3">
      <c r="B29" s="1897">
        <v>2015</v>
      </c>
      <c r="C29" s="1897"/>
      <c r="D29" s="1897"/>
      <c r="E29" s="1897"/>
      <c r="F29" s="1897"/>
      <c r="G29" s="1897"/>
      <c r="H29" s="1897"/>
    </row>
    <row r="30" spans="2:10" x14ac:dyDescent="0.25">
      <c r="B30" s="712"/>
      <c r="C30" s="712"/>
      <c r="D30" s="712"/>
      <c r="E30" s="712"/>
      <c r="F30" s="712"/>
      <c r="G30" s="712"/>
      <c r="H30" s="712"/>
    </row>
    <row r="31" spans="2:10" ht="31.5" x14ac:dyDescent="0.25">
      <c r="B31" s="11" t="s">
        <v>823</v>
      </c>
      <c r="C31" s="11" t="s">
        <v>1497</v>
      </c>
      <c r="D31" s="11" t="s">
        <v>1498</v>
      </c>
      <c r="E31" s="11" t="s">
        <v>1499</v>
      </c>
      <c r="F31" s="11" t="s">
        <v>1500</v>
      </c>
      <c r="G31" s="11" t="s">
        <v>1536</v>
      </c>
      <c r="H31" s="11" t="s">
        <v>18</v>
      </c>
    </row>
    <row r="32" spans="2:10" x14ac:dyDescent="0.25">
      <c r="B32" s="835" t="s">
        <v>1520</v>
      </c>
      <c r="C32" s="850">
        <v>16937.333333333332</v>
      </c>
      <c r="D32" s="850">
        <v>8609.9166666666661</v>
      </c>
      <c r="E32" s="850">
        <v>78.833333333333329</v>
      </c>
      <c r="F32" s="850">
        <v>36.416666666666664</v>
      </c>
      <c r="G32" s="850">
        <v>2.0833333333333335</v>
      </c>
      <c r="H32" s="17">
        <v>25664.583333333332</v>
      </c>
    </row>
    <row r="33" spans="2:9" x14ac:dyDescent="0.25">
      <c r="B33" s="835" t="s">
        <v>1537</v>
      </c>
      <c r="C33" s="850">
        <v>22724.666666666668</v>
      </c>
      <c r="D33" s="850">
        <v>11724.416666666666</v>
      </c>
      <c r="E33" s="850">
        <v>62.5</v>
      </c>
      <c r="F33" s="850">
        <v>50.333333333333336</v>
      </c>
      <c r="G33" s="850">
        <v>20.833333333333332</v>
      </c>
      <c r="H33" s="17">
        <v>34582.750000000007</v>
      </c>
    </row>
    <row r="34" spans="2:9" x14ac:dyDescent="0.25">
      <c r="B34" s="835" t="s">
        <v>1522</v>
      </c>
      <c r="C34" s="850">
        <v>14564.166666666666</v>
      </c>
      <c r="D34" s="850">
        <v>6868.5</v>
      </c>
      <c r="E34" s="850">
        <v>54.166666666666664</v>
      </c>
      <c r="F34" s="850">
        <v>25.833333333333332</v>
      </c>
      <c r="G34" s="850">
        <v>25.333333333333332</v>
      </c>
      <c r="H34" s="17">
        <v>21537.999999999996</v>
      </c>
    </row>
    <row r="35" spans="2:9" x14ac:dyDescent="0.25">
      <c r="B35" s="835" t="s">
        <v>1523</v>
      </c>
      <c r="C35" s="850">
        <v>22770.083333333332</v>
      </c>
      <c r="D35" s="850">
        <v>11653.166666666666</v>
      </c>
      <c r="E35" s="850">
        <v>77.666666666666671</v>
      </c>
      <c r="F35" s="850">
        <v>36.75</v>
      </c>
      <c r="G35" s="850">
        <v>28.416666666666668</v>
      </c>
      <c r="H35" s="17">
        <v>34566.083333333328</v>
      </c>
    </row>
    <row r="36" spans="2:9" x14ac:dyDescent="0.25">
      <c r="B36" s="835" t="s">
        <v>1524</v>
      </c>
      <c r="C36" s="850">
        <v>61377.083333333336</v>
      </c>
      <c r="D36" s="850">
        <v>33197</v>
      </c>
      <c r="E36" s="850">
        <v>181.5</v>
      </c>
      <c r="F36" s="850">
        <v>103.16666666666667</v>
      </c>
      <c r="G36" s="850">
        <v>40.75</v>
      </c>
      <c r="H36" s="17">
        <v>94899.500000000015</v>
      </c>
    </row>
    <row r="37" spans="2:9" x14ac:dyDescent="0.25">
      <c r="B37" s="835" t="s">
        <v>1525</v>
      </c>
      <c r="C37" s="850">
        <v>124324.08333333333</v>
      </c>
      <c r="D37" s="850">
        <v>67610.083333333328</v>
      </c>
      <c r="E37" s="850">
        <v>389.75</v>
      </c>
      <c r="F37" s="850">
        <v>390.33333333333331</v>
      </c>
      <c r="G37" s="850">
        <v>139.66666666666666</v>
      </c>
      <c r="H37" s="17">
        <v>192853.91666666666</v>
      </c>
    </row>
    <row r="38" spans="2:9" ht="29.25" x14ac:dyDescent="0.25">
      <c r="B38" s="846" t="s">
        <v>1526</v>
      </c>
      <c r="C38" s="850">
        <v>69970.416666666672</v>
      </c>
      <c r="D38" s="850">
        <v>52873.75</v>
      </c>
      <c r="E38" s="850">
        <v>332.33333333333331</v>
      </c>
      <c r="F38" s="850">
        <v>188.25</v>
      </c>
      <c r="G38" s="850">
        <v>69.75</v>
      </c>
      <c r="H38" s="17">
        <v>123434.5</v>
      </c>
    </row>
    <row r="39" spans="2:9" x14ac:dyDescent="0.25">
      <c r="B39" s="835" t="s">
        <v>1527</v>
      </c>
      <c r="C39" s="850">
        <v>110751.08333333333</v>
      </c>
      <c r="D39" s="850">
        <v>63399.833333333336</v>
      </c>
      <c r="E39" s="850">
        <v>358.75</v>
      </c>
      <c r="F39" s="850">
        <v>113.83333333333333</v>
      </c>
      <c r="G39" s="850">
        <v>57.166666666666664</v>
      </c>
      <c r="H39" s="17">
        <v>174680.66666666666</v>
      </c>
    </row>
    <row r="40" spans="2:9" x14ac:dyDescent="0.25">
      <c r="B40" s="835" t="s">
        <v>1528</v>
      </c>
      <c r="C40" s="850">
        <v>198988.58333333334</v>
      </c>
      <c r="D40" s="850">
        <v>107468.66666666667</v>
      </c>
      <c r="E40" s="850">
        <v>611</v>
      </c>
      <c r="F40" s="850">
        <v>715</v>
      </c>
      <c r="G40" s="850">
        <v>110.58333333333333</v>
      </c>
      <c r="H40" s="17">
        <v>307893.83333333331</v>
      </c>
    </row>
    <row r="41" spans="2:9" x14ac:dyDescent="0.25">
      <c r="B41" s="835" t="s">
        <v>1529</v>
      </c>
      <c r="C41" s="850">
        <v>128964.16666666667</v>
      </c>
      <c r="D41" s="850">
        <v>75045.5</v>
      </c>
      <c r="E41" s="850">
        <v>407</v>
      </c>
      <c r="F41" s="850">
        <v>285.25</v>
      </c>
      <c r="G41" s="850">
        <v>86.5</v>
      </c>
      <c r="H41" s="17">
        <v>204788.41666666669</v>
      </c>
    </row>
    <row r="42" spans="2:9" x14ac:dyDescent="0.25">
      <c r="B42" s="835" t="s">
        <v>1530</v>
      </c>
      <c r="C42" s="850">
        <v>46568.916666666664</v>
      </c>
      <c r="D42" s="850">
        <v>29739.5</v>
      </c>
      <c r="E42" s="850">
        <v>164.66666666666666</v>
      </c>
      <c r="F42" s="850">
        <v>85.166666666666671</v>
      </c>
      <c r="G42" s="850">
        <v>27.5</v>
      </c>
      <c r="H42" s="17">
        <v>76585.75</v>
      </c>
    </row>
    <row r="43" spans="2:9" x14ac:dyDescent="0.25">
      <c r="B43" s="835" t="s">
        <v>1531</v>
      </c>
      <c r="C43" s="850">
        <v>90817.083333333328</v>
      </c>
      <c r="D43" s="850">
        <v>47241.833333333336</v>
      </c>
      <c r="E43" s="850">
        <v>285.33333333333331</v>
      </c>
      <c r="F43" s="850">
        <v>186.25</v>
      </c>
      <c r="G43" s="850">
        <v>37.5</v>
      </c>
      <c r="H43" s="17">
        <v>138568</v>
      </c>
    </row>
    <row r="44" spans="2:9" x14ac:dyDescent="0.25">
      <c r="B44" s="835" t="s">
        <v>1532</v>
      </c>
      <c r="C44" s="850">
        <v>12333.416666666666</v>
      </c>
      <c r="D44" s="850">
        <v>9771.8333333333339</v>
      </c>
      <c r="E44" s="850">
        <v>57.083333333333336</v>
      </c>
      <c r="F44" s="850">
        <v>50.666666666666664</v>
      </c>
      <c r="G44" s="850">
        <v>14</v>
      </c>
      <c r="H44" s="17">
        <v>22227</v>
      </c>
    </row>
    <row r="45" spans="2:9" x14ac:dyDescent="0.25">
      <c r="B45" s="835" t="s">
        <v>1533</v>
      </c>
      <c r="C45" s="850">
        <v>6613.666666666667</v>
      </c>
      <c r="D45" s="850">
        <v>3792.3333333333335</v>
      </c>
      <c r="E45" s="850">
        <v>22.416666666666668</v>
      </c>
      <c r="F45" s="850">
        <v>14.583333333333334</v>
      </c>
      <c r="G45" s="850">
        <v>24.583333333333332</v>
      </c>
      <c r="H45" s="17">
        <v>10467.583333333334</v>
      </c>
    </row>
    <row r="46" spans="2:9" x14ac:dyDescent="0.25">
      <c r="B46" s="835" t="s">
        <v>42</v>
      </c>
      <c r="C46" s="850">
        <v>368294.08333333331</v>
      </c>
      <c r="D46" s="850">
        <v>178003.66666666666</v>
      </c>
      <c r="E46" s="850">
        <v>1427.5</v>
      </c>
      <c r="F46" s="850">
        <v>871.25</v>
      </c>
      <c r="G46" s="850">
        <v>200.16666666666666</v>
      </c>
      <c r="H46" s="17">
        <v>548796.66666666663</v>
      </c>
    </row>
    <row r="47" spans="2:9" ht="15.75" x14ac:dyDescent="0.25">
      <c r="B47" s="837" t="s">
        <v>18</v>
      </c>
      <c r="C47" s="7">
        <v>1295997.8333333333</v>
      </c>
      <c r="D47" s="7">
        <v>707000</v>
      </c>
      <c r="E47" s="7">
        <v>4510.5</v>
      </c>
      <c r="F47" s="7">
        <v>3153.083333333333</v>
      </c>
      <c r="G47" s="7">
        <v>884.83333333333326</v>
      </c>
      <c r="H47" s="7">
        <v>2011547.25</v>
      </c>
      <c r="I47" s="398"/>
    </row>
    <row r="48" spans="2:9" x14ac:dyDescent="0.25">
      <c r="B48" s="713"/>
      <c r="I48" s="398"/>
    </row>
    <row r="49" spans="7:7" x14ac:dyDescent="0.25">
      <c r="G49" s="1"/>
    </row>
  </sheetData>
  <mergeCells count="6">
    <mergeCell ref="B29:H29"/>
    <mergeCell ref="B4:I4"/>
    <mergeCell ref="B5:I5"/>
    <mergeCell ref="B6:I6"/>
    <mergeCell ref="B27:H27"/>
    <mergeCell ref="B28:H28"/>
  </mergeCells>
  <hyperlinks>
    <hyperlink ref="J4" location="'Indice Total '!A126" display="Volver"/>
    <hyperlink ref="J27" location="'Indice Total '!A126" display="Volver"/>
  </hyperlinks>
  <pageMargins left="0.74803149606299213" right="0.74803149606299213" top="0.98425196850393704" bottom="0.98425196850393704" header="0" footer="0"/>
  <pageSetup scale="63" orientation="landscape" r:id="rId1"/>
  <headerFooter alignWithMargins="0"/>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I49"/>
  <sheetViews>
    <sheetView showGridLines="0" zoomScaleNormal="100" workbookViewId="0"/>
  </sheetViews>
  <sheetFormatPr baseColWidth="10" defaultRowHeight="14.25" x14ac:dyDescent="0.2"/>
  <cols>
    <col min="1" max="1" width="23.5703125" style="646" customWidth="1"/>
    <col min="2" max="2" width="34.5703125" style="646" customWidth="1"/>
    <col min="3" max="3" width="11.42578125" style="646"/>
    <col min="4" max="4" width="12.5703125" style="646" customWidth="1"/>
    <col min="5" max="5" width="11.42578125" style="646"/>
    <col min="6" max="6" width="14.42578125" style="646" customWidth="1"/>
    <col min="7" max="7" width="11.42578125" style="646"/>
    <col min="8" max="8" width="13.42578125" style="646" customWidth="1"/>
    <col min="9" max="16384" width="11.42578125" style="646"/>
  </cols>
  <sheetData>
    <row r="4" spans="2:9" ht="15" customHeight="1" x14ac:dyDescent="0.25">
      <c r="B4" s="1635" t="s">
        <v>1538</v>
      </c>
      <c r="C4" s="1635"/>
      <c r="D4" s="1635"/>
      <c r="E4" s="1635"/>
      <c r="F4" s="1635"/>
      <c r="G4" s="1635"/>
      <c r="H4" s="1635"/>
      <c r="I4" s="1512" t="s">
        <v>2</v>
      </c>
    </row>
    <row r="5" spans="2:9" ht="42" customHeight="1" x14ac:dyDescent="0.2">
      <c r="B5" s="1873" t="s">
        <v>1539</v>
      </c>
      <c r="C5" s="1873"/>
      <c r="D5" s="1873"/>
      <c r="E5" s="1873"/>
      <c r="F5" s="1873"/>
      <c r="G5" s="1873"/>
      <c r="H5" s="1873"/>
    </row>
    <row r="6" spans="2:9" ht="15" x14ac:dyDescent="0.25">
      <c r="B6" s="1881" t="s">
        <v>175</v>
      </c>
      <c r="C6" s="1881"/>
      <c r="D6" s="1881"/>
      <c r="E6" s="1881"/>
      <c r="F6" s="1881"/>
      <c r="G6" s="1881"/>
      <c r="H6" s="1881"/>
    </row>
    <row r="7" spans="2:9" ht="16.5" thickBot="1" x14ac:dyDescent="0.3">
      <c r="B7" s="1897" t="s">
        <v>991</v>
      </c>
      <c r="C7" s="1897"/>
      <c r="D7" s="1897"/>
      <c r="E7" s="1897"/>
      <c r="F7" s="1897"/>
      <c r="G7" s="1897"/>
      <c r="H7" s="1897"/>
    </row>
    <row r="8" spans="2:9" ht="12.75" customHeight="1" x14ac:dyDescent="0.2"/>
    <row r="9" spans="2:9" ht="15.75" x14ac:dyDescent="0.2">
      <c r="B9" s="1632" t="s">
        <v>823</v>
      </c>
      <c r="C9" s="1163">
        <v>2013</v>
      </c>
      <c r="D9" s="1163"/>
      <c r="E9" s="1632">
        <v>2014</v>
      </c>
      <c r="F9" s="1632"/>
      <c r="G9" s="1632">
        <v>2015</v>
      </c>
      <c r="H9" s="1632"/>
    </row>
    <row r="10" spans="2:9" ht="31.5" x14ac:dyDescent="0.2">
      <c r="B10" s="1633"/>
      <c r="C10" s="1164" t="s">
        <v>189</v>
      </c>
      <c r="D10" s="1164" t="s">
        <v>190</v>
      </c>
      <c r="E10" s="1164" t="s">
        <v>189</v>
      </c>
      <c r="F10" s="1164" t="s">
        <v>190</v>
      </c>
      <c r="G10" s="1164" t="s">
        <v>189</v>
      </c>
      <c r="H10" s="1164" t="s">
        <v>190</v>
      </c>
    </row>
    <row r="11" spans="2:9" x14ac:dyDescent="0.2">
      <c r="B11" s="835" t="s">
        <v>1520</v>
      </c>
      <c r="C11" s="850">
        <v>301.33333333333331</v>
      </c>
      <c r="D11" s="850">
        <v>206625.94200000001</v>
      </c>
      <c r="E11" s="850">
        <v>299.91666666666669</v>
      </c>
      <c r="F11" s="850">
        <v>209094</v>
      </c>
      <c r="G11" s="850">
        <v>311.66666666666663</v>
      </c>
      <c r="H11" s="850">
        <v>230587.495</v>
      </c>
    </row>
    <row r="12" spans="2:9" x14ac:dyDescent="0.2">
      <c r="B12" s="835" t="s">
        <v>1537</v>
      </c>
      <c r="C12" s="850">
        <v>365.25</v>
      </c>
      <c r="D12" s="850">
        <v>250849.50900000005</v>
      </c>
      <c r="E12" s="850">
        <v>363.66666666666669</v>
      </c>
      <c r="F12" s="850">
        <v>253180</v>
      </c>
      <c r="G12" s="850">
        <v>361.91666666666663</v>
      </c>
      <c r="H12" s="850">
        <v>266412.88899999997</v>
      </c>
    </row>
    <row r="13" spans="2:9" x14ac:dyDescent="0.2">
      <c r="B13" s="835" t="s">
        <v>1522</v>
      </c>
      <c r="C13" s="850">
        <v>331.75</v>
      </c>
      <c r="D13" s="850">
        <v>227772.68100000001</v>
      </c>
      <c r="E13" s="850">
        <v>311.08333333333331</v>
      </c>
      <c r="F13" s="850">
        <v>216465</v>
      </c>
      <c r="G13" s="850">
        <v>300.08333333333337</v>
      </c>
      <c r="H13" s="850">
        <v>219855.739</v>
      </c>
    </row>
    <row r="14" spans="2:9" x14ac:dyDescent="0.2">
      <c r="B14" s="835" t="s">
        <v>1523</v>
      </c>
      <c r="C14" s="850">
        <v>177.75</v>
      </c>
      <c r="D14" s="850">
        <v>121794.13</v>
      </c>
      <c r="E14" s="850">
        <v>191.58333333333334</v>
      </c>
      <c r="F14" s="850">
        <v>133076</v>
      </c>
      <c r="G14" s="850">
        <v>198.83333333333334</v>
      </c>
      <c r="H14" s="850">
        <v>149723.33499999996</v>
      </c>
    </row>
    <row r="15" spans="2:9" x14ac:dyDescent="0.2">
      <c r="B15" s="835" t="s">
        <v>1524</v>
      </c>
      <c r="C15" s="850">
        <v>676</v>
      </c>
      <c r="D15" s="850">
        <v>463596.61499999999</v>
      </c>
      <c r="E15" s="850">
        <v>633.08333333333337</v>
      </c>
      <c r="F15" s="850">
        <v>440669</v>
      </c>
      <c r="G15" s="850">
        <v>640.75</v>
      </c>
      <c r="H15" s="850">
        <v>473719.74699999997</v>
      </c>
    </row>
    <row r="16" spans="2:9" x14ac:dyDescent="0.2">
      <c r="B16" s="835" t="s">
        <v>1525</v>
      </c>
      <c r="C16" s="850">
        <v>2367</v>
      </c>
      <c r="D16" s="850">
        <v>1624568.9429999997</v>
      </c>
      <c r="E16" s="850">
        <v>2316.5</v>
      </c>
      <c r="F16" s="850">
        <v>1613124</v>
      </c>
      <c r="G16" s="850">
        <v>2254</v>
      </c>
      <c r="H16" s="850">
        <v>1653640.0910000002</v>
      </c>
    </row>
    <row r="17" spans="2:9" x14ac:dyDescent="0.2">
      <c r="B17" s="835" t="s">
        <v>1526</v>
      </c>
      <c r="C17" s="850">
        <v>825.16666666666663</v>
      </c>
      <c r="D17" s="850">
        <v>566308</v>
      </c>
      <c r="E17" s="850">
        <v>829.83333333333337</v>
      </c>
      <c r="F17" s="850">
        <v>578011</v>
      </c>
      <c r="G17" s="850">
        <v>828.08333333333326</v>
      </c>
      <c r="H17" s="850">
        <v>613531.29799999995</v>
      </c>
    </row>
    <row r="18" spans="2:9" x14ac:dyDescent="0.2">
      <c r="B18" s="835" t="s">
        <v>1527</v>
      </c>
      <c r="C18" s="850">
        <v>976.33333333333337</v>
      </c>
      <c r="D18" s="850">
        <v>669803.64300000004</v>
      </c>
      <c r="E18" s="850">
        <v>1000.25</v>
      </c>
      <c r="F18" s="850">
        <v>696157</v>
      </c>
      <c r="G18" s="850">
        <v>1005.0833333333334</v>
      </c>
      <c r="H18" s="850">
        <v>748532.21200000006</v>
      </c>
    </row>
    <row r="19" spans="2:9" x14ac:dyDescent="0.2">
      <c r="B19" s="835" t="s">
        <v>1528</v>
      </c>
      <c r="C19" s="850">
        <v>5840.75</v>
      </c>
      <c r="D19" s="850">
        <v>4005320.8499999996</v>
      </c>
      <c r="E19" s="850">
        <v>5768.583333333333</v>
      </c>
      <c r="F19" s="850">
        <v>4015673</v>
      </c>
      <c r="G19" s="850">
        <v>5651.9166666666661</v>
      </c>
      <c r="H19" s="850">
        <v>4146168.0439999998</v>
      </c>
    </row>
    <row r="20" spans="2:9" x14ac:dyDescent="0.2">
      <c r="B20" s="835" t="s">
        <v>1529</v>
      </c>
      <c r="C20" s="850">
        <v>1757.3333333333333</v>
      </c>
      <c r="D20" s="850">
        <v>1204851.574</v>
      </c>
      <c r="E20" s="850">
        <v>1665.5833333333333</v>
      </c>
      <c r="F20" s="850">
        <v>1158624</v>
      </c>
      <c r="G20" s="850">
        <v>1614</v>
      </c>
      <c r="H20" s="850">
        <v>1183002.4539999999</v>
      </c>
    </row>
    <row r="21" spans="2:9" x14ac:dyDescent="0.2">
      <c r="B21" s="835" t="s">
        <v>1530</v>
      </c>
      <c r="C21" s="850">
        <v>600.5</v>
      </c>
      <c r="D21" s="850">
        <v>412102.25200000004</v>
      </c>
      <c r="E21" s="850">
        <v>610.25</v>
      </c>
      <c r="F21" s="850">
        <v>575696</v>
      </c>
      <c r="G21" s="850">
        <v>615.58333333333326</v>
      </c>
      <c r="H21" s="850">
        <v>454611.0830000001</v>
      </c>
    </row>
    <row r="22" spans="2:9" x14ac:dyDescent="0.2">
      <c r="B22" s="835" t="s">
        <v>1531</v>
      </c>
      <c r="C22" s="850">
        <v>3298.3333333333335</v>
      </c>
      <c r="D22" s="850">
        <v>2261909.3180000004</v>
      </c>
      <c r="E22" s="850">
        <v>3238.1666666666665</v>
      </c>
      <c r="F22" s="850">
        <v>2075207</v>
      </c>
      <c r="G22" s="850">
        <v>3230.333333333333</v>
      </c>
      <c r="H22" s="850">
        <v>2383871.2460000003</v>
      </c>
    </row>
    <row r="23" spans="2:9" x14ac:dyDescent="0.2">
      <c r="B23" s="835" t="s">
        <v>1532</v>
      </c>
      <c r="C23" s="850">
        <v>125</v>
      </c>
      <c r="D23" s="850">
        <v>85730.857000000018</v>
      </c>
      <c r="E23" s="850">
        <v>123.58333333333333</v>
      </c>
      <c r="F23" s="850">
        <v>85656</v>
      </c>
      <c r="G23" s="850">
        <v>128.58333333333331</v>
      </c>
      <c r="H23" s="850">
        <v>95110.671000000017</v>
      </c>
    </row>
    <row r="24" spans="2:9" x14ac:dyDescent="0.2">
      <c r="B24" s="835" t="s">
        <v>1533</v>
      </c>
      <c r="C24" s="850">
        <v>117.16666666666667</v>
      </c>
      <c r="D24" s="850">
        <v>80418.827000000019</v>
      </c>
      <c r="E24" s="850">
        <v>117.75</v>
      </c>
      <c r="F24" s="850">
        <v>455929</v>
      </c>
      <c r="G24" s="850">
        <v>119.16666666666666</v>
      </c>
      <c r="H24" s="850">
        <v>88031.710999999981</v>
      </c>
    </row>
    <row r="25" spans="2:9" x14ac:dyDescent="0.2">
      <c r="B25" s="835" t="s">
        <v>42</v>
      </c>
      <c r="C25" s="850">
        <v>6682.833333333333</v>
      </c>
      <c r="D25" s="850">
        <v>4586401.9210000001</v>
      </c>
      <c r="E25" s="850">
        <v>6580.833333333333</v>
      </c>
      <c r="F25" s="850">
        <v>4237958</v>
      </c>
      <c r="G25" s="850">
        <v>6459.3333333333339</v>
      </c>
      <c r="H25" s="850">
        <v>4770886.4110000003</v>
      </c>
    </row>
    <row r="26" spans="2:9" ht="15.75" x14ac:dyDescent="0.25">
      <c r="B26" s="837" t="s">
        <v>18</v>
      </c>
      <c r="C26" s="7">
        <v>24442.5</v>
      </c>
      <c r="D26" s="7">
        <v>16768055.061999999</v>
      </c>
      <c r="E26" s="7">
        <v>24050.666666666664</v>
      </c>
      <c r="F26" s="7">
        <v>16744519</v>
      </c>
      <c r="G26" s="7">
        <v>23719.333333333336</v>
      </c>
      <c r="H26" s="7">
        <v>17477684.425999999</v>
      </c>
    </row>
    <row r="27" spans="2:9" ht="48.75" customHeight="1" x14ac:dyDescent="0.2"/>
    <row r="28" spans="2:9" ht="15" customHeight="1" x14ac:dyDescent="0.25">
      <c r="B28" s="1597" t="s">
        <v>1540</v>
      </c>
      <c r="C28" s="1597"/>
      <c r="D28" s="1597"/>
      <c r="E28" s="1597"/>
      <c r="F28" s="1597"/>
      <c r="G28" s="1597"/>
      <c r="H28" s="1597"/>
      <c r="I28" s="1512" t="s">
        <v>2</v>
      </c>
    </row>
    <row r="29" spans="2:9" ht="36.75" customHeight="1" x14ac:dyDescent="0.25">
      <c r="B29" s="1604" t="s">
        <v>1541</v>
      </c>
      <c r="C29" s="1604"/>
      <c r="D29" s="1604"/>
      <c r="E29" s="1604"/>
      <c r="F29" s="1604"/>
      <c r="G29" s="1604"/>
      <c r="H29" s="1604"/>
    </row>
    <row r="30" spans="2:9" ht="15" customHeight="1" thickBot="1" x14ac:dyDescent="0.3">
      <c r="B30" s="1897" t="s">
        <v>1542</v>
      </c>
      <c r="C30" s="1897"/>
      <c r="D30" s="1897"/>
      <c r="E30" s="1897"/>
      <c r="F30" s="1897"/>
      <c r="G30" s="1897"/>
      <c r="H30" s="1897"/>
    </row>
    <row r="31" spans="2:9" ht="16.5" customHeight="1" x14ac:dyDescent="0.2"/>
    <row r="32" spans="2:9" ht="15.75" x14ac:dyDescent="0.2">
      <c r="B32" s="1632" t="s">
        <v>823</v>
      </c>
      <c r="C32" s="854">
        <v>2013</v>
      </c>
      <c r="D32" s="854"/>
      <c r="E32" s="1633">
        <v>2014</v>
      </c>
      <c r="F32" s="1633"/>
      <c r="G32" s="1633">
        <v>2015</v>
      </c>
      <c r="H32" s="1633"/>
    </row>
    <row r="33" spans="2:8" ht="15.75" x14ac:dyDescent="0.2">
      <c r="B33" s="1633"/>
      <c r="C33" s="1164" t="s">
        <v>23</v>
      </c>
      <c r="D33" s="1164" t="s">
        <v>24</v>
      </c>
      <c r="E33" s="1164" t="s">
        <v>23</v>
      </c>
      <c r="F33" s="1164" t="s">
        <v>24</v>
      </c>
      <c r="G33" s="1164" t="s">
        <v>23</v>
      </c>
      <c r="H33" s="1164" t="s">
        <v>24</v>
      </c>
    </row>
    <row r="34" spans="2:8" x14ac:dyDescent="0.2">
      <c r="B34" s="835" t="s">
        <v>1520</v>
      </c>
      <c r="C34" s="850">
        <v>181.83333333333334</v>
      </c>
      <c r="D34" s="850">
        <v>119.5</v>
      </c>
      <c r="E34" s="850">
        <v>176.75</v>
      </c>
      <c r="F34" s="850">
        <v>123.16666666666667</v>
      </c>
      <c r="G34" s="850">
        <v>189.41666666666666</v>
      </c>
      <c r="H34" s="850">
        <v>122.25</v>
      </c>
    </row>
    <row r="35" spans="2:8" x14ac:dyDescent="0.2">
      <c r="B35" s="835" t="s">
        <v>1537</v>
      </c>
      <c r="C35" s="850">
        <v>193.83333333333334</v>
      </c>
      <c r="D35" s="850">
        <v>171.41666666666666</v>
      </c>
      <c r="E35" s="850">
        <v>194.33333333333334</v>
      </c>
      <c r="F35" s="850">
        <v>169.33333333333334</v>
      </c>
      <c r="G35" s="850">
        <v>193.91666666666666</v>
      </c>
      <c r="H35" s="850">
        <v>168</v>
      </c>
    </row>
    <row r="36" spans="2:8" x14ac:dyDescent="0.2">
      <c r="B36" s="835" t="s">
        <v>1522</v>
      </c>
      <c r="C36" s="850">
        <v>194.75</v>
      </c>
      <c r="D36" s="850">
        <v>137</v>
      </c>
      <c r="E36" s="850">
        <v>178.66666666666666</v>
      </c>
      <c r="F36" s="850">
        <v>132.41666666666666</v>
      </c>
      <c r="G36" s="850">
        <v>168.08333333333334</v>
      </c>
      <c r="H36" s="850">
        <v>132</v>
      </c>
    </row>
    <row r="37" spans="2:8" x14ac:dyDescent="0.2">
      <c r="B37" s="835" t="s">
        <v>1523</v>
      </c>
      <c r="C37" s="850">
        <v>111.83333333333333</v>
      </c>
      <c r="D37" s="850">
        <v>65.916666666666671</v>
      </c>
      <c r="E37" s="850">
        <v>116.91666666666667</v>
      </c>
      <c r="F37" s="850">
        <v>74.666666666666671</v>
      </c>
      <c r="G37" s="850">
        <v>128.83333333333334</v>
      </c>
      <c r="H37" s="850">
        <v>70</v>
      </c>
    </row>
    <row r="38" spans="2:8" x14ac:dyDescent="0.2">
      <c r="B38" s="835" t="s">
        <v>1524</v>
      </c>
      <c r="C38" s="850">
        <v>388.75</v>
      </c>
      <c r="D38" s="850">
        <v>287.25</v>
      </c>
      <c r="E38" s="850">
        <v>357</v>
      </c>
      <c r="F38" s="850">
        <v>276.08333333333331</v>
      </c>
      <c r="G38" s="850">
        <v>372.75</v>
      </c>
      <c r="H38" s="850">
        <v>268</v>
      </c>
    </row>
    <row r="39" spans="2:8" x14ac:dyDescent="0.2">
      <c r="B39" s="835" t="s">
        <v>1525</v>
      </c>
      <c r="C39" s="850">
        <v>1483.5833333333333</v>
      </c>
      <c r="D39" s="850">
        <v>883.41666666666663</v>
      </c>
      <c r="E39" s="850">
        <v>1410.75</v>
      </c>
      <c r="F39" s="850">
        <v>905.75</v>
      </c>
      <c r="G39" s="850">
        <v>1409</v>
      </c>
      <c r="H39" s="850">
        <v>845</v>
      </c>
    </row>
    <row r="40" spans="2:8" x14ac:dyDescent="0.2">
      <c r="B40" s="835" t="s">
        <v>1526</v>
      </c>
      <c r="C40" s="850">
        <v>478.25</v>
      </c>
      <c r="D40" s="850">
        <v>346.91666666666669</v>
      </c>
      <c r="E40" s="850">
        <v>475.83333333333331</v>
      </c>
      <c r="F40" s="850">
        <v>354</v>
      </c>
      <c r="G40" s="850">
        <v>483.08333333333331</v>
      </c>
      <c r="H40" s="850">
        <v>345</v>
      </c>
    </row>
    <row r="41" spans="2:8" x14ac:dyDescent="0.2">
      <c r="B41" s="835" t="s">
        <v>1527</v>
      </c>
      <c r="C41" s="850">
        <v>563</v>
      </c>
      <c r="D41" s="850">
        <v>413.33333333333331</v>
      </c>
      <c r="E41" s="850">
        <v>562.58333333333337</v>
      </c>
      <c r="F41" s="850">
        <v>437.66666666666669</v>
      </c>
      <c r="G41" s="850">
        <v>583.08333333333337</v>
      </c>
      <c r="H41" s="850">
        <v>422</v>
      </c>
    </row>
    <row r="42" spans="2:8" x14ac:dyDescent="0.2">
      <c r="B42" s="835" t="s">
        <v>1528</v>
      </c>
      <c r="C42" s="850">
        <v>3353.3333333333335</v>
      </c>
      <c r="D42" s="850">
        <v>2487.4166666666665</v>
      </c>
      <c r="E42" s="850">
        <v>3245.4166666666665</v>
      </c>
      <c r="F42" s="850">
        <v>2523.1666666666665</v>
      </c>
      <c r="G42" s="850">
        <v>3226.9166666666665</v>
      </c>
      <c r="H42" s="850">
        <v>2425</v>
      </c>
    </row>
    <row r="43" spans="2:8" x14ac:dyDescent="0.2">
      <c r="B43" s="835" t="s">
        <v>1529</v>
      </c>
      <c r="C43" s="850">
        <v>986.83333333333337</v>
      </c>
      <c r="D43" s="850">
        <v>770.5</v>
      </c>
      <c r="E43" s="850">
        <v>920.33333333333337</v>
      </c>
      <c r="F43" s="850">
        <v>745.25</v>
      </c>
      <c r="G43" s="850">
        <v>911</v>
      </c>
      <c r="H43" s="850">
        <v>703</v>
      </c>
    </row>
    <row r="44" spans="2:8" x14ac:dyDescent="0.2">
      <c r="B44" s="835" t="s">
        <v>1530</v>
      </c>
      <c r="C44" s="850">
        <v>322.25</v>
      </c>
      <c r="D44" s="850">
        <v>278.25</v>
      </c>
      <c r="E44" s="850">
        <v>328.08333333333331</v>
      </c>
      <c r="F44" s="850">
        <v>282.16666666666669</v>
      </c>
      <c r="G44" s="850">
        <v>343.08333333333331</v>
      </c>
      <c r="H44" s="850">
        <v>272.5</v>
      </c>
    </row>
    <row r="45" spans="2:8" x14ac:dyDescent="0.2">
      <c r="B45" s="835" t="s">
        <v>1531</v>
      </c>
      <c r="C45" s="850">
        <v>1926.75</v>
      </c>
      <c r="D45" s="850">
        <v>1371.5833333333333</v>
      </c>
      <c r="E45" s="850">
        <v>1843.1666666666667</v>
      </c>
      <c r="F45" s="850">
        <v>1395</v>
      </c>
      <c r="G45" s="850">
        <v>1859.5833333333333</v>
      </c>
      <c r="H45" s="850">
        <v>1370.75</v>
      </c>
    </row>
    <row r="46" spans="2:8" x14ac:dyDescent="0.2">
      <c r="B46" s="835" t="s">
        <v>1532</v>
      </c>
      <c r="C46" s="850">
        <v>80.333333333333329</v>
      </c>
      <c r="D46" s="850">
        <v>44.666666666666664</v>
      </c>
      <c r="E46" s="850">
        <v>77.5</v>
      </c>
      <c r="F46" s="850">
        <v>46.083333333333336</v>
      </c>
      <c r="G46" s="850">
        <v>83.083333333333329</v>
      </c>
      <c r="H46" s="850">
        <v>45.5</v>
      </c>
    </row>
    <row r="47" spans="2:8" x14ac:dyDescent="0.2">
      <c r="B47" s="835" t="s">
        <v>1533</v>
      </c>
      <c r="C47" s="850">
        <v>65.083333333333329</v>
      </c>
      <c r="D47" s="850">
        <v>52.083333333333336</v>
      </c>
      <c r="E47" s="850">
        <v>65.5</v>
      </c>
      <c r="F47" s="850">
        <v>52.25</v>
      </c>
      <c r="G47" s="850">
        <v>69.583333333333329</v>
      </c>
      <c r="H47" s="850">
        <v>49.583333333333336</v>
      </c>
    </row>
    <row r="48" spans="2:8" x14ac:dyDescent="0.2">
      <c r="B48" s="835" t="s">
        <v>42</v>
      </c>
      <c r="C48" s="850">
        <v>3945.3333333333335</v>
      </c>
      <c r="D48" s="850">
        <v>2737.5</v>
      </c>
      <c r="E48" s="850">
        <v>3797.0833333333335</v>
      </c>
      <c r="F48" s="850">
        <v>2783.75</v>
      </c>
      <c r="G48" s="850">
        <v>3855.75</v>
      </c>
      <c r="H48" s="850">
        <v>2603.5833333333335</v>
      </c>
    </row>
    <row r="49" spans="2:9" ht="15.75" x14ac:dyDescent="0.25">
      <c r="B49" s="837" t="s">
        <v>18</v>
      </c>
      <c r="C49" s="7">
        <v>14275.750000000002</v>
      </c>
      <c r="D49" s="7">
        <v>10166.75</v>
      </c>
      <c r="E49" s="7">
        <v>13749.916666666666</v>
      </c>
      <c r="F49" s="7">
        <v>10300.75</v>
      </c>
      <c r="G49" s="7">
        <v>13877.166666666668</v>
      </c>
      <c r="H49" s="7">
        <v>9842.1666666666661</v>
      </c>
      <c r="I49" s="855"/>
    </row>
  </sheetData>
  <mergeCells count="13">
    <mergeCell ref="B28:H28"/>
    <mergeCell ref="B29:H29"/>
    <mergeCell ref="B30:H30"/>
    <mergeCell ref="B32:B33"/>
    <mergeCell ref="E32:F32"/>
    <mergeCell ref="G32:H32"/>
    <mergeCell ref="B4:H4"/>
    <mergeCell ref="B5:H5"/>
    <mergeCell ref="B6:H6"/>
    <mergeCell ref="B7:H7"/>
    <mergeCell ref="B9:B10"/>
    <mergeCell ref="E9:F9"/>
    <mergeCell ref="G9:H9"/>
  </mergeCells>
  <hyperlinks>
    <hyperlink ref="I4" location="'Indice Total '!A126" display="Volver"/>
    <hyperlink ref="I28" location="'Indice Total '!A126" display="Volver"/>
  </hyperlinks>
  <pageMargins left="0.9055118110236221" right="0.9055118110236221" top="0.74803149606299213" bottom="0.94488188976377963" header="0.31496062992125984" footer="0.51181102362204722"/>
  <pageSetup scale="67" orientation="landscape" r:id="rId1"/>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H13"/>
  <sheetViews>
    <sheetView showGridLines="0" zoomScaleNormal="100" workbookViewId="0"/>
  </sheetViews>
  <sheetFormatPr baseColWidth="10" defaultRowHeight="12.75" x14ac:dyDescent="0.2"/>
  <cols>
    <col min="1" max="1" width="23.5703125" style="672" customWidth="1"/>
    <col min="2" max="2" width="42.7109375" style="672" customWidth="1"/>
    <col min="3" max="3" width="19.85546875" style="672" customWidth="1"/>
    <col min="4" max="4" width="19.28515625" style="672" customWidth="1"/>
    <col min="5" max="5" width="17.140625" style="672" bestFit="1" customWidth="1"/>
    <col min="6" max="6" width="44.5703125" style="672" customWidth="1"/>
    <col min="7" max="7" width="16.85546875" style="672" customWidth="1"/>
    <col min="8" max="8" width="20.5703125" style="672" customWidth="1"/>
    <col min="9" max="16384" width="11.42578125" style="672"/>
  </cols>
  <sheetData>
    <row r="4" spans="2:8" ht="18" x14ac:dyDescent="0.25">
      <c r="B4" s="1597" t="s">
        <v>1543</v>
      </c>
      <c r="C4" s="1597"/>
      <c r="D4" s="1597"/>
      <c r="E4" s="1512" t="s">
        <v>2</v>
      </c>
    </row>
    <row r="5" spans="2:8" ht="33.75" customHeight="1" thickBot="1" x14ac:dyDescent="0.25">
      <c r="B5" s="1899" t="s">
        <v>1544</v>
      </c>
      <c r="C5" s="1899"/>
      <c r="D5" s="1899"/>
    </row>
    <row r="6" spans="2:8" x14ac:dyDescent="0.2">
      <c r="G6" s="713"/>
      <c r="H6" s="713"/>
    </row>
    <row r="7" spans="2:8" ht="31.5" x14ac:dyDescent="0.2">
      <c r="B7" s="1164" t="s">
        <v>1545</v>
      </c>
      <c r="C7" s="1164" t="s">
        <v>1546</v>
      </c>
      <c r="D7" s="1164" t="s">
        <v>1547</v>
      </c>
    </row>
    <row r="8" spans="2:8" ht="14.25" x14ac:dyDescent="0.2">
      <c r="B8" s="835" t="s">
        <v>1548</v>
      </c>
      <c r="C8" s="850">
        <v>2074666</v>
      </c>
      <c r="D8" s="850">
        <v>85550927</v>
      </c>
    </row>
    <row r="9" spans="2:8" ht="14.25" x14ac:dyDescent="0.2">
      <c r="B9" s="835" t="s">
        <v>1549</v>
      </c>
      <c r="C9" s="850">
        <v>1206948</v>
      </c>
      <c r="D9" s="850">
        <v>49769708</v>
      </c>
    </row>
    <row r="10" spans="2:8" ht="14.25" x14ac:dyDescent="0.2">
      <c r="B10" s="835" t="s">
        <v>1550</v>
      </c>
      <c r="C10" s="850">
        <v>26643</v>
      </c>
      <c r="D10" s="850">
        <v>686291</v>
      </c>
    </row>
    <row r="11" spans="2:8" ht="14.25" x14ac:dyDescent="0.2">
      <c r="B11" s="835" t="s">
        <v>1551</v>
      </c>
      <c r="C11" s="850">
        <v>59615</v>
      </c>
      <c r="D11" s="850">
        <v>2458284</v>
      </c>
    </row>
    <row r="12" spans="2:8" ht="15.75" x14ac:dyDescent="0.25">
      <c r="B12" s="837" t="s">
        <v>18</v>
      </c>
      <c r="C12" s="7">
        <v>3367872</v>
      </c>
      <c r="D12" s="7">
        <v>138465210</v>
      </c>
    </row>
    <row r="13" spans="2:8" ht="19.5" customHeight="1" x14ac:dyDescent="0.2">
      <c r="B13" s="856" t="s">
        <v>1552</v>
      </c>
      <c r="G13" s="713"/>
      <c r="H13" s="713"/>
    </row>
  </sheetData>
  <mergeCells count="2">
    <mergeCell ref="B4:D4"/>
    <mergeCell ref="B5:D5"/>
  </mergeCells>
  <hyperlinks>
    <hyperlink ref="E4" location="'Indice Total '!A126" display="Volver"/>
  </hyperlinks>
  <pageMargins left="0.70866141732283472" right="0.70866141732283472" top="0.74803149606299213" bottom="0.74803149606299213" header="0.31496062992125984" footer="0.31496062992125984"/>
  <pageSetup paperSize="14" scale="82" orientation="landscape" r:id="rId1"/>
  <drawing r:id="rId2"/>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J52"/>
  <sheetViews>
    <sheetView showGridLines="0" workbookViewId="0"/>
  </sheetViews>
  <sheetFormatPr baseColWidth="10" defaultRowHeight="12.75" x14ac:dyDescent="0.2"/>
  <cols>
    <col min="1" max="1" width="23.5703125" style="1152" customWidth="1"/>
    <col min="2" max="2" width="11.42578125" style="1152"/>
    <col min="3" max="3" width="123.140625" style="1152" customWidth="1"/>
    <col min="4" max="4" width="11.42578125" style="1152"/>
    <col min="5" max="5" width="102.7109375" style="1152" customWidth="1"/>
    <col min="6" max="16384" width="11.42578125" style="1152"/>
  </cols>
  <sheetData>
    <row r="1" spans="2:10" ht="33" customHeight="1" x14ac:dyDescent="0.2"/>
    <row r="2" spans="2:10" ht="21" x14ac:dyDescent="0.2">
      <c r="B2" s="1153"/>
      <c r="C2" s="416" t="s">
        <v>1812</v>
      </c>
    </row>
    <row r="3" spans="2:10" ht="15" x14ac:dyDescent="0.25">
      <c r="B3" s="986" t="s">
        <v>747</v>
      </c>
      <c r="C3" s="985"/>
    </row>
    <row r="4" spans="2:10" ht="15" customHeight="1" x14ac:dyDescent="0.25">
      <c r="B4" s="1095">
        <v>123</v>
      </c>
      <c r="C4" s="987" t="s">
        <v>1813</v>
      </c>
    </row>
    <row r="5" spans="2:10" ht="15" customHeight="1" x14ac:dyDescent="0.25">
      <c r="B5" s="1095">
        <v>124</v>
      </c>
      <c r="C5" s="987" t="s">
        <v>1814</v>
      </c>
    </row>
    <row r="6" spans="2:10" ht="15" customHeight="1" x14ac:dyDescent="0.25">
      <c r="B6" s="1095">
        <v>125</v>
      </c>
      <c r="C6" s="987" t="s">
        <v>1815</v>
      </c>
    </row>
    <row r="7" spans="2:10" ht="15" customHeight="1" x14ac:dyDescent="0.25">
      <c r="B7" s="1095">
        <v>126</v>
      </c>
      <c r="C7" s="987" t="s">
        <v>1816</v>
      </c>
    </row>
    <row r="8" spans="2:10" ht="15" customHeight="1" x14ac:dyDescent="0.25">
      <c r="B8" s="1095">
        <v>127</v>
      </c>
      <c r="C8" s="987" t="s">
        <v>1817</v>
      </c>
      <c r="E8" s="1154"/>
    </row>
    <row r="9" spans="2:10" ht="15" customHeight="1" x14ac:dyDescent="0.25">
      <c r="B9" s="1095">
        <v>128</v>
      </c>
      <c r="C9" s="987" t="s">
        <v>1818</v>
      </c>
      <c r="E9" s="1154"/>
    </row>
    <row r="10" spans="2:10" ht="15" customHeight="1" x14ac:dyDescent="0.25">
      <c r="B10" s="1095">
        <v>129</v>
      </c>
      <c r="C10" s="987" t="s">
        <v>1819</v>
      </c>
    </row>
    <row r="11" spans="2:10" ht="15" customHeight="1" x14ac:dyDescent="0.25">
      <c r="B11" s="1095">
        <v>130</v>
      </c>
      <c r="C11" s="987" t="s">
        <v>1820</v>
      </c>
    </row>
    <row r="12" spans="2:10" ht="15" customHeight="1" x14ac:dyDescent="0.25">
      <c r="B12" s="1095">
        <v>131</v>
      </c>
      <c r="C12" s="987" t="s">
        <v>1821</v>
      </c>
      <c r="F12" s="1155"/>
      <c r="G12" s="1155"/>
      <c r="H12" s="1155"/>
      <c r="I12" s="1155"/>
      <c r="J12" s="1155"/>
    </row>
    <row r="13" spans="2:10" ht="13.5" customHeight="1" x14ac:dyDescent="0.2">
      <c r="F13" s="1155"/>
      <c r="G13" s="1155"/>
      <c r="H13" s="1155"/>
      <c r="I13" s="1155"/>
      <c r="J13" s="1155"/>
    </row>
    <row r="14" spans="2:10" ht="13.5" customHeight="1" x14ac:dyDescent="0.2">
      <c r="F14" s="1155"/>
      <c r="G14" s="1155"/>
      <c r="H14" s="1155"/>
      <c r="I14" s="1155"/>
      <c r="J14" s="1155"/>
    </row>
    <row r="15" spans="2:10" ht="13.5" customHeight="1" x14ac:dyDescent="0.2">
      <c r="F15" s="1155"/>
      <c r="G15" s="1155"/>
      <c r="H15" s="1155"/>
      <c r="I15" s="1155"/>
      <c r="J15" s="1155"/>
    </row>
    <row r="16" spans="2:10" ht="13.5" customHeight="1" x14ac:dyDescent="0.2">
      <c r="F16" s="1155"/>
      <c r="G16" s="1155"/>
      <c r="H16" s="1155"/>
      <c r="I16" s="1155"/>
      <c r="J16" s="1155"/>
    </row>
    <row r="17" spans="4:10" ht="13.5" customHeight="1" x14ac:dyDescent="0.2">
      <c r="F17" s="1155"/>
      <c r="G17" s="1155"/>
      <c r="H17" s="1155"/>
      <c r="I17" s="1155"/>
      <c r="J17" s="1155"/>
    </row>
    <row r="18" spans="4:10" ht="13.5" customHeight="1" x14ac:dyDescent="0.2">
      <c r="F18" s="1155"/>
      <c r="G18" s="1155"/>
      <c r="H18" s="1155"/>
      <c r="I18" s="1155"/>
      <c r="J18" s="1155"/>
    </row>
    <row r="19" spans="4:10" ht="13.5" customHeight="1" x14ac:dyDescent="0.2">
      <c r="F19" s="1155"/>
      <c r="G19" s="1155"/>
      <c r="H19" s="1155"/>
      <c r="I19" s="1155"/>
      <c r="J19" s="1155"/>
    </row>
    <row r="20" spans="4:10" ht="13.5" customHeight="1" x14ac:dyDescent="0.2">
      <c r="F20" s="1155"/>
      <c r="G20" s="1155"/>
      <c r="H20" s="1155"/>
      <c r="I20" s="1155"/>
      <c r="J20" s="1155"/>
    </row>
    <row r="21" spans="4:10" ht="13.5" customHeight="1" x14ac:dyDescent="0.2">
      <c r="D21" s="951"/>
      <c r="E21" s="950"/>
      <c r="F21" s="1155"/>
      <c r="G21" s="1155"/>
      <c r="H21" s="1155"/>
      <c r="I21" s="1155"/>
      <c r="J21" s="1155"/>
    </row>
    <row r="22" spans="4:10" ht="13.5" customHeight="1" x14ac:dyDescent="0.2">
      <c r="D22" s="951"/>
      <c r="E22" s="950"/>
      <c r="F22" s="1155"/>
      <c r="G22" s="1155"/>
      <c r="H22" s="1155"/>
      <c r="I22" s="1155"/>
      <c r="J22" s="1155"/>
    </row>
    <row r="23" spans="4:10" ht="13.5" customHeight="1" x14ac:dyDescent="0.35">
      <c r="D23" s="631"/>
      <c r="E23" s="950"/>
      <c r="F23" s="1155"/>
      <c r="G23" s="1155"/>
      <c r="H23" s="1155"/>
      <c r="I23" s="1155"/>
      <c r="J23" s="1155"/>
    </row>
    <row r="24" spans="4:10" ht="13.5" customHeight="1" x14ac:dyDescent="0.2">
      <c r="D24" s="951"/>
      <c r="E24" s="950"/>
      <c r="F24" s="1155"/>
      <c r="G24" s="1155"/>
      <c r="H24" s="1155"/>
      <c r="I24" s="1155"/>
      <c r="J24" s="1155"/>
    </row>
    <row r="25" spans="4:10" ht="13.5" customHeight="1" x14ac:dyDescent="0.2">
      <c r="D25" s="951"/>
      <c r="E25" s="950"/>
      <c r="F25" s="1155"/>
      <c r="G25" s="1155"/>
      <c r="H25" s="1155"/>
      <c r="I25" s="1155"/>
      <c r="J25" s="1155"/>
    </row>
    <row r="26" spans="4:10" ht="13.5" customHeight="1" x14ac:dyDescent="0.2">
      <c r="D26" s="951"/>
      <c r="E26" s="950"/>
      <c r="F26" s="1155"/>
      <c r="G26" s="1155"/>
      <c r="H26" s="1155"/>
      <c r="I26" s="1155"/>
      <c r="J26" s="1155"/>
    </row>
    <row r="27" spans="4:10" ht="13.5" customHeight="1" x14ac:dyDescent="0.2">
      <c r="D27" s="951"/>
      <c r="E27" s="950"/>
      <c r="F27" s="1155"/>
      <c r="G27" s="1155"/>
      <c r="H27" s="1155"/>
      <c r="I27" s="1155"/>
      <c r="J27" s="1155"/>
    </row>
    <row r="28" spans="4:10" x14ac:dyDescent="0.2">
      <c r="D28" s="951"/>
      <c r="E28" s="950"/>
      <c r="F28" s="1155"/>
      <c r="G28" s="1155"/>
      <c r="H28" s="1155"/>
      <c r="I28" s="1155"/>
      <c r="J28" s="1155"/>
    </row>
    <row r="29" spans="4:10" x14ac:dyDescent="0.2">
      <c r="D29" s="951"/>
      <c r="E29" s="950"/>
      <c r="F29" s="1155"/>
      <c r="G29" s="1155"/>
      <c r="H29" s="1155"/>
      <c r="I29" s="1155"/>
      <c r="J29" s="1155"/>
    </row>
    <row r="30" spans="4:10" x14ac:dyDescent="0.2">
      <c r="D30" s="951"/>
      <c r="E30" s="950"/>
      <c r="F30" s="1155"/>
      <c r="G30" s="1155"/>
      <c r="H30" s="1155"/>
      <c r="I30" s="1155"/>
      <c r="J30" s="1155"/>
    </row>
    <row r="31" spans="4:10" x14ac:dyDescent="0.2">
      <c r="D31" s="951"/>
      <c r="E31" s="950"/>
      <c r="F31" s="1155"/>
      <c r="G31" s="1155"/>
      <c r="H31" s="1155"/>
      <c r="I31" s="1155"/>
      <c r="J31" s="1155"/>
    </row>
    <row r="32" spans="4:10" x14ac:dyDescent="0.2">
      <c r="D32" s="951"/>
      <c r="E32" s="950"/>
      <c r="F32" s="1155"/>
      <c r="G32" s="1155"/>
      <c r="H32" s="1155"/>
      <c r="I32" s="1155"/>
      <c r="J32" s="1155"/>
    </row>
    <row r="33" spans="4:10" x14ac:dyDescent="0.2">
      <c r="D33" s="951"/>
      <c r="E33" s="950"/>
      <c r="F33" s="1155"/>
      <c r="G33" s="1155"/>
      <c r="H33" s="1155"/>
      <c r="I33" s="1155"/>
      <c r="J33" s="1155"/>
    </row>
    <row r="34" spans="4:10" x14ac:dyDescent="0.2">
      <c r="D34" s="951"/>
      <c r="E34" s="950"/>
      <c r="F34" s="1155"/>
      <c r="G34" s="1155"/>
      <c r="H34" s="1155"/>
      <c r="I34" s="1155"/>
      <c r="J34" s="1155"/>
    </row>
    <row r="35" spans="4:10" x14ac:dyDescent="0.2">
      <c r="D35" s="951"/>
      <c r="E35" s="950"/>
      <c r="F35" s="1155"/>
      <c r="G35" s="1155"/>
      <c r="H35" s="1155"/>
      <c r="I35" s="1155"/>
      <c r="J35" s="1155"/>
    </row>
    <row r="36" spans="4:10" x14ac:dyDescent="0.2">
      <c r="D36" s="951"/>
      <c r="E36" s="950"/>
      <c r="F36" s="1155"/>
      <c r="G36" s="1155"/>
      <c r="H36" s="1155"/>
      <c r="I36" s="1155"/>
      <c r="J36" s="1155"/>
    </row>
    <row r="37" spans="4:10" x14ac:dyDescent="0.2">
      <c r="D37" s="951"/>
      <c r="E37" s="950"/>
      <c r="F37" s="1155"/>
      <c r="G37" s="1155"/>
      <c r="H37" s="1155"/>
      <c r="I37" s="1155"/>
      <c r="J37" s="1155"/>
    </row>
    <row r="38" spans="4:10" x14ac:dyDescent="0.2">
      <c r="D38" s="951"/>
      <c r="E38" s="950"/>
      <c r="F38" s="1155"/>
      <c r="G38" s="1155"/>
      <c r="H38" s="1155"/>
      <c r="I38" s="1155"/>
      <c r="J38" s="1155"/>
    </row>
    <row r="39" spans="4:10" x14ac:dyDescent="0.2">
      <c r="D39" s="951"/>
      <c r="E39" s="950"/>
      <c r="F39" s="1155"/>
      <c r="G39" s="1155"/>
      <c r="H39" s="1155"/>
      <c r="I39" s="1155"/>
      <c r="J39" s="1155"/>
    </row>
    <row r="40" spans="4:10" x14ac:dyDescent="0.2">
      <c r="D40" s="951"/>
      <c r="E40" s="950"/>
      <c r="F40" s="1155"/>
      <c r="G40" s="1155"/>
      <c r="H40" s="1155"/>
      <c r="I40" s="1155"/>
      <c r="J40" s="1155"/>
    </row>
    <row r="41" spans="4:10" ht="21" x14ac:dyDescent="0.35">
      <c r="D41" s="631"/>
      <c r="E41" s="950"/>
      <c r="F41" s="1155"/>
      <c r="G41" s="1155"/>
      <c r="H41" s="1155"/>
      <c r="I41" s="1155"/>
      <c r="J41" s="1155"/>
    </row>
    <row r="42" spans="4:10" x14ac:dyDescent="0.2">
      <c r="D42" s="951"/>
      <c r="E42" s="950"/>
      <c r="F42" s="1155"/>
      <c r="G42" s="1155"/>
      <c r="H42" s="1155"/>
      <c r="I42" s="1155"/>
      <c r="J42" s="1155"/>
    </row>
    <row r="43" spans="4:10" x14ac:dyDescent="0.2">
      <c r="D43" s="951"/>
      <c r="E43" s="950"/>
      <c r="F43" s="1155"/>
      <c r="G43" s="1155"/>
      <c r="H43" s="1155"/>
      <c r="I43" s="1155"/>
      <c r="J43" s="1155"/>
    </row>
    <row r="44" spans="4:10" x14ac:dyDescent="0.2">
      <c r="D44" s="951"/>
      <c r="E44" s="950"/>
      <c r="F44" s="1155"/>
      <c r="G44" s="1155"/>
      <c r="H44" s="1155"/>
      <c r="I44" s="1155"/>
      <c r="J44" s="1155"/>
    </row>
    <row r="45" spans="4:10" x14ac:dyDescent="0.2">
      <c r="D45" s="951"/>
      <c r="E45" s="950"/>
      <c r="F45" s="1155"/>
      <c r="G45" s="1155"/>
      <c r="H45" s="1155"/>
      <c r="I45" s="1155"/>
      <c r="J45" s="1155"/>
    </row>
    <row r="46" spans="4:10" x14ac:dyDescent="0.2">
      <c r="D46" s="951"/>
      <c r="E46" s="950"/>
      <c r="F46" s="1155"/>
      <c r="G46" s="1155"/>
      <c r="H46" s="1155"/>
      <c r="I46" s="1155"/>
      <c r="J46" s="1155"/>
    </row>
    <row r="47" spans="4:10" x14ac:dyDescent="0.2">
      <c r="D47" s="951"/>
      <c r="E47" s="950"/>
      <c r="F47" s="1155"/>
      <c r="G47" s="1155"/>
      <c r="H47" s="1155"/>
      <c r="I47" s="1155"/>
      <c r="J47" s="1155"/>
    </row>
    <row r="48" spans="4:10" x14ac:dyDescent="0.2">
      <c r="D48" s="951"/>
      <c r="E48" s="950"/>
      <c r="F48" s="1155"/>
      <c r="G48" s="1155"/>
      <c r="H48" s="1155"/>
      <c r="I48" s="1155"/>
      <c r="J48" s="1155"/>
    </row>
    <row r="49" spans="4:10" ht="21" x14ac:dyDescent="0.35">
      <c r="D49" s="631"/>
      <c r="E49" s="950"/>
      <c r="F49" s="1155"/>
      <c r="G49" s="1155"/>
      <c r="H49" s="1155"/>
      <c r="I49" s="1155"/>
      <c r="J49" s="1155"/>
    </row>
    <row r="50" spans="4:10" x14ac:dyDescent="0.2">
      <c r="D50" s="951"/>
      <c r="E50" s="950"/>
      <c r="F50" s="1155"/>
      <c r="G50" s="1155"/>
      <c r="H50" s="1155"/>
      <c r="I50" s="1155"/>
      <c r="J50" s="1155"/>
    </row>
    <row r="51" spans="4:10" x14ac:dyDescent="0.2">
      <c r="D51" s="951"/>
      <c r="E51" s="950"/>
      <c r="F51" s="1155"/>
      <c r="G51" s="1155"/>
      <c r="H51" s="1155"/>
      <c r="I51" s="1155"/>
      <c r="J51" s="1155"/>
    </row>
    <row r="52" spans="4:10" x14ac:dyDescent="0.2">
      <c r="D52" s="951"/>
      <c r="E52" s="950"/>
      <c r="F52" s="1155"/>
      <c r="G52" s="1155"/>
      <c r="H52" s="1155"/>
      <c r="I52" s="1155"/>
      <c r="J52" s="1155"/>
    </row>
  </sheetData>
  <pageMargins left="0.7" right="0.7" top="0.75" bottom="0.75" header="0.3" footer="0.3"/>
  <pageSetup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36"/>
  <sheetViews>
    <sheetView showGridLines="0" zoomScaleNormal="100" workbookViewId="0"/>
  </sheetViews>
  <sheetFormatPr baseColWidth="10" defaultRowHeight="12.75" x14ac:dyDescent="0.2"/>
  <cols>
    <col min="1" max="1" width="23.42578125" style="952" customWidth="1"/>
    <col min="2" max="2" width="31.5703125" style="952" customWidth="1"/>
    <col min="3" max="3" width="12.85546875" style="952" bestFit="1" customWidth="1"/>
    <col min="4" max="11" width="12.7109375" style="952" customWidth="1"/>
    <col min="12" max="12" width="11.7109375" style="952" customWidth="1"/>
    <col min="13" max="16384" width="11.42578125" style="952"/>
  </cols>
  <sheetData>
    <row r="3" spans="2:13" ht="38.25" customHeight="1" x14ac:dyDescent="0.25">
      <c r="B3" s="1597" t="s">
        <v>1822</v>
      </c>
      <c r="C3" s="1597"/>
      <c r="D3" s="1597"/>
      <c r="E3" s="1597"/>
      <c r="F3" s="1597"/>
      <c r="G3" s="1597"/>
      <c r="H3" s="1597"/>
      <c r="I3" s="1597"/>
      <c r="J3" s="1597"/>
      <c r="K3" s="1597"/>
      <c r="L3" s="1597"/>
      <c r="M3" s="1" t="s">
        <v>2</v>
      </c>
    </row>
    <row r="4" spans="2:13" ht="12.75" customHeight="1" x14ac:dyDescent="0.2">
      <c r="B4" s="1903" t="s">
        <v>1823</v>
      </c>
      <c r="C4" s="1903"/>
      <c r="D4" s="1903"/>
      <c r="E4" s="1903"/>
      <c r="F4" s="1903"/>
      <c r="G4" s="1903"/>
      <c r="H4" s="1903"/>
      <c r="I4" s="1903"/>
      <c r="J4" s="1903"/>
      <c r="K4" s="1903"/>
      <c r="L4" s="1903"/>
    </row>
    <row r="5" spans="2:13" ht="12.75" customHeight="1" x14ac:dyDescent="0.2">
      <c r="B5" s="1903" t="s">
        <v>1824</v>
      </c>
      <c r="C5" s="1903"/>
      <c r="D5" s="1903"/>
      <c r="E5" s="1903"/>
      <c r="F5" s="1903"/>
      <c r="G5" s="1903"/>
      <c r="H5" s="1903"/>
      <c r="I5" s="1903"/>
      <c r="J5" s="1903"/>
      <c r="K5" s="1903"/>
      <c r="L5" s="1903"/>
    </row>
    <row r="6" spans="2:13" ht="15.75" customHeight="1" x14ac:dyDescent="0.25">
      <c r="B6" s="1904" t="s">
        <v>1825</v>
      </c>
      <c r="C6" s="1904"/>
      <c r="D6" s="1904"/>
      <c r="E6" s="1904"/>
      <c r="F6" s="1904"/>
      <c r="G6" s="1904"/>
      <c r="H6" s="1904"/>
      <c r="I6" s="1904"/>
      <c r="J6" s="1904"/>
      <c r="K6" s="1904"/>
      <c r="L6" s="1904"/>
    </row>
    <row r="7" spans="2:13" ht="13.5" thickBot="1" x14ac:dyDescent="0.25">
      <c r="B7" s="955"/>
      <c r="C7" s="955"/>
      <c r="D7" s="955"/>
      <c r="E7" s="955"/>
      <c r="F7" s="955"/>
      <c r="G7" s="955"/>
      <c r="H7" s="955"/>
      <c r="I7" s="955"/>
      <c r="J7" s="955"/>
      <c r="K7" s="955"/>
    </row>
    <row r="8" spans="2:13" ht="15.75" customHeight="1" x14ac:dyDescent="0.2">
      <c r="B8" s="1011"/>
      <c r="C8" s="1011"/>
      <c r="D8" s="1011"/>
      <c r="E8" s="1011"/>
      <c r="F8" s="1011"/>
      <c r="G8" s="1011"/>
      <c r="H8" s="1011"/>
      <c r="I8" s="1011"/>
      <c r="J8" s="1011"/>
      <c r="K8" s="1011"/>
      <c r="L8" s="1011"/>
    </row>
    <row r="9" spans="2:13" ht="21" customHeight="1" x14ac:dyDescent="0.2">
      <c r="B9" s="1145" t="s">
        <v>1826</v>
      </c>
      <c r="C9" s="1145">
        <v>2007</v>
      </c>
      <c r="D9" s="1145">
        <v>2008</v>
      </c>
      <c r="E9" s="1145">
        <v>2009</v>
      </c>
      <c r="F9" s="1145">
        <v>2010</v>
      </c>
      <c r="G9" s="1145">
        <v>2011</v>
      </c>
      <c r="H9" s="1145">
        <v>2012</v>
      </c>
      <c r="I9" s="1145">
        <v>2013</v>
      </c>
      <c r="J9" s="1145">
        <v>2014</v>
      </c>
      <c r="K9" s="1145">
        <v>2015</v>
      </c>
      <c r="L9" s="1145" t="s">
        <v>18</v>
      </c>
    </row>
    <row r="10" spans="2:13" ht="32.25" x14ac:dyDescent="0.25">
      <c r="B10" s="1016" t="s">
        <v>1827</v>
      </c>
      <c r="C10" s="1017">
        <v>0</v>
      </c>
      <c r="D10" s="1017">
        <v>0</v>
      </c>
      <c r="E10" s="1017">
        <v>0</v>
      </c>
      <c r="F10" s="1017">
        <v>0</v>
      </c>
      <c r="G10" s="1017">
        <v>1928</v>
      </c>
      <c r="H10" s="1017">
        <v>164175</v>
      </c>
      <c r="I10" s="1017">
        <v>461748</v>
      </c>
      <c r="J10" s="1017">
        <v>888038</v>
      </c>
      <c r="K10" s="1017">
        <v>1152512</v>
      </c>
      <c r="L10" s="1018">
        <v>2668401</v>
      </c>
    </row>
    <row r="11" spans="2:13" ht="34.5" customHeight="1" x14ac:dyDescent="0.25">
      <c r="B11" s="1016" t="s">
        <v>1828</v>
      </c>
      <c r="C11" s="1017">
        <v>3356</v>
      </c>
      <c r="D11" s="1017">
        <v>42979</v>
      </c>
      <c r="E11" s="1017">
        <v>102464</v>
      </c>
      <c r="F11" s="1017">
        <v>232455</v>
      </c>
      <c r="G11" s="1017">
        <v>314799</v>
      </c>
      <c r="H11" s="1017">
        <v>406365</v>
      </c>
      <c r="I11" s="1017">
        <v>532902</v>
      </c>
      <c r="J11" s="1017">
        <v>700369</v>
      </c>
      <c r="K11" s="1017">
        <v>813061</v>
      </c>
      <c r="L11" s="1018">
        <v>3148750</v>
      </c>
    </row>
    <row r="12" spans="2:13" ht="15.75" x14ac:dyDescent="0.25">
      <c r="B12" s="837" t="s">
        <v>18</v>
      </c>
      <c r="C12" s="1156">
        <v>3356</v>
      </c>
      <c r="D12" s="1156">
        <v>42979</v>
      </c>
      <c r="E12" s="1156">
        <v>102464</v>
      </c>
      <c r="F12" s="1156">
        <v>232455</v>
      </c>
      <c r="G12" s="1156">
        <v>316727</v>
      </c>
      <c r="H12" s="1156">
        <v>570540</v>
      </c>
      <c r="I12" s="1156">
        <v>994650</v>
      </c>
      <c r="J12" s="1156">
        <v>1588407</v>
      </c>
      <c r="K12" s="1156">
        <v>1965573</v>
      </c>
      <c r="L12" s="1156">
        <v>5817151</v>
      </c>
    </row>
    <row r="13" spans="2:13" ht="15" customHeight="1" x14ac:dyDescent="0.2">
      <c r="B13" s="1905" t="s">
        <v>1829</v>
      </c>
      <c r="C13" s="1905"/>
      <c r="D13" s="1905"/>
      <c r="E13" s="1905"/>
      <c r="F13" s="1905"/>
      <c r="G13" s="1905"/>
      <c r="H13" s="1905"/>
      <c r="I13" s="1905"/>
      <c r="J13" s="1905"/>
      <c r="K13" s="1146"/>
      <c r="L13" s="956"/>
    </row>
    <row r="14" spans="2:13" ht="15" customHeight="1" x14ac:dyDescent="0.2">
      <c r="B14" s="1906" t="s">
        <v>1830</v>
      </c>
      <c r="C14" s="1906"/>
      <c r="D14" s="1906"/>
      <c r="E14" s="1906"/>
      <c r="F14" s="1906"/>
      <c r="G14" s="1906"/>
      <c r="H14" s="1906"/>
      <c r="I14" s="1906"/>
      <c r="J14" s="1906"/>
      <c r="K14" s="1147"/>
      <c r="L14" s="957"/>
    </row>
    <row r="15" spans="2:13" ht="6.75" customHeight="1" x14ac:dyDescent="0.2">
      <c r="B15" s="956"/>
      <c r="C15" s="956"/>
      <c r="D15" s="956"/>
      <c r="E15" s="956"/>
      <c r="F15" s="956"/>
      <c r="G15" s="958"/>
      <c r="H15" s="958"/>
      <c r="I15" s="958"/>
      <c r="J15" s="958"/>
      <c r="K15" s="958"/>
      <c r="L15" s="958"/>
    </row>
    <row r="16" spans="2:13" x14ac:dyDescent="0.2">
      <c r="C16" s="959"/>
      <c r="D16" s="959"/>
      <c r="E16" s="959"/>
      <c r="F16" s="959"/>
      <c r="G16" s="960"/>
      <c r="H16" s="961"/>
      <c r="I16" s="961"/>
      <c r="J16" s="961"/>
      <c r="K16" s="961"/>
      <c r="L16" s="960"/>
    </row>
    <row r="17" spans="3:12" x14ac:dyDescent="0.2">
      <c r="C17" s="962"/>
      <c r="D17" s="962"/>
      <c r="E17" s="962"/>
      <c r="F17" s="962"/>
      <c r="G17" s="960"/>
      <c r="H17" s="961"/>
      <c r="I17" s="961"/>
      <c r="J17" s="961"/>
      <c r="K17" s="961"/>
      <c r="L17" s="963"/>
    </row>
    <row r="18" spans="3:12" ht="18" x14ac:dyDescent="0.25">
      <c r="C18" s="1597" t="s">
        <v>1831</v>
      </c>
      <c r="D18" s="1597"/>
      <c r="E18" s="1597"/>
      <c r="F18" s="1597"/>
      <c r="G18" s="1" t="s">
        <v>2</v>
      </c>
      <c r="H18" s="1157"/>
      <c r="I18" s="1157"/>
      <c r="J18" s="1157"/>
      <c r="K18" s="1157"/>
      <c r="L18" s="637"/>
    </row>
    <row r="19" spans="3:12" ht="33" customHeight="1" x14ac:dyDescent="0.2">
      <c r="C19" s="1900" t="s">
        <v>1832</v>
      </c>
      <c r="D19" s="1900"/>
      <c r="E19" s="1900"/>
      <c r="F19" s="1900"/>
      <c r="G19" s="637"/>
      <c r="H19" s="637"/>
      <c r="I19" s="637"/>
      <c r="J19" s="637"/>
      <c r="K19" s="637"/>
      <c r="L19" s="637"/>
    </row>
    <row r="20" spans="3:12" ht="16.5" thickBot="1" x14ac:dyDescent="0.3">
      <c r="C20" s="1901">
        <v>2015</v>
      </c>
      <c r="D20" s="1901"/>
      <c r="E20" s="1901"/>
      <c r="F20" s="1901"/>
    </row>
    <row r="21" spans="3:12" x14ac:dyDescent="0.2">
      <c r="C21" s="1012"/>
      <c r="D21" s="1012"/>
      <c r="E21" s="1012"/>
      <c r="F21" s="1012"/>
    </row>
    <row r="22" spans="3:12" ht="33.75" customHeight="1" x14ac:dyDescent="0.2">
      <c r="C22" s="1145"/>
      <c r="D22" s="1902" t="s">
        <v>1833</v>
      </c>
      <c r="E22" s="1902"/>
      <c r="F22" s="1145"/>
    </row>
    <row r="23" spans="3:12" ht="15" x14ac:dyDescent="0.2">
      <c r="C23" s="735" t="s">
        <v>1834</v>
      </c>
      <c r="D23" s="736" t="s">
        <v>1835</v>
      </c>
      <c r="E23" s="736" t="s">
        <v>1836</v>
      </c>
      <c r="F23" s="735" t="s">
        <v>18</v>
      </c>
      <c r="H23" s="964"/>
      <c r="I23" s="965"/>
      <c r="J23" s="964"/>
      <c r="K23" s="964"/>
    </row>
    <row r="24" spans="3:12" ht="15.75" x14ac:dyDescent="0.25">
      <c r="C24" s="1008" t="s">
        <v>356</v>
      </c>
      <c r="D24" s="1009">
        <v>72291</v>
      </c>
      <c r="E24" s="1009">
        <v>47591</v>
      </c>
      <c r="F24" s="1010">
        <v>119882</v>
      </c>
      <c r="H24" s="966"/>
      <c r="I24" s="967"/>
      <c r="J24" s="968"/>
      <c r="K24" s="968"/>
    </row>
    <row r="25" spans="3:12" ht="15.75" x14ac:dyDescent="0.25">
      <c r="C25" s="1008" t="s">
        <v>358</v>
      </c>
      <c r="D25" s="1009">
        <v>67465</v>
      </c>
      <c r="E25" s="1009">
        <v>41592</v>
      </c>
      <c r="F25" s="1010">
        <v>109057</v>
      </c>
      <c r="H25" s="966"/>
      <c r="I25" s="967"/>
      <c r="J25" s="968"/>
      <c r="K25" s="968"/>
    </row>
    <row r="26" spans="3:12" ht="15.75" x14ac:dyDescent="0.25">
      <c r="C26" s="1008" t="s">
        <v>344</v>
      </c>
      <c r="D26" s="1009">
        <v>89407</v>
      </c>
      <c r="E26" s="1009">
        <v>62461</v>
      </c>
      <c r="F26" s="1010">
        <v>151868</v>
      </c>
      <c r="H26" s="966"/>
      <c r="I26" s="967"/>
      <c r="J26" s="968"/>
      <c r="K26" s="968"/>
    </row>
    <row r="27" spans="3:12" ht="15.75" x14ac:dyDescent="0.25">
      <c r="C27" s="1008" t="s">
        <v>351</v>
      </c>
      <c r="D27" s="1009">
        <v>91109</v>
      </c>
      <c r="E27" s="1009">
        <v>65999</v>
      </c>
      <c r="F27" s="1010">
        <v>157108</v>
      </c>
      <c r="H27" s="966"/>
      <c r="I27" s="967"/>
      <c r="J27" s="968"/>
      <c r="K27" s="968"/>
    </row>
    <row r="28" spans="3:12" ht="15.75" x14ac:dyDescent="0.25">
      <c r="C28" s="1008" t="s">
        <v>357</v>
      </c>
      <c r="D28" s="1009">
        <v>91857</v>
      </c>
      <c r="E28" s="1009">
        <v>67175</v>
      </c>
      <c r="F28" s="1010">
        <v>159032</v>
      </c>
      <c r="H28" s="966"/>
      <c r="I28" s="967"/>
      <c r="J28" s="968"/>
      <c r="K28" s="968"/>
    </row>
    <row r="29" spans="3:12" ht="15.75" x14ac:dyDescent="0.25">
      <c r="C29" s="1008" t="s">
        <v>345</v>
      </c>
      <c r="D29" s="1009">
        <v>104585</v>
      </c>
      <c r="E29" s="1009">
        <v>77791</v>
      </c>
      <c r="F29" s="1010">
        <v>182376</v>
      </c>
      <c r="H29" s="966"/>
      <c r="I29" s="967"/>
      <c r="J29" s="968"/>
      <c r="K29" s="968"/>
    </row>
    <row r="30" spans="3:12" ht="15.75" x14ac:dyDescent="0.25">
      <c r="C30" s="1008" t="s">
        <v>347</v>
      </c>
      <c r="D30" s="1009">
        <v>106757</v>
      </c>
      <c r="E30" s="1009">
        <v>75549</v>
      </c>
      <c r="F30" s="1010">
        <v>182306</v>
      </c>
      <c r="H30" s="966"/>
      <c r="I30" s="967"/>
      <c r="J30" s="968"/>
      <c r="K30" s="968"/>
    </row>
    <row r="31" spans="3:12" ht="15.75" x14ac:dyDescent="0.25">
      <c r="C31" s="1008" t="s">
        <v>354</v>
      </c>
      <c r="D31" s="1009">
        <v>111712</v>
      </c>
      <c r="E31" s="1009">
        <v>83793</v>
      </c>
      <c r="F31" s="1010">
        <v>195505</v>
      </c>
      <c r="H31" s="966"/>
      <c r="I31" s="967"/>
      <c r="J31" s="968"/>
      <c r="K31" s="968"/>
    </row>
    <row r="32" spans="3:12" ht="15.75" x14ac:dyDescent="0.25">
      <c r="C32" s="1008" t="s">
        <v>352</v>
      </c>
      <c r="D32" s="1009">
        <v>105192</v>
      </c>
      <c r="E32" s="1009">
        <v>75086</v>
      </c>
      <c r="F32" s="1010">
        <v>180278</v>
      </c>
      <c r="H32" s="966"/>
      <c r="I32" s="967"/>
      <c r="J32" s="968"/>
      <c r="K32" s="968"/>
    </row>
    <row r="33" spans="3:11" ht="15.75" x14ac:dyDescent="0.25">
      <c r="C33" s="1008" t="s">
        <v>353</v>
      </c>
      <c r="D33" s="1009">
        <v>107607</v>
      </c>
      <c r="E33" s="1009">
        <v>76067</v>
      </c>
      <c r="F33" s="1010">
        <v>183674</v>
      </c>
      <c r="H33" s="966"/>
      <c r="I33" s="967"/>
      <c r="J33" s="968"/>
      <c r="K33" s="968"/>
    </row>
    <row r="34" spans="3:11" ht="15.75" x14ac:dyDescent="0.25">
      <c r="C34" s="1008" t="s">
        <v>348</v>
      </c>
      <c r="D34" s="1009">
        <v>108386</v>
      </c>
      <c r="E34" s="1009">
        <v>75111</v>
      </c>
      <c r="F34" s="1010">
        <v>183497</v>
      </c>
      <c r="H34" s="966"/>
      <c r="I34" s="967"/>
      <c r="J34" s="968"/>
      <c r="K34" s="968"/>
    </row>
    <row r="35" spans="3:11" ht="15.75" x14ac:dyDescent="0.25">
      <c r="C35" s="1008" t="s">
        <v>350</v>
      </c>
      <c r="D35" s="1009">
        <v>96144</v>
      </c>
      <c r="E35" s="1009">
        <v>64846</v>
      </c>
      <c r="F35" s="1010">
        <v>160990</v>
      </c>
      <c r="H35" s="966"/>
      <c r="I35" s="967"/>
      <c r="J35" s="968"/>
      <c r="K35" s="968"/>
    </row>
    <row r="36" spans="3:11" ht="15.75" x14ac:dyDescent="0.25">
      <c r="C36" s="837" t="s">
        <v>18</v>
      </c>
      <c r="D36" s="7">
        <v>1152512</v>
      </c>
      <c r="E36" s="7">
        <v>813061</v>
      </c>
      <c r="F36" s="7">
        <v>1965573</v>
      </c>
    </row>
  </sheetData>
  <mergeCells count="10">
    <mergeCell ref="C18:F18"/>
    <mergeCell ref="C19:F19"/>
    <mergeCell ref="C20:F20"/>
    <mergeCell ref="D22:E22"/>
    <mergeCell ref="B3:L3"/>
    <mergeCell ref="B4:L4"/>
    <mergeCell ref="B5:L5"/>
    <mergeCell ref="B6:L6"/>
    <mergeCell ref="B13:J13"/>
    <mergeCell ref="B14:J14"/>
  </mergeCells>
  <hyperlinks>
    <hyperlink ref="M3" location="'Indice Total '!A172" display="Volver"/>
    <hyperlink ref="G18" location="'Indice Total '!A172" display="Volver"/>
  </hyperlinks>
  <pageMargins left="0.7" right="0.7" top="0.75" bottom="0.75" header="0.3" footer="0.3"/>
  <pageSetup paperSize="14"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32"/>
  <sheetViews>
    <sheetView showGridLines="0" zoomScaleNormal="100" workbookViewId="0"/>
  </sheetViews>
  <sheetFormatPr baseColWidth="10" defaultRowHeight="12.75" x14ac:dyDescent="0.2"/>
  <cols>
    <col min="1" max="1" width="23.5703125" style="969" customWidth="1"/>
    <col min="2" max="2" width="29" style="969" customWidth="1"/>
    <col min="3" max="3" width="12.5703125" style="969" bestFit="1" customWidth="1"/>
    <col min="4" max="4" width="11.7109375" style="969" customWidth="1"/>
    <col min="5" max="5" width="12.5703125" style="969" bestFit="1" customWidth="1"/>
    <col min="6" max="16384" width="11.42578125" style="969"/>
  </cols>
  <sheetData>
    <row r="3" spans="2:7" ht="18" x14ac:dyDescent="0.25">
      <c r="B3" s="1597" t="s">
        <v>1837</v>
      </c>
      <c r="C3" s="1597"/>
      <c r="D3" s="1597"/>
      <c r="E3" s="1597"/>
      <c r="F3" s="1" t="s">
        <v>2</v>
      </c>
    </row>
    <row r="4" spans="2:7" ht="39.75" customHeight="1" x14ac:dyDescent="0.2">
      <c r="B4" s="1903" t="s">
        <v>1838</v>
      </c>
      <c r="C4" s="1903"/>
      <c r="D4" s="1903"/>
      <c r="E4" s="1903"/>
      <c r="F4" s="953"/>
    </row>
    <row r="5" spans="2:7" ht="15.75" x14ac:dyDescent="0.25">
      <c r="B5" s="1904">
        <v>2015</v>
      </c>
      <c r="C5" s="1904"/>
      <c r="D5" s="1904"/>
      <c r="E5" s="1904"/>
      <c r="F5" s="954"/>
    </row>
    <row r="6" spans="2:7" ht="13.5" thickBot="1" x14ac:dyDescent="0.25">
      <c r="B6" s="952"/>
      <c r="C6" s="952"/>
      <c r="D6" s="952"/>
      <c r="E6" s="952"/>
      <c r="F6" s="952"/>
    </row>
    <row r="7" spans="2:7" x14ac:dyDescent="0.2">
      <c r="B7" s="1011"/>
      <c r="C7" s="1011"/>
      <c r="D7" s="1011"/>
      <c r="E7" s="1011"/>
      <c r="F7" s="955"/>
    </row>
    <row r="8" spans="2:7" ht="24.75" customHeight="1" x14ac:dyDescent="0.2">
      <c r="B8" s="728" t="s">
        <v>1839</v>
      </c>
      <c r="C8" s="728" t="s">
        <v>1835</v>
      </c>
      <c r="D8" s="728" t="s">
        <v>1836</v>
      </c>
      <c r="E8" s="728" t="s">
        <v>18</v>
      </c>
      <c r="G8" s="964"/>
    </row>
    <row r="9" spans="2:7" ht="15.75" x14ac:dyDescent="0.25">
      <c r="B9" s="1019" t="s">
        <v>1840</v>
      </c>
      <c r="C9" s="1148">
        <v>293501</v>
      </c>
      <c r="D9" s="1148">
        <v>205911</v>
      </c>
      <c r="E9" s="1148">
        <v>499412</v>
      </c>
      <c r="G9" s="968"/>
    </row>
    <row r="10" spans="2:7" ht="15.75" x14ac:dyDescent="0.25">
      <c r="B10" s="1019" t="s">
        <v>1841</v>
      </c>
      <c r="C10" s="1148">
        <v>247768</v>
      </c>
      <c r="D10" s="1148">
        <v>172211</v>
      </c>
      <c r="E10" s="1148">
        <v>419979</v>
      </c>
      <c r="G10" s="968"/>
    </row>
    <row r="11" spans="2:7" ht="15.75" x14ac:dyDescent="0.25">
      <c r="B11" s="1019" t="s">
        <v>1842</v>
      </c>
      <c r="C11" s="1148">
        <v>221039</v>
      </c>
      <c r="D11" s="1148">
        <v>153967</v>
      </c>
      <c r="E11" s="1148">
        <v>375006</v>
      </c>
      <c r="G11" s="968"/>
    </row>
    <row r="12" spans="2:7" ht="15.75" x14ac:dyDescent="0.25">
      <c r="B12" s="1019" t="s">
        <v>1843</v>
      </c>
      <c r="C12" s="1148">
        <v>187579</v>
      </c>
      <c r="D12" s="1148">
        <v>130311</v>
      </c>
      <c r="E12" s="1148">
        <v>317890</v>
      </c>
      <c r="G12" s="968"/>
    </row>
    <row r="13" spans="2:7" ht="15" customHeight="1" x14ac:dyDescent="0.25">
      <c r="B13" s="1019" t="s">
        <v>1844</v>
      </c>
      <c r="C13" s="1148">
        <v>159944</v>
      </c>
      <c r="D13" s="1148">
        <v>104139</v>
      </c>
      <c r="E13" s="1148">
        <v>264083</v>
      </c>
      <c r="G13" s="968"/>
    </row>
    <row r="14" spans="2:7" ht="15" customHeight="1" x14ac:dyDescent="0.25">
      <c r="B14" s="1019" t="s">
        <v>1845</v>
      </c>
      <c r="C14" s="1148">
        <v>32622</v>
      </c>
      <c r="D14" s="1148">
        <v>28697</v>
      </c>
      <c r="E14" s="1148">
        <v>61319</v>
      </c>
      <c r="G14" s="968"/>
    </row>
    <row r="15" spans="2:7" ht="15.75" x14ac:dyDescent="0.25">
      <c r="B15" s="1019" t="s">
        <v>1846</v>
      </c>
      <c r="C15" s="1148">
        <v>10059</v>
      </c>
      <c r="D15" s="1148">
        <v>17825</v>
      </c>
      <c r="E15" s="1148">
        <v>27884</v>
      </c>
      <c r="G15" s="968"/>
    </row>
    <row r="16" spans="2:7" ht="15.75" x14ac:dyDescent="0.25">
      <c r="B16" s="837" t="s">
        <v>18</v>
      </c>
      <c r="C16" s="7">
        <v>1152512</v>
      </c>
      <c r="D16" s="7">
        <v>813061</v>
      </c>
      <c r="E16" s="7">
        <v>1965573</v>
      </c>
    </row>
    <row r="17" spans="2:7" ht="35.25" customHeight="1" x14ac:dyDescent="0.2"/>
    <row r="18" spans="2:7" ht="18" x14ac:dyDescent="0.25">
      <c r="B18" s="1597" t="s">
        <v>1847</v>
      </c>
      <c r="C18" s="1597"/>
      <c r="D18" s="1597"/>
      <c r="E18" s="1013"/>
      <c r="F18" s="1" t="s">
        <v>2</v>
      </c>
    </row>
    <row r="19" spans="2:7" ht="51.75" customHeight="1" x14ac:dyDescent="0.2">
      <c r="B19" s="1908" t="s">
        <v>1848</v>
      </c>
      <c r="C19" s="1908"/>
      <c r="D19" s="1908"/>
      <c r="E19" s="1014"/>
    </row>
    <row r="20" spans="2:7" ht="15.75" x14ac:dyDescent="0.25">
      <c r="B20" s="1015">
        <v>2015</v>
      </c>
      <c r="C20" s="1015"/>
      <c r="D20" s="1015"/>
    </row>
    <row r="21" spans="2:7" ht="16.5" thickBot="1" x14ac:dyDescent="0.3">
      <c r="E21" s="1015"/>
    </row>
    <row r="22" spans="2:7" x14ac:dyDescent="0.2">
      <c r="B22" s="1020"/>
      <c r="C22" s="1020"/>
      <c r="D22" s="1020"/>
    </row>
    <row r="23" spans="2:7" ht="31.5" customHeight="1" x14ac:dyDescent="0.2">
      <c r="B23" s="728" t="s">
        <v>1849</v>
      </c>
      <c r="C23" s="1909" t="s">
        <v>2039</v>
      </c>
      <c r="D23" s="1909"/>
      <c r="E23" s="971"/>
      <c r="G23" s="964"/>
    </row>
    <row r="24" spans="2:7" ht="15.75" customHeight="1" x14ac:dyDescent="0.25">
      <c r="B24" s="1019" t="s">
        <v>1850</v>
      </c>
      <c r="C24" s="1910">
        <v>762542</v>
      </c>
      <c r="D24" s="1910"/>
      <c r="E24" s="971"/>
      <c r="G24" s="968"/>
    </row>
    <row r="25" spans="2:7" ht="15.75" customHeight="1" x14ac:dyDescent="0.25">
      <c r="B25" s="1019" t="s">
        <v>1851</v>
      </c>
      <c r="C25" s="1910">
        <v>73352</v>
      </c>
      <c r="D25" s="1910"/>
      <c r="E25" s="971"/>
      <c r="G25" s="968"/>
    </row>
    <row r="26" spans="2:7" ht="15.75" customHeight="1" x14ac:dyDescent="0.25">
      <c r="B26" s="1019" t="s">
        <v>1852</v>
      </c>
      <c r="C26" s="1910">
        <v>47207</v>
      </c>
      <c r="D26" s="1910"/>
      <c r="E26" s="971"/>
      <c r="G26" s="968"/>
    </row>
    <row r="27" spans="2:7" ht="15.75" customHeight="1" x14ac:dyDescent="0.25">
      <c r="B27" s="1019" t="s">
        <v>1853</v>
      </c>
      <c r="C27" s="1910">
        <v>9983</v>
      </c>
      <c r="D27" s="1910"/>
      <c r="E27" s="971"/>
      <c r="G27" s="968"/>
    </row>
    <row r="28" spans="2:7" ht="15.75" customHeight="1" x14ac:dyDescent="0.25">
      <c r="B28" s="1019" t="s">
        <v>1854</v>
      </c>
      <c r="C28" s="1910">
        <v>2679</v>
      </c>
      <c r="D28" s="1910"/>
      <c r="E28" s="971"/>
      <c r="G28" s="968"/>
    </row>
    <row r="29" spans="2:7" ht="15.75" x14ac:dyDescent="0.2">
      <c r="B29" s="1021" t="s">
        <v>1855</v>
      </c>
      <c r="C29" s="1907">
        <f>SUM(C24:D28)</f>
        <v>895763</v>
      </c>
      <c r="D29" s="1907"/>
      <c r="E29" s="971"/>
    </row>
    <row r="30" spans="2:7" ht="12.75" customHeight="1" x14ac:dyDescent="0.25">
      <c r="B30" s="972"/>
      <c r="C30" s="973"/>
      <c r="D30" s="974"/>
      <c r="E30" s="975"/>
    </row>
    <row r="31" spans="2:7" ht="15.75" x14ac:dyDescent="0.25">
      <c r="B31" s="972"/>
      <c r="C31" s="973"/>
      <c r="D31" s="974"/>
      <c r="E31" s="975"/>
    </row>
    <row r="32" spans="2:7" ht="15.75" x14ac:dyDescent="0.25">
      <c r="B32" s="972"/>
      <c r="C32" s="973"/>
      <c r="D32" s="974"/>
      <c r="E32" s="973"/>
    </row>
  </sheetData>
  <mergeCells count="12">
    <mergeCell ref="C29:D29"/>
    <mergeCell ref="B3:E3"/>
    <mergeCell ref="B4:E4"/>
    <mergeCell ref="B5:E5"/>
    <mergeCell ref="B18:D18"/>
    <mergeCell ref="B19:D19"/>
    <mergeCell ref="C23:D23"/>
    <mergeCell ref="C24:D24"/>
    <mergeCell ref="C25:D25"/>
    <mergeCell ref="C26:D26"/>
    <mergeCell ref="C27:D27"/>
    <mergeCell ref="C28:D28"/>
  </mergeCells>
  <hyperlinks>
    <hyperlink ref="F3" location="'Indice Total '!A172" display="Volver"/>
    <hyperlink ref="F18" location="'Indice Total '!A172" display="Volver"/>
  </hyperlinks>
  <pageMargins left="0.7" right="0.7" top="0.75" bottom="0.75" header="0.3" footer="0.3"/>
  <pageSetup paperSize="14"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7"/>
  <sheetViews>
    <sheetView showGridLines="0" workbookViewId="0"/>
  </sheetViews>
  <sheetFormatPr baseColWidth="10" defaultRowHeight="12.75" x14ac:dyDescent="0.2"/>
  <cols>
    <col min="1" max="1" width="22.85546875" style="992" customWidth="1"/>
    <col min="2" max="2" width="33.7109375" style="992" customWidth="1"/>
    <col min="3" max="7" width="12.7109375" style="992" customWidth="1"/>
    <col min="8" max="10" width="11.42578125" style="992"/>
    <col min="11" max="11" width="12.28515625" style="992" customWidth="1"/>
    <col min="12" max="16384" width="11.42578125" style="992"/>
  </cols>
  <sheetData>
    <row r="1" spans="2:14" ht="44.25" customHeight="1" x14ac:dyDescent="0.2"/>
    <row r="2" spans="2:14" ht="18" x14ac:dyDescent="0.25">
      <c r="B2" s="1597" t="s">
        <v>66</v>
      </c>
      <c r="C2" s="1649"/>
      <c r="D2" s="1649"/>
      <c r="E2" s="1649"/>
      <c r="F2" s="1649"/>
      <c r="G2" s="1649"/>
      <c r="H2" s="1" t="s">
        <v>2</v>
      </c>
    </row>
    <row r="3" spans="2:14" ht="35.25" customHeight="1" x14ac:dyDescent="0.2">
      <c r="B3" s="1601" t="s">
        <v>725</v>
      </c>
      <c r="C3" s="1650"/>
      <c r="D3" s="1650"/>
      <c r="E3" s="1650"/>
      <c r="F3" s="1650"/>
      <c r="G3" s="1650"/>
    </row>
    <row r="4" spans="2:14" ht="15.75" customHeight="1" thickBot="1" x14ac:dyDescent="0.3">
      <c r="B4" s="1651" t="s">
        <v>757</v>
      </c>
      <c r="C4" s="1609"/>
      <c r="D4" s="1609"/>
      <c r="E4" s="1609"/>
      <c r="F4" s="1609"/>
      <c r="G4" s="1609"/>
      <c r="J4" s="396"/>
      <c r="K4" s="396"/>
      <c r="L4" s="396"/>
      <c r="M4" s="396"/>
      <c r="N4" s="396"/>
    </row>
    <row r="5" spans="2:14" x14ac:dyDescent="0.2">
      <c r="B5" s="434"/>
      <c r="C5" s="434"/>
      <c r="D5" s="435"/>
      <c r="E5" s="436"/>
      <c r="F5" s="436"/>
      <c r="G5" s="436"/>
    </row>
    <row r="6" spans="2:14" ht="21" customHeight="1" x14ac:dyDescent="0.2">
      <c r="B6" s="11" t="s">
        <v>3</v>
      </c>
      <c r="C6" s="500">
        <v>2011</v>
      </c>
      <c r="D6" s="500">
        <v>2012</v>
      </c>
      <c r="E6" s="500">
        <v>2013</v>
      </c>
      <c r="F6" s="500">
        <v>2014</v>
      </c>
      <c r="G6" s="500">
        <v>2015</v>
      </c>
    </row>
    <row r="7" spans="2:14" ht="21" customHeight="1" x14ac:dyDescent="0.2">
      <c r="B7" s="4" t="s">
        <v>12</v>
      </c>
      <c r="C7" s="37"/>
      <c r="D7" s="37"/>
      <c r="E7" s="37"/>
      <c r="F7" s="37"/>
      <c r="G7" s="37"/>
    </row>
    <row r="8" spans="2:14" ht="21" customHeight="1" x14ac:dyDescent="0.2">
      <c r="B8" s="38" t="s">
        <v>58</v>
      </c>
      <c r="C8" s="24">
        <v>37964</v>
      </c>
      <c r="D8" s="24">
        <v>38429</v>
      </c>
      <c r="E8" s="24">
        <v>41088.25</v>
      </c>
      <c r="F8" s="24">
        <v>44377</v>
      </c>
      <c r="G8" s="24">
        <v>53488.083333333336</v>
      </c>
      <c r="I8" s="39"/>
    </row>
    <row r="9" spans="2:14" ht="21" customHeight="1" x14ac:dyDescent="0.2">
      <c r="B9" s="38" t="s">
        <v>5</v>
      </c>
      <c r="C9" s="24">
        <v>38121</v>
      </c>
      <c r="D9" s="24">
        <v>44953</v>
      </c>
      <c r="E9" s="24">
        <v>61748</v>
      </c>
      <c r="F9" s="24">
        <v>70816</v>
      </c>
      <c r="G9" s="24">
        <v>77740.166666666672</v>
      </c>
      <c r="H9" s="40"/>
      <c r="I9" s="39"/>
    </row>
    <row r="10" spans="2:14" ht="21" customHeight="1" x14ac:dyDescent="0.2">
      <c r="B10" s="38" t="s">
        <v>6</v>
      </c>
      <c r="C10" s="24">
        <v>14172</v>
      </c>
      <c r="D10" s="24">
        <v>14415</v>
      </c>
      <c r="E10" s="24">
        <v>14895.999999999998</v>
      </c>
      <c r="F10" s="24">
        <v>15263</v>
      </c>
      <c r="G10" s="24">
        <v>16125</v>
      </c>
      <c r="I10" s="39"/>
    </row>
    <row r="11" spans="2:14" ht="21" customHeight="1" x14ac:dyDescent="0.25">
      <c r="B11" s="41" t="s">
        <v>59</v>
      </c>
      <c r="C11" s="42">
        <v>90257</v>
      </c>
      <c r="D11" s="42">
        <v>97797</v>
      </c>
      <c r="E11" s="42">
        <v>117732.25</v>
      </c>
      <c r="F11" s="42">
        <v>130456</v>
      </c>
      <c r="G11" s="42">
        <v>147353.25</v>
      </c>
      <c r="I11" s="39"/>
    </row>
    <row r="12" spans="2:14" ht="21" customHeight="1" x14ac:dyDescent="0.25">
      <c r="B12" s="16" t="s">
        <v>707</v>
      </c>
      <c r="C12" s="42">
        <v>359283</v>
      </c>
      <c r="D12" s="42">
        <v>360696</v>
      </c>
      <c r="E12" s="42">
        <v>358012.91666666669</v>
      </c>
      <c r="F12" s="42">
        <v>351268.91666666663</v>
      </c>
      <c r="G12" s="42">
        <v>347159.25</v>
      </c>
      <c r="H12" s="40"/>
      <c r="I12" s="22"/>
    </row>
    <row r="13" spans="2:14" ht="21" customHeight="1" x14ac:dyDescent="0.25">
      <c r="B13" s="16" t="s">
        <v>708</v>
      </c>
      <c r="C13" s="42">
        <v>5</v>
      </c>
      <c r="D13" s="42">
        <v>5</v>
      </c>
      <c r="E13" s="42">
        <v>5</v>
      </c>
      <c r="F13" s="42">
        <v>5</v>
      </c>
      <c r="G13" s="42">
        <v>5</v>
      </c>
      <c r="H13" s="40"/>
      <c r="I13" s="22"/>
    </row>
    <row r="14" spans="2:14" ht="21" customHeight="1" x14ac:dyDescent="0.2">
      <c r="B14" s="4" t="s">
        <v>18</v>
      </c>
      <c r="C14" s="37">
        <v>449545</v>
      </c>
      <c r="D14" s="37">
        <v>458498</v>
      </c>
      <c r="E14" s="37">
        <v>475750.16666666669</v>
      </c>
      <c r="F14" s="37">
        <v>481729.91666666663</v>
      </c>
      <c r="G14" s="37">
        <v>494517.5</v>
      </c>
      <c r="I14" s="22"/>
    </row>
    <row r="15" spans="2:14" ht="33.75" customHeight="1" x14ac:dyDescent="0.2">
      <c r="B15" s="1627"/>
      <c r="C15" s="1627"/>
      <c r="D15" s="1627"/>
      <c r="E15" s="1627"/>
      <c r="F15" s="1627"/>
      <c r="G15" s="1627"/>
    </row>
    <row r="16" spans="2:14" x14ac:dyDescent="0.2">
      <c r="C16" s="1"/>
    </row>
    <row r="17" spans="2:2" x14ac:dyDescent="0.2">
      <c r="B17" s="14"/>
    </row>
  </sheetData>
  <mergeCells count="4">
    <mergeCell ref="B2:G2"/>
    <mergeCell ref="B3:G3"/>
    <mergeCell ref="B4:G4"/>
    <mergeCell ref="B15:G15"/>
  </mergeCells>
  <hyperlinks>
    <hyperlink ref="H2" location="'Indice Total '!A1" display="Volver"/>
  </hyperlinks>
  <pageMargins left="0.70866141732283472" right="0.70866141732283472" top="0.74803149606299213" bottom="0.74803149606299213" header="0.31496062992125984" footer="0.31496062992125984"/>
  <pageSetup scale="92"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6"/>
  <sheetViews>
    <sheetView showGridLines="0" zoomScaleNormal="100" workbookViewId="0"/>
  </sheetViews>
  <sheetFormatPr baseColWidth="10" defaultRowHeight="12.75" x14ac:dyDescent="0.2"/>
  <cols>
    <col min="1" max="1" width="23.5703125" style="969" customWidth="1"/>
    <col min="2" max="2" width="23.28515625" style="969" customWidth="1"/>
    <col min="3" max="5" width="13.7109375" style="969" customWidth="1"/>
    <col min="6" max="6" width="10.28515625" style="969" customWidth="1"/>
    <col min="7" max="16384" width="11.42578125" style="969"/>
  </cols>
  <sheetData>
    <row r="2" spans="2:6" ht="24.75" customHeight="1" x14ac:dyDescent="0.25">
      <c r="B2" s="1597" t="s">
        <v>1856</v>
      </c>
      <c r="C2" s="1597"/>
      <c r="D2" s="1597"/>
      <c r="E2" s="1597"/>
      <c r="F2" s="1" t="s">
        <v>2</v>
      </c>
    </row>
    <row r="3" spans="2:6" ht="12.75" customHeight="1" x14ac:dyDescent="0.25">
      <c r="B3" s="977"/>
      <c r="C3" s="977"/>
      <c r="D3" s="977"/>
      <c r="E3" s="977"/>
      <c r="F3" s="976"/>
    </row>
    <row r="4" spans="2:6" ht="48" customHeight="1" x14ac:dyDescent="0.2">
      <c r="B4" s="1908" t="s">
        <v>1857</v>
      </c>
      <c r="C4" s="1908"/>
      <c r="D4" s="1908"/>
      <c r="E4" s="1908"/>
      <c r="F4" s="970"/>
    </row>
    <row r="5" spans="2:6" ht="16.5" thickBot="1" x14ac:dyDescent="0.3">
      <c r="B5" s="1911">
        <v>2015</v>
      </c>
      <c r="C5" s="1911"/>
      <c r="D5" s="1911"/>
      <c r="E5" s="1911"/>
      <c r="F5" s="978"/>
    </row>
    <row r="6" spans="2:6" x14ac:dyDescent="0.2">
      <c r="B6" s="1022"/>
      <c r="C6" s="1022"/>
      <c r="D6" s="1022"/>
      <c r="E6" s="1022"/>
      <c r="F6" s="971"/>
    </row>
    <row r="7" spans="2:6" ht="31.5" x14ac:dyDescent="0.2">
      <c r="B7" s="728" t="s">
        <v>1858</v>
      </c>
      <c r="C7" s="728" t="s">
        <v>1835</v>
      </c>
      <c r="D7" s="728" t="s">
        <v>1836</v>
      </c>
      <c r="E7" s="728" t="s">
        <v>18</v>
      </c>
    </row>
    <row r="8" spans="2:6" ht="15.75" x14ac:dyDescent="0.25">
      <c r="B8" s="1023" t="s">
        <v>1859</v>
      </c>
      <c r="C8" s="1024">
        <v>12797</v>
      </c>
      <c r="D8" s="1024">
        <v>2164</v>
      </c>
      <c r="E8" s="1025">
        <v>14961</v>
      </c>
    </row>
    <row r="9" spans="2:6" ht="15.75" x14ac:dyDescent="0.25">
      <c r="B9" s="1023" t="s">
        <v>1860</v>
      </c>
      <c r="C9" s="1024">
        <v>123501</v>
      </c>
      <c r="D9" s="1024">
        <v>47215</v>
      </c>
      <c r="E9" s="1025">
        <v>170716</v>
      </c>
    </row>
    <row r="10" spans="2:6" ht="15.75" x14ac:dyDescent="0.25">
      <c r="B10" s="1023" t="s">
        <v>1861</v>
      </c>
      <c r="C10" s="1024">
        <v>368903</v>
      </c>
      <c r="D10" s="1024">
        <v>332074</v>
      </c>
      <c r="E10" s="1025">
        <v>700977</v>
      </c>
    </row>
    <row r="11" spans="2:6" ht="15.75" x14ac:dyDescent="0.25">
      <c r="B11" s="1023" t="s">
        <v>1862</v>
      </c>
      <c r="C11" s="1024">
        <v>259652</v>
      </c>
      <c r="D11" s="1024">
        <v>227095</v>
      </c>
      <c r="E11" s="1025">
        <v>486747</v>
      </c>
    </row>
    <row r="12" spans="2:6" ht="15" customHeight="1" x14ac:dyDescent="0.25">
      <c r="B12" s="1023" t="s">
        <v>1863</v>
      </c>
      <c r="C12" s="1024">
        <v>217411</v>
      </c>
      <c r="D12" s="1024">
        <v>121706</v>
      </c>
      <c r="E12" s="1025">
        <v>339117</v>
      </c>
    </row>
    <row r="13" spans="2:6" ht="15" customHeight="1" x14ac:dyDescent="0.25">
      <c r="B13" s="1023" t="s">
        <v>1864</v>
      </c>
      <c r="C13" s="1024">
        <v>133747</v>
      </c>
      <c r="D13" s="1024">
        <v>70953</v>
      </c>
      <c r="E13" s="1025">
        <v>204700</v>
      </c>
    </row>
    <row r="14" spans="2:6" ht="15.75" x14ac:dyDescent="0.25">
      <c r="B14" s="1023" t="s">
        <v>1865</v>
      </c>
      <c r="C14" s="1024">
        <v>36501</v>
      </c>
      <c r="D14" s="1024">
        <v>11854</v>
      </c>
      <c r="E14" s="1025">
        <v>48355</v>
      </c>
    </row>
    <row r="15" spans="2:6" ht="15.75" x14ac:dyDescent="0.25">
      <c r="B15" s="1026" t="s">
        <v>18</v>
      </c>
      <c r="C15" s="1027">
        <v>1152512</v>
      </c>
      <c r="D15" s="1027">
        <v>813061</v>
      </c>
      <c r="E15" s="1027">
        <v>1965573</v>
      </c>
    </row>
    <row r="16" spans="2:6" x14ac:dyDescent="0.2">
      <c r="F16" s="971"/>
    </row>
    <row r="17" spans="2:6" x14ac:dyDescent="0.2">
      <c r="F17" s="971"/>
    </row>
    <row r="18" spans="2:6" x14ac:dyDescent="0.2">
      <c r="F18" s="971"/>
    </row>
    <row r="19" spans="2:6" x14ac:dyDescent="0.2">
      <c r="F19" s="971"/>
    </row>
    <row r="20" spans="2:6" ht="18" x14ac:dyDescent="0.25">
      <c r="B20" s="1597" t="s">
        <v>1866</v>
      </c>
      <c r="C20" s="1597"/>
      <c r="D20" s="1597"/>
      <c r="E20" s="1597"/>
      <c r="F20" s="1" t="s">
        <v>2</v>
      </c>
    </row>
    <row r="21" spans="2:6" ht="51.75" customHeight="1" x14ac:dyDescent="0.2">
      <c r="B21" s="1908" t="s">
        <v>1867</v>
      </c>
      <c r="C21" s="1908"/>
      <c r="D21" s="1908"/>
      <c r="E21" s="1908"/>
      <c r="F21" s="971"/>
    </row>
    <row r="22" spans="2:6" ht="16.5" thickBot="1" x14ac:dyDescent="0.3">
      <c r="B22" s="1911">
        <v>2015</v>
      </c>
      <c r="C22" s="1911"/>
      <c r="D22" s="1911"/>
      <c r="E22" s="1911"/>
      <c r="F22" s="971"/>
    </row>
    <row r="23" spans="2:6" x14ac:dyDescent="0.2">
      <c r="B23" s="1022"/>
      <c r="C23" s="1022"/>
      <c r="D23" s="1022"/>
      <c r="E23" s="1022"/>
    </row>
    <row r="24" spans="2:6" ht="15.75" x14ac:dyDescent="0.2">
      <c r="B24" s="728" t="s">
        <v>1868</v>
      </c>
      <c r="C24" s="728" t="s">
        <v>1835</v>
      </c>
      <c r="D24" s="728" t="s">
        <v>1836</v>
      </c>
      <c r="E24" s="728" t="s">
        <v>26</v>
      </c>
    </row>
    <row r="25" spans="2:6" ht="15.75" x14ac:dyDescent="0.25">
      <c r="B25" s="1023" t="s">
        <v>1869</v>
      </c>
      <c r="C25" s="1024">
        <v>304625</v>
      </c>
      <c r="D25" s="1024">
        <v>324588</v>
      </c>
      <c r="E25" s="1025">
        <v>629213</v>
      </c>
    </row>
    <row r="26" spans="2:6" ht="15.75" x14ac:dyDescent="0.25">
      <c r="B26" s="1023" t="s">
        <v>1870</v>
      </c>
      <c r="C26" s="1024">
        <v>341565</v>
      </c>
      <c r="D26" s="1024">
        <v>191546</v>
      </c>
      <c r="E26" s="1025">
        <v>533111</v>
      </c>
    </row>
    <row r="27" spans="2:6" ht="15.75" x14ac:dyDescent="0.25">
      <c r="B27" s="1023" t="s">
        <v>1871</v>
      </c>
      <c r="C27" s="1024">
        <v>132191</v>
      </c>
      <c r="D27" s="1024">
        <v>67968</v>
      </c>
      <c r="E27" s="1025">
        <v>200159</v>
      </c>
    </row>
    <row r="28" spans="2:6" ht="15.75" x14ac:dyDescent="0.25">
      <c r="B28" s="1023" t="s">
        <v>1872</v>
      </c>
      <c r="C28" s="1024">
        <v>144065</v>
      </c>
      <c r="D28" s="1024">
        <v>92282</v>
      </c>
      <c r="E28" s="1025">
        <v>236347</v>
      </c>
    </row>
    <row r="29" spans="2:6" ht="15.75" x14ac:dyDescent="0.25">
      <c r="B29" s="1023" t="s">
        <v>1873</v>
      </c>
      <c r="C29" s="1024">
        <v>52575</v>
      </c>
      <c r="D29" s="1024">
        <v>35924</v>
      </c>
      <c r="E29" s="1025">
        <v>88499</v>
      </c>
    </row>
    <row r="30" spans="2:6" ht="15.75" x14ac:dyDescent="0.25">
      <c r="B30" s="1023" t="s">
        <v>1874</v>
      </c>
      <c r="C30" s="1024">
        <v>129461</v>
      </c>
      <c r="D30" s="1024">
        <v>67144</v>
      </c>
      <c r="E30" s="1025">
        <v>196605</v>
      </c>
    </row>
    <row r="31" spans="2:6" ht="15.75" x14ac:dyDescent="0.25">
      <c r="B31" s="1023" t="s">
        <v>1875</v>
      </c>
      <c r="C31" s="1024">
        <v>1235</v>
      </c>
      <c r="D31" s="1024">
        <v>2</v>
      </c>
      <c r="E31" s="1025">
        <v>1237</v>
      </c>
    </row>
    <row r="32" spans="2:6" ht="15.75" x14ac:dyDescent="0.25">
      <c r="B32" s="1023" t="s">
        <v>1876</v>
      </c>
      <c r="C32" s="1024">
        <v>19663</v>
      </c>
      <c r="D32" s="1024">
        <v>17183</v>
      </c>
      <c r="E32" s="1025">
        <v>36846</v>
      </c>
    </row>
    <row r="33" spans="2:5" ht="15.75" x14ac:dyDescent="0.25">
      <c r="B33" s="1023" t="s">
        <v>1877</v>
      </c>
      <c r="C33" s="1024">
        <v>5563</v>
      </c>
      <c r="D33" s="1024">
        <v>21</v>
      </c>
      <c r="E33" s="1025">
        <v>5584</v>
      </c>
    </row>
    <row r="34" spans="2:5" ht="15.75" x14ac:dyDescent="0.25">
      <c r="B34" s="1023" t="s">
        <v>1878</v>
      </c>
      <c r="C34" s="1024">
        <v>21034</v>
      </c>
      <c r="D34" s="1024">
        <v>16033</v>
      </c>
      <c r="E34" s="1025">
        <v>37067</v>
      </c>
    </row>
    <row r="35" spans="2:5" ht="15.75" x14ac:dyDescent="0.25">
      <c r="B35" s="1023" t="s">
        <v>1879</v>
      </c>
      <c r="C35" s="1024">
        <v>535</v>
      </c>
      <c r="D35" s="1024">
        <v>370</v>
      </c>
      <c r="E35" s="1025">
        <v>905</v>
      </c>
    </row>
    <row r="36" spans="2:5" ht="15.75" x14ac:dyDescent="0.25">
      <c r="B36" s="1026" t="s">
        <v>18</v>
      </c>
      <c r="C36" s="1027">
        <v>1152512</v>
      </c>
      <c r="D36" s="1027">
        <v>813061</v>
      </c>
      <c r="E36" s="1027">
        <v>1965573</v>
      </c>
    </row>
  </sheetData>
  <mergeCells count="6">
    <mergeCell ref="B22:E22"/>
    <mergeCell ref="B2:E2"/>
    <mergeCell ref="B4:E4"/>
    <mergeCell ref="B5:E5"/>
    <mergeCell ref="B20:E20"/>
    <mergeCell ref="B21:E21"/>
  </mergeCells>
  <hyperlinks>
    <hyperlink ref="F2" location="'Indice Total '!A172" display="Volver"/>
    <hyperlink ref="F20" location="'Indice Total '!A172" display="Volver"/>
  </hyperlinks>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5"/>
  <sheetViews>
    <sheetView showGridLines="0" zoomScaleNormal="100" workbookViewId="0"/>
  </sheetViews>
  <sheetFormatPr baseColWidth="10" defaultRowHeight="12.75" x14ac:dyDescent="0.2"/>
  <cols>
    <col min="1" max="1" width="23.5703125" style="969" customWidth="1"/>
    <col min="2" max="2" width="37.42578125" style="969" customWidth="1"/>
    <col min="3" max="3" width="11.42578125" style="969"/>
    <col min="4" max="4" width="13.42578125" style="969" customWidth="1"/>
    <col min="5" max="5" width="12.85546875" style="969" bestFit="1" customWidth="1"/>
    <col min="6" max="6" width="7.7109375" style="969" customWidth="1"/>
    <col min="7" max="7" width="12.5703125" style="969" customWidth="1"/>
    <col min="8" max="8" width="11.42578125" style="969"/>
    <col min="9" max="9" width="17.28515625" style="969" bestFit="1" customWidth="1"/>
    <col min="10" max="16384" width="11.42578125" style="969"/>
  </cols>
  <sheetData>
    <row r="3" spans="2:7" x14ac:dyDescent="0.2">
      <c r="B3" s="979"/>
      <c r="C3" s="979"/>
      <c r="D3" s="979"/>
      <c r="E3" s="979"/>
      <c r="F3" s="979"/>
      <c r="G3" s="979"/>
    </row>
    <row r="4" spans="2:7" x14ac:dyDescent="0.2">
      <c r="B4" s="979"/>
      <c r="C4" s="979"/>
      <c r="D4" s="979"/>
      <c r="E4" s="979"/>
      <c r="F4" s="979"/>
      <c r="G4" s="979"/>
    </row>
    <row r="5" spans="2:7" ht="18" x14ac:dyDescent="0.25">
      <c r="B5" s="1597" t="s">
        <v>1880</v>
      </c>
      <c r="C5" s="1597"/>
      <c r="D5" s="1597"/>
      <c r="E5" s="1597"/>
      <c r="F5" s="1" t="s">
        <v>2</v>
      </c>
      <c r="G5" s="980"/>
    </row>
    <row r="6" spans="2:7" ht="38.25" customHeight="1" x14ac:dyDescent="0.2">
      <c r="B6" s="1908" t="s">
        <v>1881</v>
      </c>
      <c r="C6" s="1908"/>
      <c r="D6" s="1908"/>
      <c r="E6" s="1908"/>
      <c r="F6" s="981"/>
      <c r="G6" s="981"/>
    </row>
    <row r="7" spans="2:7" ht="16.5" thickBot="1" x14ac:dyDescent="0.3">
      <c r="B7" s="1911">
        <v>2015</v>
      </c>
      <c r="C7" s="1911"/>
      <c r="D7" s="1911"/>
      <c r="E7" s="1911"/>
    </row>
    <row r="8" spans="2:7" x14ac:dyDescent="0.2">
      <c r="B8" s="1022"/>
      <c r="C8" s="1022"/>
      <c r="D8" s="1022"/>
      <c r="E8" s="1022"/>
    </row>
    <row r="9" spans="2:7" ht="15.75" x14ac:dyDescent="0.2">
      <c r="B9" s="728" t="s">
        <v>1882</v>
      </c>
      <c r="C9" s="728" t="s">
        <v>1835</v>
      </c>
      <c r="D9" s="728" t="s">
        <v>1836</v>
      </c>
      <c r="E9" s="728" t="s">
        <v>18</v>
      </c>
    </row>
    <row r="10" spans="2:7" ht="15.75" x14ac:dyDescent="0.25">
      <c r="B10" s="1019" t="s">
        <v>1883</v>
      </c>
      <c r="C10" s="1024">
        <v>2475</v>
      </c>
      <c r="D10" s="1024">
        <v>352</v>
      </c>
      <c r="E10" s="1025">
        <f>SUM(C10:D10)</f>
        <v>2827</v>
      </c>
    </row>
    <row r="11" spans="2:7" ht="15.75" x14ac:dyDescent="0.25">
      <c r="B11" s="1019" t="s">
        <v>1884</v>
      </c>
      <c r="C11" s="1024">
        <v>930651</v>
      </c>
      <c r="D11" s="1024">
        <v>641415</v>
      </c>
      <c r="E11" s="1025">
        <f t="shared" ref="E11:E14" si="0">SUM(C11:D11)</f>
        <v>1572066</v>
      </c>
    </row>
    <row r="12" spans="2:7" ht="15.75" x14ac:dyDescent="0.25">
      <c r="B12" s="1019" t="s">
        <v>1885</v>
      </c>
      <c r="C12" s="1024">
        <v>32846</v>
      </c>
      <c r="D12" s="1024">
        <v>39012</v>
      </c>
      <c r="E12" s="1025">
        <f t="shared" si="0"/>
        <v>71858</v>
      </c>
    </row>
    <row r="13" spans="2:7" ht="15" customHeight="1" x14ac:dyDescent="0.25">
      <c r="B13" s="1019" t="s">
        <v>1886</v>
      </c>
      <c r="C13" s="1024">
        <v>9062</v>
      </c>
      <c r="D13" s="1024">
        <v>22038</v>
      </c>
      <c r="E13" s="1025">
        <f t="shared" si="0"/>
        <v>31100</v>
      </c>
    </row>
    <row r="14" spans="2:7" ht="15" customHeight="1" x14ac:dyDescent="0.25">
      <c r="B14" s="1019" t="s">
        <v>1887</v>
      </c>
      <c r="C14" s="1024">
        <v>3895</v>
      </c>
      <c r="D14" s="1024">
        <v>0</v>
      </c>
      <c r="E14" s="1025">
        <f t="shared" si="0"/>
        <v>3895</v>
      </c>
    </row>
    <row r="15" spans="2:7" ht="15.75" x14ac:dyDescent="0.25">
      <c r="B15" s="1026" t="s">
        <v>18</v>
      </c>
      <c r="C15" s="1027">
        <f>SUM(C10:C14)</f>
        <v>978929</v>
      </c>
      <c r="D15" s="1027">
        <f>SUM(D10:D14)</f>
        <v>702817</v>
      </c>
      <c r="E15" s="1027">
        <f>SUM(E10:E14)</f>
        <v>1681746</v>
      </c>
    </row>
  </sheetData>
  <mergeCells count="3">
    <mergeCell ref="B5:E5"/>
    <mergeCell ref="B6:E6"/>
    <mergeCell ref="B7:E7"/>
  </mergeCells>
  <hyperlinks>
    <hyperlink ref="F5" location="'Indice Total '!A172" display="Volver"/>
  </hyperlinks>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3"/>
  <sheetViews>
    <sheetView showGridLines="0" zoomScaleNormal="100" workbookViewId="0"/>
  </sheetViews>
  <sheetFormatPr baseColWidth="10" defaultRowHeight="12.75" x14ac:dyDescent="0.2"/>
  <cols>
    <col min="1" max="1" width="23.5703125" style="969" customWidth="1"/>
    <col min="2" max="2" width="51" style="969" customWidth="1"/>
    <col min="3" max="8" width="13.7109375" style="969" customWidth="1"/>
    <col min="9" max="9" width="9" style="969" bestFit="1" customWidth="1"/>
    <col min="10" max="10" width="11.5703125" style="969" bestFit="1" customWidth="1"/>
    <col min="11" max="15" width="11.42578125" style="969"/>
    <col min="16" max="16" width="17.28515625" style="969" bestFit="1" customWidth="1"/>
    <col min="17" max="17" width="72.140625" style="969" bestFit="1" customWidth="1"/>
    <col min="18" max="16384" width="11.42578125" style="969"/>
  </cols>
  <sheetData>
    <row r="2" spans="2:11" ht="18" x14ac:dyDescent="0.25">
      <c r="B2" s="1597" t="s">
        <v>1888</v>
      </c>
      <c r="C2" s="1597"/>
      <c r="D2" s="1597"/>
      <c r="E2" s="1597"/>
      <c r="F2" s="1597"/>
      <c r="G2" s="1597"/>
      <c r="H2" s="1597"/>
      <c r="I2" s="1" t="s">
        <v>2</v>
      </c>
    </row>
    <row r="3" spans="2:11" ht="42.75" customHeight="1" x14ac:dyDescent="0.2">
      <c r="B3" s="1908" t="s">
        <v>1889</v>
      </c>
      <c r="C3" s="1908"/>
      <c r="D3" s="1908"/>
      <c r="E3" s="1908"/>
      <c r="F3" s="1908"/>
      <c r="G3" s="1908"/>
      <c r="H3" s="1908"/>
      <c r="I3" s="970"/>
    </row>
    <row r="4" spans="2:11" ht="16.5" thickBot="1" x14ac:dyDescent="0.3">
      <c r="B4" s="1911">
        <v>2015</v>
      </c>
      <c r="C4" s="1911"/>
      <c r="D4" s="1911"/>
      <c r="E4" s="1911"/>
      <c r="F4" s="1911"/>
      <c r="G4" s="1911"/>
      <c r="H4" s="1911"/>
      <c r="I4" s="978"/>
    </row>
    <row r="5" spans="2:11" x14ac:dyDescent="0.2">
      <c r="B5" s="1022"/>
      <c r="C5" s="1022"/>
      <c r="D5" s="1022"/>
      <c r="E5" s="1022"/>
      <c r="F5" s="1022"/>
      <c r="G5" s="1022"/>
      <c r="H5" s="1022"/>
      <c r="I5" s="971"/>
    </row>
    <row r="6" spans="2:11" ht="47.25" x14ac:dyDescent="0.2">
      <c r="B6" s="728"/>
      <c r="C6" s="728" t="s">
        <v>1883</v>
      </c>
      <c r="D6" s="728" t="s">
        <v>1884</v>
      </c>
      <c r="E6" s="728" t="s">
        <v>1885</v>
      </c>
      <c r="F6" s="728" t="s">
        <v>1886</v>
      </c>
      <c r="G6" s="728" t="s">
        <v>1887</v>
      </c>
      <c r="H6" s="728" t="s">
        <v>18</v>
      </c>
    </row>
    <row r="7" spans="2:11" ht="15.75" x14ac:dyDescent="0.25">
      <c r="B7" s="1023" t="s">
        <v>1890</v>
      </c>
      <c r="C7" s="1028">
        <v>17</v>
      </c>
      <c r="D7" s="1028">
        <v>137860</v>
      </c>
      <c r="E7" s="1028">
        <v>1996</v>
      </c>
      <c r="F7" s="1029">
        <v>1150</v>
      </c>
      <c r="G7" s="1029">
        <v>40</v>
      </c>
      <c r="H7" s="1030">
        <f>SUM(C7:G7)</f>
        <v>141063</v>
      </c>
      <c r="J7" s="83"/>
      <c r="K7" s="83"/>
    </row>
    <row r="8" spans="2:11" ht="15.75" x14ac:dyDescent="0.25">
      <c r="B8" s="1023" t="s">
        <v>1891</v>
      </c>
      <c r="C8" s="1028">
        <v>273</v>
      </c>
      <c r="D8" s="1028">
        <v>195257</v>
      </c>
      <c r="E8" s="1028">
        <v>27841</v>
      </c>
      <c r="F8" s="1029">
        <v>6576</v>
      </c>
      <c r="G8" s="1029">
        <v>1121</v>
      </c>
      <c r="H8" s="1030">
        <f t="shared" ref="H8:H13" si="0">SUM(C8:G8)</f>
        <v>231068</v>
      </c>
      <c r="J8" s="83"/>
      <c r="K8" s="83"/>
    </row>
    <row r="9" spans="2:11" ht="15.75" x14ac:dyDescent="0.25">
      <c r="B9" s="1023" t="s">
        <v>1892</v>
      </c>
      <c r="C9" s="1028">
        <v>41</v>
      </c>
      <c r="D9" s="1028">
        <v>310628</v>
      </c>
      <c r="E9" s="1028">
        <v>7048</v>
      </c>
      <c r="F9" s="1029">
        <v>2740</v>
      </c>
      <c r="G9" s="1029">
        <v>257</v>
      </c>
      <c r="H9" s="1030">
        <f t="shared" si="0"/>
        <v>320714</v>
      </c>
      <c r="J9" s="83"/>
      <c r="K9" s="83"/>
    </row>
    <row r="10" spans="2:11" ht="15.75" x14ac:dyDescent="0.25">
      <c r="B10" s="1023" t="s">
        <v>1893</v>
      </c>
      <c r="C10" s="1028">
        <v>57</v>
      </c>
      <c r="D10" s="1028">
        <v>89254</v>
      </c>
      <c r="E10" s="1028">
        <v>2966</v>
      </c>
      <c r="F10" s="1029">
        <v>1236</v>
      </c>
      <c r="G10" s="1029">
        <v>127</v>
      </c>
      <c r="H10" s="1030">
        <f t="shared" si="0"/>
        <v>93640</v>
      </c>
      <c r="J10" s="83"/>
      <c r="K10" s="83"/>
    </row>
    <row r="11" spans="2:11" ht="15.75" x14ac:dyDescent="0.25">
      <c r="B11" s="1023" t="s">
        <v>1894</v>
      </c>
      <c r="C11" s="1028">
        <v>361</v>
      </c>
      <c r="D11" s="1028">
        <v>286209</v>
      </c>
      <c r="E11" s="1028">
        <v>16584</v>
      </c>
      <c r="F11" s="1029">
        <v>5715</v>
      </c>
      <c r="G11" s="1029">
        <v>936</v>
      </c>
      <c r="H11" s="1030">
        <f t="shared" si="0"/>
        <v>309805</v>
      </c>
      <c r="J11" s="83"/>
      <c r="K11" s="83"/>
    </row>
    <row r="12" spans="2:11" ht="15" customHeight="1" x14ac:dyDescent="0.25">
      <c r="B12" s="1023" t="s">
        <v>1895</v>
      </c>
      <c r="C12" s="1028">
        <v>448</v>
      </c>
      <c r="D12" s="1028">
        <v>136873</v>
      </c>
      <c r="E12" s="1028">
        <v>4599</v>
      </c>
      <c r="F12" s="1029">
        <v>2446</v>
      </c>
      <c r="G12" s="1029">
        <v>231</v>
      </c>
      <c r="H12" s="1030">
        <f t="shared" si="0"/>
        <v>144597</v>
      </c>
      <c r="J12" s="83"/>
      <c r="K12" s="83"/>
    </row>
    <row r="13" spans="2:11" ht="15" customHeight="1" x14ac:dyDescent="0.25">
      <c r="B13" s="1023" t="s">
        <v>1896</v>
      </c>
      <c r="C13" s="1028">
        <v>1630</v>
      </c>
      <c r="D13" s="1028">
        <v>415985</v>
      </c>
      <c r="E13" s="1028">
        <v>10824</v>
      </c>
      <c r="F13" s="1029">
        <v>11237</v>
      </c>
      <c r="G13" s="1029">
        <v>1183</v>
      </c>
      <c r="H13" s="1030">
        <f t="shared" si="0"/>
        <v>440859</v>
      </c>
      <c r="J13" s="83"/>
      <c r="K13" s="83"/>
    </row>
    <row r="14" spans="2:11" ht="15.75" x14ac:dyDescent="0.25">
      <c r="B14" s="1031" t="s">
        <v>18</v>
      </c>
      <c r="C14" s="1032">
        <f>SUM(C7:C13)</f>
        <v>2827</v>
      </c>
      <c r="D14" s="1032">
        <f t="shared" ref="D14:H14" si="1">SUM(D7:D13)</f>
        <v>1572066</v>
      </c>
      <c r="E14" s="1032">
        <f t="shared" si="1"/>
        <v>71858</v>
      </c>
      <c r="F14" s="1032">
        <f t="shared" si="1"/>
        <v>31100</v>
      </c>
      <c r="G14" s="1032">
        <f t="shared" si="1"/>
        <v>3895</v>
      </c>
      <c r="H14" s="1032">
        <f t="shared" si="1"/>
        <v>1681746</v>
      </c>
    </row>
    <row r="15" spans="2:11" x14ac:dyDescent="0.2">
      <c r="I15" s="971"/>
    </row>
    <row r="16" spans="2:11" x14ac:dyDescent="0.2">
      <c r="I16" s="971"/>
    </row>
    <row r="17" spans="2:9" x14ac:dyDescent="0.2">
      <c r="I17" s="971"/>
    </row>
    <row r="18" spans="2:9" ht="18" x14ac:dyDescent="0.25">
      <c r="B18" s="1597" t="s">
        <v>1897</v>
      </c>
      <c r="C18" s="1597"/>
      <c r="D18" s="1" t="s">
        <v>2</v>
      </c>
      <c r="I18" s="971"/>
    </row>
    <row r="19" spans="2:9" ht="37.5" customHeight="1" x14ac:dyDescent="0.2">
      <c r="B19" s="1908" t="s">
        <v>1898</v>
      </c>
      <c r="C19" s="1908"/>
      <c r="I19" s="971"/>
    </row>
    <row r="20" spans="2:9" ht="16.5" thickBot="1" x14ac:dyDescent="0.25">
      <c r="B20" s="1908">
        <v>2015</v>
      </c>
      <c r="C20" s="1908"/>
    </row>
    <row r="21" spans="2:9" x14ac:dyDescent="0.2">
      <c r="B21" s="1022"/>
      <c r="C21" s="1022"/>
    </row>
    <row r="22" spans="2:9" ht="15.75" x14ac:dyDescent="0.2">
      <c r="B22" s="728" t="s">
        <v>1899</v>
      </c>
      <c r="C22" s="728" t="s">
        <v>18</v>
      </c>
    </row>
    <row r="23" spans="2:9" ht="15" x14ac:dyDescent="0.25">
      <c r="B23" s="1023" t="s">
        <v>1900</v>
      </c>
      <c r="C23" s="1029">
        <v>1500323</v>
      </c>
    </row>
    <row r="24" spans="2:9" ht="15" x14ac:dyDescent="0.25">
      <c r="B24" s="1023" t="s">
        <v>1901</v>
      </c>
      <c r="C24" s="1029">
        <v>304</v>
      </c>
    </row>
    <row r="25" spans="2:9" ht="15" x14ac:dyDescent="0.25">
      <c r="B25" s="1023" t="s">
        <v>1902</v>
      </c>
      <c r="C25" s="1029">
        <v>70139</v>
      </c>
    </row>
    <row r="26" spans="2:9" ht="15" x14ac:dyDescent="0.25">
      <c r="B26" s="1023" t="s">
        <v>1903</v>
      </c>
      <c r="C26" s="1029">
        <v>63100</v>
      </c>
      <c r="D26" s="599"/>
      <c r="G26" s="982"/>
    </row>
    <row r="27" spans="2:9" ht="15" x14ac:dyDescent="0.25">
      <c r="B27" s="1023" t="s">
        <v>1904</v>
      </c>
      <c r="C27" s="1029">
        <v>813</v>
      </c>
    </row>
    <row r="28" spans="2:9" ht="15" x14ac:dyDescent="0.25">
      <c r="B28" s="1023" t="s">
        <v>1905</v>
      </c>
      <c r="C28" s="1029">
        <v>394</v>
      </c>
    </row>
    <row r="29" spans="2:9" ht="15" x14ac:dyDescent="0.25">
      <c r="B29" s="1023" t="s">
        <v>1906</v>
      </c>
      <c r="C29" s="1029">
        <v>46673</v>
      </c>
    </row>
    <row r="30" spans="2:9" ht="15.75" x14ac:dyDescent="0.25">
      <c r="B30" s="1033" t="s">
        <v>18</v>
      </c>
      <c r="C30" s="1034">
        <f>SUM(C23:C29)</f>
        <v>1681746</v>
      </c>
      <c r="F30" s="83"/>
    </row>
    <row r="31" spans="2:9" ht="12.75" customHeight="1" x14ac:dyDescent="0.2">
      <c r="B31" s="1912" t="s">
        <v>1907</v>
      </c>
      <c r="C31" s="1912"/>
    </row>
    <row r="32" spans="2:9" x14ac:dyDescent="0.2">
      <c r="B32" s="1912"/>
      <c r="C32" s="1912"/>
    </row>
    <row r="33" spans="2:3" x14ac:dyDescent="0.2">
      <c r="B33" s="983"/>
      <c r="C33" s="983"/>
    </row>
  </sheetData>
  <mergeCells count="7">
    <mergeCell ref="B31:C32"/>
    <mergeCell ref="B2:H2"/>
    <mergeCell ref="B3:H3"/>
    <mergeCell ref="B4:H4"/>
    <mergeCell ref="B18:C18"/>
    <mergeCell ref="B19:C19"/>
    <mergeCell ref="B20:C20"/>
  </mergeCells>
  <hyperlinks>
    <hyperlink ref="I2" location="'Indice Total '!A172" display="Volver"/>
    <hyperlink ref="D18" location="'Indice Total '!A172" display="Volver"/>
  </hyperlinks>
  <pageMargins left="0.7" right="0.7" top="0.75" bottom="0.75" header="0.3" footer="0.3"/>
  <pageSetup paperSize="14" orientation="portrait"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C15"/>
  <sheetViews>
    <sheetView showGridLines="0" workbookViewId="0"/>
  </sheetViews>
  <sheetFormatPr baseColWidth="10" defaultRowHeight="15" x14ac:dyDescent="0.25"/>
  <cols>
    <col min="1" max="1" width="23.5703125" customWidth="1"/>
    <col min="2" max="2" width="11.42578125" style="1172"/>
  </cols>
  <sheetData>
    <row r="1" spans="2:3" x14ac:dyDescent="0.25">
      <c r="C1" s="718"/>
    </row>
    <row r="2" spans="2:3" ht="21" x14ac:dyDescent="0.35">
      <c r="C2" s="631" t="s">
        <v>1908</v>
      </c>
    </row>
    <row r="3" spans="2:3" ht="21" x14ac:dyDescent="0.35">
      <c r="B3" s="420" t="s">
        <v>747</v>
      </c>
      <c r="C3" s="633"/>
    </row>
    <row r="4" spans="2:3" ht="15" customHeight="1" x14ac:dyDescent="0.25">
      <c r="B4" s="1172">
        <v>132</v>
      </c>
      <c r="C4" t="s">
        <v>2003</v>
      </c>
    </row>
    <row r="5" spans="2:3" ht="15" customHeight="1" x14ac:dyDescent="0.25">
      <c r="B5" s="1172">
        <v>133</v>
      </c>
      <c r="C5" t="s">
        <v>2004</v>
      </c>
    </row>
    <row r="6" spans="2:3" ht="15" customHeight="1" x14ac:dyDescent="0.25">
      <c r="B6" s="1172">
        <v>134</v>
      </c>
      <c r="C6" t="s">
        <v>2005</v>
      </c>
    </row>
    <row r="7" spans="2:3" ht="15" customHeight="1" x14ac:dyDescent="0.25">
      <c r="B7" s="1172">
        <v>135</v>
      </c>
      <c r="C7" t="s">
        <v>2006</v>
      </c>
    </row>
    <row r="8" spans="2:3" ht="15" customHeight="1" x14ac:dyDescent="0.25">
      <c r="B8" s="1172">
        <v>136</v>
      </c>
      <c r="C8" t="s">
        <v>2007</v>
      </c>
    </row>
    <row r="9" spans="2:3" ht="15" customHeight="1" x14ac:dyDescent="0.25">
      <c r="B9" s="1172">
        <v>137</v>
      </c>
      <c r="C9" t="s">
        <v>2008</v>
      </c>
    </row>
    <row r="10" spans="2:3" ht="15" customHeight="1" x14ac:dyDescent="0.25">
      <c r="B10" s="1172">
        <v>138</v>
      </c>
      <c r="C10" t="s">
        <v>2009</v>
      </c>
    </row>
    <row r="11" spans="2:3" ht="15" customHeight="1" x14ac:dyDescent="0.25">
      <c r="B11" s="1172">
        <v>139</v>
      </c>
      <c r="C11" t="s">
        <v>2010</v>
      </c>
    </row>
    <row r="12" spans="2:3" ht="15" customHeight="1" x14ac:dyDescent="0.25">
      <c r="B12" s="1172">
        <v>140</v>
      </c>
      <c r="C12" t="s">
        <v>2011</v>
      </c>
    </row>
    <row r="13" spans="2:3" ht="15" customHeight="1" x14ac:dyDescent="0.25">
      <c r="B13" s="1172">
        <v>141</v>
      </c>
      <c r="C13" t="s">
        <v>1909</v>
      </c>
    </row>
    <row r="14" spans="2:3" ht="15" customHeight="1" x14ac:dyDescent="0.25">
      <c r="B14" s="1172">
        <v>142</v>
      </c>
      <c r="C14" t="s">
        <v>1910</v>
      </c>
    </row>
    <row r="15" spans="2:3" ht="15" customHeight="1" x14ac:dyDescent="0.25">
      <c r="B15" s="1172">
        <v>143</v>
      </c>
      <c r="C15" t="s">
        <v>1911</v>
      </c>
    </row>
  </sheetData>
  <pageMargins left="0.7" right="0.7" top="0.75" bottom="0.75" header="0.3" footer="0.3"/>
  <pageSetup orientation="portrait" verticalDpi="599"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L39"/>
  <sheetViews>
    <sheetView showGridLines="0" zoomScaleNormal="100" workbookViewId="0"/>
  </sheetViews>
  <sheetFormatPr baseColWidth="10" defaultColWidth="10.28515625" defaultRowHeight="15" x14ac:dyDescent="0.2"/>
  <cols>
    <col min="1" max="1" width="24.5703125" style="682" customWidth="1"/>
    <col min="2" max="2" width="24.140625" style="682" customWidth="1"/>
    <col min="3" max="3" width="11" style="682" customWidth="1"/>
    <col min="4" max="4" width="14.5703125" style="682" customWidth="1"/>
    <col min="5" max="5" width="11.5703125" style="682" customWidth="1"/>
    <col min="6" max="6" width="13.5703125" style="682" customWidth="1"/>
    <col min="7" max="7" width="12" style="682" customWidth="1"/>
    <col min="8" max="8" width="13.5703125" style="682" customWidth="1"/>
    <col min="9" max="9" width="11.42578125" style="682" customWidth="1"/>
    <col min="10" max="10" width="11.85546875" style="682" customWidth="1"/>
    <col min="11" max="11" width="4.140625" style="682" customWidth="1"/>
    <col min="12" max="16384" width="10.28515625" style="682"/>
  </cols>
  <sheetData>
    <row r="4" spans="2:12" ht="30" customHeight="1" x14ac:dyDescent="0.25">
      <c r="B4" s="1883" t="s">
        <v>1990</v>
      </c>
      <c r="C4" s="1883"/>
      <c r="D4" s="1883"/>
      <c r="E4" s="1883"/>
      <c r="F4" s="1883"/>
      <c r="G4" s="1883"/>
      <c r="H4" s="1883"/>
      <c r="I4" s="1883"/>
      <c r="J4" s="1883"/>
      <c r="L4" s="1" t="s">
        <v>2</v>
      </c>
    </row>
    <row r="5" spans="2:12" ht="39" customHeight="1" x14ac:dyDescent="0.25">
      <c r="B5" s="1864" t="s">
        <v>1912</v>
      </c>
      <c r="C5" s="1864"/>
      <c r="D5" s="1864"/>
      <c r="E5" s="1864"/>
      <c r="F5" s="1864"/>
      <c r="G5" s="1864"/>
      <c r="H5" s="1864"/>
      <c r="I5" s="1864"/>
      <c r="J5" s="1864"/>
    </row>
    <row r="6" spans="2:12" ht="16.5" thickBot="1" x14ac:dyDescent="0.3">
      <c r="B6" s="1866" t="s">
        <v>992</v>
      </c>
      <c r="C6" s="1866"/>
      <c r="D6" s="1866"/>
      <c r="E6" s="1866"/>
      <c r="F6" s="1866"/>
      <c r="G6" s="1866"/>
      <c r="H6" s="1866"/>
      <c r="I6" s="1866"/>
      <c r="J6" s="1866"/>
    </row>
    <row r="7" spans="2:12" ht="13.5" customHeight="1" x14ac:dyDescent="0.2">
      <c r="D7" s="683"/>
      <c r="F7" s="689"/>
      <c r="G7" s="689"/>
      <c r="H7" s="689"/>
      <c r="I7" s="1038"/>
      <c r="J7" s="689"/>
    </row>
    <row r="8" spans="2:12" ht="15.75" x14ac:dyDescent="0.2">
      <c r="B8" s="1892" t="s">
        <v>993</v>
      </c>
      <c r="C8" s="1892">
        <v>2012</v>
      </c>
      <c r="D8" s="1892"/>
      <c r="E8" s="1892">
        <v>2013</v>
      </c>
      <c r="F8" s="1892"/>
      <c r="G8" s="1892">
        <v>2014</v>
      </c>
      <c r="H8" s="1892"/>
      <c r="I8" s="1892">
        <v>2015</v>
      </c>
      <c r="J8" s="1892"/>
    </row>
    <row r="9" spans="2:12" ht="15.75" x14ac:dyDescent="0.2">
      <c r="B9" s="1913"/>
      <c r="C9" s="1174" t="s">
        <v>1913</v>
      </c>
      <c r="D9" s="1174" t="s">
        <v>1914</v>
      </c>
      <c r="E9" s="1174" t="s">
        <v>1913</v>
      </c>
      <c r="F9" s="1174" t="s">
        <v>1914</v>
      </c>
      <c r="G9" s="1174" t="s">
        <v>1913</v>
      </c>
      <c r="H9" s="1174" t="s">
        <v>1914</v>
      </c>
      <c r="I9" s="1174" t="s">
        <v>1913</v>
      </c>
      <c r="J9" s="1174" t="s">
        <v>1914</v>
      </c>
    </row>
    <row r="10" spans="2:12" x14ac:dyDescent="0.2">
      <c r="B10" s="656" t="s">
        <v>1915</v>
      </c>
      <c r="C10" s="693">
        <v>419</v>
      </c>
      <c r="D10" s="693">
        <v>59303</v>
      </c>
      <c r="E10" s="693">
        <v>306</v>
      </c>
      <c r="F10" s="693">
        <v>43187</v>
      </c>
      <c r="G10" s="693">
        <v>188</v>
      </c>
      <c r="H10" s="1039">
        <v>26330</v>
      </c>
      <c r="I10" s="693">
        <v>160</v>
      </c>
      <c r="J10" s="1039">
        <v>22458</v>
      </c>
      <c r="L10" s="692"/>
    </row>
    <row r="11" spans="2:12" ht="21" customHeight="1" x14ac:dyDescent="0.2">
      <c r="B11" s="656" t="s">
        <v>1049</v>
      </c>
      <c r="C11" s="693">
        <v>579</v>
      </c>
      <c r="D11" s="693">
        <v>78631</v>
      </c>
      <c r="E11" s="693">
        <v>405</v>
      </c>
      <c r="F11" s="693">
        <v>56656</v>
      </c>
      <c r="G11" s="693">
        <v>280</v>
      </c>
      <c r="H11" s="1039">
        <v>38959</v>
      </c>
      <c r="I11" s="693">
        <v>207</v>
      </c>
      <c r="J11" s="1039">
        <v>29054</v>
      </c>
      <c r="L11" s="692"/>
    </row>
    <row r="12" spans="2:12" ht="20.100000000000001" customHeight="1" x14ac:dyDescent="0.2">
      <c r="B12" s="656" t="s">
        <v>1050</v>
      </c>
      <c r="C12" s="693">
        <v>572</v>
      </c>
      <c r="D12" s="693">
        <v>78773</v>
      </c>
      <c r="E12" s="693">
        <v>359</v>
      </c>
      <c r="F12" s="693">
        <v>50284</v>
      </c>
      <c r="G12" s="693">
        <v>326</v>
      </c>
      <c r="H12" s="1039">
        <v>44534</v>
      </c>
      <c r="I12" s="693">
        <v>252</v>
      </c>
      <c r="J12" s="1039">
        <v>30192</v>
      </c>
      <c r="L12" s="692"/>
    </row>
    <row r="13" spans="2:12" ht="20.100000000000001" customHeight="1" x14ac:dyDescent="0.2">
      <c r="B13" s="656" t="s">
        <v>1916</v>
      </c>
      <c r="C13" s="693">
        <v>150</v>
      </c>
      <c r="D13" s="693">
        <v>20331</v>
      </c>
      <c r="E13" s="693">
        <v>68</v>
      </c>
      <c r="F13" s="693">
        <v>12056</v>
      </c>
      <c r="G13" s="693">
        <v>61</v>
      </c>
      <c r="H13" s="1039">
        <v>12193</v>
      </c>
      <c r="I13" s="693">
        <v>36</v>
      </c>
      <c r="J13" s="1039">
        <v>7236</v>
      </c>
      <c r="L13" s="692"/>
    </row>
    <row r="14" spans="2:12" ht="20.100000000000001" customHeight="1" x14ac:dyDescent="0.2">
      <c r="B14" s="656" t="s">
        <v>1052</v>
      </c>
      <c r="C14" s="693">
        <v>189</v>
      </c>
      <c r="D14" s="693">
        <v>25591</v>
      </c>
      <c r="E14" s="693">
        <v>91</v>
      </c>
      <c r="F14" s="693">
        <v>12364</v>
      </c>
      <c r="G14" s="693">
        <v>83</v>
      </c>
      <c r="H14" s="1039">
        <v>11668</v>
      </c>
      <c r="I14" s="693">
        <v>68</v>
      </c>
      <c r="J14" s="1039">
        <v>9164</v>
      </c>
      <c r="L14" s="692"/>
    </row>
    <row r="15" spans="2:12" ht="20.100000000000001" customHeight="1" x14ac:dyDescent="0.2">
      <c r="B15" s="656" t="s">
        <v>1053</v>
      </c>
      <c r="C15" s="693">
        <v>61</v>
      </c>
      <c r="D15" s="693">
        <v>8694</v>
      </c>
      <c r="E15" s="693">
        <v>40</v>
      </c>
      <c r="F15" s="693">
        <v>5680</v>
      </c>
      <c r="G15" s="693">
        <v>18</v>
      </c>
      <c r="H15" s="1039">
        <v>2519</v>
      </c>
      <c r="I15" s="693">
        <v>17</v>
      </c>
      <c r="J15" s="1039">
        <v>2475</v>
      </c>
      <c r="L15" s="692"/>
    </row>
    <row r="16" spans="2:12" x14ac:dyDescent="0.2">
      <c r="B16" s="656" t="s">
        <v>1917</v>
      </c>
      <c r="C16" s="693"/>
      <c r="D16" s="693">
        <v>642</v>
      </c>
      <c r="E16" s="693"/>
      <c r="F16" s="693">
        <v>448</v>
      </c>
      <c r="G16" s="693"/>
      <c r="H16" s="1039">
        <v>378</v>
      </c>
      <c r="I16" s="693"/>
      <c r="J16" s="1039">
        <v>121</v>
      </c>
      <c r="L16" s="692"/>
    </row>
    <row r="17" spans="2:12" ht="15.75" x14ac:dyDescent="0.2">
      <c r="B17" s="807" t="s">
        <v>18</v>
      </c>
      <c r="C17" s="1040">
        <f t="shared" ref="C17:J17" si="0">SUM(C10:C16)</f>
        <v>1970</v>
      </c>
      <c r="D17" s="1040">
        <f t="shared" si="0"/>
        <v>271965</v>
      </c>
      <c r="E17" s="1040">
        <f t="shared" si="0"/>
        <v>1269</v>
      </c>
      <c r="F17" s="1040">
        <f t="shared" si="0"/>
        <v>180675</v>
      </c>
      <c r="G17" s="1040">
        <f t="shared" si="0"/>
        <v>956</v>
      </c>
      <c r="H17" s="1040">
        <f t="shared" si="0"/>
        <v>136581</v>
      </c>
      <c r="I17" s="1040">
        <f t="shared" si="0"/>
        <v>740</v>
      </c>
      <c r="J17" s="1040">
        <f t="shared" si="0"/>
        <v>100700</v>
      </c>
      <c r="L17" s="692"/>
    </row>
    <row r="18" spans="2:12" x14ac:dyDescent="0.2">
      <c r="B18" s="1041" t="s">
        <v>1918</v>
      </c>
      <c r="L18" s="692"/>
    </row>
    <row r="19" spans="2:12" ht="12.95" customHeight="1" x14ac:dyDescent="0.2"/>
    <row r="20" spans="2:12" ht="12.95" customHeight="1" x14ac:dyDescent="0.2">
      <c r="B20" s="1042" t="s">
        <v>1919</v>
      </c>
    </row>
    <row r="22" spans="2:12" ht="26.25" customHeight="1" x14ac:dyDescent="0.25">
      <c r="B22" s="1883" t="s">
        <v>1991</v>
      </c>
      <c r="C22" s="1883"/>
      <c r="D22" s="1883"/>
      <c r="E22" s="1883"/>
      <c r="F22" s="1883"/>
      <c r="G22" s="1883"/>
      <c r="H22" s="1883"/>
      <c r="I22" s="1883"/>
      <c r="L22" s="1" t="s">
        <v>2</v>
      </c>
    </row>
    <row r="23" spans="2:12" ht="15.75" x14ac:dyDescent="0.25">
      <c r="B23" s="1885" t="s">
        <v>1920</v>
      </c>
      <c r="C23" s="1894"/>
      <c r="D23" s="1894"/>
      <c r="E23" s="1894"/>
      <c r="F23" s="1894"/>
      <c r="G23" s="1894"/>
      <c r="H23" s="1894"/>
      <c r="I23" s="1894"/>
      <c r="J23" s="1894"/>
    </row>
    <row r="24" spans="2:12" ht="23.25" customHeight="1" thickBot="1" x14ac:dyDescent="0.3">
      <c r="B24" s="1866" t="s">
        <v>1921</v>
      </c>
      <c r="C24" s="1866"/>
      <c r="D24" s="1866"/>
      <c r="E24" s="1866"/>
      <c r="F24" s="1866"/>
      <c r="G24" s="1866"/>
      <c r="H24" s="1866"/>
      <c r="I24" s="1866"/>
      <c r="J24" s="1866"/>
    </row>
    <row r="25" spans="2:12" x14ac:dyDescent="0.2">
      <c r="J25" s="1043"/>
    </row>
    <row r="26" spans="2:12" ht="42.75" customHeight="1" x14ac:dyDescent="0.2">
      <c r="B26" s="1174" t="s">
        <v>993</v>
      </c>
      <c r="C26" s="1174"/>
      <c r="D26" s="1174">
        <v>2009</v>
      </c>
      <c r="E26" s="1174">
        <v>2010</v>
      </c>
      <c r="F26" s="1174">
        <v>2011</v>
      </c>
      <c r="G26" s="1174">
        <v>2012</v>
      </c>
      <c r="H26" s="1174">
        <v>2013</v>
      </c>
      <c r="I26" s="1174">
        <v>2014</v>
      </c>
      <c r="J26" s="1174">
        <v>2015</v>
      </c>
    </row>
    <row r="27" spans="2:12" x14ac:dyDescent="0.2">
      <c r="B27" s="656" t="s">
        <v>1915</v>
      </c>
      <c r="C27" s="693"/>
      <c r="D27" s="1044">
        <v>3231</v>
      </c>
      <c r="E27" s="1044">
        <v>2251</v>
      </c>
      <c r="F27" s="1044">
        <v>1304</v>
      </c>
      <c r="G27" s="1044">
        <v>809</v>
      </c>
      <c r="H27" s="1044">
        <v>663</v>
      </c>
      <c r="I27" s="1044">
        <v>412</v>
      </c>
      <c r="J27" s="1044">
        <v>287</v>
      </c>
    </row>
    <row r="28" spans="2:12" ht="20.100000000000001" customHeight="1" x14ac:dyDescent="0.2">
      <c r="B28" s="656" t="s">
        <v>1049</v>
      </c>
      <c r="C28" s="693"/>
      <c r="D28" s="1044">
        <v>5368</v>
      </c>
      <c r="E28" s="1044">
        <v>2762</v>
      </c>
      <c r="F28" s="1044">
        <v>1726</v>
      </c>
      <c r="G28" s="1044">
        <v>1085</v>
      </c>
      <c r="H28" s="1044">
        <v>949</v>
      </c>
      <c r="I28" s="1044">
        <v>691</v>
      </c>
      <c r="J28" s="1044">
        <v>504</v>
      </c>
    </row>
    <row r="29" spans="2:12" ht="20.100000000000001" customHeight="1" x14ac:dyDescent="0.2">
      <c r="B29" s="656" t="s">
        <v>1050</v>
      </c>
      <c r="C29" s="693"/>
      <c r="D29" s="1044">
        <v>3957</v>
      </c>
      <c r="E29" s="1044">
        <v>1723</v>
      </c>
      <c r="F29" s="1044">
        <v>1417</v>
      </c>
      <c r="G29" s="1044">
        <v>881</v>
      </c>
      <c r="H29" s="1044">
        <v>623</v>
      </c>
      <c r="I29" s="1044">
        <v>499</v>
      </c>
      <c r="J29" s="1044">
        <v>457</v>
      </c>
    </row>
    <row r="30" spans="2:12" ht="20.100000000000001" customHeight="1" x14ac:dyDescent="0.2">
      <c r="B30" s="656" t="s">
        <v>1916</v>
      </c>
      <c r="C30" s="693"/>
      <c r="D30" s="1044">
        <v>1271</v>
      </c>
      <c r="E30" s="1044">
        <v>575</v>
      </c>
      <c r="F30" s="1044">
        <v>342</v>
      </c>
      <c r="G30" s="1044">
        <v>201</v>
      </c>
      <c r="H30" s="1044">
        <v>392</v>
      </c>
      <c r="I30" s="1044">
        <v>416</v>
      </c>
      <c r="J30" s="1044">
        <v>117</v>
      </c>
    </row>
    <row r="31" spans="2:12" ht="20.100000000000001" customHeight="1" x14ac:dyDescent="0.2">
      <c r="B31" s="656" t="s">
        <v>1052</v>
      </c>
      <c r="C31" s="693"/>
      <c r="D31" s="1044">
        <v>1567</v>
      </c>
      <c r="E31" s="1044">
        <v>794</v>
      </c>
      <c r="F31" s="1044">
        <v>438</v>
      </c>
      <c r="G31" s="1044">
        <v>204</v>
      </c>
      <c r="H31" s="1044">
        <v>79</v>
      </c>
      <c r="I31" s="1044">
        <v>119</v>
      </c>
      <c r="J31" s="1044">
        <v>133</v>
      </c>
    </row>
    <row r="32" spans="2:12" ht="20.100000000000001" customHeight="1" x14ac:dyDescent="0.2">
      <c r="B32" s="656" t="s">
        <v>1053</v>
      </c>
      <c r="C32" s="693"/>
      <c r="D32" s="1044">
        <v>701</v>
      </c>
      <c r="E32" s="1044">
        <v>274</v>
      </c>
      <c r="F32" s="1044">
        <v>159</v>
      </c>
      <c r="G32" s="1044">
        <v>168</v>
      </c>
      <c r="H32" s="1044">
        <v>86</v>
      </c>
      <c r="I32" s="1044">
        <v>46</v>
      </c>
      <c r="J32" s="1044">
        <v>40</v>
      </c>
    </row>
    <row r="33" spans="2:10" ht="20.100000000000001" customHeight="1" x14ac:dyDescent="0.2">
      <c r="B33" s="807" t="s">
        <v>18</v>
      </c>
      <c r="C33" s="807"/>
      <c r="D33" s="667">
        <v>16095</v>
      </c>
      <c r="E33" s="667">
        <v>8379</v>
      </c>
      <c r="F33" s="667">
        <v>5386</v>
      </c>
      <c r="G33" s="667">
        <v>3348</v>
      </c>
      <c r="H33" s="667">
        <v>2792</v>
      </c>
      <c r="I33" s="667">
        <v>2183</v>
      </c>
      <c r="J33" s="667">
        <v>1538</v>
      </c>
    </row>
    <row r="34" spans="2:10" x14ac:dyDescent="0.2">
      <c r="B34" s="851" t="s">
        <v>1922</v>
      </c>
      <c r="C34" s="851"/>
    </row>
    <row r="35" spans="2:10" x14ac:dyDescent="0.2">
      <c r="C35" s="851"/>
      <c r="H35" s="1045"/>
    </row>
    <row r="36" spans="2:10" x14ac:dyDescent="0.2">
      <c r="C36" s="851"/>
      <c r="H36" s="1045"/>
      <c r="I36" s="1038"/>
    </row>
    <row r="37" spans="2:10" x14ac:dyDescent="0.2">
      <c r="C37" s="851"/>
      <c r="H37" s="1045"/>
    </row>
    <row r="38" spans="2:10" x14ac:dyDescent="0.2">
      <c r="H38" s="1045"/>
    </row>
    <row r="39" spans="2:10" x14ac:dyDescent="0.2">
      <c r="H39" s="1045"/>
    </row>
  </sheetData>
  <mergeCells count="11">
    <mergeCell ref="B22:I22"/>
    <mergeCell ref="B23:J23"/>
    <mergeCell ref="B24:J24"/>
    <mergeCell ref="B4:J4"/>
    <mergeCell ref="B5:J5"/>
    <mergeCell ref="B6:J6"/>
    <mergeCell ref="B8:B9"/>
    <mergeCell ref="C8:D8"/>
    <mergeCell ref="E8:F8"/>
    <mergeCell ref="G8:H8"/>
    <mergeCell ref="I8:J8"/>
  </mergeCells>
  <hyperlinks>
    <hyperlink ref="L4" location="'Indice Total '!A172" display="Volver"/>
    <hyperlink ref="L22" location="'Indice Total '!A172" display="Volver"/>
  </hyperlinks>
  <pageMargins left="0.86614173228346458" right="0.51181102362204722" top="0.78740157480314965" bottom="0.98425196850393704" header="0" footer="0"/>
  <pageSetup scale="73" orientation="portrait" r:id="rId1"/>
  <headerFooter alignWithMargins="0"/>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61"/>
  <sheetViews>
    <sheetView showGridLines="0" zoomScaleNormal="100" workbookViewId="0"/>
  </sheetViews>
  <sheetFormatPr baseColWidth="10" defaultColWidth="10.28515625" defaultRowHeight="15" x14ac:dyDescent="0.2"/>
  <cols>
    <col min="1" max="1" width="17.140625" style="682" customWidth="1"/>
    <col min="2" max="2" width="38.85546875" style="682" customWidth="1"/>
    <col min="3" max="7" width="15.85546875" style="682" customWidth="1"/>
    <col min="8" max="8" width="4" style="682" customWidth="1"/>
    <col min="9" max="202" width="10.28515625" style="682" customWidth="1"/>
    <col min="203" max="203" width="1.85546875" style="682" customWidth="1"/>
    <col min="204" max="16384" width="10.28515625" style="682"/>
  </cols>
  <sheetData>
    <row r="4" spans="2:10" ht="18" x14ac:dyDescent="0.25">
      <c r="B4" s="1863" t="s">
        <v>1992</v>
      </c>
      <c r="C4" s="1863"/>
      <c r="D4" s="1863"/>
      <c r="E4" s="1863"/>
      <c r="F4" s="1863"/>
      <c r="G4" s="1863"/>
      <c r="H4" s="701"/>
      <c r="I4" s="1" t="s">
        <v>2</v>
      </c>
    </row>
    <row r="5" spans="2:10" ht="15.75" x14ac:dyDescent="0.2">
      <c r="B5" s="1873" t="s">
        <v>1923</v>
      </c>
      <c r="C5" s="1873"/>
      <c r="D5" s="1873"/>
      <c r="E5" s="1873"/>
      <c r="F5" s="1873"/>
      <c r="G5" s="1873"/>
      <c r="H5" s="701"/>
    </row>
    <row r="6" spans="2:10" ht="15.75" x14ac:dyDescent="0.25">
      <c r="B6" s="1881" t="s">
        <v>1466</v>
      </c>
      <c r="C6" s="1881"/>
      <c r="D6" s="1881"/>
      <c r="E6" s="1881"/>
      <c r="F6" s="1881"/>
      <c r="G6" s="1881"/>
      <c r="H6" s="701"/>
    </row>
    <row r="7" spans="2:10" ht="16.5" thickBot="1" x14ac:dyDescent="0.3">
      <c r="B7" s="1866" t="s">
        <v>763</v>
      </c>
      <c r="C7" s="1866"/>
      <c r="D7" s="1866"/>
      <c r="E7" s="1866"/>
      <c r="F7" s="1866"/>
      <c r="G7" s="1866"/>
      <c r="H7" s="701"/>
    </row>
    <row r="8" spans="2:10" x14ac:dyDescent="0.2">
      <c r="C8" s="701"/>
      <c r="D8" s="701"/>
      <c r="E8" s="701"/>
      <c r="F8" s="1038"/>
      <c r="G8" s="701"/>
      <c r="H8" s="701"/>
    </row>
    <row r="9" spans="2:10" ht="15.75" x14ac:dyDescent="0.2">
      <c r="B9" s="1173"/>
      <c r="C9" s="1173">
        <v>2011</v>
      </c>
      <c r="D9" s="1173">
        <v>2012</v>
      </c>
      <c r="E9" s="1173">
        <v>2013</v>
      </c>
      <c r="F9" s="1173">
        <v>2014</v>
      </c>
      <c r="G9" s="1173">
        <v>2015</v>
      </c>
      <c r="H9" s="701"/>
    </row>
    <row r="10" spans="2:10" x14ac:dyDescent="0.2">
      <c r="B10" s="1046" t="s">
        <v>994</v>
      </c>
      <c r="C10" s="1047"/>
      <c r="D10" s="1047"/>
      <c r="E10" s="1047"/>
      <c r="F10" s="1047"/>
      <c r="G10" s="1047"/>
      <c r="H10" s="701"/>
    </row>
    <row r="11" spans="2:10" x14ac:dyDescent="0.2">
      <c r="B11" s="656" t="s">
        <v>1467</v>
      </c>
      <c r="C11" s="1048" t="s">
        <v>74</v>
      </c>
      <c r="D11" s="1048" t="s">
        <v>74</v>
      </c>
      <c r="E11" s="1048" t="s">
        <v>74</v>
      </c>
      <c r="F11" s="1048" t="s">
        <v>219</v>
      </c>
      <c r="G11" s="1048" t="s">
        <v>219</v>
      </c>
      <c r="H11" s="701"/>
    </row>
    <row r="12" spans="2:10" x14ac:dyDescent="0.2">
      <c r="B12" s="656" t="s">
        <v>1098</v>
      </c>
      <c r="C12" s="694">
        <v>7338665</v>
      </c>
      <c r="D12" s="694">
        <v>6809360</v>
      </c>
      <c r="E12" s="694">
        <v>7181065</v>
      </c>
      <c r="F12" s="694">
        <v>8310742</v>
      </c>
      <c r="G12" s="694">
        <v>8641856</v>
      </c>
      <c r="H12" s="701"/>
      <c r="I12" s="683"/>
      <c r="J12" s="683"/>
    </row>
    <row r="13" spans="2:10" x14ac:dyDescent="0.2">
      <c r="B13" s="656" t="s">
        <v>1924</v>
      </c>
      <c r="C13" s="694">
        <v>6434</v>
      </c>
      <c r="D13" s="694">
        <v>5422</v>
      </c>
      <c r="E13" s="694">
        <v>4290</v>
      </c>
      <c r="F13" s="694">
        <v>1371</v>
      </c>
      <c r="G13" s="694">
        <v>537</v>
      </c>
      <c r="H13" s="701"/>
      <c r="I13" s="683"/>
      <c r="J13" s="683"/>
    </row>
    <row r="14" spans="2:10" x14ac:dyDescent="0.2">
      <c r="B14" s="697"/>
      <c r="C14" s="698"/>
      <c r="D14" s="698"/>
      <c r="E14" s="698"/>
      <c r="F14" s="698"/>
      <c r="G14" s="698"/>
      <c r="H14" s="701"/>
      <c r="I14" s="683"/>
      <c r="J14" s="683"/>
    </row>
    <row r="15" spans="2:10" ht="15.75" x14ac:dyDescent="0.25">
      <c r="B15" s="695" t="s">
        <v>995</v>
      </c>
      <c r="C15" s="696">
        <v>7345099</v>
      </c>
      <c r="D15" s="696">
        <v>6814782</v>
      </c>
      <c r="E15" s="696">
        <v>7185355</v>
      </c>
      <c r="F15" s="696">
        <v>8312113</v>
      </c>
      <c r="G15" s="696">
        <v>8642393</v>
      </c>
      <c r="H15" s="701"/>
      <c r="I15" s="683"/>
      <c r="J15" s="683"/>
    </row>
    <row r="16" spans="2:10" x14ac:dyDescent="0.2">
      <c r="B16" s="697"/>
      <c r="C16" s="698"/>
      <c r="D16" s="698"/>
      <c r="E16" s="698"/>
      <c r="F16" s="698"/>
      <c r="G16" s="698"/>
      <c r="H16" s="701"/>
    </row>
    <row r="17" spans="2:9" x14ac:dyDescent="0.2">
      <c r="B17" s="1046" t="s">
        <v>996</v>
      </c>
      <c r="C17" s="1047"/>
      <c r="D17" s="1047"/>
      <c r="E17" s="1047"/>
      <c r="F17" s="1047"/>
      <c r="G17" s="1047"/>
      <c r="H17" s="701"/>
    </row>
    <row r="18" spans="2:9" x14ac:dyDescent="0.2">
      <c r="B18" s="697"/>
      <c r="C18" s="698"/>
      <c r="D18" s="698"/>
      <c r="E18" s="698"/>
      <c r="F18" s="698"/>
      <c r="G18" s="698"/>
      <c r="H18" s="701"/>
    </row>
    <row r="19" spans="2:9" x14ac:dyDescent="0.2">
      <c r="B19" s="656" t="s">
        <v>1925</v>
      </c>
      <c r="C19" s="694">
        <v>457597</v>
      </c>
      <c r="D19" s="694">
        <v>271687</v>
      </c>
      <c r="E19" s="694">
        <v>180248</v>
      </c>
      <c r="F19" s="694">
        <v>136203</v>
      </c>
      <c r="G19" s="694">
        <v>100579</v>
      </c>
      <c r="H19" s="701"/>
      <c r="I19" s="701"/>
    </row>
    <row r="20" spans="2:9" x14ac:dyDescent="0.2">
      <c r="B20" s="656" t="s">
        <v>1926</v>
      </c>
      <c r="C20" s="694">
        <v>6690237</v>
      </c>
      <c r="D20" s="694">
        <v>6556740</v>
      </c>
      <c r="E20" s="694">
        <v>7057875</v>
      </c>
      <c r="F20" s="694">
        <v>7935464</v>
      </c>
      <c r="G20" s="694">
        <v>8478909</v>
      </c>
      <c r="H20" s="701"/>
    </row>
    <row r="21" spans="2:9" ht="15.75" x14ac:dyDescent="0.25">
      <c r="B21" s="804" t="s">
        <v>1927</v>
      </c>
      <c r="C21" s="1049">
        <v>7147834</v>
      </c>
      <c r="D21" s="1049">
        <v>6828427</v>
      </c>
      <c r="E21" s="1049">
        <v>7238123</v>
      </c>
      <c r="F21" s="1049">
        <v>8071667</v>
      </c>
      <c r="G21" s="1049">
        <v>8579488</v>
      </c>
      <c r="H21" s="701"/>
    </row>
    <row r="22" spans="2:9" x14ac:dyDescent="0.2">
      <c r="B22" s="656" t="s">
        <v>1473</v>
      </c>
      <c r="C22" s="694">
        <v>-28175</v>
      </c>
      <c r="D22" s="694">
        <v>-11742</v>
      </c>
      <c r="E22" s="694">
        <v>-12156</v>
      </c>
      <c r="F22" s="694">
        <v>-8482</v>
      </c>
      <c r="G22" s="694">
        <v>-4599</v>
      </c>
      <c r="H22" s="701"/>
    </row>
    <row r="23" spans="2:9" x14ac:dyDescent="0.2">
      <c r="B23" s="656" t="s">
        <v>1472</v>
      </c>
      <c r="C23" s="694">
        <v>2057</v>
      </c>
      <c r="D23" s="694">
        <v>974</v>
      </c>
      <c r="E23" s="694">
        <v>986</v>
      </c>
      <c r="F23" s="694">
        <v>806</v>
      </c>
      <c r="G23" s="694">
        <v>660</v>
      </c>
      <c r="H23" s="701"/>
    </row>
    <row r="24" spans="2:9" x14ac:dyDescent="0.2">
      <c r="B24" s="656" t="s">
        <v>1482</v>
      </c>
      <c r="C24" s="694">
        <v>104742</v>
      </c>
      <c r="D24" s="694">
        <v>106792</v>
      </c>
      <c r="E24" s="694">
        <v>113048</v>
      </c>
      <c r="F24" s="694">
        <v>115805</v>
      </c>
      <c r="G24" s="694">
        <v>116862</v>
      </c>
      <c r="H24" s="701"/>
    </row>
    <row r="25" spans="2:9" ht="15.75" x14ac:dyDescent="0.25">
      <c r="B25" s="695" t="s">
        <v>1122</v>
      </c>
      <c r="C25" s="696">
        <v>7226458</v>
      </c>
      <c r="D25" s="696">
        <v>6924451</v>
      </c>
      <c r="E25" s="696">
        <v>7340001</v>
      </c>
      <c r="F25" s="696">
        <v>8179796</v>
      </c>
      <c r="G25" s="696">
        <v>8692411</v>
      </c>
      <c r="H25" s="701"/>
    </row>
    <row r="26" spans="2:9" x14ac:dyDescent="0.2">
      <c r="B26" s="697"/>
      <c r="C26" s="698"/>
      <c r="D26" s="698"/>
      <c r="E26" s="698"/>
      <c r="F26" s="698"/>
      <c r="G26" s="698"/>
      <c r="H26" s="701"/>
    </row>
    <row r="27" spans="2:9" ht="15.75" x14ac:dyDescent="0.25">
      <c r="B27" s="695" t="s">
        <v>1515</v>
      </c>
      <c r="C27" s="696">
        <v>118641</v>
      </c>
      <c r="D27" s="696">
        <v>-109669</v>
      </c>
      <c r="E27" s="696">
        <v>-154646</v>
      </c>
      <c r="F27" s="696">
        <v>132317</v>
      </c>
      <c r="G27" s="696">
        <v>-50018</v>
      </c>
      <c r="H27" s="701"/>
    </row>
    <row r="28" spans="2:9" x14ac:dyDescent="0.2">
      <c r="B28" s="1041" t="s">
        <v>1928</v>
      </c>
      <c r="C28" s="1050"/>
      <c r="D28" s="1050"/>
      <c r="E28" s="683"/>
      <c r="F28" s="683"/>
      <c r="G28" s="683"/>
      <c r="H28" s="683"/>
      <c r="I28" s="683"/>
    </row>
    <row r="29" spans="2:9" x14ac:dyDescent="0.2">
      <c r="B29" s="707"/>
      <c r="C29" s="692"/>
      <c r="F29" s="1038"/>
    </row>
    <row r="30" spans="2:9" x14ac:dyDescent="0.2">
      <c r="D30" s="692"/>
    </row>
    <row r="31" spans="2:9" x14ac:dyDescent="0.2">
      <c r="D31" s="692"/>
    </row>
    <row r="32" spans="2:9" x14ac:dyDescent="0.2">
      <c r="D32" s="692"/>
    </row>
    <row r="33" spans="4:4" x14ac:dyDescent="0.2">
      <c r="D33" s="692"/>
    </row>
    <row r="34" spans="4:4" x14ac:dyDescent="0.2">
      <c r="D34" s="692"/>
    </row>
    <row r="35" spans="4:4" x14ac:dyDescent="0.2">
      <c r="D35" s="692"/>
    </row>
    <row r="36" spans="4:4" x14ac:dyDescent="0.2">
      <c r="D36" s="692"/>
    </row>
    <row r="37" spans="4:4" x14ac:dyDescent="0.2">
      <c r="D37" s="692"/>
    </row>
    <row r="38" spans="4:4" x14ac:dyDescent="0.2">
      <c r="D38" s="692"/>
    </row>
    <row r="39" spans="4:4" x14ac:dyDescent="0.2">
      <c r="D39" s="692"/>
    </row>
    <row r="40" spans="4:4" x14ac:dyDescent="0.2">
      <c r="D40" s="692"/>
    </row>
    <row r="41" spans="4:4" x14ac:dyDescent="0.2">
      <c r="D41" s="692"/>
    </row>
    <row r="42" spans="4:4" x14ac:dyDescent="0.2">
      <c r="D42" s="692"/>
    </row>
    <row r="43" spans="4:4" x14ac:dyDescent="0.2">
      <c r="D43" s="692"/>
    </row>
    <row r="44" spans="4:4" x14ac:dyDescent="0.2">
      <c r="D44" s="692"/>
    </row>
    <row r="45" spans="4:4" x14ac:dyDescent="0.2">
      <c r="D45" s="692"/>
    </row>
    <row r="46" spans="4:4" x14ac:dyDescent="0.2">
      <c r="D46" s="692"/>
    </row>
    <row r="47" spans="4:4" x14ac:dyDescent="0.2">
      <c r="D47" s="692"/>
    </row>
    <row r="48" spans="4:4" x14ac:dyDescent="0.2">
      <c r="D48" s="692"/>
    </row>
    <row r="49" spans="4:4" x14ac:dyDescent="0.2">
      <c r="D49" s="692"/>
    </row>
    <row r="50" spans="4:4" x14ac:dyDescent="0.2">
      <c r="D50" s="692"/>
    </row>
    <row r="51" spans="4:4" x14ac:dyDescent="0.2">
      <c r="D51" s="692"/>
    </row>
    <row r="52" spans="4:4" x14ac:dyDescent="0.2">
      <c r="D52" s="692"/>
    </row>
    <row r="53" spans="4:4" x14ac:dyDescent="0.2">
      <c r="D53" s="692"/>
    </row>
    <row r="54" spans="4:4" x14ac:dyDescent="0.2">
      <c r="D54" s="692"/>
    </row>
    <row r="55" spans="4:4" x14ac:dyDescent="0.2">
      <c r="D55" s="692"/>
    </row>
    <row r="56" spans="4:4" x14ac:dyDescent="0.2">
      <c r="D56" s="692"/>
    </row>
    <row r="57" spans="4:4" x14ac:dyDescent="0.2">
      <c r="D57" s="692"/>
    </row>
    <row r="58" spans="4:4" x14ac:dyDescent="0.2">
      <c r="D58" s="692"/>
    </row>
    <row r="59" spans="4:4" x14ac:dyDescent="0.2">
      <c r="D59" s="692"/>
    </row>
    <row r="60" spans="4:4" x14ac:dyDescent="0.2">
      <c r="D60" s="692"/>
    </row>
    <row r="61" spans="4:4" x14ac:dyDescent="0.2">
      <c r="D61" s="692"/>
    </row>
  </sheetData>
  <mergeCells count="4">
    <mergeCell ref="B4:G4"/>
    <mergeCell ref="B5:G5"/>
    <mergeCell ref="B6:G6"/>
    <mergeCell ref="B7:G7"/>
  </mergeCells>
  <hyperlinks>
    <hyperlink ref="I4" location="'Indice Total '!A172" display="Volver"/>
  </hyperlinks>
  <pageMargins left="0.70866141732283472" right="0.70866141732283472" top="0.74803149606299213" bottom="0.74803149606299213" header="0.31496062992125984" footer="0.31496062992125984"/>
  <pageSetup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36"/>
  <sheetViews>
    <sheetView showGridLines="0" zoomScaleNormal="100" workbookViewId="0"/>
  </sheetViews>
  <sheetFormatPr baseColWidth="10" defaultColWidth="10.28515625" defaultRowHeight="15" x14ac:dyDescent="0.2"/>
  <cols>
    <col min="1" max="1" width="25.28515625" style="682" customWidth="1"/>
    <col min="2" max="4" width="15.85546875" style="682" customWidth="1"/>
    <col min="5" max="5" width="13.5703125" style="682" customWidth="1"/>
    <col min="6" max="6" width="15.85546875" style="682" customWidth="1"/>
    <col min="7" max="255" width="10.28515625" style="682"/>
    <col min="256" max="256" width="15.85546875" style="682" customWidth="1"/>
    <col min="257" max="257" width="1.42578125" style="682" customWidth="1"/>
    <col min="258" max="258" width="15.85546875" style="682" customWidth="1"/>
    <col min="259" max="259" width="5.140625" style="682" customWidth="1"/>
    <col min="260" max="260" width="15.85546875" style="682" customWidth="1"/>
    <col min="261" max="261" width="11.42578125" style="682" customWidth="1"/>
    <col min="262" max="262" width="15.85546875" style="682" customWidth="1"/>
    <col min="263" max="511" width="10.28515625" style="682"/>
    <col min="512" max="512" width="15.85546875" style="682" customWidth="1"/>
    <col min="513" max="513" width="1.42578125" style="682" customWidth="1"/>
    <col min="514" max="514" width="15.85546875" style="682" customWidth="1"/>
    <col min="515" max="515" width="5.140625" style="682" customWidth="1"/>
    <col min="516" max="516" width="15.85546875" style="682" customWidth="1"/>
    <col min="517" max="517" width="11.42578125" style="682" customWidth="1"/>
    <col min="518" max="518" width="15.85546875" style="682" customWidth="1"/>
    <col min="519" max="767" width="10.28515625" style="682"/>
    <col min="768" max="768" width="15.85546875" style="682" customWidth="1"/>
    <col min="769" max="769" width="1.42578125" style="682" customWidth="1"/>
    <col min="770" max="770" width="15.85546875" style="682" customWidth="1"/>
    <col min="771" max="771" width="5.140625" style="682" customWidth="1"/>
    <col min="772" max="772" width="15.85546875" style="682" customWidth="1"/>
    <col min="773" max="773" width="11.42578125" style="682" customWidth="1"/>
    <col min="774" max="774" width="15.85546875" style="682" customWidth="1"/>
    <col min="775" max="1023" width="10.28515625" style="682"/>
    <col min="1024" max="1024" width="15.85546875" style="682" customWidth="1"/>
    <col min="1025" max="1025" width="1.42578125" style="682" customWidth="1"/>
    <col min="1026" max="1026" width="15.85546875" style="682" customWidth="1"/>
    <col min="1027" max="1027" width="5.140625" style="682" customWidth="1"/>
    <col min="1028" max="1028" width="15.85546875" style="682" customWidth="1"/>
    <col min="1029" max="1029" width="11.42578125" style="682" customWidth="1"/>
    <col min="1030" max="1030" width="15.85546875" style="682" customWidth="1"/>
    <col min="1031" max="1279" width="10.28515625" style="682"/>
    <col min="1280" max="1280" width="15.85546875" style="682" customWidth="1"/>
    <col min="1281" max="1281" width="1.42578125" style="682" customWidth="1"/>
    <col min="1282" max="1282" width="15.85546875" style="682" customWidth="1"/>
    <col min="1283" max="1283" width="5.140625" style="682" customWidth="1"/>
    <col min="1284" max="1284" width="15.85546875" style="682" customWidth="1"/>
    <col min="1285" max="1285" width="11.42578125" style="682" customWidth="1"/>
    <col min="1286" max="1286" width="15.85546875" style="682" customWidth="1"/>
    <col min="1287" max="1535" width="10.28515625" style="682"/>
    <col min="1536" max="1536" width="15.85546875" style="682" customWidth="1"/>
    <col min="1537" max="1537" width="1.42578125" style="682" customWidth="1"/>
    <col min="1538" max="1538" width="15.85546875" style="682" customWidth="1"/>
    <col min="1539" max="1539" width="5.140625" style="682" customWidth="1"/>
    <col min="1540" max="1540" width="15.85546875" style="682" customWidth="1"/>
    <col min="1541" max="1541" width="11.42578125" style="682" customWidth="1"/>
    <col min="1542" max="1542" width="15.85546875" style="682" customWidth="1"/>
    <col min="1543" max="1791" width="10.28515625" style="682"/>
    <col min="1792" max="1792" width="15.85546875" style="682" customWidth="1"/>
    <col min="1793" max="1793" width="1.42578125" style="682" customWidth="1"/>
    <col min="1794" max="1794" width="15.85546875" style="682" customWidth="1"/>
    <col min="1795" max="1795" width="5.140625" style="682" customWidth="1"/>
    <col min="1796" max="1796" width="15.85546875" style="682" customWidth="1"/>
    <col min="1797" max="1797" width="11.42578125" style="682" customWidth="1"/>
    <col min="1798" max="1798" width="15.85546875" style="682" customWidth="1"/>
    <col min="1799" max="2047" width="10.28515625" style="682"/>
    <col min="2048" max="2048" width="15.85546875" style="682" customWidth="1"/>
    <col min="2049" max="2049" width="1.42578125" style="682" customWidth="1"/>
    <col min="2050" max="2050" width="15.85546875" style="682" customWidth="1"/>
    <col min="2051" max="2051" width="5.140625" style="682" customWidth="1"/>
    <col min="2052" max="2052" width="15.85546875" style="682" customWidth="1"/>
    <col min="2053" max="2053" width="11.42578125" style="682" customWidth="1"/>
    <col min="2054" max="2054" width="15.85546875" style="682" customWidth="1"/>
    <col min="2055" max="2303" width="10.28515625" style="682"/>
    <col min="2304" max="2304" width="15.85546875" style="682" customWidth="1"/>
    <col min="2305" max="2305" width="1.42578125" style="682" customWidth="1"/>
    <col min="2306" max="2306" width="15.85546875" style="682" customWidth="1"/>
    <col min="2307" max="2307" width="5.140625" style="682" customWidth="1"/>
    <col min="2308" max="2308" width="15.85546875" style="682" customWidth="1"/>
    <col min="2309" max="2309" width="11.42578125" style="682" customWidth="1"/>
    <col min="2310" max="2310" width="15.85546875" style="682" customWidth="1"/>
    <col min="2311" max="2559" width="10.28515625" style="682"/>
    <col min="2560" max="2560" width="15.85546875" style="682" customWidth="1"/>
    <col min="2561" max="2561" width="1.42578125" style="682" customWidth="1"/>
    <col min="2562" max="2562" width="15.85546875" style="682" customWidth="1"/>
    <col min="2563" max="2563" width="5.140625" style="682" customWidth="1"/>
    <col min="2564" max="2564" width="15.85546875" style="682" customWidth="1"/>
    <col min="2565" max="2565" width="11.42578125" style="682" customWidth="1"/>
    <col min="2566" max="2566" width="15.85546875" style="682" customWidth="1"/>
    <col min="2567" max="2815" width="10.28515625" style="682"/>
    <col min="2816" max="2816" width="15.85546875" style="682" customWidth="1"/>
    <col min="2817" max="2817" width="1.42578125" style="682" customWidth="1"/>
    <col min="2818" max="2818" width="15.85546875" style="682" customWidth="1"/>
    <col min="2819" max="2819" width="5.140625" style="682" customWidth="1"/>
    <col min="2820" max="2820" width="15.85546875" style="682" customWidth="1"/>
    <col min="2821" max="2821" width="11.42578125" style="682" customWidth="1"/>
    <col min="2822" max="2822" width="15.85546875" style="682" customWidth="1"/>
    <col min="2823" max="3071" width="10.28515625" style="682"/>
    <col min="3072" max="3072" width="15.85546875" style="682" customWidth="1"/>
    <col min="3073" max="3073" width="1.42578125" style="682" customWidth="1"/>
    <col min="3074" max="3074" width="15.85546875" style="682" customWidth="1"/>
    <col min="3075" max="3075" width="5.140625" style="682" customWidth="1"/>
    <col min="3076" max="3076" width="15.85546875" style="682" customWidth="1"/>
    <col min="3077" max="3077" width="11.42578125" style="682" customWidth="1"/>
    <col min="3078" max="3078" width="15.85546875" style="682" customWidth="1"/>
    <col min="3079" max="3327" width="10.28515625" style="682"/>
    <col min="3328" max="3328" width="15.85546875" style="682" customWidth="1"/>
    <col min="3329" max="3329" width="1.42578125" style="682" customWidth="1"/>
    <col min="3330" max="3330" width="15.85546875" style="682" customWidth="1"/>
    <col min="3331" max="3331" width="5.140625" style="682" customWidth="1"/>
    <col min="3332" max="3332" width="15.85546875" style="682" customWidth="1"/>
    <col min="3333" max="3333" width="11.42578125" style="682" customWidth="1"/>
    <col min="3334" max="3334" width="15.85546875" style="682" customWidth="1"/>
    <col min="3335" max="3583" width="10.28515625" style="682"/>
    <col min="3584" max="3584" width="15.85546875" style="682" customWidth="1"/>
    <col min="3585" max="3585" width="1.42578125" style="682" customWidth="1"/>
    <col min="3586" max="3586" width="15.85546875" style="682" customWidth="1"/>
    <col min="3587" max="3587" width="5.140625" style="682" customWidth="1"/>
    <col min="3588" max="3588" width="15.85546875" style="682" customWidth="1"/>
    <col min="3589" max="3589" width="11.42578125" style="682" customWidth="1"/>
    <col min="3590" max="3590" width="15.85546875" style="682" customWidth="1"/>
    <col min="3591" max="3839" width="10.28515625" style="682"/>
    <col min="3840" max="3840" width="15.85546875" style="682" customWidth="1"/>
    <col min="3841" max="3841" width="1.42578125" style="682" customWidth="1"/>
    <col min="3842" max="3842" width="15.85546875" style="682" customWidth="1"/>
    <col min="3843" max="3843" width="5.140625" style="682" customWidth="1"/>
    <col min="3844" max="3844" width="15.85546875" style="682" customWidth="1"/>
    <col min="3845" max="3845" width="11.42578125" style="682" customWidth="1"/>
    <col min="3846" max="3846" width="15.85546875" style="682" customWidth="1"/>
    <col min="3847" max="4095" width="10.28515625" style="682"/>
    <col min="4096" max="4096" width="15.85546875" style="682" customWidth="1"/>
    <col min="4097" max="4097" width="1.42578125" style="682" customWidth="1"/>
    <col min="4098" max="4098" width="15.85546875" style="682" customWidth="1"/>
    <col min="4099" max="4099" width="5.140625" style="682" customWidth="1"/>
    <col min="4100" max="4100" width="15.85546875" style="682" customWidth="1"/>
    <col min="4101" max="4101" width="11.42578125" style="682" customWidth="1"/>
    <col min="4102" max="4102" width="15.85546875" style="682" customWidth="1"/>
    <col min="4103" max="4351" width="10.28515625" style="682"/>
    <col min="4352" max="4352" width="15.85546875" style="682" customWidth="1"/>
    <col min="4353" max="4353" width="1.42578125" style="682" customWidth="1"/>
    <col min="4354" max="4354" width="15.85546875" style="682" customWidth="1"/>
    <col min="4355" max="4355" width="5.140625" style="682" customWidth="1"/>
    <col min="4356" max="4356" width="15.85546875" style="682" customWidth="1"/>
    <col min="4357" max="4357" width="11.42578125" style="682" customWidth="1"/>
    <col min="4358" max="4358" width="15.85546875" style="682" customWidth="1"/>
    <col min="4359" max="4607" width="10.28515625" style="682"/>
    <col min="4608" max="4608" width="15.85546875" style="682" customWidth="1"/>
    <col min="4609" max="4609" width="1.42578125" style="682" customWidth="1"/>
    <col min="4610" max="4610" width="15.85546875" style="682" customWidth="1"/>
    <col min="4611" max="4611" width="5.140625" style="682" customWidth="1"/>
    <col min="4612" max="4612" width="15.85546875" style="682" customWidth="1"/>
    <col min="4613" max="4613" width="11.42578125" style="682" customWidth="1"/>
    <col min="4614" max="4614" width="15.85546875" style="682" customWidth="1"/>
    <col min="4615" max="4863" width="10.28515625" style="682"/>
    <col min="4864" max="4864" width="15.85546875" style="682" customWidth="1"/>
    <col min="4865" max="4865" width="1.42578125" style="682" customWidth="1"/>
    <col min="4866" max="4866" width="15.85546875" style="682" customWidth="1"/>
    <col min="4867" max="4867" width="5.140625" style="682" customWidth="1"/>
    <col min="4868" max="4868" width="15.85546875" style="682" customWidth="1"/>
    <col min="4869" max="4869" width="11.42578125" style="682" customWidth="1"/>
    <col min="4870" max="4870" width="15.85546875" style="682" customWidth="1"/>
    <col min="4871" max="5119" width="10.28515625" style="682"/>
    <col min="5120" max="5120" width="15.85546875" style="682" customWidth="1"/>
    <col min="5121" max="5121" width="1.42578125" style="682" customWidth="1"/>
    <col min="5122" max="5122" width="15.85546875" style="682" customWidth="1"/>
    <col min="5123" max="5123" width="5.140625" style="682" customWidth="1"/>
    <col min="5124" max="5124" width="15.85546875" style="682" customWidth="1"/>
    <col min="5125" max="5125" width="11.42578125" style="682" customWidth="1"/>
    <col min="5126" max="5126" width="15.85546875" style="682" customWidth="1"/>
    <col min="5127" max="5375" width="10.28515625" style="682"/>
    <col min="5376" max="5376" width="15.85546875" style="682" customWidth="1"/>
    <col min="5377" max="5377" width="1.42578125" style="682" customWidth="1"/>
    <col min="5378" max="5378" width="15.85546875" style="682" customWidth="1"/>
    <col min="5379" max="5379" width="5.140625" style="682" customWidth="1"/>
    <col min="5380" max="5380" width="15.85546875" style="682" customWidth="1"/>
    <col min="5381" max="5381" width="11.42578125" style="682" customWidth="1"/>
    <col min="5382" max="5382" width="15.85546875" style="682" customWidth="1"/>
    <col min="5383" max="5631" width="10.28515625" style="682"/>
    <col min="5632" max="5632" width="15.85546875" style="682" customWidth="1"/>
    <col min="5633" max="5633" width="1.42578125" style="682" customWidth="1"/>
    <col min="5634" max="5634" width="15.85546875" style="682" customWidth="1"/>
    <col min="5635" max="5635" width="5.140625" style="682" customWidth="1"/>
    <col min="5636" max="5636" width="15.85546875" style="682" customWidth="1"/>
    <col min="5637" max="5637" width="11.42578125" style="682" customWidth="1"/>
    <col min="5638" max="5638" width="15.85546875" style="682" customWidth="1"/>
    <col min="5639" max="5887" width="10.28515625" style="682"/>
    <col min="5888" max="5888" width="15.85546875" style="682" customWidth="1"/>
    <col min="5889" max="5889" width="1.42578125" style="682" customWidth="1"/>
    <col min="5890" max="5890" width="15.85546875" style="682" customWidth="1"/>
    <col min="5891" max="5891" width="5.140625" style="682" customWidth="1"/>
    <col min="5892" max="5892" width="15.85546875" style="682" customWidth="1"/>
    <col min="5893" max="5893" width="11.42578125" style="682" customWidth="1"/>
    <col min="5894" max="5894" width="15.85546875" style="682" customWidth="1"/>
    <col min="5895" max="6143" width="10.28515625" style="682"/>
    <col min="6144" max="6144" width="15.85546875" style="682" customWidth="1"/>
    <col min="6145" max="6145" width="1.42578125" style="682" customWidth="1"/>
    <col min="6146" max="6146" width="15.85546875" style="682" customWidth="1"/>
    <col min="6147" max="6147" width="5.140625" style="682" customWidth="1"/>
    <col min="6148" max="6148" width="15.85546875" style="682" customWidth="1"/>
    <col min="6149" max="6149" width="11.42578125" style="682" customWidth="1"/>
    <col min="6150" max="6150" width="15.85546875" style="682" customWidth="1"/>
    <col min="6151" max="6399" width="10.28515625" style="682"/>
    <col min="6400" max="6400" width="15.85546875" style="682" customWidth="1"/>
    <col min="6401" max="6401" width="1.42578125" style="682" customWidth="1"/>
    <col min="6402" max="6402" width="15.85546875" style="682" customWidth="1"/>
    <col min="6403" max="6403" width="5.140625" style="682" customWidth="1"/>
    <col min="6404" max="6404" width="15.85546875" style="682" customWidth="1"/>
    <col min="6405" max="6405" width="11.42578125" style="682" customWidth="1"/>
    <col min="6406" max="6406" width="15.85546875" style="682" customWidth="1"/>
    <col min="6407" max="6655" width="10.28515625" style="682"/>
    <col min="6656" max="6656" width="15.85546875" style="682" customWidth="1"/>
    <col min="6657" max="6657" width="1.42578125" style="682" customWidth="1"/>
    <col min="6658" max="6658" width="15.85546875" style="682" customWidth="1"/>
    <col min="6659" max="6659" width="5.140625" style="682" customWidth="1"/>
    <col min="6660" max="6660" width="15.85546875" style="682" customWidth="1"/>
    <col min="6661" max="6661" width="11.42578125" style="682" customWidth="1"/>
    <col min="6662" max="6662" width="15.85546875" style="682" customWidth="1"/>
    <col min="6663" max="6911" width="10.28515625" style="682"/>
    <col min="6912" max="6912" width="15.85546875" style="682" customWidth="1"/>
    <col min="6913" max="6913" width="1.42578125" style="682" customWidth="1"/>
    <col min="6914" max="6914" width="15.85546875" style="682" customWidth="1"/>
    <col min="6915" max="6915" width="5.140625" style="682" customWidth="1"/>
    <col min="6916" max="6916" width="15.85546875" style="682" customWidth="1"/>
    <col min="6917" max="6917" width="11.42578125" style="682" customWidth="1"/>
    <col min="6918" max="6918" width="15.85546875" style="682" customWidth="1"/>
    <col min="6919" max="7167" width="10.28515625" style="682"/>
    <col min="7168" max="7168" width="15.85546875" style="682" customWidth="1"/>
    <col min="7169" max="7169" width="1.42578125" style="682" customWidth="1"/>
    <col min="7170" max="7170" width="15.85546875" style="682" customWidth="1"/>
    <col min="7171" max="7171" width="5.140625" style="682" customWidth="1"/>
    <col min="7172" max="7172" width="15.85546875" style="682" customWidth="1"/>
    <col min="7173" max="7173" width="11.42578125" style="682" customWidth="1"/>
    <col min="7174" max="7174" width="15.85546875" style="682" customWidth="1"/>
    <col min="7175" max="7423" width="10.28515625" style="682"/>
    <col min="7424" max="7424" width="15.85546875" style="682" customWidth="1"/>
    <col min="7425" max="7425" width="1.42578125" style="682" customWidth="1"/>
    <col min="7426" max="7426" width="15.85546875" style="682" customWidth="1"/>
    <col min="7427" max="7427" width="5.140625" style="682" customWidth="1"/>
    <col min="7428" max="7428" width="15.85546875" style="682" customWidth="1"/>
    <col min="7429" max="7429" width="11.42578125" style="682" customWidth="1"/>
    <col min="7430" max="7430" width="15.85546875" style="682" customWidth="1"/>
    <col min="7431" max="7679" width="10.28515625" style="682"/>
    <col min="7680" max="7680" width="15.85546875" style="682" customWidth="1"/>
    <col min="7681" max="7681" width="1.42578125" style="682" customWidth="1"/>
    <col min="7682" max="7682" width="15.85546875" style="682" customWidth="1"/>
    <col min="7683" max="7683" width="5.140625" style="682" customWidth="1"/>
    <col min="7684" max="7684" width="15.85546875" style="682" customWidth="1"/>
    <col min="7685" max="7685" width="11.42578125" style="682" customWidth="1"/>
    <col min="7686" max="7686" width="15.85546875" style="682" customWidth="1"/>
    <col min="7687" max="7935" width="10.28515625" style="682"/>
    <col min="7936" max="7936" width="15.85546875" style="682" customWidth="1"/>
    <col min="7937" max="7937" width="1.42578125" style="682" customWidth="1"/>
    <col min="7938" max="7938" width="15.85546875" style="682" customWidth="1"/>
    <col min="7939" max="7939" width="5.140625" style="682" customWidth="1"/>
    <col min="7940" max="7940" width="15.85546875" style="682" customWidth="1"/>
    <col min="7941" max="7941" width="11.42578125" style="682" customWidth="1"/>
    <col min="7942" max="7942" width="15.85546875" style="682" customWidth="1"/>
    <col min="7943" max="8191" width="10.28515625" style="682"/>
    <col min="8192" max="8192" width="15.85546875" style="682" customWidth="1"/>
    <col min="8193" max="8193" width="1.42578125" style="682" customWidth="1"/>
    <col min="8194" max="8194" width="15.85546875" style="682" customWidth="1"/>
    <col min="8195" max="8195" width="5.140625" style="682" customWidth="1"/>
    <col min="8196" max="8196" width="15.85546875" style="682" customWidth="1"/>
    <col min="8197" max="8197" width="11.42578125" style="682" customWidth="1"/>
    <col min="8198" max="8198" width="15.85546875" style="682" customWidth="1"/>
    <col min="8199" max="8447" width="10.28515625" style="682"/>
    <col min="8448" max="8448" width="15.85546875" style="682" customWidth="1"/>
    <col min="8449" max="8449" width="1.42578125" style="682" customWidth="1"/>
    <col min="8450" max="8450" width="15.85546875" style="682" customWidth="1"/>
    <col min="8451" max="8451" width="5.140625" style="682" customWidth="1"/>
    <col min="8452" max="8452" width="15.85546875" style="682" customWidth="1"/>
    <col min="8453" max="8453" width="11.42578125" style="682" customWidth="1"/>
    <col min="8454" max="8454" width="15.85546875" style="682" customWidth="1"/>
    <col min="8455" max="8703" width="10.28515625" style="682"/>
    <col min="8704" max="8704" width="15.85546875" style="682" customWidth="1"/>
    <col min="8705" max="8705" width="1.42578125" style="682" customWidth="1"/>
    <col min="8706" max="8706" width="15.85546875" style="682" customWidth="1"/>
    <col min="8707" max="8707" width="5.140625" style="682" customWidth="1"/>
    <col min="8708" max="8708" width="15.85546875" style="682" customWidth="1"/>
    <col min="8709" max="8709" width="11.42578125" style="682" customWidth="1"/>
    <col min="8710" max="8710" width="15.85546875" style="682" customWidth="1"/>
    <col min="8711" max="8959" width="10.28515625" style="682"/>
    <col min="8960" max="8960" width="15.85546875" style="682" customWidth="1"/>
    <col min="8961" max="8961" width="1.42578125" style="682" customWidth="1"/>
    <col min="8962" max="8962" width="15.85546875" style="682" customWidth="1"/>
    <col min="8963" max="8963" width="5.140625" style="682" customWidth="1"/>
    <col min="8964" max="8964" width="15.85546875" style="682" customWidth="1"/>
    <col min="8965" max="8965" width="11.42578125" style="682" customWidth="1"/>
    <col min="8966" max="8966" width="15.85546875" style="682" customWidth="1"/>
    <col min="8967" max="9215" width="10.28515625" style="682"/>
    <col min="9216" max="9216" width="15.85546875" style="682" customWidth="1"/>
    <col min="9217" max="9217" width="1.42578125" style="682" customWidth="1"/>
    <col min="9218" max="9218" width="15.85546875" style="682" customWidth="1"/>
    <col min="9219" max="9219" width="5.140625" style="682" customWidth="1"/>
    <col min="9220" max="9220" width="15.85546875" style="682" customWidth="1"/>
    <col min="9221" max="9221" width="11.42578125" style="682" customWidth="1"/>
    <col min="9222" max="9222" width="15.85546875" style="682" customWidth="1"/>
    <col min="9223" max="9471" width="10.28515625" style="682"/>
    <col min="9472" max="9472" width="15.85546875" style="682" customWidth="1"/>
    <col min="9473" max="9473" width="1.42578125" style="682" customWidth="1"/>
    <col min="9474" max="9474" width="15.85546875" style="682" customWidth="1"/>
    <col min="9475" max="9475" width="5.140625" style="682" customWidth="1"/>
    <col min="9476" max="9476" width="15.85546875" style="682" customWidth="1"/>
    <col min="9477" max="9477" width="11.42578125" style="682" customWidth="1"/>
    <col min="9478" max="9478" width="15.85546875" style="682" customWidth="1"/>
    <col min="9479" max="9727" width="10.28515625" style="682"/>
    <col min="9728" max="9728" width="15.85546875" style="682" customWidth="1"/>
    <col min="9729" max="9729" width="1.42578125" style="682" customWidth="1"/>
    <col min="9730" max="9730" width="15.85546875" style="682" customWidth="1"/>
    <col min="9731" max="9731" width="5.140625" style="682" customWidth="1"/>
    <col min="9732" max="9732" width="15.85546875" style="682" customWidth="1"/>
    <col min="9733" max="9733" width="11.42578125" style="682" customWidth="1"/>
    <col min="9734" max="9734" width="15.85546875" style="682" customWidth="1"/>
    <col min="9735" max="9983" width="10.28515625" style="682"/>
    <col min="9984" max="9984" width="15.85546875" style="682" customWidth="1"/>
    <col min="9985" max="9985" width="1.42578125" style="682" customWidth="1"/>
    <col min="9986" max="9986" width="15.85546875" style="682" customWidth="1"/>
    <col min="9987" max="9987" width="5.140625" style="682" customWidth="1"/>
    <col min="9988" max="9988" width="15.85546875" style="682" customWidth="1"/>
    <col min="9989" max="9989" width="11.42578125" style="682" customWidth="1"/>
    <col min="9990" max="9990" width="15.85546875" style="682" customWidth="1"/>
    <col min="9991" max="10239" width="10.28515625" style="682"/>
    <col min="10240" max="10240" width="15.85546875" style="682" customWidth="1"/>
    <col min="10241" max="10241" width="1.42578125" style="682" customWidth="1"/>
    <col min="10242" max="10242" width="15.85546875" style="682" customWidth="1"/>
    <col min="10243" max="10243" width="5.140625" style="682" customWidth="1"/>
    <col min="10244" max="10244" width="15.85546875" style="682" customWidth="1"/>
    <col min="10245" max="10245" width="11.42578125" style="682" customWidth="1"/>
    <col min="10246" max="10246" width="15.85546875" style="682" customWidth="1"/>
    <col min="10247" max="10495" width="10.28515625" style="682"/>
    <col min="10496" max="10496" width="15.85546875" style="682" customWidth="1"/>
    <col min="10497" max="10497" width="1.42578125" style="682" customWidth="1"/>
    <col min="10498" max="10498" width="15.85546875" style="682" customWidth="1"/>
    <col min="10499" max="10499" width="5.140625" style="682" customWidth="1"/>
    <col min="10500" max="10500" width="15.85546875" style="682" customWidth="1"/>
    <col min="10501" max="10501" width="11.42578125" style="682" customWidth="1"/>
    <col min="10502" max="10502" width="15.85546875" style="682" customWidth="1"/>
    <col min="10503" max="10751" width="10.28515625" style="682"/>
    <col min="10752" max="10752" width="15.85546875" style="682" customWidth="1"/>
    <col min="10753" max="10753" width="1.42578125" style="682" customWidth="1"/>
    <col min="10754" max="10754" width="15.85546875" style="682" customWidth="1"/>
    <col min="10755" max="10755" width="5.140625" style="682" customWidth="1"/>
    <col min="10756" max="10756" width="15.85546875" style="682" customWidth="1"/>
    <col min="10757" max="10757" width="11.42578125" style="682" customWidth="1"/>
    <col min="10758" max="10758" width="15.85546875" style="682" customWidth="1"/>
    <col min="10759" max="11007" width="10.28515625" style="682"/>
    <col min="11008" max="11008" width="15.85546875" style="682" customWidth="1"/>
    <col min="11009" max="11009" width="1.42578125" style="682" customWidth="1"/>
    <col min="11010" max="11010" width="15.85546875" style="682" customWidth="1"/>
    <col min="11011" max="11011" width="5.140625" style="682" customWidth="1"/>
    <col min="11012" max="11012" width="15.85546875" style="682" customWidth="1"/>
    <col min="11013" max="11013" width="11.42578125" style="682" customWidth="1"/>
    <col min="11014" max="11014" width="15.85546875" style="682" customWidth="1"/>
    <col min="11015" max="11263" width="10.28515625" style="682"/>
    <col min="11264" max="11264" width="15.85546875" style="682" customWidth="1"/>
    <col min="11265" max="11265" width="1.42578125" style="682" customWidth="1"/>
    <col min="11266" max="11266" width="15.85546875" style="682" customWidth="1"/>
    <col min="11267" max="11267" width="5.140625" style="682" customWidth="1"/>
    <col min="11268" max="11268" width="15.85546875" style="682" customWidth="1"/>
    <col min="11269" max="11269" width="11.42578125" style="682" customWidth="1"/>
    <col min="11270" max="11270" width="15.85546875" style="682" customWidth="1"/>
    <col min="11271" max="11519" width="10.28515625" style="682"/>
    <col min="11520" max="11520" width="15.85546875" style="682" customWidth="1"/>
    <col min="11521" max="11521" width="1.42578125" style="682" customWidth="1"/>
    <col min="11522" max="11522" width="15.85546875" style="682" customWidth="1"/>
    <col min="11523" max="11523" width="5.140625" style="682" customWidth="1"/>
    <col min="11524" max="11524" width="15.85546875" style="682" customWidth="1"/>
    <col min="11525" max="11525" width="11.42578125" style="682" customWidth="1"/>
    <col min="11526" max="11526" width="15.85546875" style="682" customWidth="1"/>
    <col min="11527" max="11775" width="10.28515625" style="682"/>
    <col min="11776" max="11776" width="15.85546875" style="682" customWidth="1"/>
    <col min="11777" max="11777" width="1.42578125" style="682" customWidth="1"/>
    <col min="11778" max="11778" width="15.85546875" style="682" customWidth="1"/>
    <col min="11779" max="11779" width="5.140625" style="682" customWidth="1"/>
    <col min="11780" max="11780" width="15.85546875" style="682" customWidth="1"/>
    <col min="11781" max="11781" width="11.42578125" style="682" customWidth="1"/>
    <col min="11782" max="11782" width="15.85546875" style="682" customWidth="1"/>
    <col min="11783" max="12031" width="10.28515625" style="682"/>
    <col min="12032" max="12032" width="15.85546875" style="682" customWidth="1"/>
    <col min="12033" max="12033" width="1.42578125" style="682" customWidth="1"/>
    <col min="12034" max="12034" width="15.85546875" style="682" customWidth="1"/>
    <col min="12035" max="12035" width="5.140625" style="682" customWidth="1"/>
    <col min="12036" max="12036" width="15.85546875" style="682" customWidth="1"/>
    <col min="12037" max="12037" width="11.42578125" style="682" customWidth="1"/>
    <col min="12038" max="12038" width="15.85546875" style="682" customWidth="1"/>
    <col min="12039" max="12287" width="10.28515625" style="682"/>
    <col min="12288" max="12288" width="15.85546875" style="682" customWidth="1"/>
    <col min="12289" max="12289" width="1.42578125" style="682" customWidth="1"/>
    <col min="12290" max="12290" width="15.85546875" style="682" customWidth="1"/>
    <col min="12291" max="12291" width="5.140625" style="682" customWidth="1"/>
    <col min="12292" max="12292" width="15.85546875" style="682" customWidth="1"/>
    <col min="12293" max="12293" width="11.42578125" style="682" customWidth="1"/>
    <col min="12294" max="12294" width="15.85546875" style="682" customWidth="1"/>
    <col min="12295" max="12543" width="10.28515625" style="682"/>
    <col min="12544" max="12544" width="15.85546875" style="682" customWidth="1"/>
    <col min="12545" max="12545" width="1.42578125" style="682" customWidth="1"/>
    <col min="12546" max="12546" width="15.85546875" style="682" customWidth="1"/>
    <col min="12547" max="12547" width="5.140625" style="682" customWidth="1"/>
    <col min="12548" max="12548" width="15.85546875" style="682" customWidth="1"/>
    <col min="12549" max="12549" width="11.42578125" style="682" customWidth="1"/>
    <col min="12550" max="12550" width="15.85546875" style="682" customWidth="1"/>
    <col min="12551" max="12799" width="10.28515625" style="682"/>
    <col min="12800" max="12800" width="15.85546875" style="682" customWidth="1"/>
    <col min="12801" max="12801" width="1.42578125" style="682" customWidth="1"/>
    <col min="12802" max="12802" width="15.85546875" style="682" customWidth="1"/>
    <col min="12803" max="12803" width="5.140625" style="682" customWidth="1"/>
    <col min="12804" max="12804" width="15.85546875" style="682" customWidth="1"/>
    <col min="12805" max="12805" width="11.42578125" style="682" customWidth="1"/>
    <col min="12806" max="12806" width="15.85546875" style="682" customWidth="1"/>
    <col min="12807" max="13055" width="10.28515625" style="682"/>
    <col min="13056" max="13056" width="15.85546875" style="682" customWidth="1"/>
    <col min="13057" max="13057" width="1.42578125" style="682" customWidth="1"/>
    <col min="13058" max="13058" width="15.85546875" style="682" customWidth="1"/>
    <col min="13059" max="13059" width="5.140625" style="682" customWidth="1"/>
    <col min="13060" max="13060" width="15.85546875" style="682" customWidth="1"/>
    <col min="13061" max="13061" width="11.42578125" style="682" customWidth="1"/>
    <col min="13062" max="13062" width="15.85546875" style="682" customWidth="1"/>
    <col min="13063" max="13311" width="10.28515625" style="682"/>
    <col min="13312" max="13312" width="15.85546875" style="682" customWidth="1"/>
    <col min="13313" max="13313" width="1.42578125" style="682" customWidth="1"/>
    <col min="13314" max="13314" width="15.85546875" style="682" customWidth="1"/>
    <col min="13315" max="13315" width="5.140625" style="682" customWidth="1"/>
    <col min="13316" max="13316" width="15.85546875" style="682" customWidth="1"/>
    <col min="13317" max="13317" width="11.42578125" style="682" customWidth="1"/>
    <col min="13318" max="13318" width="15.85546875" style="682" customWidth="1"/>
    <col min="13319" max="13567" width="10.28515625" style="682"/>
    <col min="13568" max="13568" width="15.85546875" style="682" customWidth="1"/>
    <col min="13569" max="13569" width="1.42578125" style="682" customWidth="1"/>
    <col min="13570" max="13570" width="15.85546875" style="682" customWidth="1"/>
    <col min="13571" max="13571" width="5.140625" style="682" customWidth="1"/>
    <col min="13572" max="13572" width="15.85546875" style="682" customWidth="1"/>
    <col min="13573" max="13573" width="11.42578125" style="682" customWidth="1"/>
    <col min="13574" max="13574" width="15.85546875" style="682" customWidth="1"/>
    <col min="13575" max="13823" width="10.28515625" style="682"/>
    <col min="13824" max="13824" width="15.85546875" style="682" customWidth="1"/>
    <col min="13825" max="13825" width="1.42578125" style="682" customWidth="1"/>
    <col min="13826" max="13826" width="15.85546875" style="682" customWidth="1"/>
    <col min="13827" max="13827" width="5.140625" style="682" customWidth="1"/>
    <col min="13828" max="13828" width="15.85546875" style="682" customWidth="1"/>
    <col min="13829" max="13829" width="11.42578125" style="682" customWidth="1"/>
    <col min="13830" max="13830" width="15.85546875" style="682" customWidth="1"/>
    <col min="13831" max="14079" width="10.28515625" style="682"/>
    <col min="14080" max="14080" width="15.85546875" style="682" customWidth="1"/>
    <col min="14081" max="14081" width="1.42578125" style="682" customWidth="1"/>
    <col min="14082" max="14082" width="15.85546875" style="682" customWidth="1"/>
    <col min="14083" max="14083" width="5.140625" style="682" customWidth="1"/>
    <col min="14084" max="14084" width="15.85546875" style="682" customWidth="1"/>
    <col min="14085" max="14085" width="11.42578125" style="682" customWidth="1"/>
    <col min="14086" max="14086" width="15.85546875" style="682" customWidth="1"/>
    <col min="14087" max="14335" width="10.28515625" style="682"/>
    <col min="14336" max="14336" width="15.85546875" style="682" customWidth="1"/>
    <col min="14337" max="14337" width="1.42578125" style="682" customWidth="1"/>
    <col min="14338" max="14338" width="15.85546875" style="682" customWidth="1"/>
    <col min="14339" max="14339" width="5.140625" style="682" customWidth="1"/>
    <col min="14340" max="14340" width="15.85546875" style="682" customWidth="1"/>
    <col min="14341" max="14341" width="11.42578125" style="682" customWidth="1"/>
    <col min="14342" max="14342" width="15.85546875" style="682" customWidth="1"/>
    <col min="14343" max="14591" width="10.28515625" style="682"/>
    <col min="14592" max="14592" width="15.85546875" style="682" customWidth="1"/>
    <col min="14593" max="14593" width="1.42578125" style="682" customWidth="1"/>
    <col min="14594" max="14594" width="15.85546875" style="682" customWidth="1"/>
    <col min="14595" max="14595" width="5.140625" style="682" customWidth="1"/>
    <col min="14596" max="14596" width="15.85546875" style="682" customWidth="1"/>
    <col min="14597" max="14597" width="11.42578125" style="682" customWidth="1"/>
    <col min="14598" max="14598" width="15.85546875" style="682" customWidth="1"/>
    <col min="14599" max="14847" width="10.28515625" style="682"/>
    <col min="14848" max="14848" width="15.85546875" style="682" customWidth="1"/>
    <col min="14849" max="14849" width="1.42578125" style="682" customWidth="1"/>
    <col min="14850" max="14850" width="15.85546875" style="682" customWidth="1"/>
    <col min="14851" max="14851" width="5.140625" style="682" customWidth="1"/>
    <col min="14852" max="14852" width="15.85546875" style="682" customWidth="1"/>
    <col min="14853" max="14853" width="11.42578125" style="682" customWidth="1"/>
    <col min="14854" max="14854" width="15.85546875" style="682" customWidth="1"/>
    <col min="14855" max="15103" width="10.28515625" style="682"/>
    <col min="15104" max="15104" width="15.85546875" style="682" customWidth="1"/>
    <col min="15105" max="15105" width="1.42578125" style="682" customWidth="1"/>
    <col min="15106" max="15106" width="15.85546875" style="682" customWidth="1"/>
    <col min="15107" max="15107" width="5.140625" style="682" customWidth="1"/>
    <col min="15108" max="15108" width="15.85546875" style="682" customWidth="1"/>
    <col min="15109" max="15109" width="11.42578125" style="682" customWidth="1"/>
    <col min="15110" max="15110" width="15.85546875" style="682" customWidth="1"/>
    <col min="15111" max="15359" width="10.28515625" style="682"/>
    <col min="15360" max="15360" width="15.85546875" style="682" customWidth="1"/>
    <col min="15361" max="15361" width="1.42578125" style="682" customWidth="1"/>
    <col min="15362" max="15362" width="15.85546875" style="682" customWidth="1"/>
    <col min="15363" max="15363" width="5.140625" style="682" customWidth="1"/>
    <col min="15364" max="15364" width="15.85546875" style="682" customWidth="1"/>
    <col min="15365" max="15365" width="11.42578125" style="682" customWidth="1"/>
    <col min="15366" max="15366" width="15.85546875" style="682" customWidth="1"/>
    <col min="15367" max="15615" width="10.28515625" style="682"/>
    <col min="15616" max="15616" width="15.85546875" style="682" customWidth="1"/>
    <col min="15617" max="15617" width="1.42578125" style="682" customWidth="1"/>
    <col min="15618" max="15618" width="15.85546875" style="682" customWidth="1"/>
    <col min="15619" max="15619" width="5.140625" style="682" customWidth="1"/>
    <col min="15620" max="15620" width="15.85546875" style="682" customWidth="1"/>
    <col min="15621" max="15621" width="11.42578125" style="682" customWidth="1"/>
    <col min="15622" max="15622" width="15.85546875" style="682" customWidth="1"/>
    <col min="15623" max="15871" width="10.28515625" style="682"/>
    <col min="15872" max="15872" width="15.85546875" style="682" customWidth="1"/>
    <col min="15873" max="15873" width="1.42578125" style="682" customWidth="1"/>
    <col min="15874" max="15874" width="15.85546875" style="682" customWidth="1"/>
    <col min="15875" max="15875" width="5.140625" style="682" customWidth="1"/>
    <col min="15876" max="15876" width="15.85546875" style="682" customWidth="1"/>
    <col min="15877" max="15877" width="11.42578125" style="682" customWidth="1"/>
    <col min="15878" max="15878" width="15.85546875" style="682" customWidth="1"/>
    <col min="15879" max="16127" width="10.28515625" style="682"/>
    <col min="16128" max="16128" width="15.85546875" style="682" customWidth="1"/>
    <col min="16129" max="16129" width="1.42578125" style="682" customWidth="1"/>
    <col min="16130" max="16130" width="15.85546875" style="682" customWidth="1"/>
    <col min="16131" max="16131" width="5.140625" style="682" customWidth="1"/>
    <col min="16132" max="16132" width="15.85546875" style="682" customWidth="1"/>
    <col min="16133" max="16133" width="11.42578125" style="682" customWidth="1"/>
    <col min="16134" max="16134" width="15.85546875" style="682" customWidth="1"/>
    <col min="16135" max="16384" width="10.28515625" style="682"/>
  </cols>
  <sheetData>
    <row r="4" spans="2:10" ht="18" x14ac:dyDescent="0.25">
      <c r="B4" s="1863" t="s">
        <v>1993</v>
      </c>
      <c r="C4" s="1863"/>
      <c r="D4" s="1863"/>
      <c r="E4" s="1863"/>
      <c r="F4" s="1863"/>
      <c r="G4" s="1" t="s">
        <v>2</v>
      </c>
    </row>
    <row r="5" spans="2:10" ht="43.5" customHeight="1" x14ac:dyDescent="0.2">
      <c r="B5" s="1873" t="s">
        <v>1929</v>
      </c>
      <c r="C5" s="1873"/>
      <c r="D5" s="1873"/>
      <c r="E5" s="1873"/>
      <c r="F5" s="1873"/>
    </row>
    <row r="6" spans="2:10" ht="15.75" x14ac:dyDescent="0.25">
      <c r="B6" s="1881" t="s">
        <v>1930</v>
      </c>
      <c r="C6" s="1881"/>
      <c r="D6" s="1881"/>
      <c r="E6" s="1881"/>
      <c r="F6" s="1881"/>
    </row>
    <row r="7" spans="2:10" ht="16.5" thickBot="1" x14ac:dyDescent="0.3">
      <c r="B7" s="1866" t="s">
        <v>771</v>
      </c>
      <c r="C7" s="1866"/>
      <c r="D7" s="1866"/>
      <c r="E7" s="1866"/>
      <c r="F7" s="1866"/>
    </row>
    <row r="9" spans="2:10" ht="31.5" x14ac:dyDescent="0.2">
      <c r="B9" s="1171" t="s">
        <v>339</v>
      </c>
      <c r="C9" s="1171" t="s">
        <v>340</v>
      </c>
      <c r="D9" s="1174" t="s">
        <v>1931</v>
      </c>
      <c r="E9" s="1174" t="s">
        <v>1932</v>
      </c>
      <c r="F9" s="1174" t="s">
        <v>1933</v>
      </c>
    </row>
    <row r="10" spans="2:10" x14ac:dyDescent="0.2">
      <c r="B10" s="1051"/>
      <c r="C10" s="1051"/>
      <c r="D10" s="1051"/>
      <c r="E10" s="1051"/>
      <c r="F10" s="1051"/>
    </row>
    <row r="11" spans="2:10" x14ac:dyDescent="0.2">
      <c r="B11" s="1051" t="s">
        <v>1934</v>
      </c>
      <c r="C11" s="1051" t="s">
        <v>1935</v>
      </c>
      <c r="D11" s="663">
        <v>6000</v>
      </c>
      <c r="E11" s="663">
        <v>4000</v>
      </c>
      <c r="F11" s="663">
        <v>3000</v>
      </c>
      <c r="G11" s="1052"/>
      <c r="J11" s="1052"/>
    </row>
    <row r="12" spans="2:10" x14ac:dyDescent="0.2">
      <c r="B12" s="1051"/>
      <c r="C12" s="1051"/>
      <c r="D12" s="663"/>
      <c r="E12" s="663"/>
      <c r="F12" s="663"/>
      <c r="G12" s="1052"/>
      <c r="J12" s="1052"/>
    </row>
    <row r="13" spans="2:10" x14ac:dyDescent="0.2">
      <c r="B13" s="1051" t="s">
        <v>1936</v>
      </c>
      <c r="C13" s="1051" t="s">
        <v>1937</v>
      </c>
      <c r="D13" s="663">
        <v>9000</v>
      </c>
      <c r="E13" s="663">
        <v>6000</v>
      </c>
      <c r="F13" s="663">
        <v>4500</v>
      </c>
      <c r="G13" s="1052"/>
      <c r="J13" s="1052"/>
    </row>
    <row r="14" spans="2:10" x14ac:dyDescent="0.2">
      <c r="B14" s="1051"/>
      <c r="C14" s="1051"/>
      <c r="D14" s="663"/>
      <c r="E14" s="663"/>
      <c r="F14" s="663"/>
      <c r="G14" s="1052"/>
      <c r="J14" s="1052"/>
    </row>
    <row r="15" spans="2:10" x14ac:dyDescent="0.2">
      <c r="B15" s="1051" t="s">
        <v>1938</v>
      </c>
      <c r="C15" s="1051" t="s">
        <v>1939</v>
      </c>
      <c r="D15" s="663">
        <v>10620</v>
      </c>
      <c r="E15" s="663">
        <v>7080</v>
      </c>
      <c r="F15" s="663">
        <v>5310</v>
      </c>
      <c r="G15" s="1052"/>
      <c r="J15" s="1052"/>
    </row>
    <row r="16" spans="2:10" x14ac:dyDescent="0.2">
      <c r="B16" s="1051"/>
      <c r="C16" s="1051"/>
      <c r="D16" s="663"/>
      <c r="E16" s="663"/>
      <c r="F16" s="663"/>
      <c r="G16" s="1052"/>
      <c r="J16" s="1052"/>
    </row>
    <row r="17" spans="2:10" x14ac:dyDescent="0.2">
      <c r="B17" s="1051" t="s">
        <v>1940</v>
      </c>
      <c r="C17" s="1051" t="s">
        <v>1941</v>
      </c>
      <c r="D17" s="663">
        <v>12106</v>
      </c>
      <c r="E17" s="663">
        <v>8071</v>
      </c>
      <c r="F17" s="663">
        <v>6053</v>
      </c>
    </row>
    <row r="18" spans="2:10" x14ac:dyDescent="0.2">
      <c r="B18" s="1051"/>
      <c r="C18" s="1051"/>
      <c r="D18" s="663"/>
      <c r="E18" s="663"/>
      <c r="F18" s="663"/>
    </row>
    <row r="19" spans="2:10" x14ac:dyDescent="0.2">
      <c r="B19" s="1051" t="s">
        <v>1942</v>
      </c>
      <c r="C19" s="1051" t="s">
        <v>1943</v>
      </c>
      <c r="D19" s="663">
        <v>13922</v>
      </c>
      <c r="E19" s="663">
        <v>9282</v>
      </c>
      <c r="F19" s="663">
        <v>6961</v>
      </c>
    </row>
    <row r="20" spans="2:10" x14ac:dyDescent="0.2">
      <c r="B20" s="1051"/>
      <c r="C20" s="1051"/>
      <c r="D20" s="663"/>
      <c r="E20" s="663"/>
      <c r="F20" s="663"/>
    </row>
    <row r="21" spans="2:10" x14ac:dyDescent="0.2">
      <c r="B21" s="1051" t="s">
        <v>1944</v>
      </c>
      <c r="C21" s="1051" t="s">
        <v>1945</v>
      </c>
      <c r="D21" s="663">
        <v>15620</v>
      </c>
      <c r="E21" s="663">
        <v>10414</v>
      </c>
      <c r="F21" s="663">
        <v>7810</v>
      </c>
      <c r="G21" s="1052"/>
      <c r="J21" s="1052"/>
    </row>
    <row r="22" spans="2:10" x14ac:dyDescent="0.2">
      <c r="B22" s="1051"/>
      <c r="C22" s="1051"/>
      <c r="D22" s="663"/>
      <c r="E22" s="663"/>
      <c r="F22" s="663"/>
      <c r="G22" s="1052"/>
      <c r="J22" s="1052"/>
    </row>
    <row r="23" spans="2:10" x14ac:dyDescent="0.2">
      <c r="B23" s="1051" t="s">
        <v>1946</v>
      </c>
      <c r="C23" s="1051" t="s">
        <v>1947</v>
      </c>
      <c r="D23" s="663">
        <v>17338</v>
      </c>
      <c r="E23" s="663">
        <v>11560</v>
      </c>
      <c r="F23" s="663">
        <v>8669</v>
      </c>
      <c r="G23" s="1052"/>
      <c r="J23" s="1052"/>
    </row>
    <row r="24" spans="2:10" x14ac:dyDescent="0.2">
      <c r="B24" s="689"/>
      <c r="C24" s="689"/>
      <c r="D24" s="1053"/>
      <c r="E24" s="1053"/>
      <c r="F24" s="1053"/>
      <c r="G24" s="1052"/>
      <c r="J24" s="1052"/>
    </row>
    <row r="25" spans="2:10" x14ac:dyDescent="0.2">
      <c r="F25" s="1038"/>
      <c r="G25" s="1052"/>
      <c r="J25" s="1052"/>
    </row>
    <row r="26" spans="2:10" x14ac:dyDescent="0.2">
      <c r="G26" s="1052"/>
      <c r="J26" s="1052"/>
    </row>
    <row r="27" spans="2:10" x14ac:dyDescent="0.2">
      <c r="G27" s="1052"/>
      <c r="J27" s="1052"/>
    </row>
    <row r="28" spans="2:10" x14ac:dyDescent="0.2">
      <c r="G28" s="1052"/>
      <c r="J28" s="1052"/>
    </row>
    <row r="29" spans="2:10" x14ac:dyDescent="0.2">
      <c r="G29" s="1052"/>
      <c r="J29" s="1052"/>
    </row>
    <row r="30" spans="2:10" x14ac:dyDescent="0.2">
      <c r="G30" s="1052"/>
      <c r="J30" s="1052"/>
    </row>
    <row r="31" spans="2:10" x14ac:dyDescent="0.2">
      <c r="G31" s="1052"/>
      <c r="J31" s="1052"/>
    </row>
    <row r="32" spans="2:10" x14ac:dyDescent="0.2">
      <c r="G32" s="1052"/>
      <c r="J32" s="1052"/>
    </row>
    <row r="33" spans="7:10" x14ac:dyDescent="0.2">
      <c r="G33" s="1052"/>
      <c r="J33" s="1052"/>
    </row>
    <row r="34" spans="7:10" x14ac:dyDescent="0.2">
      <c r="G34" s="1052"/>
      <c r="J34" s="1052"/>
    </row>
    <row r="35" spans="7:10" x14ac:dyDescent="0.2">
      <c r="G35" s="1052"/>
      <c r="J35" s="1052"/>
    </row>
    <row r="36" spans="7:10" x14ac:dyDescent="0.2">
      <c r="G36" s="1052"/>
      <c r="J36" s="1052"/>
    </row>
  </sheetData>
  <mergeCells count="4">
    <mergeCell ref="B4:F4"/>
    <mergeCell ref="B5:F5"/>
    <mergeCell ref="B6:F6"/>
    <mergeCell ref="B7:F7"/>
  </mergeCells>
  <hyperlinks>
    <hyperlink ref="G4" location="'Indice Total '!A172" display="Volver"/>
  </hyperlinks>
  <pageMargins left="0.75" right="0.75" top="1" bottom="1" header="0" footer="0"/>
  <pageSetup orientation="portrait" r:id="rId1"/>
  <headerFooter alignWithMargins="0"/>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L28"/>
  <sheetViews>
    <sheetView showGridLines="0" zoomScaleNormal="100" workbookViewId="0"/>
  </sheetViews>
  <sheetFormatPr baseColWidth="10" defaultRowHeight="14.25" x14ac:dyDescent="0.2"/>
  <cols>
    <col min="1" max="1" width="24.42578125" style="646" customWidth="1"/>
    <col min="2" max="2" width="47.140625" style="646" customWidth="1"/>
    <col min="3" max="3" width="14.5703125" style="646" customWidth="1"/>
    <col min="4" max="4" width="15.42578125" style="646" customWidth="1"/>
    <col min="5" max="5" width="14.85546875" style="646" customWidth="1"/>
    <col min="6" max="6" width="14.85546875" style="646" bestFit="1" customWidth="1"/>
    <col min="7" max="7" width="14.42578125" style="646" customWidth="1"/>
    <col min="8" max="16384" width="11.42578125" style="646"/>
  </cols>
  <sheetData>
    <row r="4" spans="2:12" ht="25.5" customHeight="1" x14ac:dyDescent="0.25">
      <c r="B4" s="1863" t="s">
        <v>1972</v>
      </c>
      <c r="C4" s="1863"/>
      <c r="D4" s="1863"/>
      <c r="E4" s="1863"/>
      <c r="F4" s="1863"/>
      <c r="G4" s="1863"/>
      <c r="H4" s="1" t="s">
        <v>2</v>
      </c>
      <c r="I4" s="1054"/>
      <c r="J4" s="1054"/>
      <c r="K4" s="1054"/>
    </row>
    <row r="5" spans="2:12" ht="15.75" x14ac:dyDescent="0.2">
      <c r="B5" s="1873" t="s">
        <v>1948</v>
      </c>
      <c r="C5" s="1873"/>
      <c r="D5" s="1873"/>
      <c r="E5" s="1873"/>
      <c r="F5" s="1873"/>
      <c r="G5" s="1873"/>
      <c r="H5" s="1054"/>
      <c r="I5" s="1054"/>
      <c r="J5" s="1054"/>
      <c r="K5" s="1054"/>
    </row>
    <row r="6" spans="2:12" ht="21" customHeight="1" thickBot="1" x14ac:dyDescent="0.3">
      <c r="B6" s="1866" t="s">
        <v>759</v>
      </c>
      <c r="C6" s="1866"/>
      <c r="D6" s="1866"/>
      <c r="E6" s="1866"/>
      <c r="F6" s="1866"/>
      <c r="G6" s="1866"/>
      <c r="H6" s="1054"/>
      <c r="I6" s="1054"/>
      <c r="J6" s="1054"/>
      <c r="K6" s="1054"/>
    </row>
    <row r="7" spans="2:12" x14ac:dyDescent="0.2">
      <c r="E7" s="1055"/>
      <c r="F7" s="1055"/>
      <c r="G7" s="1055"/>
      <c r="H7" s="1055"/>
      <c r="I7" s="1055"/>
      <c r="J7" s="1055"/>
      <c r="K7" s="1055"/>
    </row>
    <row r="8" spans="2:12" ht="31.5" x14ac:dyDescent="0.25">
      <c r="B8" s="1056" t="s">
        <v>1949</v>
      </c>
      <c r="C8" s="1174" t="s">
        <v>1950</v>
      </c>
      <c r="D8" s="1174">
        <v>2012</v>
      </c>
      <c r="E8" s="1174">
        <v>2013</v>
      </c>
      <c r="F8" s="1174">
        <v>2014</v>
      </c>
      <c r="G8" s="1174">
        <v>2015</v>
      </c>
      <c r="H8" s="1057"/>
      <c r="I8" s="1057"/>
      <c r="J8" s="1057"/>
      <c r="K8" s="1058"/>
    </row>
    <row r="9" spans="2:12" ht="15" x14ac:dyDescent="0.25">
      <c r="B9" s="1059" t="s">
        <v>1951</v>
      </c>
      <c r="C9" s="1060"/>
      <c r="D9" s="1060"/>
      <c r="E9" s="1060"/>
      <c r="F9" s="1060"/>
      <c r="G9" s="1060"/>
      <c r="H9" s="1057"/>
      <c r="I9" s="1057"/>
      <c r="J9" s="1057"/>
      <c r="K9" s="1058"/>
    </row>
    <row r="10" spans="2:12" ht="15" x14ac:dyDescent="0.25">
      <c r="B10" s="1051" t="s">
        <v>1952</v>
      </c>
      <c r="C10" s="663">
        <v>47141</v>
      </c>
      <c r="D10" s="663">
        <v>31403</v>
      </c>
      <c r="E10" s="663">
        <v>25936</v>
      </c>
      <c r="F10" s="663">
        <v>28067</v>
      </c>
      <c r="G10" s="663">
        <v>29699</v>
      </c>
      <c r="H10" s="1057"/>
      <c r="I10" s="1057"/>
      <c r="J10" s="1057"/>
      <c r="K10" s="1058"/>
    </row>
    <row r="11" spans="2:12" ht="15" x14ac:dyDescent="0.25">
      <c r="B11" s="1051" t="s">
        <v>1953</v>
      </c>
      <c r="C11" s="663">
        <v>0</v>
      </c>
      <c r="D11" s="663">
        <v>77055</v>
      </c>
      <c r="E11" s="663">
        <v>11052</v>
      </c>
      <c r="F11" s="663">
        <v>198</v>
      </c>
      <c r="G11" s="663">
        <v>80</v>
      </c>
      <c r="H11" s="1057"/>
      <c r="I11" s="1057"/>
      <c r="J11" s="1057"/>
      <c r="K11" s="1058"/>
    </row>
    <row r="12" spans="2:12" ht="15" x14ac:dyDescent="0.25">
      <c r="B12" s="1051" t="s">
        <v>1954</v>
      </c>
      <c r="C12" s="663">
        <v>25000</v>
      </c>
      <c r="D12" s="663">
        <v>7874</v>
      </c>
      <c r="E12" s="663">
        <v>532</v>
      </c>
      <c r="F12" s="663">
        <v>30</v>
      </c>
      <c r="G12" s="663">
        <v>14</v>
      </c>
      <c r="H12" s="1057"/>
      <c r="I12" s="1057"/>
      <c r="J12" s="1057"/>
      <c r="K12" s="1058"/>
    </row>
    <row r="13" spans="2:12" ht="15.75" x14ac:dyDescent="0.25">
      <c r="B13" s="807" t="s">
        <v>1955</v>
      </c>
      <c r="C13" s="668">
        <f t="shared" ref="C13:E13" si="0">SUM(C10:C12)</f>
        <v>72141</v>
      </c>
      <c r="D13" s="668">
        <f t="shared" si="0"/>
        <v>116332</v>
      </c>
      <c r="E13" s="668">
        <f t="shared" si="0"/>
        <v>37520</v>
      </c>
      <c r="F13" s="668">
        <f>SUM(F10:F12)</f>
        <v>28295</v>
      </c>
      <c r="G13" s="668">
        <f t="shared" ref="G13" si="1">SUM(G10:G12)</f>
        <v>29793</v>
      </c>
      <c r="H13" s="1057"/>
      <c r="I13" s="1057"/>
      <c r="J13" s="1057"/>
      <c r="K13" s="1058"/>
    </row>
    <row r="14" spans="2:12" ht="15" x14ac:dyDescent="0.25">
      <c r="B14" s="1059" t="s">
        <v>1956</v>
      </c>
      <c r="C14" s="663"/>
      <c r="D14" s="663"/>
      <c r="E14" s="663"/>
      <c r="F14" s="663"/>
      <c r="G14" s="663"/>
      <c r="H14" s="1057"/>
      <c r="I14" s="1057"/>
      <c r="J14" s="1057"/>
      <c r="K14" s="1058"/>
    </row>
    <row r="15" spans="2:12" x14ac:dyDescent="0.2">
      <c r="B15" s="1051" t="s">
        <v>1952</v>
      </c>
      <c r="C15" s="663">
        <v>772</v>
      </c>
      <c r="D15" s="663">
        <v>409</v>
      </c>
      <c r="E15" s="663">
        <v>73</v>
      </c>
      <c r="F15" s="663">
        <v>62</v>
      </c>
      <c r="G15" s="663">
        <v>65</v>
      </c>
      <c r="H15" s="1061"/>
      <c r="I15" s="1061"/>
      <c r="J15" s="1061"/>
      <c r="K15" s="1061"/>
      <c r="L15" s="1062"/>
    </row>
    <row r="16" spans="2:12" x14ac:dyDescent="0.2">
      <c r="B16" s="1051" t="s">
        <v>1953</v>
      </c>
      <c r="C16" s="663">
        <v>0</v>
      </c>
      <c r="D16" s="663">
        <v>7607</v>
      </c>
      <c r="E16" s="663">
        <v>1895</v>
      </c>
      <c r="F16" s="663">
        <v>13</v>
      </c>
      <c r="G16" s="663">
        <v>6</v>
      </c>
      <c r="H16" s="1061"/>
      <c r="I16" s="1061"/>
      <c r="J16" s="1061"/>
      <c r="K16" s="1061"/>
      <c r="L16" s="1062"/>
    </row>
    <row r="17" spans="2:11" x14ac:dyDescent="0.2">
      <c r="B17" s="1051" t="s">
        <v>1954</v>
      </c>
      <c r="C17" s="663">
        <v>2682</v>
      </c>
      <c r="D17" s="663">
        <v>1244</v>
      </c>
      <c r="E17" s="663">
        <v>138</v>
      </c>
      <c r="F17" s="663">
        <v>6</v>
      </c>
      <c r="G17" s="663">
        <v>3</v>
      </c>
      <c r="H17" s="1063"/>
      <c r="I17" s="1063"/>
      <c r="J17" s="1063"/>
      <c r="K17" s="1063"/>
    </row>
    <row r="18" spans="2:11" ht="15.75" x14ac:dyDescent="0.25">
      <c r="B18" s="807" t="s">
        <v>1957</v>
      </c>
      <c r="C18" s="668">
        <f>SUM(C15:C17)</f>
        <v>3454</v>
      </c>
      <c r="D18" s="668">
        <f t="shared" ref="D18:G18" si="2">SUM(D15:D17)</f>
        <v>9260</v>
      </c>
      <c r="E18" s="668">
        <f t="shared" si="2"/>
        <v>2106</v>
      </c>
      <c r="F18" s="668">
        <f t="shared" si="2"/>
        <v>81</v>
      </c>
      <c r="G18" s="668">
        <f t="shared" si="2"/>
        <v>74</v>
      </c>
      <c r="H18" s="1064"/>
      <c r="I18" s="1064"/>
      <c r="J18" s="1064"/>
      <c r="K18" s="1064"/>
    </row>
    <row r="19" spans="2:11" ht="15" x14ac:dyDescent="0.2">
      <c r="B19" s="1059" t="s">
        <v>18</v>
      </c>
      <c r="C19" s="663"/>
      <c r="D19" s="663"/>
      <c r="E19" s="663"/>
      <c r="F19" s="663"/>
      <c r="G19" s="663"/>
      <c r="H19" s="1063"/>
      <c r="I19" s="1063"/>
      <c r="J19" s="1063"/>
      <c r="K19" s="1063"/>
    </row>
    <row r="20" spans="2:11" x14ac:dyDescent="0.2">
      <c r="B20" s="1051" t="s">
        <v>1952</v>
      </c>
      <c r="C20" s="663">
        <f>+C10+C15</f>
        <v>47913</v>
      </c>
      <c r="D20" s="663">
        <f>+D10+D15</f>
        <v>31812</v>
      </c>
      <c r="E20" s="663">
        <f>+E10+E15</f>
        <v>26009</v>
      </c>
      <c r="F20" s="663">
        <f>+F10+F15</f>
        <v>28129</v>
      </c>
      <c r="G20" s="663">
        <f>+G10+G15</f>
        <v>29764</v>
      </c>
      <c r="H20" s="1063"/>
      <c r="I20" s="1063"/>
      <c r="J20" s="1063"/>
      <c r="K20" s="1063"/>
    </row>
    <row r="21" spans="2:11" x14ac:dyDescent="0.2">
      <c r="B21" s="1051" t="s">
        <v>1953</v>
      </c>
      <c r="C21" s="663">
        <f t="shared" ref="C21:G22" si="3">+C11+C16</f>
        <v>0</v>
      </c>
      <c r="D21" s="663">
        <f t="shared" si="3"/>
        <v>84662</v>
      </c>
      <c r="E21" s="663">
        <f t="shared" si="3"/>
        <v>12947</v>
      </c>
      <c r="F21" s="663">
        <f t="shared" si="3"/>
        <v>211</v>
      </c>
      <c r="G21" s="663">
        <f t="shared" si="3"/>
        <v>86</v>
      </c>
      <c r="H21" s="1063"/>
      <c r="I21" s="1063"/>
      <c r="J21" s="1063"/>
      <c r="K21" s="1063"/>
    </row>
    <row r="22" spans="2:11" x14ac:dyDescent="0.2">
      <c r="B22" s="1051" t="s">
        <v>1954</v>
      </c>
      <c r="C22" s="663">
        <f t="shared" si="3"/>
        <v>27682</v>
      </c>
      <c r="D22" s="663">
        <f t="shared" si="3"/>
        <v>9118</v>
      </c>
      <c r="E22" s="663">
        <f t="shared" si="3"/>
        <v>670</v>
      </c>
      <c r="F22" s="663">
        <f t="shared" si="3"/>
        <v>36</v>
      </c>
      <c r="G22" s="663">
        <f t="shared" si="3"/>
        <v>17</v>
      </c>
      <c r="H22" s="1063"/>
      <c r="I22" s="1063"/>
      <c r="J22" s="1063"/>
      <c r="K22" s="1063"/>
    </row>
    <row r="23" spans="2:11" ht="21.75" customHeight="1" x14ac:dyDescent="0.2">
      <c r="B23" s="807" t="s">
        <v>1958</v>
      </c>
      <c r="C23" s="668">
        <v>75595</v>
      </c>
      <c r="D23" s="668">
        <v>125592</v>
      </c>
      <c r="E23" s="668">
        <v>39626</v>
      </c>
      <c r="F23" s="668">
        <f>SUM(F20:F22)</f>
        <v>28376</v>
      </c>
      <c r="G23" s="668">
        <f>SUM(G20:G22)</f>
        <v>29867</v>
      </c>
      <c r="H23" s="1063"/>
      <c r="I23" s="1063"/>
      <c r="J23" s="1063"/>
      <c r="K23" s="1063"/>
    </row>
    <row r="24" spans="2:11" ht="22.5" customHeight="1" x14ac:dyDescent="0.25">
      <c r="B24" s="807" t="s">
        <v>1959</v>
      </c>
      <c r="C24" s="1065">
        <v>9490364</v>
      </c>
      <c r="D24" s="1065">
        <v>16350692.939999999</v>
      </c>
      <c r="E24" s="1065">
        <v>5260044</v>
      </c>
      <c r="F24" s="1065">
        <v>3880315</v>
      </c>
      <c r="G24" s="1065">
        <v>4283483</v>
      </c>
      <c r="H24" s="1066"/>
      <c r="I24" s="1066"/>
      <c r="J24" s="1066"/>
      <c r="K24" s="1066"/>
    </row>
    <row r="25" spans="2:11" x14ac:dyDescent="0.2">
      <c r="B25" s="1067" t="s">
        <v>1960</v>
      </c>
      <c r="C25" s="855"/>
      <c r="D25" s="855"/>
      <c r="E25" s="1063"/>
      <c r="F25" s="1063"/>
      <c r="G25" s="1063"/>
      <c r="H25" s="1063"/>
      <c r="I25" s="1063"/>
      <c r="J25" s="1063"/>
      <c r="K25" s="1063"/>
    </row>
    <row r="26" spans="2:11" x14ac:dyDescent="0.2">
      <c r="B26" s="1067" t="s">
        <v>1961</v>
      </c>
    </row>
    <row r="27" spans="2:11" x14ac:dyDescent="0.2">
      <c r="B27" s="1067" t="s">
        <v>1962</v>
      </c>
      <c r="C27" s="855"/>
      <c r="D27" s="855"/>
      <c r="E27" s="855"/>
      <c r="F27" s="855"/>
      <c r="G27" s="855"/>
      <c r="H27" s="855"/>
      <c r="I27" s="855"/>
      <c r="J27" s="855"/>
      <c r="K27" s="855"/>
    </row>
    <row r="28" spans="2:11" x14ac:dyDescent="0.2">
      <c r="C28" s="1068"/>
      <c r="D28" s="1068"/>
      <c r="E28" s="1068"/>
      <c r="F28" s="1068"/>
    </row>
  </sheetData>
  <mergeCells count="3">
    <mergeCell ref="B4:G4"/>
    <mergeCell ref="B5:G5"/>
    <mergeCell ref="B6:G6"/>
  </mergeCells>
  <hyperlinks>
    <hyperlink ref="H4" location="'Indice Total '!A172" display="Volver"/>
  </hyperlinks>
  <pageMargins left="0.70866141732283472" right="0.70866141732283472" top="0.74803149606299213" bottom="0.74803149606299213" header="0.31496062992125984" footer="0.31496062992125984"/>
  <pageSetup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H17"/>
  <sheetViews>
    <sheetView showGridLines="0" zoomScaleNormal="100" workbookViewId="0"/>
  </sheetViews>
  <sheetFormatPr baseColWidth="10" defaultRowHeight="12.75" x14ac:dyDescent="0.2"/>
  <cols>
    <col min="1" max="1" width="23.7109375" style="672" customWidth="1"/>
    <col min="2" max="2" width="9.42578125" style="672" customWidth="1"/>
    <col min="3" max="3" width="18.28515625" style="672" bestFit="1" customWidth="1"/>
    <col min="4" max="4" width="20.7109375" style="672" bestFit="1" customWidth="1"/>
    <col min="5" max="5" width="19.5703125" style="672" bestFit="1" customWidth="1"/>
    <col min="6" max="6" width="11.42578125" style="672" bestFit="1" customWidth="1"/>
    <col min="7" max="7" width="15.140625" style="672" bestFit="1" customWidth="1"/>
    <col min="8" max="8" width="10.42578125" style="672" bestFit="1" customWidth="1"/>
    <col min="9" max="9" width="11.42578125" style="672" bestFit="1" customWidth="1"/>
    <col min="10" max="10" width="12.85546875" style="672" customWidth="1"/>
    <col min="11" max="11" width="11.28515625" style="672" bestFit="1" customWidth="1"/>
    <col min="12" max="14" width="12.7109375" style="672" customWidth="1"/>
    <col min="15" max="16384" width="11.42578125" style="672"/>
  </cols>
  <sheetData>
    <row r="4" spans="2:7" ht="18" x14ac:dyDescent="0.25">
      <c r="B4" s="1883" t="s">
        <v>1987</v>
      </c>
      <c r="C4" s="1883"/>
      <c r="D4" s="1883"/>
      <c r="E4" s="1883"/>
      <c r="F4" s="1883"/>
      <c r="G4" s="1" t="s">
        <v>2</v>
      </c>
    </row>
    <row r="5" spans="2:7" ht="36" customHeight="1" x14ac:dyDescent="0.2">
      <c r="B5" s="1884" t="s">
        <v>1963</v>
      </c>
      <c r="C5" s="1884"/>
      <c r="D5" s="1884"/>
      <c r="E5" s="1884"/>
      <c r="F5" s="1884"/>
    </row>
    <row r="6" spans="2:7" ht="16.5" thickBot="1" x14ac:dyDescent="0.3">
      <c r="B6" s="1866" t="s">
        <v>1519</v>
      </c>
      <c r="C6" s="1866"/>
      <c r="D6" s="1866"/>
      <c r="E6" s="1866"/>
      <c r="F6" s="1866"/>
    </row>
    <row r="7" spans="2:7" ht="15" x14ac:dyDescent="0.2">
      <c r="B7" s="1069"/>
      <c r="C7" s="1069"/>
      <c r="D7" s="1069"/>
      <c r="E7" s="1070"/>
      <c r="F7" s="1070"/>
    </row>
    <row r="8" spans="2:7" ht="31.5" x14ac:dyDescent="0.2">
      <c r="B8" s="1174" t="s">
        <v>1964</v>
      </c>
      <c r="C8" s="1174" t="s">
        <v>1965</v>
      </c>
      <c r="D8" s="1174" t="s">
        <v>1966</v>
      </c>
      <c r="E8" s="1174" t="s">
        <v>1967</v>
      </c>
      <c r="F8" s="1174" t="s">
        <v>18</v>
      </c>
    </row>
    <row r="9" spans="2:7" ht="15" x14ac:dyDescent="0.2">
      <c r="B9" s="1071">
        <v>2009</v>
      </c>
      <c r="C9" s="1072">
        <f>23761+17328+104393+94128</f>
        <v>239610</v>
      </c>
      <c r="D9" s="1072">
        <f>1964+18+5564+1551</f>
        <v>9097</v>
      </c>
      <c r="E9" s="1072">
        <f>0+1881+1220</f>
        <v>3101</v>
      </c>
      <c r="F9" s="1073">
        <f t="shared" ref="F9:F13" si="0">SUM(C9:E9)</f>
        <v>251808</v>
      </c>
    </row>
    <row r="10" spans="2:7" ht="15" x14ac:dyDescent="0.2">
      <c r="B10" s="1071">
        <v>2010</v>
      </c>
      <c r="C10" s="1072">
        <f>99329+101950+93738+5892+4442+4158+9344+4355+4779+6975+7228+6980</f>
        <v>349170</v>
      </c>
      <c r="D10" s="1072">
        <f>741+437+332+445+287+347+312+828+385+408+602+723+607</f>
        <v>6454</v>
      </c>
      <c r="E10" s="1072">
        <f>4131+2251+2251+206+371+443+220+258+246+258+232</f>
        <v>10867</v>
      </c>
      <c r="F10" s="1073">
        <f t="shared" si="0"/>
        <v>366491</v>
      </c>
    </row>
    <row r="11" spans="2:7" ht="15" x14ac:dyDescent="0.2">
      <c r="B11" s="1071">
        <v>2011</v>
      </c>
      <c r="C11" s="1072">
        <f>4108+3261+2137+3249+3989+0+0+5257+139+3849+3776+7654</f>
        <v>37419</v>
      </c>
      <c r="D11" s="1072">
        <f>356+228+151+246+742+300+0+0+632+7+464+395+954</f>
        <v>4475</v>
      </c>
      <c r="E11" s="1072">
        <f>188+171+100+180+176+0+0+61+0+85+81+88</f>
        <v>1130</v>
      </c>
      <c r="F11" s="1073">
        <f t="shared" si="0"/>
        <v>43024</v>
      </c>
    </row>
    <row r="12" spans="2:7" ht="15" x14ac:dyDescent="0.2">
      <c r="B12" s="1071">
        <v>2012</v>
      </c>
      <c r="C12" s="1072">
        <v>74355</v>
      </c>
      <c r="D12" s="1072">
        <v>8314</v>
      </c>
      <c r="E12" s="1072">
        <f>74+164+55+0+86+60+0+77+183+0+103+32</f>
        <v>834</v>
      </c>
      <c r="F12" s="1073">
        <f t="shared" si="0"/>
        <v>83503</v>
      </c>
    </row>
    <row r="13" spans="2:7" ht="15" x14ac:dyDescent="0.2">
      <c r="B13" s="1071">
        <v>2013</v>
      </c>
      <c r="C13" s="1072">
        <v>87575</v>
      </c>
      <c r="D13" s="1072">
        <v>9452</v>
      </c>
      <c r="E13" s="1072">
        <v>2447</v>
      </c>
      <c r="F13" s="1073">
        <f t="shared" si="0"/>
        <v>99474</v>
      </c>
    </row>
    <row r="14" spans="2:7" ht="15" x14ac:dyDescent="0.2">
      <c r="B14" s="1071">
        <v>2014</v>
      </c>
      <c r="C14" s="1072">
        <v>104893</v>
      </c>
      <c r="D14" s="1072">
        <v>20542</v>
      </c>
      <c r="E14" s="1072">
        <v>872</v>
      </c>
      <c r="F14" s="1073">
        <f>SUM(C14:E14)</f>
        <v>126307</v>
      </c>
    </row>
    <row r="15" spans="2:7" ht="15" x14ac:dyDescent="0.2">
      <c r="B15" s="1071">
        <v>2015</v>
      </c>
      <c r="C15" s="1074">
        <v>120442</v>
      </c>
      <c r="D15" s="1074">
        <v>26903</v>
      </c>
      <c r="E15" s="1074">
        <v>989</v>
      </c>
      <c r="F15" s="1073">
        <f>SUM(C15:E15)</f>
        <v>148334</v>
      </c>
    </row>
    <row r="16" spans="2:7" ht="38.25" customHeight="1" x14ac:dyDescent="0.2">
      <c r="B16" s="1914" t="s">
        <v>1968</v>
      </c>
      <c r="C16" s="1914"/>
      <c r="D16" s="1914"/>
      <c r="E16" s="1914"/>
      <c r="F16" s="1914"/>
    </row>
    <row r="17" spans="4:8" x14ac:dyDescent="0.2">
      <c r="D17" s="1075"/>
      <c r="E17" s="1075"/>
      <c r="F17" s="1075"/>
      <c r="G17" s="1075"/>
      <c r="H17" s="1075"/>
    </row>
  </sheetData>
  <mergeCells count="4">
    <mergeCell ref="B4:F4"/>
    <mergeCell ref="B5:F5"/>
    <mergeCell ref="B6:F6"/>
    <mergeCell ref="B16:F16"/>
  </mergeCells>
  <hyperlinks>
    <hyperlink ref="G4" location="'Indice Total '!A172" display="Volver"/>
  </hyperlinks>
  <pageMargins left="0.9055118110236221" right="0.70866141732283472" top="0.74803149606299213" bottom="0.74803149606299213" header="0.31496062992125984" footer="0.31496062992125984"/>
  <pageSetup scale="83"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31"/>
  <sheetViews>
    <sheetView showGridLines="0" zoomScaleNormal="100" workbookViewId="0"/>
  </sheetViews>
  <sheetFormatPr baseColWidth="10" defaultRowHeight="12.75" x14ac:dyDescent="0.2"/>
  <cols>
    <col min="1" max="1" width="24.28515625" style="672" customWidth="1"/>
    <col min="2" max="2" width="11.5703125" style="672" bestFit="1" customWidth="1"/>
    <col min="3" max="3" width="18.85546875" style="672" customWidth="1"/>
    <col min="4" max="4" width="18.5703125" style="672" customWidth="1"/>
    <col min="5" max="5" width="15" style="672" customWidth="1"/>
    <col min="6" max="6" width="17.42578125" style="672" customWidth="1"/>
    <col min="7" max="7" width="21.28515625" style="672" customWidth="1"/>
    <col min="8" max="8" width="23.5703125" style="672" customWidth="1"/>
    <col min="9" max="9" width="14.42578125" style="672" bestFit="1" customWidth="1"/>
    <col min="10" max="16384" width="11.42578125" style="672"/>
  </cols>
  <sheetData>
    <row r="4" spans="2:10" ht="15.75" customHeight="1" x14ac:dyDescent="0.25">
      <c r="B4" s="1883" t="s">
        <v>1994</v>
      </c>
      <c r="C4" s="1883"/>
      <c r="D4" s="1883"/>
      <c r="E4" s="1883"/>
      <c r="F4" s="1883"/>
      <c r="G4" s="1883"/>
      <c r="H4" s="1883"/>
      <c r="I4" s="1076"/>
      <c r="J4" s="1511" t="s">
        <v>2</v>
      </c>
    </row>
    <row r="5" spans="2:10" ht="14.25" customHeight="1" x14ac:dyDescent="0.2">
      <c r="B5" s="1884" t="s">
        <v>1969</v>
      </c>
      <c r="C5" s="1884"/>
      <c r="D5" s="1884"/>
      <c r="E5" s="1884"/>
      <c r="F5" s="1884"/>
      <c r="G5" s="1884"/>
      <c r="H5" s="1884"/>
    </row>
    <row r="6" spans="2:10" ht="15" customHeight="1" thickBot="1" x14ac:dyDescent="0.3">
      <c r="B6" s="1866" t="s">
        <v>1921</v>
      </c>
      <c r="C6" s="1866"/>
      <c r="D6" s="1866"/>
      <c r="E6" s="1866"/>
      <c r="F6" s="1866"/>
      <c r="G6" s="1866"/>
      <c r="H6" s="1866"/>
    </row>
    <row r="7" spans="2:10" ht="15" x14ac:dyDescent="0.2">
      <c r="B7" s="1069"/>
      <c r="C7" s="1069"/>
      <c r="D7" s="1070"/>
    </row>
    <row r="8" spans="2:10" s="1077" customFormat="1" ht="30.75" customHeight="1" x14ac:dyDescent="0.25">
      <c r="B8" s="1915" t="s">
        <v>1492</v>
      </c>
      <c r="C8" s="1916" t="s">
        <v>1970</v>
      </c>
      <c r="D8" s="1916"/>
      <c r="E8" s="1916"/>
      <c r="F8" s="1916" t="s">
        <v>1971</v>
      </c>
      <c r="G8" s="1916"/>
      <c r="H8" s="1916"/>
    </row>
    <row r="9" spans="2:10" ht="32.25" customHeight="1" x14ac:dyDescent="0.2">
      <c r="B9" s="1915"/>
      <c r="C9" s="1175" t="s">
        <v>1965</v>
      </c>
      <c r="D9" s="1175" t="s">
        <v>1967</v>
      </c>
      <c r="E9" s="1175" t="s">
        <v>18</v>
      </c>
      <c r="F9" s="1175" t="s">
        <v>1965</v>
      </c>
      <c r="G9" s="1175" t="s">
        <v>1966</v>
      </c>
      <c r="H9" s="1175" t="s">
        <v>18</v>
      </c>
    </row>
    <row r="10" spans="2:10" ht="15.75" customHeight="1" x14ac:dyDescent="0.25">
      <c r="B10" s="1078">
        <v>2009</v>
      </c>
      <c r="C10" s="1072">
        <f>136658/12</f>
        <v>11388.166666666666</v>
      </c>
      <c r="D10" s="1072">
        <f>16055/12</f>
        <v>1337.9166666666667</v>
      </c>
      <c r="E10" s="1079">
        <f t="shared" ref="E10:E15" si="0">+C10+D10</f>
        <v>12726.083333333332</v>
      </c>
      <c r="F10" s="1072">
        <v>0</v>
      </c>
      <c r="G10" s="1072">
        <v>0</v>
      </c>
      <c r="H10" s="1040">
        <f>+F10+G10</f>
        <v>0</v>
      </c>
    </row>
    <row r="11" spans="2:10" ht="15.75" customHeight="1" x14ac:dyDescent="0.25">
      <c r="B11" s="1080">
        <v>2010</v>
      </c>
      <c r="C11" s="1072">
        <f>631949/12</f>
        <v>52662.416666666664</v>
      </c>
      <c r="D11" s="1072">
        <f>23598/12</f>
        <v>1966.5</v>
      </c>
      <c r="E11" s="1079">
        <f t="shared" si="0"/>
        <v>54628.916666666664</v>
      </c>
      <c r="F11" s="1072">
        <v>46342</v>
      </c>
      <c r="G11" s="1072">
        <v>0</v>
      </c>
      <c r="H11" s="1040">
        <f t="shared" ref="H11:H16" si="1">+F11+G11</f>
        <v>46342</v>
      </c>
    </row>
    <row r="12" spans="2:10" ht="15.75" customHeight="1" x14ac:dyDescent="0.25">
      <c r="B12" s="1080">
        <v>2011</v>
      </c>
      <c r="C12" s="1072">
        <f>578144/12</f>
        <v>48178.666666666664</v>
      </c>
      <c r="D12" s="1072">
        <f>15987/12</f>
        <v>1332.25</v>
      </c>
      <c r="E12" s="1079">
        <f t="shared" si="0"/>
        <v>49510.916666666664</v>
      </c>
      <c r="F12" s="1072">
        <v>69126</v>
      </c>
      <c r="G12" s="1072">
        <v>0</v>
      </c>
      <c r="H12" s="1040">
        <f t="shared" si="1"/>
        <v>69126</v>
      </c>
    </row>
    <row r="13" spans="2:10" ht="15.75" customHeight="1" x14ac:dyDescent="0.25">
      <c r="B13" s="1080">
        <v>2012</v>
      </c>
      <c r="C13" s="1072">
        <f>678902/12</f>
        <v>56575.166666666664</v>
      </c>
      <c r="D13" s="1072">
        <v>1000.0833333333334</v>
      </c>
      <c r="E13" s="1079">
        <f t="shared" si="0"/>
        <v>57575.25</v>
      </c>
      <c r="F13" s="1072">
        <v>127753</v>
      </c>
      <c r="G13" s="1072">
        <v>0</v>
      </c>
      <c r="H13" s="1040">
        <f t="shared" si="1"/>
        <v>127753</v>
      </c>
    </row>
    <row r="14" spans="2:10" ht="15.75" customHeight="1" x14ac:dyDescent="0.25">
      <c r="B14" s="1080">
        <v>2013</v>
      </c>
      <c r="C14" s="1072">
        <v>75225</v>
      </c>
      <c r="D14" s="1072">
        <v>1021</v>
      </c>
      <c r="E14" s="1079">
        <f t="shared" si="0"/>
        <v>76246</v>
      </c>
      <c r="F14" s="1072">
        <v>70091</v>
      </c>
      <c r="G14" s="1072">
        <v>0</v>
      </c>
      <c r="H14" s="1040">
        <f t="shared" si="1"/>
        <v>70091</v>
      </c>
    </row>
    <row r="15" spans="2:10" ht="15.75" customHeight="1" x14ac:dyDescent="0.25">
      <c r="B15" s="1080">
        <v>2014</v>
      </c>
      <c r="C15" s="1072">
        <v>75202.083333333328</v>
      </c>
      <c r="D15" s="1072">
        <v>582.83333333333337</v>
      </c>
      <c r="E15" s="1079">
        <f t="shared" si="0"/>
        <v>75784.916666666657</v>
      </c>
      <c r="F15" s="1072">
        <v>82712</v>
      </c>
      <c r="G15" s="1072">
        <v>25</v>
      </c>
      <c r="H15" s="1040">
        <f t="shared" si="1"/>
        <v>82737</v>
      </c>
    </row>
    <row r="16" spans="2:10" ht="15.75" x14ac:dyDescent="0.25">
      <c r="B16" s="1080">
        <v>2015</v>
      </c>
      <c r="C16" s="1072">
        <v>86908</v>
      </c>
      <c r="D16" s="1072">
        <v>434</v>
      </c>
      <c r="E16" s="1079">
        <f>+C16+D16</f>
        <v>87342</v>
      </c>
      <c r="F16" s="1072">
        <v>101218</v>
      </c>
      <c r="G16" s="1072">
        <v>4</v>
      </c>
      <c r="H16" s="1040">
        <f t="shared" si="1"/>
        <v>101222</v>
      </c>
    </row>
    <row r="18" spans="2:10" ht="48.75" customHeight="1" x14ac:dyDescent="0.25">
      <c r="B18" s="1863" t="s">
        <v>1995</v>
      </c>
      <c r="C18" s="1863"/>
      <c r="D18" s="1863"/>
      <c r="E18" s="1863"/>
      <c r="F18" s="1863"/>
      <c r="G18" s="1863"/>
      <c r="H18" s="1863"/>
      <c r="I18" s="1863"/>
      <c r="J18" s="1511" t="s">
        <v>2</v>
      </c>
    </row>
    <row r="19" spans="2:10" ht="15" customHeight="1" x14ac:dyDescent="0.2">
      <c r="B19" s="1873" t="s">
        <v>1973</v>
      </c>
      <c r="C19" s="1873"/>
      <c r="D19" s="1873"/>
      <c r="E19" s="1873"/>
      <c r="F19" s="1873"/>
      <c r="G19" s="1873"/>
      <c r="H19" s="1873"/>
      <c r="I19" s="1873"/>
    </row>
    <row r="20" spans="2:10" ht="15" customHeight="1" x14ac:dyDescent="0.25">
      <c r="B20" s="1881" t="s">
        <v>1974</v>
      </c>
      <c r="C20" s="1881"/>
      <c r="D20" s="1881"/>
      <c r="E20" s="1881"/>
      <c r="F20" s="1881"/>
      <c r="G20" s="1881"/>
      <c r="H20" s="1881"/>
      <c r="I20" s="1881"/>
    </row>
    <row r="21" spans="2:10" ht="14.25" customHeight="1" thickBot="1" x14ac:dyDescent="0.3">
      <c r="B21" s="1866" t="s">
        <v>1921</v>
      </c>
      <c r="C21" s="1866"/>
      <c r="D21" s="1866"/>
      <c r="E21" s="1866"/>
      <c r="F21" s="1866"/>
      <c r="G21" s="1866"/>
      <c r="H21" s="1866"/>
      <c r="I21" s="1866"/>
    </row>
    <row r="23" spans="2:10" s="1077" customFormat="1" ht="19.5" customHeight="1" x14ac:dyDescent="0.25">
      <c r="B23" s="1915" t="s">
        <v>1492</v>
      </c>
      <c r="C23" s="1916" t="s">
        <v>1975</v>
      </c>
      <c r="D23" s="1916"/>
      <c r="E23" s="1916"/>
      <c r="F23" s="1916" t="s">
        <v>1976</v>
      </c>
      <c r="G23" s="1916"/>
      <c r="H23" s="1916"/>
      <c r="I23" s="1916"/>
    </row>
    <row r="24" spans="2:10" s="1077" customFormat="1" ht="45.75" customHeight="1" x14ac:dyDescent="0.25">
      <c r="B24" s="1915"/>
      <c r="C24" s="1175" t="s">
        <v>1965</v>
      </c>
      <c r="D24" s="1175" t="s">
        <v>1967</v>
      </c>
      <c r="E24" s="1175" t="s">
        <v>18</v>
      </c>
      <c r="F24" s="1175" t="s">
        <v>1965</v>
      </c>
      <c r="G24" s="1175" t="s">
        <v>1966</v>
      </c>
      <c r="H24" s="1175" t="s">
        <v>1977</v>
      </c>
      <c r="I24" s="1175" t="s">
        <v>18</v>
      </c>
    </row>
    <row r="25" spans="2:10" s="1077" customFormat="1" ht="15.75" x14ac:dyDescent="0.25">
      <c r="B25" s="1081">
        <v>2009</v>
      </c>
      <c r="C25" s="1072">
        <v>4524188</v>
      </c>
      <c r="D25" s="1072">
        <v>746696</v>
      </c>
      <c r="E25" s="1040">
        <f>+D25+C25</f>
        <v>5270884</v>
      </c>
      <c r="F25" s="1072"/>
      <c r="G25" s="1072"/>
      <c r="H25" s="1072"/>
      <c r="I25" s="1040">
        <f>+F25+G25+H25</f>
        <v>0</v>
      </c>
    </row>
    <row r="26" spans="2:10" s="1077" customFormat="1" ht="15.75" x14ac:dyDescent="0.25">
      <c r="B26" s="1071">
        <v>2010</v>
      </c>
      <c r="C26" s="1072">
        <v>11751202</v>
      </c>
      <c r="D26" s="1072">
        <v>1985422</v>
      </c>
      <c r="E26" s="1040">
        <f t="shared" ref="E26:E31" si="2">+D26+C26</f>
        <v>13736624</v>
      </c>
      <c r="F26" s="1072">
        <v>15095899</v>
      </c>
      <c r="G26" s="1072">
        <v>0</v>
      </c>
      <c r="H26" s="1072">
        <v>0</v>
      </c>
      <c r="I26" s="1040">
        <f>+F26+G26+H26</f>
        <v>15095899</v>
      </c>
    </row>
    <row r="27" spans="2:10" s="1077" customFormat="1" ht="15.75" x14ac:dyDescent="0.25">
      <c r="B27" s="1071">
        <v>2011</v>
      </c>
      <c r="C27" s="1072">
        <v>11668821</v>
      </c>
      <c r="D27" s="1072">
        <v>1834507</v>
      </c>
      <c r="E27" s="1040">
        <f t="shared" si="2"/>
        <v>13503328</v>
      </c>
      <c r="F27" s="1072">
        <v>13036595</v>
      </c>
      <c r="G27" s="1072">
        <v>0</v>
      </c>
      <c r="H27" s="1072">
        <v>12003022</v>
      </c>
      <c r="I27" s="1040">
        <f t="shared" ref="I27:I31" si="3">+F27+G27+H27</f>
        <v>25039617</v>
      </c>
    </row>
    <row r="28" spans="2:10" s="1077" customFormat="1" ht="15.75" x14ac:dyDescent="0.25">
      <c r="B28" s="1071">
        <v>2012</v>
      </c>
      <c r="C28" s="1072">
        <v>11014628</v>
      </c>
      <c r="D28" s="1072">
        <v>1179614</v>
      </c>
      <c r="E28" s="1040">
        <f t="shared" si="2"/>
        <v>12194242</v>
      </c>
      <c r="F28" s="1072">
        <v>14731287</v>
      </c>
      <c r="G28" s="1072">
        <v>0</v>
      </c>
      <c r="H28" s="1072">
        <v>13114861</v>
      </c>
      <c r="I28" s="1040">
        <f t="shared" si="3"/>
        <v>27846148</v>
      </c>
    </row>
    <row r="29" spans="2:10" s="1077" customFormat="1" ht="15.75" x14ac:dyDescent="0.25">
      <c r="B29" s="1071">
        <v>2013</v>
      </c>
      <c r="C29" s="1072">
        <v>13949967.380999999</v>
      </c>
      <c r="D29" s="1072">
        <v>833655.55</v>
      </c>
      <c r="E29" s="1040">
        <f t="shared" si="2"/>
        <v>14783622.931</v>
      </c>
      <c r="F29" s="1072">
        <v>12190295</v>
      </c>
      <c r="G29" s="1072">
        <v>1260</v>
      </c>
      <c r="H29" s="1072">
        <v>14079829</v>
      </c>
      <c r="I29" s="1040">
        <f t="shared" si="3"/>
        <v>26271384</v>
      </c>
    </row>
    <row r="30" spans="2:10" ht="15.75" x14ac:dyDescent="0.2">
      <c r="B30" s="1071">
        <v>2014</v>
      </c>
      <c r="C30" s="1072">
        <v>14327816.534</v>
      </c>
      <c r="D30" s="1072">
        <v>565675.75399999996</v>
      </c>
      <c r="E30" s="1040">
        <f t="shared" si="2"/>
        <v>14893492.288000001</v>
      </c>
      <c r="F30" s="1072">
        <v>14989573.844000001</v>
      </c>
      <c r="G30" s="1072">
        <v>1190</v>
      </c>
      <c r="H30" s="1072">
        <v>16629834.497</v>
      </c>
      <c r="I30" s="1040">
        <f t="shared" si="3"/>
        <v>31620598.340999998</v>
      </c>
    </row>
    <row r="31" spans="2:10" ht="15.75" x14ac:dyDescent="0.2">
      <c r="B31" s="1071">
        <v>2015</v>
      </c>
      <c r="C31" s="1072">
        <v>17118743</v>
      </c>
      <c r="D31" s="1072">
        <v>668135</v>
      </c>
      <c r="E31" s="1040">
        <f t="shared" si="2"/>
        <v>17786878</v>
      </c>
      <c r="F31" s="1072">
        <v>19746250</v>
      </c>
      <c r="G31" s="1072">
        <v>212</v>
      </c>
      <c r="H31" s="1072">
        <v>21463223</v>
      </c>
      <c r="I31" s="1040">
        <f t="shared" si="3"/>
        <v>41209685</v>
      </c>
    </row>
  </sheetData>
  <mergeCells count="13">
    <mergeCell ref="B18:I18"/>
    <mergeCell ref="B19:I19"/>
    <mergeCell ref="B20:I20"/>
    <mergeCell ref="B21:I21"/>
    <mergeCell ref="B23:B24"/>
    <mergeCell ref="C23:E23"/>
    <mergeCell ref="F23:I23"/>
    <mergeCell ref="B4:H4"/>
    <mergeCell ref="B5:H5"/>
    <mergeCell ref="B6:H6"/>
    <mergeCell ref="B8:B9"/>
    <mergeCell ref="C8:E8"/>
    <mergeCell ref="F8:H8"/>
  </mergeCells>
  <hyperlinks>
    <hyperlink ref="J4" location="'Indice Total '!A172" display="Volver"/>
    <hyperlink ref="J18" location="'Indice Total '!A172" display="Volver"/>
  </hyperlinks>
  <pageMargins left="0.7" right="0.7" top="0.75" bottom="0.75" header="0.3" footer="0.3"/>
  <pageSetup scale="8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workbookViewId="0"/>
  </sheetViews>
  <sheetFormatPr baseColWidth="10" defaultRowHeight="12.75" x14ac:dyDescent="0.2"/>
  <cols>
    <col min="1" max="1" width="22.85546875" style="992" customWidth="1"/>
    <col min="2" max="2" width="69.7109375" style="992" customWidth="1"/>
    <col min="3" max="4" width="12.42578125" style="992" customWidth="1"/>
    <col min="5" max="5" width="12.140625" style="992" customWidth="1"/>
    <col min="6" max="6" width="12.28515625" style="992" customWidth="1"/>
    <col min="7" max="7" width="12.42578125" style="992" customWidth="1"/>
    <col min="8" max="8" width="12.7109375" style="992" customWidth="1"/>
    <col min="9" max="10" width="11.42578125" style="992"/>
    <col min="11" max="11" width="12.28515625" style="992" customWidth="1"/>
    <col min="12" max="16384" width="11.42578125" style="992"/>
  </cols>
  <sheetData>
    <row r="1" spans="2:11" ht="45" customHeight="1" x14ac:dyDescent="0.2"/>
    <row r="2" spans="2:11" ht="18" x14ac:dyDescent="0.25">
      <c r="B2" s="1597" t="s">
        <v>714</v>
      </c>
      <c r="C2" s="1629"/>
      <c r="D2" s="1629"/>
      <c r="E2" s="1629"/>
      <c r="F2" s="1629"/>
      <c r="G2" s="1629"/>
      <c r="H2" s="1629"/>
      <c r="I2" s="1" t="s">
        <v>2</v>
      </c>
    </row>
    <row r="3" spans="2:11" ht="46.5" customHeight="1" x14ac:dyDescent="0.2">
      <c r="B3" s="1601" t="s">
        <v>829</v>
      </c>
      <c r="C3" s="1656"/>
      <c r="D3" s="1656"/>
      <c r="E3" s="1656"/>
      <c r="F3" s="1656"/>
      <c r="G3" s="1656"/>
      <c r="H3" s="1656"/>
    </row>
    <row r="4" spans="2:11" ht="16.5" thickBot="1" x14ac:dyDescent="0.3">
      <c r="B4" s="1644">
        <v>2015</v>
      </c>
      <c r="C4" s="1650"/>
      <c r="D4" s="1650"/>
      <c r="E4" s="1650"/>
      <c r="F4" s="1650"/>
      <c r="G4" s="1650"/>
      <c r="H4" s="1650"/>
    </row>
    <row r="5" spans="2:11" x14ac:dyDescent="0.2">
      <c r="B5" s="424"/>
      <c r="C5" s="424"/>
      <c r="D5" s="424"/>
      <c r="E5" s="424"/>
      <c r="F5" s="424"/>
      <c r="G5" s="424"/>
      <c r="H5" s="424"/>
    </row>
    <row r="6" spans="2:11" ht="15.75" x14ac:dyDescent="0.2">
      <c r="B6" s="1632" t="s">
        <v>13</v>
      </c>
      <c r="C6" s="1634" t="s">
        <v>14</v>
      </c>
      <c r="D6" s="1634"/>
      <c r="E6" s="1634"/>
      <c r="F6" s="43"/>
      <c r="G6" s="1632" t="s">
        <v>61</v>
      </c>
      <c r="H6" s="44"/>
    </row>
    <row r="7" spans="2:11" ht="21" customHeight="1" x14ac:dyDescent="0.2">
      <c r="B7" s="1633"/>
      <c r="C7" s="11" t="s">
        <v>62</v>
      </c>
      <c r="D7" s="11" t="s">
        <v>63</v>
      </c>
      <c r="E7" s="11" t="s">
        <v>64</v>
      </c>
      <c r="F7" s="995" t="s">
        <v>65</v>
      </c>
      <c r="G7" s="1633"/>
      <c r="H7" s="995" t="s">
        <v>18</v>
      </c>
    </row>
    <row r="8" spans="2:11" ht="23.25" customHeight="1" x14ac:dyDescent="0.25">
      <c r="B8" s="502" t="s">
        <v>773</v>
      </c>
      <c r="C8" s="24">
        <v>5484.75</v>
      </c>
      <c r="D8" s="24">
        <v>5221</v>
      </c>
      <c r="E8" s="24">
        <v>1512.9166666666667</v>
      </c>
      <c r="F8" s="45">
        <v>19576.416666666668</v>
      </c>
      <c r="G8" s="24"/>
      <c r="H8" s="48">
        <v>31795.083333333336</v>
      </c>
      <c r="J8" s="46"/>
      <c r="K8" s="46"/>
    </row>
    <row r="9" spans="2:11" ht="23.25" customHeight="1" x14ac:dyDescent="0.25">
      <c r="B9" s="502" t="s">
        <v>758</v>
      </c>
      <c r="C9" s="24">
        <v>239.16666666666666</v>
      </c>
      <c r="D9" s="24">
        <v>219</v>
      </c>
      <c r="E9" s="24">
        <v>70.583333333333329</v>
      </c>
      <c r="F9" s="45">
        <v>740.75</v>
      </c>
      <c r="G9" s="24"/>
      <c r="H9" s="48">
        <v>1269.5</v>
      </c>
      <c r="J9" s="46"/>
      <c r="K9" s="46"/>
    </row>
    <row r="10" spans="2:11" ht="20.100000000000001" customHeight="1" x14ac:dyDescent="0.25">
      <c r="B10" s="502" t="s">
        <v>774</v>
      </c>
      <c r="C10" s="24">
        <v>746.41666666666663</v>
      </c>
      <c r="D10" s="24">
        <v>268</v>
      </c>
      <c r="E10" s="24">
        <v>54.916666666666664</v>
      </c>
      <c r="F10" s="45">
        <v>710</v>
      </c>
      <c r="G10" s="24">
        <v>4</v>
      </c>
      <c r="H10" s="48">
        <v>1783.3333333333333</v>
      </c>
      <c r="J10" s="47"/>
      <c r="K10" s="47"/>
    </row>
    <row r="11" spans="2:11" ht="20.100000000000001" customHeight="1" x14ac:dyDescent="0.25">
      <c r="B11" s="502" t="s">
        <v>775</v>
      </c>
      <c r="C11" s="24">
        <v>4942.25</v>
      </c>
      <c r="D11" s="24">
        <v>6565</v>
      </c>
      <c r="E11" s="24">
        <v>1905.6666666666667</v>
      </c>
      <c r="F11" s="45">
        <v>11935.083333333334</v>
      </c>
      <c r="G11" s="24"/>
      <c r="H11" s="48">
        <v>25348</v>
      </c>
      <c r="J11" s="47"/>
      <c r="K11" s="47"/>
    </row>
    <row r="12" spans="2:11" ht="20.100000000000001" customHeight="1" x14ac:dyDescent="0.25">
      <c r="B12" s="502" t="s">
        <v>776</v>
      </c>
      <c r="C12" s="24">
        <v>831.58333333333337</v>
      </c>
      <c r="D12" s="24">
        <v>330</v>
      </c>
      <c r="E12" s="24">
        <v>49.666666666666664</v>
      </c>
      <c r="F12" s="45">
        <v>1374.4166666666667</v>
      </c>
      <c r="G12" s="24"/>
      <c r="H12" s="48">
        <v>2585.666666666667</v>
      </c>
      <c r="J12" s="47"/>
      <c r="K12" s="47"/>
    </row>
    <row r="13" spans="2:11" ht="20.100000000000001" customHeight="1" x14ac:dyDescent="0.25">
      <c r="B13" s="502" t="s">
        <v>19</v>
      </c>
      <c r="C13" s="24">
        <v>4985.75</v>
      </c>
      <c r="D13" s="24">
        <v>11185</v>
      </c>
      <c r="E13" s="24">
        <v>1419.3333333333333</v>
      </c>
      <c r="F13" s="45">
        <v>12551.083333333334</v>
      </c>
      <c r="G13" s="24"/>
      <c r="H13" s="48">
        <v>30141.166666666664</v>
      </c>
      <c r="J13" s="47"/>
      <c r="K13" s="47"/>
    </row>
    <row r="14" spans="2:11" ht="20.100000000000001" customHeight="1" x14ac:dyDescent="0.25">
      <c r="B14" s="502" t="s">
        <v>777</v>
      </c>
      <c r="C14" s="24">
        <v>7444.166666666667</v>
      </c>
      <c r="D14" s="24">
        <v>12395</v>
      </c>
      <c r="E14" s="24">
        <v>2331.0833333333335</v>
      </c>
      <c r="F14" s="45">
        <v>48038</v>
      </c>
      <c r="G14" s="24"/>
      <c r="H14" s="48">
        <v>70208.25</v>
      </c>
      <c r="J14" s="47"/>
      <c r="K14" s="47"/>
    </row>
    <row r="15" spans="2:11" ht="20.100000000000001" customHeight="1" x14ac:dyDescent="0.25">
      <c r="B15" s="502" t="s">
        <v>778</v>
      </c>
      <c r="C15" s="24">
        <v>2345.75</v>
      </c>
      <c r="D15" s="24">
        <v>3230</v>
      </c>
      <c r="E15" s="24">
        <v>643.33333333333337</v>
      </c>
      <c r="F15" s="45">
        <v>12193.416666666666</v>
      </c>
      <c r="G15" s="24"/>
      <c r="H15" s="48">
        <v>18412.5</v>
      </c>
      <c r="J15" s="47"/>
      <c r="K15" s="47"/>
    </row>
    <row r="16" spans="2:11" ht="20.100000000000001" customHeight="1" x14ac:dyDescent="0.25">
      <c r="B16" s="502" t="s">
        <v>779</v>
      </c>
      <c r="C16" s="24">
        <v>4621.083333333333</v>
      </c>
      <c r="D16" s="24">
        <v>7819</v>
      </c>
      <c r="E16" s="24">
        <v>2951.5833333333335</v>
      </c>
      <c r="F16" s="45">
        <v>23115.083333333332</v>
      </c>
      <c r="G16" s="24"/>
      <c r="H16" s="48">
        <v>38506.75</v>
      </c>
      <c r="J16" s="47"/>
      <c r="K16" s="47"/>
    </row>
    <row r="17" spans="2:11" ht="20.100000000000001" customHeight="1" x14ac:dyDescent="0.25">
      <c r="B17" s="502" t="s">
        <v>780</v>
      </c>
      <c r="C17" s="24">
        <v>1958.5</v>
      </c>
      <c r="D17" s="24">
        <v>1162</v>
      </c>
      <c r="E17" s="24">
        <v>207.75</v>
      </c>
      <c r="F17" s="45">
        <v>5180.666666666667</v>
      </c>
      <c r="G17" s="24"/>
      <c r="H17" s="48">
        <v>8508.9166666666679</v>
      </c>
      <c r="J17" s="47"/>
      <c r="K17" s="47"/>
    </row>
    <row r="18" spans="2:11" ht="20.100000000000001" customHeight="1" x14ac:dyDescent="0.25">
      <c r="B18" s="502" t="s">
        <v>781</v>
      </c>
      <c r="C18" s="24">
        <v>8376.8333333333339</v>
      </c>
      <c r="D18" s="24">
        <v>16165</v>
      </c>
      <c r="E18" s="24">
        <v>2000.75</v>
      </c>
      <c r="F18" s="45">
        <v>28515.666666666668</v>
      </c>
      <c r="G18" s="24"/>
      <c r="H18" s="48">
        <v>55058.25</v>
      </c>
      <c r="J18" s="47"/>
      <c r="K18" s="47"/>
    </row>
    <row r="19" spans="2:11" ht="20.100000000000001" customHeight="1" x14ac:dyDescent="0.25">
      <c r="B19" s="502" t="s">
        <v>782</v>
      </c>
      <c r="C19" s="24">
        <v>541.16666666666663</v>
      </c>
      <c r="D19" s="24">
        <v>175</v>
      </c>
      <c r="E19" s="24">
        <v>83.75</v>
      </c>
      <c r="F19" s="45">
        <v>324.25</v>
      </c>
      <c r="G19" s="24"/>
      <c r="H19" s="48">
        <v>1124.1666666666665</v>
      </c>
      <c r="J19" s="47"/>
      <c r="K19" s="47"/>
    </row>
    <row r="20" spans="2:11" ht="20.100000000000001" customHeight="1" x14ac:dyDescent="0.25">
      <c r="B20" s="502" t="s">
        <v>783</v>
      </c>
      <c r="C20" s="24">
        <v>2488.1666666666665</v>
      </c>
      <c r="D20" s="24">
        <v>2640</v>
      </c>
      <c r="E20" s="24">
        <v>633.41666666666663</v>
      </c>
      <c r="F20" s="45">
        <v>2782</v>
      </c>
      <c r="G20" s="24"/>
      <c r="H20" s="48">
        <v>8543.5833333333321</v>
      </c>
      <c r="J20" s="47"/>
      <c r="K20" s="47"/>
    </row>
    <row r="21" spans="2:11" ht="20.100000000000001" customHeight="1" x14ac:dyDescent="0.25">
      <c r="B21" s="502" t="s">
        <v>784</v>
      </c>
      <c r="C21" s="24">
        <v>1900.6666666666667</v>
      </c>
      <c r="D21" s="24">
        <v>2305</v>
      </c>
      <c r="E21" s="24">
        <v>526.08333333333337</v>
      </c>
      <c r="F21" s="45">
        <v>10048</v>
      </c>
      <c r="G21" s="24">
        <v>1</v>
      </c>
      <c r="H21" s="48">
        <v>14780.75</v>
      </c>
      <c r="J21" s="47"/>
      <c r="K21" s="47"/>
    </row>
    <row r="22" spans="2:11" ht="20.100000000000001" customHeight="1" x14ac:dyDescent="0.25">
      <c r="B22" s="502" t="s">
        <v>785</v>
      </c>
      <c r="C22" s="24">
        <v>3220.1666666666665</v>
      </c>
      <c r="D22" s="24">
        <v>4553</v>
      </c>
      <c r="E22" s="24">
        <v>1100.75</v>
      </c>
      <c r="F22" s="45">
        <v>30073.083333333332</v>
      </c>
      <c r="G22" s="24"/>
      <c r="H22" s="48">
        <v>38947</v>
      </c>
      <c r="J22" s="47"/>
      <c r="K22" s="47"/>
    </row>
    <row r="23" spans="2:11" ht="20.100000000000001" customHeight="1" x14ac:dyDescent="0.25">
      <c r="B23" s="502" t="s">
        <v>786</v>
      </c>
      <c r="C23" s="24">
        <v>2250</v>
      </c>
      <c r="D23" s="24">
        <v>3490</v>
      </c>
      <c r="E23" s="24">
        <v>633.41666666666663</v>
      </c>
      <c r="F23" s="45">
        <v>139887.16666666666</v>
      </c>
      <c r="G23" s="24"/>
      <c r="H23" s="48">
        <v>146260.58333333331</v>
      </c>
      <c r="J23" s="47"/>
      <c r="K23" s="47"/>
    </row>
    <row r="24" spans="2:11" ht="20.100000000000001" customHeight="1" x14ac:dyDescent="0.25">
      <c r="B24" s="502" t="s">
        <v>787</v>
      </c>
      <c r="C24" s="24">
        <v>1111.6666666666742</v>
      </c>
      <c r="D24" s="24">
        <v>18</v>
      </c>
      <c r="E24" s="24">
        <v>0</v>
      </c>
      <c r="F24" s="45">
        <v>113.75</v>
      </c>
      <c r="G24" s="24"/>
      <c r="H24" s="48">
        <v>1243.4166666666742</v>
      </c>
      <c r="J24" s="47"/>
      <c r="K24" s="47"/>
    </row>
    <row r="25" spans="2:11" ht="20.100000000000001" customHeight="1" x14ac:dyDescent="0.25">
      <c r="B25" s="4" t="s">
        <v>18</v>
      </c>
      <c r="C25" s="48">
        <v>53488.083333333336</v>
      </c>
      <c r="D25" s="48">
        <v>77740.166666666672</v>
      </c>
      <c r="E25" s="48">
        <v>16125</v>
      </c>
      <c r="F25" s="48">
        <v>347159.25</v>
      </c>
      <c r="G25" s="48">
        <v>5</v>
      </c>
      <c r="H25" s="48">
        <v>494517.5</v>
      </c>
      <c r="J25" s="47"/>
      <c r="K25" s="47"/>
    </row>
    <row r="26" spans="2:11" ht="24.75" customHeight="1" x14ac:dyDescent="0.2">
      <c r="B26" s="1652"/>
      <c r="C26" s="1653"/>
      <c r="D26" s="1653"/>
      <c r="E26" s="1653"/>
      <c r="F26" s="1653"/>
      <c r="G26" s="1653"/>
      <c r="H26" s="1653"/>
      <c r="J26" s="40"/>
    </row>
    <row r="27" spans="2:11" ht="24.75" customHeight="1" x14ac:dyDescent="0.2">
      <c r="B27" s="1652"/>
      <c r="C27" s="1654"/>
      <c r="D27" s="1654"/>
      <c r="E27" s="1654"/>
      <c r="F27" s="1654"/>
      <c r="G27" s="1654"/>
      <c r="H27" s="1654"/>
    </row>
    <row r="28" spans="2:11" ht="24.75" customHeight="1" x14ac:dyDescent="0.2">
      <c r="B28" s="1652"/>
      <c r="C28" s="1655"/>
      <c r="D28" s="1655"/>
      <c r="E28" s="1655"/>
      <c r="F28" s="1655"/>
      <c r="G28" s="1654"/>
      <c r="H28" s="1654"/>
    </row>
    <row r="29" spans="2:11" ht="15" x14ac:dyDescent="0.2">
      <c r="B29" s="1000"/>
      <c r="C29" s="1000"/>
      <c r="D29" s="39"/>
      <c r="E29" s="39"/>
      <c r="F29" s="39"/>
      <c r="G29" s="49"/>
      <c r="H29" s="39"/>
    </row>
    <row r="30" spans="2:11" ht="15" x14ac:dyDescent="0.2">
      <c r="B30" s="14"/>
      <c r="C30" s="1000"/>
      <c r="D30" s="39"/>
      <c r="E30" s="39"/>
      <c r="F30" s="39"/>
      <c r="G30" s="49"/>
      <c r="H30" s="39"/>
    </row>
    <row r="31" spans="2:11" ht="15" x14ac:dyDescent="0.2">
      <c r="B31" s="1000"/>
      <c r="C31" s="1000"/>
      <c r="D31" s="39"/>
      <c r="E31" s="39"/>
      <c r="F31" s="39"/>
      <c r="G31" s="49"/>
      <c r="H31" s="39"/>
    </row>
  </sheetData>
  <mergeCells count="9">
    <mergeCell ref="B26:H26"/>
    <mergeCell ref="B27:H27"/>
    <mergeCell ref="B28:H28"/>
    <mergeCell ref="B2:H2"/>
    <mergeCell ref="B3:H3"/>
    <mergeCell ref="B4:H4"/>
    <mergeCell ref="B6:B7"/>
    <mergeCell ref="C6:E6"/>
    <mergeCell ref="G6:G7"/>
  </mergeCells>
  <hyperlinks>
    <hyperlink ref="I2" location="'Indice Total '!A1" display="Volver"/>
  </hyperlinks>
  <pageMargins left="0.70866141732283472" right="0.70866141732283472" top="0.74803149606299213" bottom="0.74803149606299213" header="0.31496062992125984" footer="0.31496062992125984"/>
  <pageSetup scale="68" orientation="landscape"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30"/>
  <sheetViews>
    <sheetView showGridLines="0" zoomScaleNormal="100" workbookViewId="0"/>
  </sheetViews>
  <sheetFormatPr baseColWidth="10" defaultRowHeight="12.75" x14ac:dyDescent="0.2"/>
  <cols>
    <col min="1" max="1" width="23" style="672" customWidth="1"/>
    <col min="2" max="2" width="11.42578125" style="672"/>
    <col min="3" max="3" width="11" style="672" customWidth="1"/>
    <col min="4" max="4" width="26.85546875" style="672" customWidth="1"/>
    <col min="5" max="5" width="25.28515625" style="672" customWidth="1"/>
    <col min="6" max="16384" width="11.42578125" style="672"/>
  </cols>
  <sheetData>
    <row r="4" spans="2:6" ht="15.75" customHeight="1" x14ac:dyDescent="0.25">
      <c r="B4" s="1883" t="s">
        <v>1996</v>
      </c>
      <c r="C4" s="1883"/>
      <c r="D4" s="1883"/>
      <c r="E4" s="1883"/>
      <c r="F4" s="1511" t="s">
        <v>2</v>
      </c>
    </row>
    <row r="5" spans="2:6" ht="36.75" customHeight="1" x14ac:dyDescent="0.2">
      <c r="B5" s="1884" t="s">
        <v>1978</v>
      </c>
      <c r="C5" s="1884"/>
      <c r="D5" s="1884"/>
      <c r="E5" s="1884"/>
    </row>
    <row r="6" spans="2:6" ht="15" customHeight="1" thickBot="1" x14ac:dyDescent="0.3">
      <c r="B6" s="1866" t="s">
        <v>1921</v>
      </c>
      <c r="C6" s="1866"/>
      <c r="D6" s="1866"/>
      <c r="E6" s="1866"/>
    </row>
    <row r="7" spans="2:6" ht="15" x14ac:dyDescent="0.2">
      <c r="B7" s="1069"/>
      <c r="C7" s="1069"/>
    </row>
    <row r="8" spans="2:6" ht="52.5" customHeight="1" x14ac:dyDescent="0.2">
      <c r="B8" s="1174" t="s">
        <v>1492</v>
      </c>
      <c r="C8" s="1174" t="s">
        <v>1979</v>
      </c>
      <c r="D8" s="1174" t="s">
        <v>1970</v>
      </c>
      <c r="E8" s="1174" t="s">
        <v>1980</v>
      </c>
    </row>
    <row r="9" spans="2:6" ht="14.25" x14ac:dyDescent="0.2">
      <c r="B9" s="1080">
        <v>2009</v>
      </c>
      <c r="C9" s="656" t="s">
        <v>23</v>
      </c>
      <c r="D9" s="693">
        <v>5911</v>
      </c>
      <c r="E9" s="693">
        <v>0</v>
      </c>
    </row>
    <row r="10" spans="2:6" ht="14.25" x14ac:dyDescent="0.2">
      <c r="B10" s="1080"/>
      <c r="C10" s="656" t="s">
        <v>24</v>
      </c>
      <c r="D10" s="693">
        <v>5477</v>
      </c>
      <c r="E10" s="693">
        <v>0</v>
      </c>
    </row>
    <row r="11" spans="2:6" ht="15.75" x14ac:dyDescent="0.2">
      <c r="B11" s="1073"/>
      <c r="C11" s="807" t="s">
        <v>18</v>
      </c>
      <c r="D11" s="1040">
        <f>+D9+D10</f>
        <v>11388</v>
      </c>
      <c r="E11" s="1040">
        <f>+E9+E10</f>
        <v>0</v>
      </c>
    </row>
    <row r="12" spans="2:6" ht="14.25" x14ac:dyDescent="0.2">
      <c r="B12" s="1080">
        <v>2010</v>
      </c>
      <c r="C12" s="656" t="s">
        <v>23</v>
      </c>
      <c r="D12" s="693">
        <v>26578</v>
      </c>
      <c r="E12" s="693">
        <v>23374</v>
      </c>
    </row>
    <row r="13" spans="2:6" ht="14.25" x14ac:dyDescent="0.2">
      <c r="B13" s="1080"/>
      <c r="C13" s="656" t="s">
        <v>24</v>
      </c>
      <c r="D13" s="693">
        <v>26085</v>
      </c>
      <c r="E13" s="693">
        <v>22968</v>
      </c>
    </row>
    <row r="14" spans="2:6" ht="15.75" x14ac:dyDescent="0.2">
      <c r="B14" s="1073"/>
      <c r="C14" s="807" t="s">
        <v>18</v>
      </c>
      <c r="D14" s="1040">
        <f>+D12+D13</f>
        <v>52663</v>
      </c>
      <c r="E14" s="1040">
        <f>+E12+E13</f>
        <v>46342</v>
      </c>
      <c r="F14" s="1082"/>
    </row>
    <row r="15" spans="2:6" ht="14.25" x14ac:dyDescent="0.2">
      <c r="B15" s="1080">
        <v>2011</v>
      </c>
      <c r="C15" s="656" t="s">
        <v>23</v>
      </c>
      <c r="D15" s="693">
        <v>24417</v>
      </c>
      <c r="E15" s="693">
        <v>32866</v>
      </c>
      <c r="F15" s="1082"/>
    </row>
    <row r="16" spans="2:6" ht="14.25" x14ac:dyDescent="0.2">
      <c r="B16" s="1080"/>
      <c r="C16" s="656" t="s">
        <v>24</v>
      </c>
      <c r="D16" s="693">
        <v>23761</v>
      </c>
      <c r="E16" s="693">
        <v>36260</v>
      </c>
      <c r="F16" s="1082"/>
    </row>
    <row r="17" spans="2:6" ht="15.75" x14ac:dyDescent="0.2">
      <c r="B17" s="1073"/>
      <c r="C17" s="807" t="s">
        <v>18</v>
      </c>
      <c r="D17" s="1040">
        <f>+D15+D16</f>
        <v>48178</v>
      </c>
      <c r="E17" s="1040">
        <f>+E15+E16</f>
        <v>69126</v>
      </c>
      <c r="F17" s="1082"/>
    </row>
    <row r="18" spans="2:6" ht="14.25" x14ac:dyDescent="0.2">
      <c r="B18" s="1080">
        <v>2012</v>
      </c>
      <c r="C18" s="656" t="s">
        <v>23</v>
      </c>
      <c r="D18" s="693">
        <v>27469</v>
      </c>
      <c r="E18" s="693">
        <v>65127</v>
      </c>
      <c r="F18" s="1082"/>
    </row>
    <row r="19" spans="2:6" ht="14.25" x14ac:dyDescent="0.2">
      <c r="B19" s="1080"/>
      <c r="C19" s="656" t="s">
        <v>24</v>
      </c>
      <c r="D19" s="693">
        <v>29107</v>
      </c>
      <c r="E19" s="693">
        <v>62626</v>
      </c>
    </row>
    <row r="20" spans="2:6" ht="15.75" x14ac:dyDescent="0.2">
      <c r="B20" s="1073"/>
      <c r="C20" s="807" t="s">
        <v>18</v>
      </c>
      <c r="D20" s="1040">
        <f>+D18+D19</f>
        <v>56576</v>
      </c>
      <c r="E20" s="1040">
        <f>+E18+E19</f>
        <v>127753</v>
      </c>
    </row>
    <row r="21" spans="2:6" ht="14.25" x14ac:dyDescent="0.2">
      <c r="B21" s="1080">
        <v>2013</v>
      </c>
      <c r="C21" s="656" t="s">
        <v>23</v>
      </c>
      <c r="D21" s="693">
        <v>33780</v>
      </c>
      <c r="E21" s="693">
        <v>32202</v>
      </c>
    </row>
    <row r="22" spans="2:6" ht="14.25" x14ac:dyDescent="0.2">
      <c r="B22" s="1080"/>
      <c r="C22" s="656" t="s">
        <v>24</v>
      </c>
      <c r="D22" s="693">
        <v>38420</v>
      </c>
      <c r="E22" s="693">
        <v>37890</v>
      </c>
    </row>
    <row r="23" spans="2:6" ht="15.75" x14ac:dyDescent="0.2">
      <c r="B23" s="1073"/>
      <c r="C23" s="807" t="s">
        <v>18</v>
      </c>
      <c r="D23" s="1040">
        <f>+D21+D22</f>
        <v>72200</v>
      </c>
      <c r="E23" s="1040">
        <f>+E21+E22</f>
        <v>70092</v>
      </c>
    </row>
    <row r="24" spans="2:6" ht="14.25" x14ac:dyDescent="0.2">
      <c r="B24" s="1080">
        <v>2014</v>
      </c>
      <c r="C24" s="656" t="s">
        <v>23</v>
      </c>
      <c r="D24" s="693">
        <v>34907.666666666664</v>
      </c>
      <c r="E24" s="693">
        <v>39773</v>
      </c>
    </row>
    <row r="25" spans="2:6" ht="14.25" x14ac:dyDescent="0.2">
      <c r="B25" s="1080"/>
      <c r="C25" s="656" t="s">
        <v>24</v>
      </c>
      <c r="D25" s="693">
        <v>40294.416666666664</v>
      </c>
      <c r="E25" s="693">
        <v>42964</v>
      </c>
    </row>
    <row r="26" spans="2:6" ht="15.75" x14ac:dyDescent="0.2">
      <c r="B26" s="1073"/>
      <c r="C26" s="807" t="s">
        <v>18</v>
      </c>
      <c r="D26" s="1040">
        <f>D25+D24</f>
        <v>75202.083333333328</v>
      </c>
      <c r="E26" s="1040">
        <f>E25+E24</f>
        <v>82737</v>
      </c>
    </row>
    <row r="27" spans="2:6" ht="14.25" x14ac:dyDescent="0.2">
      <c r="B27" s="1080">
        <v>2015</v>
      </c>
      <c r="C27" s="656" t="s">
        <v>23</v>
      </c>
      <c r="D27" s="693">
        <v>40442</v>
      </c>
      <c r="E27" s="693">
        <v>49129</v>
      </c>
    </row>
    <row r="28" spans="2:6" ht="14.25" x14ac:dyDescent="0.2">
      <c r="B28" s="1080"/>
      <c r="C28" s="656" t="s">
        <v>24</v>
      </c>
      <c r="D28" s="693">
        <v>46466</v>
      </c>
      <c r="E28" s="693">
        <v>52093</v>
      </c>
    </row>
    <row r="29" spans="2:6" ht="15.75" x14ac:dyDescent="0.2">
      <c r="B29" s="1073"/>
      <c r="C29" s="807" t="s">
        <v>18</v>
      </c>
      <c r="D29" s="1040">
        <f>D28+D27</f>
        <v>86908</v>
      </c>
      <c r="E29" s="1040">
        <f>E28+E27</f>
        <v>101222</v>
      </c>
    </row>
    <row r="30" spans="2:6" ht="31.5" customHeight="1" x14ac:dyDescent="0.2">
      <c r="B30" s="1917" t="s">
        <v>1981</v>
      </c>
      <c r="C30" s="1918"/>
      <c r="D30" s="1918"/>
      <c r="E30" s="1918"/>
    </row>
  </sheetData>
  <mergeCells count="4">
    <mergeCell ref="B4:E4"/>
    <mergeCell ref="B5:E5"/>
    <mergeCell ref="B6:E6"/>
    <mergeCell ref="B30:E30"/>
  </mergeCells>
  <hyperlinks>
    <hyperlink ref="F4" location="'Indice Total '!A172" display="Volver"/>
  </hyperlinks>
  <pageMargins left="0.7" right="0.7" top="0.75" bottom="0.75" header="0.3" footer="0.3"/>
  <pageSetup orientation="portrait"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zoomScaleNormal="100" workbookViewId="0"/>
  </sheetViews>
  <sheetFormatPr baseColWidth="10" defaultRowHeight="15" x14ac:dyDescent="0.25"/>
  <cols>
    <col min="1" max="1" width="24" customWidth="1"/>
    <col min="2" max="2" width="13.5703125" customWidth="1"/>
    <col min="3" max="3" width="21.28515625" customWidth="1"/>
    <col min="4" max="4" width="24.140625" customWidth="1"/>
    <col min="5" max="5" width="24" customWidth="1"/>
    <col min="6" max="6" width="18.85546875" customWidth="1"/>
    <col min="7" max="7" width="16" customWidth="1"/>
    <col min="8" max="8" width="19" bestFit="1" customWidth="1"/>
    <col min="9" max="9" width="9.85546875" bestFit="1" customWidth="1"/>
  </cols>
  <sheetData>
    <row r="1" spans="2:9" x14ac:dyDescent="0.25">
      <c r="B1" s="1083"/>
      <c r="C1" s="1083"/>
      <c r="D1" s="1084"/>
      <c r="E1" s="1084"/>
      <c r="F1" s="1084"/>
      <c r="G1" s="1084"/>
      <c r="H1" s="1084"/>
      <c r="I1" s="1084"/>
    </row>
    <row r="4" spans="2:9" ht="18" x14ac:dyDescent="0.25">
      <c r="B4" s="1883" t="s">
        <v>1997</v>
      </c>
      <c r="C4" s="1883"/>
      <c r="D4" s="1883"/>
      <c r="E4" s="1883"/>
      <c r="F4" s="1883"/>
      <c r="G4" s="1511" t="s">
        <v>2</v>
      </c>
    </row>
    <row r="5" spans="2:9" ht="38.25" customHeight="1" x14ac:dyDescent="0.25">
      <c r="B5" s="1884" t="s">
        <v>1983</v>
      </c>
      <c r="C5" s="1884"/>
      <c r="D5" s="1884"/>
      <c r="E5" s="1884"/>
      <c r="F5" s="1884"/>
    </row>
    <row r="6" spans="2:9" ht="16.5" thickBot="1" x14ac:dyDescent="0.3">
      <c r="B6" s="1866" t="s">
        <v>1984</v>
      </c>
      <c r="C6" s="1866"/>
      <c r="D6" s="1866"/>
      <c r="E6" s="1866"/>
      <c r="F6" s="1866"/>
    </row>
    <row r="7" spans="2:9" x14ac:dyDescent="0.25">
      <c r="B7" s="1085"/>
      <c r="C7" s="1085"/>
      <c r="D7" s="1085"/>
      <c r="E7" s="1086"/>
      <c r="F7" s="1086"/>
    </row>
    <row r="8" spans="2:9" ht="31.5" x14ac:dyDescent="0.25">
      <c r="B8" s="1174" t="s">
        <v>1964</v>
      </c>
      <c r="C8" s="1087" t="s">
        <v>1965</v>
      </c>
      <c r="D8" s="1087" t="s">
        <v>1966</v>
      </c>
      <c r="E8" s="1087" t="s">
        <v>1967</v>
      </c>
      <c r="F8" s="1087" t="s">
        <v>18</v>
      </c>
    </row>
    <row r="9" spans="2:9" ht="23.25" customHeight="1" x14ac:dyDescent="0.25">
      <c r="B9" s="1088">
        <v>2013</v>
      </c>
      <c r="C9" s="1089">
        <v>71392</v>
      </c>
      <c r="D9" s="1089">
        <v>18000</v>
      </c>
      <c r="E9" s="1089">
        <v>1384</v>
      </c>
      <c r="F9" s="1073">
        <v>90776</v>
      </c>
    </row>
    <row r="10" spans="2:9" ht="19.5" customHeight="1" x14ac:dyDescent="0.25">
      <c r="B10" s="1088">
        <v>2014</v>
      </c>
      <c r="C10" s="1089">
        <v>101081</v>
      </c>
      <c r="D10" s="1089">
        <v>19485</v>
      </c>
      <c r="E10" s="1089">
        <v>1234</v>
      </c>
      <c r="F10" s="1073">
        <v>121800</v>
      </c>
    </row>
    <row r="11" spans="2:9" ht="24.75" customHeight="1" x14ac:dyDescent="0.25">
      <c r="B11" s="1088">
        <v>2015</v>
      </c>
      <c r="C11" s="1089">
        <v>101855</v>
      </c>
      <c r="D11" s="1089">
        <v>16383</v>
      </c>
      <c r="E11" s="1089">
        <v>1358</v>
      </c>
      <c r="F11" s="1073">
        <v>119596</v>
      </c>
    </row>
    <row r="12" spans="2:9" x14ac:dyDescent="0.25">
      <c r="B12" s="1090"/>
      <c r="C12" s="1090"/>
      <c r="D12" s="1090"/>
      <c r="E12" s="1090"/>
      <c r="F12" s="1090"/>
      <c r="G12" s="1090"/>
    </row>
  </sheetData>
  <mergeCells count="3">
    <mergeCell ref="B4:F4"/>
    <mergeCell ref="B5:F5"/>
    <mergeCell ref="B6:F6"/>
  </mergeCells>
  <hyperlinks>
    <hyperlink ref="G4" location="'Indice Total '!A172" display="Volver"/>
  </hyperlinks>
  <pageMargins left="0.70866141732283472" right="0.70866141732283472" top="0.74803149606299213" bottom="0.74803149606299213" header="0.31496062992125984" footer="0.31496062992125984"/>
  <pageSetup paperSize="9" orientation="landscape" r:id="rId1"/>
  <drawing r:id="rId2"/>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J27"/>
  <sheetViews>
    <sheetView showGridLines="0" zoomScaleNormal="100" workbookViewId="0"/>
  </sheetViews>
  <sheetFormatPr baseColWidth="10" defaultRowHeight="15" x14ac:dyDescent="0.25"/>
  <cols>
    <col min="1" max="1" width="23.5703125" customWidth="1"/>
    <col min="2" max="2" width="22" customWidth="1"/>
    <col min="3" max="3" width="17.140625" bestFit="1" customWidth="1"/>
    <col min="4" max="4" width="21.42578125" customWidth="1"/>
    <col min="5" max="5" width="16.5703125" bestFit="1" customWidth="1"/>
    <col min="6" max="6" width="18.85546875" bestFit="1" customWidth="1"/>
    <col min="7" max="7" width="21.28515625" customWidth="1"/>
    <col min="8" max="8" width="21.5703125" customWidth="1"/>
    <col min="9" max="9" width="16.140625" customWidth="1"/>
  </cols>
  <sheetData>
    <row r="6" spans="2:10" ht="18" x14ac:dyDescent="0.25">
      <c r="B6" s="1883" t="s">
        <v>1998</v>
      </c>
      <c r="C6" s="1883"/>
      <c r="D6" s="1883"/>
      <c r="E6" s="1883"/>
      <c r="F6" s="1883"/>
      <c r="G6" s="1883"/>
      <c r="H6" s="1883"/>
      <c r="J6" s="1511" t="s">
        <v>2</v>
      </c>
    </row>
    <row r="7" spans="2:10" ht="15" customHeight="1" x14ac:dyDescent="0.25">
      <c r="B7" s="1884" t="s">
        <v>1985</v>
      </c>
      <c r="C7" s="1884"/>
      <c r="D7" s="1884"/>
      <c r="E7" s="1884"/>
      <c r="F7" s="1884"/>
      <c r="G7" s="1884"/>
      <c r="H7" s="1884"/>
    </row>
    <row r="8" spans="2:10" ht="16.5" thickBot="1" x14ac:dyDescent="0.3">
      <c r="B8" s="1866" t="s">
        <v>991</v>
      </c>
      <c r="C8" s="1866"/>
      <c r="D8" s="1866"/>
      <c r="E8" s="1866"/>
      <c r="F8" s="1866"/>
      <c r="G8" s="1866"/>
      <c r="H8" s="1866"/>
    </row>
    <row r="9" spans="2:10" x14ac:dyDescent="0.25">
      <c r="B9" s="1085"/>
      <c r="C9" s="1085"/>
      <c r="D9" s="1086"/>
      <c r="E9" s="1091"/>
      <c r="F9" s="1091"/>
      <c r="G9" s="1091"/>
      <c r="H9" s="1091"/>
    </row>
    <row r="10" spans="2:10" ht="32.25" customHeight="1" x14ac:dyDescent="0.25">
      <c r="B10" s="1892" t="s">
        <v>1492</v>
      </c>
      <c r="C10" s="1913" t="s">
        <v>1970</v>
      </c>
      <c r="D10" s="1913"/>
      <c r="E10" s="1913"/>
      <c r="F10" s="1913" t="s">
        <v>1980</v>
      </c>
      <c r="G10" s="1913"/>
      <c r="H10" s="1913"/>
    </row>
    <row r="11" spans="2:10" ht="63" x14ac:dyDescent="0.25">
      <c r="B11" s="1913"/>
      <c r="C11" s="1174" t="s">
        <v>1965</v>
      </c>
      <c r="D11" s="1174" t="s">
        <v>1967</v>
      </c>
      <c r="E11" s="1174" t="s">
        <v>18</v>
      </c>
      <c r="F11" s="1174" t="s">
        <v>1965</v>
      </c>
      <c r="G11" s="1174" t="s">
        <v>1966</v>
      </c>
      <c r="H11" s="1174" t="s">
        <v>18</v>
      </c>
    </row>
    <row r="12" spans="2:10" ht="21" customHeight="1" x14ac:dyDescent="0.25">
      <c r="B12" s="1092">
        <v>2013</v>
      </c>
      <c r="C12" s="1089">
        <v>71691</v>
      </c>
      <c r="D12" s="1089">
        <v>407</v>
      </c>
      <c r="E12" s="1073">
        <v>72098</v>
      </c>
      <c r="F12" s="1089">
        <v>33420</v>
      </c>
      <c r="G12" s="1089">
        <v>20</v>
      </c>
      <c r="H12" s="1073">
        <v>33440</v>
      </c>
    </row>
    <row r="13" spans="2:10" ht="21" customHeight="1" x14ac:dyDescent="0.25">
      <c r="B13" s="1092">
        <v>2014</v>
      </c>
      <c r="C13" s="1089">
        <v>91690.75</v>
      </c>
      <c r="D13" s="1089">
        <v>792.75</v>
      </c>
      <c r="E13" s="1073">
        <v>92483.5</v>
      </c>
      <c r="F13" s="1089">
        <v>11618</v>
      </c>
      <c r="G13" s="1089">
        <v>41782</v>
      </c>
      <c r="H13" s="1073">
        <v>53400</v>
      </c>
    </row>
    <row r="14" spans="2:10" ht="21.75" customHeight="1" x14ac:dyDescent="0.25">
      <c r="B14" s="1092">
        <v>2015</v>
      </c>
      <c r="C14" s="1089">
        <v>112346.75</v>
      </c>
      <c r="D14" s="1089">
        <v>1039.75</v>
      </c>
      <c r="E14" s="1073">
        <v>113386.5</v>
      </c>
      <c r="F14" s="1089">
        <v>14172</v>
      </c>
      <c r="G14" s="1089">
        <v>12</v>
      </c>
      <c r="H14" s="1073">
        <v>14184</v>
      </c>
    </row>
    <row r="15" spans="2:10" x14ac:dyDescent="0.25">
      <c r="B15" s="1914" t="s">
        <v>1986</v>
      </c>
      <c r="C15" s="1914"/>
      <c r="D15" s="1914"/>
      <c r="E15" s="1914"/>
      <c r="F15" s="1914"/>
      <c r="G15" s="1914"/>
      <c r="H15" s="1914"/>
    </row>
    <row r="17" spans="2:10" ht="18" x14ac:dyDescent="0.25">
      <c r="B17" s="1883" t="s">
        <v>1982</v>
      </c>
      <c r="C17" s="1883"/>
      <c r="D17" s="1883"/>
      <c r="E17" s="1883"/>
      <c r="F17" s="1883"/>
      <c r="G17" s="1883"/>
      <c r="H17" s="1883"/>
      <c r="I17" s="1883"/>
      <c r="J17" s="1511" t="s">
        <v>2</v>
      </c>
    </row>
    <row r="18" spans="2:10" ht="15" customHeight="1" x14ac:dyDescent="0.25">
      <c r="B18" s="1884" t="s">
        <v>1988</v>
      </c>
      <c r="C18" s="1884"/>
      <c r="D18" s="1884"/>
      <c r="E18" s="1884"/>
      <c r="F18" s="1884"/>
      <c r="G18" s="1884"/>
      <c r="H18" s="1884"/>
      <c r="I18" s="1884"/>
    </row>
    <row r="19" spans="2:10" x14ac:dyDescent="0.25">
      <c r="B19" s="1881" t="s">
        <v>1974</v>
      </c>
      <c r="C19" s="1881"/>
      <c r="D19" s="1881"/>
      <c r="E19" s="1881"/>
      <c r="F19" s="1881"/>
      <c r="G19" s="1881"/>
      <c r="H19" s="1881"/>
      <c r="I19" s="1881"/>
    </row>
    <row r="20" spans="2:10" ht="16.5" thickBot="1" x14ac:dyDescent="0.3">
      <c r="B20" s="1866" t="s">
        <v>991</v>
      </c>
      <c r="C20" s="1866"/>
      <c r="D20" s="1866"/>
      <c r="E20" s="1866"/>
      <c r="F20" s="1866"/>
      <c r="G20" s="1866"/>
      <c r="H20" s="1866"/>
      <c r="I20" s="1866"/>
    </row>
    <row r="21" spans="2:10" x14ac:dyDescent="0.25">
      <c r="B21" s="1091"/>
      <c r="C21" s="1091"/>
      <c r="D21" s="1091"/>
      <c r="E21" s="1091"/>
      <c r="F21" s="1091"/>
      <c r="G21" s="1091"/>
      <c r="H21" s="1091"/>
      <c r="I21" s="1091"/>
    </row>
    <row r="22" spans="2:10" ht="15.75" x14ac:dyDescent="0.25">
      <c r="B22" s="1892" t="s">
        <v>1492</v>
      </c>
      <c r="C22" s="1913" t="s">
        <v>1975</v>
      </c>
      <c r="D22" s="1913"/>
      <c r="E22" s="1913"/>
      <c r="F22" s="1913" t="s">
        <v>1989</v>
      </c>
      <c r="G22" s="1913"/>
      <c r="H22" s="1913"/>
      <c r="I22" s="1913"/>
    </row>
    <row r="23" spans="2:10" ht="63" x14ac:dyDescent="0.25">
      <c r="B23" s="1892"/>
      <c r="C23" s="1174" t="s">
        <v>1965</v>
      </c>
      <c r="D23" s="1174" t="s">
        <v>1967</v>
      </c>
      <c r="E23" s="1174" t="s">
        <v>18</v>
      </c>
      <c r="F23" s="1174" t="s">
        <v>1965</v>
      </c>
      <c r="G23" s="1174" t="s">
        <v>1966</v>
      </c>
      <c r="H23" s="1174" t="s">
        <v>1977</v>
      </c>
      <c r="I23" s="1174" t="s">
        <v>18</v>
      </c>
    </row>
    <row r="24" spans="2:10" ht="23.25" customHeight="1" x14ac:dyDescent="0.25">
      <c r="B24" s="1088">
        <v>2013</v>
      </c>
      <c r="C24" s="1089">
        <v>16273198</v>
      </c>
      <c r="D24" s="1089">
        <v>494390</v>
      </c>
      <c r="E24" s="1073">
        <v>16767588</v>
      </c>
      <c r="F24" s="1089">
        <v>2331669</v>
      </c>
      <c r="G24" s="1089">
        <v>671</v>
      </c>
      <c r="H24" s="1089">
        <v>3612149</v>
      </c>
      <c r="I24" s="1073">
        <v>5944489</v>
      </c>
    </row>
    <row r="25" spans="2:10" ht="25.5" customHeight="1" x14ac:dyDescent="0.25">
      <c r="B25" s="1088">
        <v>2014</v>
      </c>
      <c r="C25" s="1089">
        <v>20348002.465</v>
      </c>
      <c r="D25" s="1089">
        <v>631004.01800000004</v>
      </c>
      <c r="E25" s="1073">
        <v>20979006.482999999</v>
      </c>
      <c r="F25" s="1089">
        <v>1580607.371</v>
      </c>
      <c r="G25" s="1089">
        <v>6875241.0439999998</v>
      </c>
      <c r="H25" s="1089">
        <v>9758237</v>
      </c>
      <c r="I25" s="1073">
        <v>18214085.414999999</v>
      </c>
    </row>
    <row r="26" spans="2:10" ht="21.75" customHeight="1" x14ac:dyDescent="0.25">
      <c r="B26" s="1088">
        <v>2015</v>
      </c>
      <c r="C26" s="1089">
        <v>25256844</v>
      </c>
      <c r="D26" s="1089">
        <v>738540</v>
      </c>
      <c r="E26" s="1073">
        <v>25995384</v>
      </c>
      <c r="F26" s="1089">
        <v>2374061.8339999998</v>
      </c>
      <c r="G26" s="1089">
        <v>2474.8870000000002</v>
      </c>
      <c r="H26" s="1089">
        <v>3237500.5580000002</v>
      </c>
      <c r="I26" s="1073">
        <v>5614037.2790000001</v>
      </c>
    </row>
    <row r="27" spans="2:10" x14ac:dyDescent="0.25">
      <c r="B27" s="1914" t="s">
        <v>1986</v>
      </c>
      <c r="C27" s="1914"/>
      <c r="D27" s="1914"/>
      <c r="E27" s="1914"/>
      <c r="F27" s="1914"/>
      <c r="G27" s="1914"/>
      <c r="H27" s="1914"/>
      <c r="I27" s="1090"/>
    </row>
  </sheetData>
  <mergeCells count="15">
    <mergeCell ref="B27:H27"/>
    <mergeCell ref="B15:H15"/>
    <mergeCell ref="B17:I17"/>
    <mergeCell ref="B18:I18"/>
    <mergeCell ref="B19:I19"/>
    <mergeCell ref="B20:I20"/>
    <mergeCell ref="B22:B23"/>
    <mergeCell ref="C22:E22"/>
    <mergeCell ref="F22:I22"/>
    <mergeCell ref="B6:H6"/>
    <mergeCell ref="B7:H7"/>
    <mergeCell ref="B8:H8"/>
    <mergeCell ref="B10:B11"/>
    <mergeCell ref="C10:E10"/>
    <mergeCell ref="F10:H10"/>
  </mergeCells>
  <hyperlinks>
    <hyperlink ref="J6" location="'Indice Total '!A172" display="Volver"/>
    <hyperlink ref="J17" location="'Indice Total '!A172" display="Volver"/>
  </hyperlinks>
  <pageMargins left="0.70866141732283472" right="0.70866141732283472" top="0.74803149606299213" bottom="0.74803149606299213" header="0.31496062992125984" footer="0.31496062992125984"/>
  <pageSetup scale="83" orientation="landscape" r:id="rId1"/>
  <drawing r:id="rId2"/>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C7"/>
  <sheetViews>
    <sheetView showGridLines="0" workbookViewId="0"/>
  </sheetViews>
  <sheetFormatPr baseColWidth="10" defaultRowHeight="15" x14ac:dyDescent="0.25"/>
  <cols>
    <col min="1" max="1" width="22" customWidth="1"/>
    <col min="2" max="2" width="11.42578125" style="1159"/>
    <col min="3" max="3" width="121.85546875" customWidth="1"/>
  </cols>
  <sheetData>
    <row r="1" spans="2:3" ht="47.25" customHeight="1" x14ac:dyDescent="0.25"/>
    <row r="2" spans="2:3" ht="21" x14ac:dyDescent="0.35">
      <c r="C2" s="631" t="s">
        <v>2291</v>
      </c>
    </row>
    <row r="3" spans="2:3" ht="21.75" customHeight="1" x14ac:dyDescent="0.35">
      <c r="B3" s="420" t="s">
        <v>747</v>
      </c>
      <c r="C3" s="633"/>
    </row>
    <row r="4" spans="2:3" ht="15" customHeight="1" x14ac:dyDescent="0.25">
      <c r="B4" s="1536">
        <v>144</v>
      </c>
      <c r="C4" t="s">
        <v>2430</v>
      </c>
    </row>
    <row r="5" spans="2:3" ht="15" customHeight="1" x14ac:dyDescent="0.25">
      <c r="B5" s="1536">
        <v>145</v>
      </c>
      <c r="C5" t="s">
        <v>2327</v>
      </c>
    </row>
    <row r="6" spans="2:3" ht="15" customHeight="1" x14ac:dyDescent="0.25">
      <c r="B6" s="1536">
        <v>146</v>
      </c>
      <c r="C6" t="s">
        <v>976</v>
      </c>
    </row>
    <row r="7" spans="2:3" ht="15" customHeight="1" x14ac:dyDescent="0.25">
      <c r="B7" s="1536">
        <v>147</v>
      </c>
      <c r="C7" t="s">
        <v>977</v>
      </c>
    </row>
  </sheetData>
  <pageMargins left="0.7" right="0.7" top="0.75" bottom="0.75" header="0.3" footer="0.3"/>
  <drawing r:id="rId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B1:G103"/>
  <sheetViews>
    <sheetView showGridLines="0" zoomScaleNormal="100" workbookViewId="0"/>
  </sheetViews>
  <sheetFormatPr baseColWidth="10" defaultRowHeight="15" x14ac:dyDescent="0.2"/>
  <cols>
    <col min="1" max="1" width="17" style="1537" customWidth="1"/>
    <col min="2" max="2" width="66.7109375" style="1537" customWidth="1"/>
    <col min="3" max="3" width="15.5703125" style="1537" bestFit="1" customWidth="1"/>
    <col min="4" max="4" width="18.140625" style="1537" customWidth="1"/>
    <col min="5" max="5" width="17.85546875" style="1537" customWidth="1"/>
    <col min="6" max="6" width="17.42578125" style="1537" customWidth="1"/>
    <col min="7" max="7" width="15.42578125" style="1537" bestFit="1" customWidth="1"/>
    <col min="8" max="16384" width="11.42578125" style="1537"/>
  </cols>
  <sheetData>
    <row r="1" spans="2:7" ht="70.5" customHeight="1" x14ac:dyDescent="0.2"/>
    <row r="2" spans="2:7" ht="18" x14ac:dyDescent="0.2">
      <c r="B2" s="1780" t="s">
        <v>1999</v>
      </c>
      <c r="C2" s="1780"/>
      <c r="D2" s="1780"/>
      <c r="E2" s="1780"/>
      <c r="F2" s="1780"/>
      <c r="G2" s="1" t="s">
        <v>2</v>
      </c>
    </row>
    <row r="3" spans="2:7" ht="16.5" customHeight="1" x14ac:dyDescent="0.25">
      <c r="B3" s="1919" t="s">
        <v>2333</v>
      </c>
      <c r="C3" s="1919"/>
      <c r="D3" s="1919"/>
      <c r="E3" s="1919"/>
      <c r="F3" s="1919"/>
    </row>
    <row r="4" spans="2:7" ht="16.5" customHeight="1" x14ac:dyDescent="0.25">
      <c r="B4" s="1919" t="s">
        <v>2429</v>
      </c>
      <c r="C4" s="1919"/>
      <c r="D4" s="1919"/>
      <c r="E4" s="1919"/>
      <c r="F4" s="1919"/>
    </row>
    <row r="5" spans="2:7" ht="22.5" customHeight="1" thickBot="1" x14ac:dyDescent="0.25">
      <c r="B5" s="1920" t="s">
        <v>1556</v>
      </c>
      <c r="C5" s="1920"/>
      <c r="D5" s="1920"/>
      <c r="E5" s="1920"/>
      <c r="F5" s="1920"/>
    </row>
    <row r="6" spans="2:7" x14ac:dyDescent="0.2">
      <c r="B6" s="1538"/>
      <c r="C6" s="1538"/>
      <c r="D6" s="1538"/>
      <c r="E6" s="1538"/>
      <c r="F6" s="1538"/>
    </row>
    <row r="7" spans="2:7" ht="15.75" x14ac:dyDescent="0.25">
      <c r="B7" s="1553"/>
      <c r="C7" s="1554" t="s">
        <v>2334</v>
      </c>
      <c r="D7" s="1554" t="s">
        <v>2335</v>
      </c>
      <c r="E7" s="1554" t="s">
        <v>2336</v>
      </c>
      <c r="F7" s="1555" t="s">
        <v>18</v>
      </c>
    </row>
    <row r="8" spans="2:7" ht="18" x14ac:dyDescent="0.25">
      <c r="B8" s="1539"/>
      <c r="C8" s="1540"/>
      <c r="D8" s="1541"/>
      <c r="E8" s="1540"/>
      <c r="F8" s="1556"/>
    </row>
    <row r="9" spans="2:7" ht="15.75" x14ac:dyDescent="0.25">
      <c r="B9" s="1557" t="s">
        <v>1558</v>
      </c>
      <c r="C9" s="1558"/>
      <c r="D9" s="1558"/>
      <c r="E9" s="1558"/>
      <c r="F9" s="1559"/>
    </row>
    <row r="10" spans="2:7" ht="15.75" x14ac:dyDescent="0.25">
      <c r="B10" s="1542"/>
      <c r="C10" s="1542"/>
      <c r="D10" s="1542"/>
      <c r="E10" s="1542"/>
      <c r="F10" s="1560"/>
    </row>
    <row r="11" spans="2:7" ht="15.75" x14ac:dyDescent="0.25">
      <c r="B11" s="1561" t="s">
        <v>1565</v>
      </c>
      <c r="C11" s="101">
        <v>151810931</v>
      </c>
      <c r="D11" s="101">
        <v>142955352</v>
      </c>
      <c r="E11" s="101">
        <v>18829257</v>
      </c>
      <c r="F11" s="1562">
        <v>313595540</v>
      </c>
    </row>
    <row r="12" spans="2:7" ht="18" x14ac:dyDescent="0.25">
      <c r="B12" s="1563"/>
      <c r="C12" s="1564"/>
      <c r="D12" s="1565"/>
      <c r="E12" s="1564"/>
      <c r="F12" s="1566"/>
    </row>
    <row r="13" spans="2:7" ht="15.75" x14ac:dyDescent="0.25">
      <c r="B13" s="1567" t="s">
        <v>2337</v>
      </c>
      <c r="C13" s="1568">
        <v>7221089</v>
      </c>
      <c r="D13" s="1568">
        <v>11771341</v>
      </c>
      <c r="E13" s="1568">
        <v>2700768</v>
      </c>
      <c r="F13" s="1562">
        <v>21693198</v>
      </c>
    </row>
    <row r="14" spans="2:7" ht="15.75" x14ac:dyDescent="0.25">
      <c r="B14" s="1567" t="s">
        <v>2338</v>
      </c>
      <c r="C14" s="1568">
        <v>25760022</v>
      </c>
      <c r="D14" s="1568">
        <v>28378720</v>
      </c>
      <c r="E14" s="1568">
        <v>1207026</v>
      </c>
      <c r="F14" s="1562">
        <v>55345768</v>
      </c>
    </row>
    <row r="15" spans="2:7" ht="15.75" x14ac:dyDescent="0.25">
      <c r="B15" s="1567" t="s">
        <v>2339</v>
      </c>
      <c r="C15" s="1568">
        <v>62846325</v>
      </c>
      <c r="D15" s="1568">
        <v>51472121</v>
      </c>
      <c r="E15" s="1568">
        <v>1554739</v>
      </c>
      <c r="F15" s="1562">
        <v>115873185</v>
      </c>
    </row>
    <row r="16" spans="2:7" ht="15.75" x14ac:dyDescent="0.25">
      <c r="B16" s="1567" t="s">
        <v>2340</v>
      </c>
      <c r="C16" s="1568">
        <v>0</v>
      </c>
      <c r="D16" s="1568">
        <v>0</v>
      </c>
      <c r="E16" s="1568">
        <v>5911</v>
      </c>
      <c r="F16" s="1562">
        <v>5911</v>
      </c>
    </row>
    <row r="17" spans="2:6" ht="15.75" x14ac:dyDescent="0.25">
      <c r="B17" s="1567" t="s">
        <v>2341</v>
      </c>
      <c r="C17" s="1568">
        <v>30018631</v>
      </c>
      <c r="D17" s="1568">
        <v>25352213</v>
      </c>
      <c r="E17" s="1568">
        <v>7096060</v>
      </c>
      <c r="F17" s="1562">
        <v>62466904</v>
      </c>
    </row>
    <row r="18" spans="2:6" ht="15.75" x14ac:dyDescent="0.25">
      <c r="B18" s="1567" t="s">
        <v>2342</v>
      </c>
      <c r="C18" s="1568">
        <v>2167525</v>
      </c>
      <c r="D18" s="1568">
        <v>1663216</v>
      </c>
      <c r="E18" s="1568">
        <v>482758</v>
      </c>
      <c r="F18" s="1562">
        <v>4313499</v>
      </c>
    </row>
    <row r="19" spans="2:6" ht="15.75" x14ac:dyDescent="0.25">
      <c r="B19" s="1567" t="s">
        <v>2343</v>
      </c>
      <c r="C19" s="1568">
        <v>12442461</v>
      </c>
      <c r="D19" s="1568">
        <v>15850044</v>
      </c>
      <c r="E19" s="1568">
        <v>2056427</v>
      </c>
      <c r="F19" s="1562">
        <v>30348932</v>
      </c>
    </row>
    <row r="20" spans="2:6" ht="15.75" x14ac:dyDescent="0.25">
      <c r="B20" s="1567" t="s">
        <v>2344</v>
      </c>
      <c r="C20" s="1568">
        <v>3717136</v>
      </c>
      <c r="D20" s="1568">
        <v>811808</v>
      </c>
      <c r="E20" s="1568">
        <v>76753</v>
      </c>
      <c r="F20" s="1562">
        <v>4605697</v>
      </c>
    </row>
    <row r="21" spans="2:6" ht="15.75" x14ac:dyDescent="0.25">
      <c r="B21" s="1567" t="s">
        <v>2345</v>
      </c>
      <c r="C21" s="1568">
        <v>1663043</v>
      </c>
      <c r="D21" s="1568">
        <v>1679739</v>
      </c>
      <c r="E21" s="1568">
        <v>2256530</v>
      </c>
      <c r="F21" s="1562">
        <v>5599312</v>
      </c>
    </row>
    <row r="22" spans="2:6" ht="15.75" x14ac:dyDescent="0.25">
      <c r="B22" s="1567" t="s">
        <v>2346</v>
      </c>
      <c r="C22" s="1568">
        <v>4146880</v>
      </c>
      <c r="D22" s="1568">
        <v>2051153</v>
      </c>
      <c r="E22" s="1568">
        <v>1110661</v>
      </c>
      <c r="F22" s="1562">
        <v>7308694</v>
      </c>
    </row>
    <row r="23" spans="2:6" ht="15.75" x14ac:dyDescent="0.25">
      <c r="B23" s="1567" t="s">
        <v>2347</v>
      </c>
      <c r="C23" s="1568">
        <v>0</v>
      </c>
      <c r="D23" s="1568">
        <v>0</v>
      </c>
      <c r="E23" s="1568">
        <v>0</v>
      </c>
      <c r="F23" s="1562">
        <v>0</v>
      </c>
    </row>
    <row r="24" spans="2:6" ht="15.75" x14ac:dyDescent="0.25">
      <c r="B24" s="1567" t="s">
        <v>2348</v>
      </c>
      <c r="C24" s="1568">
        <v>263588</v>
      </c>
      <c r="D24" s="1568">
        <v>245636</v>
      </c>
      <c r="E24" s="1568">
        <v>128453</v>
      </c>
      <c r="F24" s="1562">
        <v>637677</v>
      </c>
    </row>
    <row r="25" spans="2:6" ht="15.75" x14ac:dyDescent="0.25">
      <c r="B25" s="1567" t="s">
        <v>2349</v>
      </c>
      <c r="C25" s="1568">
        <v>483796</v>
      </c>
      <c r="D25" s="1568">
        <v>2172710</v>
      </c>
      <c r="E25" s="1568">
        <v>153171</v>
      </c>
      <c r="F25" s="1562">
        <v>2809677</v>
      </c>
    </row>
    <row r="26" spans="2:6" ht="15.75" x14ac:dyDescent="0.25">
      <c r="B26" s="1567" t="s">
        <v>1564</v>
      </c>
      <c r="C26" s="1568">
        <v>72828</v>
      </c>
      <c r="D26" s="1568">
        <v>1506651</v>
      </c>
      <c r="E26" s="1568">
        <v>0</v>
      </c>
      <c r="F26" s="1562">
        <v>1579479</v>
      </c>
    </row>
    <row r="27" spans="2:6" ht="15.75" x14ac:dyDescent="0.25">
      <c r="B27" s="1561" t="s">
        <v>2350</v>
      </c>
      <c r="C27" s="101">
        <v>150803324</v>
      </c>
      <c r="D27" s="101">
        <v>142955352</v>
      </c>
      <c r="E27" s="101">
        <v>18829257</v>
      </c>
      <c r="F27" s="1562">
        <v>312587933</v>
      </c>
    </row>
    <row r="28" spans="2:6" ht="33.75" customHeight="1" x14ac:dyDescent="0.2">
      <c r="B28" s="1569" t="s">
        <v>2351</v>
      </c>
      <c r="C28" s="1568">
        <v>1007607</v>
      </c>
      <c r="D28" s="1568">
        <v>0</v>
      </c>
      <c r="E28" s="1568">
        <v>0</v>
      </c>
      <c r="F28" s="1570">
        <v>1007607</v>
      </c>
    </row>
    <row r="29" spans="2:6" ht="18" x14ac:dyDescent="0.25">
      <c r="B29" s="1571"/>
      <c r="C29" s="1564"/>
      <c r="D29" s="1564"/>
      <c r="E29" s="1564"/>
      <c r="F29" s="1572"/>
    </row>
    <row r="30" spans="2:6" ht="15.75" x14ac:dyDescent="0.25">
      <c r="B30" s="1561" t="s">
        <v>1574</v>
      </c>
      <c r="C30" s="101">
        <v>359239208</v>
      </c>
      <c r="D30" s="101">
        <v>344756249</v>
      </c>
      <c r="E30" s="101">
        <v>64609080</v>
      </c>
      <c r="F30" s="1562">
        <v>768604537</v>
      </c>
    </row>
    <row r="31" spans="2:6" ht="18" x14ac:dyDescent="0.25">
      <c r="B31" s="1563"/>
      <c r="C31" s="1564"/>
      <c r="D31" s="1564"/>
      <c r="E31" s="1564"/>
      <c r="F31" s="1572"/>
    </row>
    <row r="32" spans="2:6" ht="15.75" x14ac:dyDescent="0.25">
      <c r="B32" s="1567" t="s">
        <v>2338</v>
      </c>
      <c r="C32" s="1568">
        <v>115036250</v>
      </c>
      <c r="D32" s="1568">
        <v>159009627</v>
      </c>
      <c r="E32" s="1568">
        <v>29292385</v>
      </c>
      <c r="F32" s="1562">
        <v>303338262</v>
      </c>
    </row>
    <row r="33" spans="2:6" ht="15.75" x14ac:dyDescent="0.25">
      <c r="B33" s="1567" t="s">
        <v>2340</v>
      </c>
      <c r="C33" s="1568">
        <v>0</v>
      </c>
      <c r="D33" s="1568">
        <v>0</v>
      </c>
      <c r="E33" s="1568">
        <v>49229</v>
      </c>
      <c r="F33" s="1562">
        <v>49229</v>
      </c>
    </row>
    <row r="34" spans="2:6" ht="15.75" x14ac:dyDescent="0.25">
      <c r="B34" s="1567" t="s">
        <v>2341</v>
      </c>
      <c r="C34" s="1568">
        <v>6104323</v>
      </c>
      <c r="D34" s="1568">
        <v>4010582</v>
      </c>
      <c r="E34" s="1568">
        <v>1110461</v>
      </c>
      <c r="F34" s="1562">
        <v>11225366</v>
      </c>
    </row>
    <row r="35" spans="2:6" ht="15.75" x14ac:dyDescent="0.25">
      <c r="B35" s="1567" t="s">
        <v>2352</v>
      </c>
      <c r="C35" s="1568">
        <v>3442948</v>
      </c>
      <c r="D35" s="1568">
        <v>776668</v>
      </c>
      <c r="E35" s="1568">
        <v>95535</v>
      </c>
      <c r="F35" s="1562">
        <v>4315151</v>
      </c>
    </row>
    <row r="36" spans="2:6" ht="15.75" x14ac:dyDescent="0.25">
      <c r="B36" s="1567" t="s">
        <v>2344</v>
      </c>
      <c r="C36" s="1568">
        <v>5584551</v>
      </c>
      <c r="D36" s="1568">
        <v>0</v>
      </c>
      <c r="E36" s="1568">
        <v>0</v>
      </c>
      <c r="F36" s="1562">
        <v>5584551</v>
      </c>
    </row>
    <row r="37" spans="2:6" ht="15.75" x14ac:dyDescent="0.25">
      <c r="B37" s="1567" t="s">
        <v>2345</v>
      </c>
      <c r="C37" s="1568">
        <v>1055645</v>
      </c>
      <c r="D37" s="1568">
        <v>0</v>
      </c>
      <c r="E37" s="1568">
        <v>0</v>
      </c>
      <c r="F37" s="1562">
        <v>1055645</v>
      </c>
    </row>
    <row r="38" spans="2:6" ht="29.25" customHeight="1" x14ac:dyDescent="0.25">
      <c r="B38" s="1569" t="s">
        <v>2353</v>
      </c>
      <c r="C38" s="1568">
        <v>32288503</v>
      </c>
      <c r="D38" s="1568">
        <v>26980414</v>
      </c>
      <c r="E38" s="1568">
        <v>0</v>
      </c>
      <c r="F38" s="1562">
        <v>59268917</v>
      </c>
    </row>
    <row r="39" spans="2:6" ht="15.75" x14ac:dyDescent="0.25">
      <c r="B39" s="1567" t="s">
        <v>2354</v>
      </c>
      <c r="C39" s="1568">
        <v>2862155</v>
      </c>
      <c r="D39" s="1568">
        <v>11457585</v>
      </c>
      <c r="E39" s="1568">
        <v>0</v>
      </c>
      <c r="F39" s="1562">
        <v>14319740</v>
      </c>
    </row>
    <row r="40" spans="2:6" ht="15.75" x14ac:dyDescent="0.25">
      <c r="B40" s="1567" t="s">
        <v>2347</v>
      </c>
      <c r="C40" s="1568">
        <v>0</v>
      </c>
      <c r="D40" s="1568">
        <v>0</v>
      </c>
      <c r="E40" s="1568">
        <v>0</v>
      </c>
      <c r="F40" s="1562">
        <v>0</v>
      </c>
    </row>
    <row r="41" spans="2:6" ht="15.75" x14ac:dyDescent="0.25">
      <c r="B41" s="1567" t="s">
        <v>2355</v>
      </c>
      <c r="C41" s="1568">
        <v>30401879</v>
      </c>
      <c r="D41" s="1568">
        <v>5965273</v>
      </c>
      <c r="E41" s="1568">
        <v>55860</v>
      </c>
      <c r="F41" s="1562">
        <v>36423012</v>
      </c>
    </row>
    <row r="42" spans="2:6" ht="15.75" x14ac:dyDescent="0.25">
      <c r="B42" s="1567" t="s">
        <v>2356</v>
      </c>
      <c r="C42" s="1568">
        <v>162203685</v>
      </c>
      <c r="D42" s="1568">
        <v>135446946</v>
      </c>
      <c r="E42" s="1568">
        <v>32245131</v>
      </c>
      <c r="F42" s="1562">
        <v>329895762</v>
      </c>
    </row>
    <row r="43" spans="2:6" ht="15.75" x14ac:dyDescent="0.25">
      <c r="B43" s="1567" t="s">
        <v>2357</v>
      </c>
      <c r="C43" s="1568">
        <v>0</v>
      </c>
      <c r="D43" s="1568">
        <v>0</v>
      </c>
      <c r="E43" s="1568">
        <v>655582</v>
      </c>
      <c r="F43" s="1562">
        <v>655582</v>
      </c>
    </row>
    <row r="44" spans="2:6" ht="15.75" x14ac:dyDescent="0.25">
      <c r="B44" s="1567" t="s">
        <v>2348</v>
      </c>
      <c r="C44" s="1568">
        <v>147939</v>
      </c>
      <c r="D44" s="1568">
        <v>0</v>
      </c>
      <c r="E44" s="1568">
        <v>17404</v>
      </c>
      <c r="F44" s="1562">
        <v>165343</v>
      </c>
    </row>
    <row r="45" spans="2:6" ht="15.75" x14ac:dyDescent="0.25">
      <c r="B45" s="1567" t="s">
        <v>2358</v>
      </c>
      <c r="C45" s="1568">
        <v>0</v>
      </c>
      <c r="D45" s="1568">
        <v>0</v>
      </c>
      <c r="E45" s="1568">
        <v>1087493</v>
      </c>
      <c r="F45" s="1562">
        <v>1087493</v>
      </c>
    </row>
    <row r="46" spans="2:6" ht="15.75" x14ac:dyDescent="0.25">
      <c r="B46" s="1567" t="s">
        <v>1573</v>
      </c>
      <c r="C46" s="1568">
        <v>111330</v>
      </c>
      <c r="D46" s="1568">
        <v>1109154</v>
      </c>
      <c r="E46" s="1568">
        <v>0</v>
      </c>
      <c r="F46" s="1562">
        <v>1220484</v>
      </c>
    </row>
    <row r="47" spans="2:6" ht="18" x14ac:dyDescent="0.25">
      <c r="B47" s="1571"/>
      <c r="C47" s="1564"/>
      <c r="D47" s="1564"/>
      <c r="E47" s="1564"/>
      <c r="F47" s="1572"/>
    </row>
    <row r="48" spans="2:6" ht="15.75" x14ac:dyDescent="0.25">
      <c r="B48" s="1561" t="s">
        <v>1575</v>
      </c>
      <c r="C48" s="101">
        <v>511050139</v>
      </c>
      <c r="D48" s="101">
        <v>487711601</v>
      </c>
      <c r="E48" s="101">
        <v>83438337</v>
      </c>
      <c r="F48" s="1562">
        <v>1082200077</v>
      </c>
    </row>
    <row r="49" spans="2:6" ht="26.25" customHeight="1" x14ac:dyDescent="0.25">
      <c r="B49" s="1573"/>
      <c r="C49" s="1574"/>
      <c r="D49" s="1574"/>
      <c r="E49" s="1574"/>
      <c r="F49" s="1575"/>
    </row>
    <row r="50" spans="2:6" ht="15.75" x14ac:dyDescent="0.25">
      <c r="B50" s="1557" t="s">
        <v>1576</v>
      </c>
      <c r="C50" s="1558"/>
      <c r="D50" s="1558"/>
      <c r="E50" s="1558"/>
      <c r="F50" s="1559"/>
    </row>
    <row r="51" spans="2:6" ht="15.75" x14ac:dyDescent="0.25">
      <c r="B51" s="1576"/>
      <c r="C51" s="1577"/>
      <c r="D51" s="1577"/>
      <c r="E51" s="1577"/>
      <c r="F51" s="1578"/>
    </row>
    <row r="52" spans="2:6" ht="15.75" x14ac:dyDescent="0.25">
      <c r="B52" s="1561" t="s">
        <v>1582</v>
      </c>
      <c r="C52" s="101">
        <v>47193844</v>
      </c>
      <c r="D52" s="101">
        <v>69492009</v>
      </c>
      <c r="E52" s="101">
        <v>17211848</v>
      </c>
      <c r="F52" s="1562">
        <v>133897701</v>
      </c>
    </row>
    <row r="53" spans="2:6" ht="18" x14ac:dyDescent="0.25">
      <c r="B53" s="1563"/>
      <c r="C53" s="1564"/>
      <c r="D53" s="1564"/>
      <c r="E53" s="1564"/>
      <c r="F53" s="1572"/>
    </row>
    <row r="54" spans="2:6" ht="15.75" x14ac:dyDescent="0.25">
      <c r="B54" s="1567" t="s">
        <v>2359</v>
      </c>
      <c r="C54" s="1568">
        <v>0</v>
      </c>
      <c r="D54" s="1568">
        <v>0</v>
      </c>
      <c r="E54" s="1568">
        <v>787031</v>
      </c>
      <c r="F54" s="1562">
        <v>787031</v>
      </c>
    </row>
    <row r="55" spans="2:6" ht="15.75" x14ac:dyDescent="0.25">
      <c r="B55" s="1567" t="s">
        <v>2360</v>
      </c>
      <c r="C55" s="1568">
        <v>4201603</v>
      </c>
      <c r="D55" s="1568">
        <v>12470758</v>
      </c>
      <c r="E55" s="1568">
        <v>1221848</v>
      </c>
      <c r="F55" s="1562">
        <v>17894209</v>
      </c>
    </row>
    <row r="56" spans="2:6" ht="15.75" x14ac:dyDescent="0.25">
      <c r="B56" s="1567" t="s">
        <v>2361</v>
      </c>
      <c r="C56" s="1568">
        <v>13392949</v>
      </c>
      <c r="D56" s="1568">
        <v>6425339</v>
      </c>
      <c r="E56" s="1568">
        <v>7602275</v>
      </c>
      <c r="F56" s="1562">
        <v>27420563</v>
      </c>
    </row>
    <row r="57" spans="2:6" ht="15.75" x14ac:dyDescent="0.25">
      <c r="B57" s="1567" t="s">
        <v>2362</v>
      </c>
      <c r="C57" s="1568">
        <v>3517752</v>
      </c>
      <c r="D57" s="1568">
        <v>2585980</v>
      </c>
      <c r="E57" s="1568">
        <v>23020</v>
      </c>
      <c r="F57" s="1562">
        <v>6126752</v>
      </c>
    </row>
    <row r="58" spans="2:6" ht="15.75" x14ac:dyDescent="0.25">
      <c r="B58" s="1567" t="s">
        <v>2363</v>
      </c>
      <c r="C58" s="1568">
        <v>9046416</v>
      </c>
      <c r="D58" s="1568">
        <v>7064670</v>
      </c>
      <c r="E58" s="1568">
        <v>2228983</v>
      </c>
      <c r="F58" s="1562">
        <v>18340069</v>
      </c>
    </row>
    <row r="59" spans="2:6" ht="15.75" x14ac:dyDescent="0.25">
      <c r="B59" s="1567" t="s">
        <v>2364</v>
      </c>
      <c r="C59" s="1568">
        <v>4038619</v>
      </c>
      <c r="D59" s="1568">
        <v>3149676</v>
      </c>
      <c r="E59" s="1568">
        <v>169974</v>
      </c>
      <c r="F59" s="1562">
        <v>7358269</v>
      </c>
    </row>
    <row r="60" spans="2:6" ht="15.75" x14ac:dyDescent="0.25">
      <c r="B60" s="1567" t="s">
        <v>2365</v>
      </c>
      <c r="C60" s="1568">
        <v>1916123</v>
      </c>
      <c r="D60" s="1568">
        <v>1800645</v>
      </c>
      <c r="E60" s="1568">
        <v>354758</v>
      </c>
      <c r="F60" s="1562">
        <v>4071526</v>
      </c>
    </row>
    <row r="61" spans="2:6" ht="15.75" x14ac:dyDescent="0.25">
      <c r="B61" s="1567" t="s">
        <v>2366</v>
      </c>
      <c r="C61" s="1568">
        <v>1414561</v>
      </c>
      <c r="D61" s="1568">
        <v>822083</v>
      </c>
      <c r="E61" s="1568">
        <v>4017</v>
      </c>
      <c r="F61" s="1562">
        <v>2240661</v>
      </c>
    </row>
    <row r="62" spans="2:6" ht="15.75" x14ac:dyDescent="0.25">
      <c r="B62" s="1567" t="s">
        <v>2367</v>
      </c>
      <c r="C62" s="1568">
        <v>0</v>
      </c>
      <c r="D62" s="1568">
        <v>0</v>
      </c>
      <c r="E62" s="1568">
        <v>0</v>
      </c>
      <c r="F62" s="1562">
        <v>0</v>
      </c>
    </row>
    <row r="63" spans="2:6" ht="15.75" x14ac:dyDescent="0.25">
      <c r="B63" s="1567" t="s">
        <v>2368</v>
      </c>
      <c r="C63" s="1568">
        <v>52280</v>
      </c>
      <c r="D63" s="1568">
        <v>1708703</v>
      </c>
      <c r="E63" s="1568">
        <v>0</v>
      </c>
      <c r="F63" s="1562">
        <v>1760983</v>
      </c>
    </row>
    <row r="64" spans="2:6" ht="15.75" x14ac:dyDescent="0.25">
      <c r="B64" s="1567" t="s">
        <v>2369</v>
      </c>
      <c r="C64" s="1568">
        <v>6380888</v>
      </c>
      <c r="D64" s="1568">
        <v>23036491</v>
      </c>
      <c r="E64" s="1568">
        <v>0</v>
      </c>
      <c r="F64" s="1562">
        <v>29417379</v>
      </c>
    </row>
    <row r="65" spans="2:6" ht="15.75" x14ac:dyDescent="0.25">
      <c r="B65" s="1567" t="s">
        <v>2370</v>
      </c>
      <c r="C65" s="1568">
        <v>2912464</v>
      </c>
      <c r="D65" s="1568">
        <v>3889067</v>
      </c>
      <c r="E65" s="1568">
        <v>1950265</v>
      </c>
      <c r="F65" s="1562">
        <v>8751796</v>
      </c>
    </row>
    <row r="66" spans="2:6" ht="15.75" x14ac:dyDescent="0.25">
      <c r="B66" s="1567" t="s">
        <v>2371</v>
      </c>
      <c r="C66" s="1568">
        <v>0</v>
      </c>
      <c r="D66" s="1568">
        <v>0</v>
      </c>
      <c r="E66" s="1568">
        <v>0</v>
      </c>
      <c r="F66" s="1562">
        <v>0</v>
      </c>
    </row>
    <row r="67" spans="2:6" ht="15.75" x14ac:dyDescent="0.25">
      <c r="B67" s="1567" t="s">
        <v>2372</v>
      </c>
      <c r="C67" s="1568">
        <v>0</v>
      </c>
      <c r="D67" s="1568">
        <v>603019</v>
      </c>
      <c r="E67" s="1568">
        <v>616697</v>
      </c>
      <c r="F67" s="1562">
        <v>1219716</v>
      </c>
    </row>
    <row r="68" spans="2:6" ht="15.75" x14ac:dyDescent="0.25">
      <c r="B68" s="1567" t="s">
        <v>2373</v>
      </c>
      <c r="C68" s="1568">
        <v>0</v>
      </c>
      <c r="D68" s="1568">
        <v>0</v>
      </c>
      <c r="E68" s="1568">
        <v>0</v>
      </c>
      <c r="F68" s="1562">
        <v>0</v>
      </c>
    </row>
    <row r="69" spans="2:6" ht="15.75" x14ac:dyDescent="0.25">
      <c r="B69" s="1567" t="s">
        <v>1581</v>
      </c>
      <c r="C69" s="1568">
        <v>320189</v>
      </c>
      <c r="D69" s="1568">
        <v>6729</v>
      </c>
      <c r="E69" s="1568">
        <v>3153</v>
      </c>
      <c r="F69" s="1562">
        <v>330071</v>
      </c>
    </row>
    <row r="70" spans="2:6" ht="15.75" x14ac:dyDescent="0.25">
      <c r="B70" s="1567" t="s">
        <v>2374</v>
      </c>
      <c r="C70" s="1568">
        <v>0</v>
      </c>
      <c r="D70" s="1568">
        <v>0</v>
      </c>
      <c r="E70" s="1568">
        <v>0</v>
      </c>
      <c r="F70" s="1562">
        <v>0</v>
      </c>
    </row>
    <row r="71" spans="2:6" ht="15.75" x14ac:dyDescent="0.25">
      <c r="B71" s="1567" t="s">
        <v>2375</v>
      </c>
      <c r="C71" s="1568">
        <v>0</v>
      </c>
      <c r="D71" s="1568">
        <v>5928849</v>
      </c>
      <c r="E71" s="1568">
        <v>2249827</v>
      </c>
      <c r="F71" s="1562">
        <v>8178676</v>
      </c>
    </row>
    <row r="72" spans="2:6" ht="15.75" x14ac:dyDescent="0.25">
      <c r="B72" s="1561" t="s">
        <v>2376</v>
      </c>
      <c r="C72" s="101">
        <v>47193844</v>
      </c>
      <c r="D72" s="101">
        <v>69492009</v>
      </c>
      <c r="E72" s="101">
        <v>17211848</v>
      </c>
      <c r="F72" s="1562">
        <v>133897701</v>
      </c>
    </row>
    <row r="73" spans="2:6" ht="28.5" x14ac:dyDescent="0.2">
      <c r="B73" s="1569" t="s">
        <v>2377</v>
      </c>
      <c r="C73" s="1568">
        <v>0</v>
      </c>
      <c r="D73" s="1568">
        <v>0</v>
      </c>
      <c r="E73" s="1568">
        <v>0</v>
      </c>
      <c r="F73" s="1570">
        <v>0</v>
      </c>
    </row>
    <row r="74" spans="2:6" ht="18" x14ac:dyDescent="0.25">
      <c r="B74" s="1571"/>
      <c r="C74" s="1564"/>
      <c r="D74" s="1564"/>
      <c r="E74" s="1564"/>
      <c r="F74" s="1572"/>
    </row>
    <row r="75" spans="2:6" ht="15.75" x14ac:dyDescent="0.25">
      <c r="B75" s="1561" t="s">
        <v>1585</v>
      </c>
      <c r="C75" s="101">
        <v>195978482</v>
      </c>
      <c r="D75" s="101">
        <v>187869079</v>
      </c>
      <c r="E75" s="101">
        <v>52125735</v>
      </c>
      <c r="F75" s="1562">
        <v>435973296</v>
      </c>
    </row>
    <row r="76" spans="2:6" ht="18" x14ac:dyDescent="0.25">
      <c r="B76" s="1563"/>
      <c r="C76" s="1564"/>
      <c r="D76" s="1564"/>
      <c r="E76" s="1564"/>
      <c r="F76" s="1579"/>
    </row>
    <row r="77" spans="2:6" ht="15.75" x14ac:dyDescent="0.25">
      <c r="B77" s="1567" t="s">
        <v>2378</v>
      </c>
      <c r="C77" s="1568">
        <v>0</v>
      </c>
      <c r="D77" s="1568">
        <v>0</v>
      </c>
      <c r="E77" s="1568">
        <v>3243945</v>
      </c>
      <c r="F77" s="1562">
        <v>3243945</v>
      </c>
    </row>
    <row r="78" spans="2:6" ht="15.75" x14ac:dyDescent="0.25">
      <c r="B78" s="1567" t="s">
        <v>2379</v>
      </c>
      <c r="C78" s="1568">
        <v>2469076</v>
      </c>
      <c r="D78" s="1568">
        <v>1028458</v>
      </c>
      <c r="E78" s="1568">
        <v>0</v>
      </c>
      <c r="F78" s="1562">
        <v>3497534</v>
      </c>
    </row>
    <row r="79" spans="2:6" ht="15.75" x14ac:dyDescent="0.25">
      <c r="B79" s="1567" t="s">
        <v>2372</v>
      </c>
      <c r="C79" s="1568">
        <v>6517418</v>
      </c>
      <c r="D79" s="1568">
        <v>5472032</v>
      </c>
      <c r="E79" s="1568">
        <v>1974371</v>
      </c>
      <c r="F79" s="1562">
        <v>13963821</v>
      </c>
    </row>
    <row r="80" spans="2:6" ht="15.75" x14ac:dyDescent="0.25">
      <c r="B80" s="1567" t="s">
        <v>2362</v>
      </c>
      <c r="C80" s="1568">
        <v>0</v>
      </c>
      <c r="D80" s="1568">
        <v>0</v>
      </c>
      <c r="E80" s="1568">
        <v>0</v>
      </c>
      <c r="F80" s="1562">
        <v>0</v>
      </c>
    </row>
    <row r="81" spans="2:6" ht="15.75" x14ac:dyDescent="0.25">
      <c r="B81" s="1567" t="s">
        <v>2363</v>
      </c>
      <c r="C81" s="1568">
        <v>186833276</v>
      </c>
      <c r="D81" s="1568">
        <v>179805706</v>
      </c>
      <c r="E81" s="1568">
        <v>45831035</v>
      </c>
      <c r="F81" s="1562">
        <v>412470017</v>
      </c>
    </row>
    <row r="82" spans="2:6" ht="15.75" x14ac:dyDescent="0.25">
      <c r="B82" s="1567" t="s">
        <v>2364</v>
      </c>
      <c r="C82" s="1568">
        <v>9277</v>
      </c>
      <c r="D82" s="1568">
        <v>603266</v>
      </c>
      <c r="E82" s="1568">
        <v>0</v>
      </c>
      <c r="F82" s="1562">
        <v>612543</v>
      </c>
    </row>
    <row r="83" spans="2:6" ht="15.75" x14ac:dyDescent="0.25">
      <c r="B83" s="1567" t="s">
        <v>2365</v>
      </c>
      <c r="C83" s="1568">
        <v>0</v>
      </c>
      <c r="D83" s="1568">
        <v>278212</v>
      </c>
      <c r="E83" s="1568">
        <v>0</v>
      </c>
      <c r="F83" s="1562">
        <v>278212</v>
      </c>
    </row>
    <row r="84" spans="2:6" ht="15.75" x14ac:dyDescent="0.25">
      <c r="B84" s="1567" t="s">
        <v>2366</v>
      </c>
      <c r="C84" s="1568">
        <v>0</v>
      </c>
      <c r="D84" s="1568">
        <v>373513</v>
      </c>
      <c r="E84" s="1568">
        <v>0</v>
      </c>
      <c r="F84" s="1562">
        <v>373513</v>
      </c>
    </row>
    <row r="85" spans="2:6" ht="15.75" x14ac:dyDescent="0.25">
      <c r="B85" s="1567" t="s">
        <v>2368</v>
      </c>
      <c r="C85" s="1568">
        <v>149435</v>
      </c>
      <c r="D85" s="1568">
        <v>213492</v>
      </c>
      <c r="E85" s="1568">
        <v>0</v>
      </c>
      <c r="F85" s="1562">
        <v>362927</v>
      </c>
    </row>
    <row r="86" spans="2:6" ht="15.75" x14ac:dyDescent="0.25">
      <c r="B86" s="1567" t="s">
        <v>2367</v>
      </c>
      <c r="C86" s="1568">
        <v>0</v>
      </c>
      <c r="D86" s="1568">
        <v>0</v>
      </c>
      <c r="E86" s="1568">
        <v>0</v>
      </c>
      <c r="F86" s="1562">
        <v>0</v>
      </c>
    </row>
    <row r="87" spans="2:6" ht="15.75" x14ac:dyDescent="0.25">
      <c r="B87" s="1567" t="s">
        <v>2373</v>
      </c>
      <c r="C87" s="1568">
        <v>0</v>
      </c>
      <c r="D87" s="1568">
        <v>0</v>
      </c>
      <c r="E87" s="1568">
        <v>0</v>
      </c>
      <c r="F87" s="1562">
        <v>0</v>
      </c>
    </row>
    <row r="88" spans="2:6" ht="15.75" x14ac:dyDescent="0.25">
      <c r="B88" s="1567" t="s">
        <v>2380</v>
      </c>
      <c r="C88" s="1568">
        <v>0</v>
      </c>
      <c r="D88" s="1568">
        <v>0</v>
      </c>
      <c r="E88" s="1568">
        <v>1076384</v>
      </c>
      <c r="F88" s="1562">
        <v>1076384</v>
      </c>
    </row>
    <row r="89" spans="2:6" ht="15.75" x14ac:dyDescent="0.25">
      <c r="B89" s="1567" t="s">
        <v>1584</v>
      </c>
      <c r="C89" s="1568">
        <v>0</v>
      </c>
      <c r="D89" s="1568">
        <v>94400</v>
      </c>
      <c r="E89" s="1568">
        <v>0</v>
      </c>
      <c r="F89" s="1562">
        <v>94400</v>
      </c>
    </row>
    <row r="90" spans="2:6" x14ac:dyDescent="0.2">
      <c r="B90" s="1580"/>
      <c r="C90" s="1581"/>
      <c r="D90" s="1581"/>
      <c r="E90" s="1581"/>
      <c r="F90" s="1582"/>
    </row>
    <row r="91" spans="2:6" ht="15.75" x14ac:dyDescent="0.25">
      <c r="B91" s="1561" t="s">
        <v>1588</v>
      </c>
      <c r="C91" s="101">
        <v>267877813</v>
      </c>
      <c r="D91" s="101">
        <v>230350513</v>
      </c>
      <c r="E91" s="101">
        <v>14100754</v>
      </c>
      <c r="F91" s="1562">
        <v>512329080</v>
      </c>
    </row>
    <row r="92" spans="2:6" x14ac:dyDescent="0.2">
      <c r="B92" s="1583"/>
      <c r="C92" s="1581"/>
      <c r="D92" s="1581"/>
      <c r="E92" s="1581"/>
      <c r="F92" s="1582"/>
    </row>
    <row r="93" spans="2:6" ht="15.75" x14ac:dyDescent="0.25">
      <c r="B93" s="1567" t="s">
        <v>2381</v>
      </c>
      <c r="C93" s="1568">
        <v>223418934</v>
      </c>
      <c r="D93" s="1568">
        <v>178236456</v>
      </c>
      <c r="E93" s="1568">
        <v>13173</v>
      </c>
      <c r="F93" s="1562">
        <v>401668563</v>
      </c>
    </row>
    <row r="94" spans="2:6" ht="15.75" x14ac:dyDescent="0.25">
      <c r="B94" s="1567" t="s">
        <v>2382</v>
      </c>
      <c r="C94" s="1568">
        <v>6392344</v>
      </c>
      <c r="D94" s="1568">
        <v>5720028</v>
      </c>
      <c r="E94" s="1568">
        <v>1502240</v>
      </c>
      <c r="F94" s="1562">
        <v>13614612</v>
      </c>
    </row>
    <row r="95" spans="2:6" ht="15.75" x14ac:dyDescent="0.25">
      <c r="B95" s="1567" t="s">
        <v>2383</v>
      </c>
      <c r="C95" s="1568">
        <v>27215935</v>
      </c>
      <c r="D95" s="1568">
        <v>29198985</v>
      </c>
      <c r="E95" s="1568">
        <v>11365995</v>
      </c>
      <c r="F95" s="1562">
        <v>67780915</v>
      </c>
    </row>
    <row r="96" spans="2:6" ht="15.75" x14ac:dyDescent="0.25">
      <c r="B96" s="1567" t="s">
        <v>2384</v>
      </c>
      <c r="C96" s="1568">
        <v>14187115</v>
      </c>
      <c r="D96" s="1568">
        <v>8563428</v>
      </c>
      <c r="E96" s="1568">
        <v>0</v>
      </c>
      <c r="F96" s="1562">
        <v>22750543</v>
      </c>
    </row>
    <row r="97" spans="2:6" ht="15.75" x14ac:dyDescent="0.25">
      <c r="B97" s="1567" t="s">
        <v>2385</v>
      </c>
      <c r="C97" s="1568">
        <v>-27975352</v>
      </c>
      <c r="D97" s="1568">
        <v>0</v>
      </c>
      <c r="E97" s="1568">
        <v>143710</v>
      </c>
      <c r="F97" s="1562">
        <v>-27831642</v>
      </c>
    </row>
    <row r="98" spans="2:6" ht="15.75" x14ac:dyDescent="0.25">
      <c r="B98" s="1567" t="s">
        <v>2386</v>
      </c>
      <c r="C98" s="1568">
        <v>24638837</v>
      </c>
      <c r="D98" s="1568">
        <v>8631616</v>
      </c>
      <c r="E98" s="1568">
        <v>1075636</v>
      </c>
      <c r="F98" s="1562">
        <v>34346089</v>
      </c>
    </row>
    <row r="99" spans="2:6" ht="18" x14ac:dyDescent="0.25">
      <c r="B99" s="1543"/>
      <c r="C99" s="1540"/>
      <c r="D99" s="1540"/>
      <c r="E99" s="1540"/>
      <c r="F99" s="1556"/>
    </row>
    <row r="100" spans="2:6" ht="15.75" x14ac:dyDescent="0.25">
      <c r="B100" s="1561" t="s">
        <v>2387</v>
      </c>
      <c r="C100" s="101">
        <v>511050139</v>
      </c>
      <c r="D100" s="101">
        <v>487711601</v>
      </c>
      <c r="E100" s="101">
        <v>83438337</v>
      </c>
      <c r="F100" s="1562">
        <v>1082200077</v>
      </c>
    </row>
    <row r="101" spans="2:6" x14ac:dyDescent="0.2">
      <c r="B101" s="1545" t="s">
        <v>2388</v>
      </c>
      <c r="C101" s="1538"/>
      <c r="D101" s="1538"/>
      <c r="E101" s="1538"/>
      <c r="F101" s="1538"/>
    </row>
    <row r="102" spans="2:6" x14ac:dyDescent="0.2">
      <c r="B102" s="1546" t="s">
        <v>2389</v>
      </c>
      <c r="C102" s="1547"/>
      <c r="D102" s="1547"/>
      <c r="E102" s="1538"/>
      <c r="F102" s="1538"/>
    </row>
    <row r="103" spans="2:6" x14ac:dyDescent="0.2">
      <c r="B103" s="1546"/>
      <c r="C103" s="1548"/>
      <c r="D103" s="1548"/>
      <c r="E103" s="1548"/>
      <c r="F103" s="1548"/>
    </row>
  </sheetData>
  <mergeCells count="4">
    <mergeCell ref="B2:F2"/>
    <mergeCell ref="B3:F3"/>
    <mergeCell ref="B4:F4"/>
    <mergeCell ref="B5:F5"/>
  </mergeCells>
  <hyperlinks>
    <hyperlink ref="G2" location="'Indice Total '!A174" display="Volver"/>
  </hyperlinks>
  <pageMargins left="0.55000000000000004" right="0.70866141732283472" top="0.74803149606299213" bottom="0.74803149606299213" header="0.31496062992125984" footer="0.31496062992125984"/>
  <pageSetup paperSize="14" scale="67" fitToHeight="0" orientation="portrait" r:id="rId1"/>
  <drawing r:id="rId2"/>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B4:G62"/>
  <sheetViews>
    <sheetView showGridLines="0" zoomScaleNormal="100" workbookViewId="0"/>
  </sheetViews>
  <sheetFormatPr baseColWidth="10" defaultRowHeight="15" x14ac:dyDescent="0.2"/>
  <cols>
    <col min="1" max="1" width="21.28515625" style="1537" customWidth="1"/>
    <col min="2" max="2" width="61.85546875" style="1537" customWidth="1"/>
    <col min="3" max="3" width="13.85546875" style="1537" bestFit="1" customWidth="1"/>
    <col min="4" max="6" width="18.7109375" style="1537" customWidth="1"/>
    <col min="7" max="16384" width="11.42578125" style="1537"/>
  </cols>
  <sheetData>
    <row r="4" spans="2:7" ht="18" x14ac:dyDescent="0.2">
      <c r="B4" s="1780" t="s">
        <v>1553</v>
      </c>
      <c r="C4" s="1780"/>
      <c r="D4" s="1780"/>
      <c r="E4" s="1780"/>
      <c r="F4" s="1780"/>
      <c r="G4" s="1" t="s">
        <v>2</v>
      </c>
    </row>
    <row r="5" spans="2:7" ht="16.5" customHeight="1" x14ac:dyDescent="0.25">
      <c r="B5" s="1820" t="s">
        <v>2333</v>
      </c>
      <c r="C5" s="1820"/>
      <c r="D5" s="1820"/>
      <c r="E5" s="1820"/>
      <c r="F5" s="1820"/>
    </row>
    <row r="6" spans="2:7" ht="16.5" customHeight="1" x14ac:dyDescent="0.25">
      <c r="B6" s="1820" t="s">
        <v>2390</v>
      </c>
      <c r="C6" s="1820"/>
      <c r="D6" s="1820"/>
      <c r="E6" s="1820"/>
      <c r="F6" s="1820"/>
    </row>
    <row r="7" spans="2:7" ht="16.5" thickBot="1" x14ac:dyDescent="0.25">
      <c r="B7" s="1921" t="s">
        <v>1556</v>
      </c>
      <c r="C7" s="1921"/>
      <c r="D7" s="1921"/>
      <c r="E7" s="1921"/>
      <c r="F7" s="1921"/>
    </row>
    <row r="8" spans="2:7" x14ac:dyDescent="0.2">
      <c r="B8" s="1549"/>
      <c r="C8" s="1549"/>
      <c r="D8" s="1549"/>
      <c r="E8" s="1549"/>
      <c r="F8" s="1549"/>
    </row>
    <row r="9" spans="2:7" x14ac:dyDescent="0.2">
      <c r="B9" s="1544"/>
      <c r="C9" s="1544"/>
      <c r="D9" s="1544"/>
      <c r="E9" s="1544"/>
      <c r="F9" s="1544"/>
    </row>
    <row r="10" spans="2:7" ht="15.75" x14ac:dyDescent="0.25">
      <c r="B10" s="1586" t="s">
        <v>1592</v>
      </c>
      <c r="C10" s="1587" t="s">
        <v>2334</v>
      </c>
      <c r="D10" s="1587" t="s">
        <v>2335</v>
      </c>
      <c r="E10" s="1587" t="s">
        <v>2336</v>
      </c>
      <c r="F10" s="1587" t="s">
        <v>18</v>
      </c>
    </row>
    <row r="11" spans="2:7" ht="15.75" x14ac:dyDescent="0.25">
      <c r="B11" s="1588"/>
      <c r="C11" s="1588"/>
      <c r="D11" s="1588"/>
      <c r="E11" s="1588"/>
      <c r="F11" s="1589"/>
    </row>
    <row r="12" spans="2:7" ht="15.75" x14ac:dyDescent="0.25">
      <c r="B12" s="1561" t="s">
        <v>2391</v>
      </c>
      <c r="C12" s="101">
        <v>336568025</v>
      </c>
      <c r="D12" s="101">
        <v>300986555</v>
      </c>
      <c r="E12" s="101">
        <v>77968158</v>
      </c>
      <c r="F12" s="101">
        <v>715522738</v>
      </c>
    </row>
    <row r="13" spans="2:7" ht="18" x14ac:dyDescent="0.25">
      <c r="B13" s="1563"/>
      <c r="C13" s="1590"/>
      <c r="D13" s="1590"/>
      <c r="E13" s="1590"/>
      <c r="F13" s="1590"/>
    </row>
    <row r="14" spans="2:7" ht="15.75" x14ac:dyDescent="0.25">
      <c r="B14" s="1567" t="s">
        <v>2392</v>
      </c>
      <c r="C14" s="1568">
        <v>179091993</v>
      </c>
      <c r="D14" s="1568">
        <v>138414792</v>
      </c>
      <c r="E14" s="1568">
        <v>37526899</v>
      </c>
      <c r="F14" s="101">
        <v>355033684</v>
      </c>
    </row>
    <row r="15" spans="2:7" ht="15.75" x14ac:dyDescent="0.25">
      <c r="B15" s="1567" t="s">
        <v>2393</v>
      </c>
      <c r="C15" s="1568">
        <v>113652601</v>
      </c>
      <c r="D15" s="1568">
        <v>104189789</v>
      </c>
      <c r="E15" s="1568">
        <v>28981929</v>
      </c>
      <c r="F15" s="101">
        <v>246824319</v>
      </c>
    </row>
    <row r="16" spans="2:7" ht="15.75" x14ac:dyDescent="0.25">
      <c r="B16" s="1567" t="s">
        <v>2394</v>
      </c>
      <c r="C16" s="1568">
        <v>9815293</v>
      </c>
      <c r="D16" s="1568">
        <v>7739893</v>
      </c>
      <c r="E16" s="1568">
        <v>2416661</v>
      </c>
      <c r="F16" s="101">
        <v>19971847</v>
      </c>
    </row>
    <row r="17" spans="2:6" ht="15.75" x14ac:dyDescent="0.25">
      <c r="B17" s="1567" t="s">
        <v>2395</v>
      </c>
      <c r="C17" s="1568">
        <v>2910966</v>
      </c>
      <c r="D17" s="1568">
        <v>3054423</v>
      </c>
      <c r="E17" s="1568">
        <v>628100</v>
      </c>
      <c r="F17" s="101">
        <v>6593489</v>
      </c>
    </row>
    <row r="18" spans="2:6" ht="15.75" x14ac:dyDescent="0.25">
      <c r="B18" s="1567" t="s">
        <v>2396</v>
      </c>
      <c r="C18" s="1568">
        <v>3821879</v>
      </c>
      <c r="D18" s="1568">
        <v>5632783</v>
      </c>
      <c r="E18" s="1568">
        <v>1015854</v>
      </c>
      <c r="F18" s="101">
        <v>10470516</v>
      </c>
    </row>
    <row r="19" spans="2:6" ht="15.75" x14ac:dyDescent="0.25">
      <c r="B19" s="1567" t="s">
        <v>2397</v>
      </c>
      <c r="C19" s="1568">
        <v>25013812</v>
      </c>
      <c r="D19" s="1568">
        <v>39547925</v>
      </c>
      <c r="E19" s="1568">
        <v>6660684</v>
      </c>
      <c r="F19" s="101">
        <v>71222421</v>
      </c>
    </row>
    <row r="20" spans="2:6" ht="15.75" x14ac:dyDescent="0.25">
      <c r="B20" s="1567" t="s">
        <v>2398</v>
      </c>
      <c r="C20" s="1568">
        <v>2261481</v>
      </c>
      <c r="D20" s="1568">
        <v>2406950</v>
      </c>
      <c r="E20" s="1568">
        <v>738031</v>
      </c>
      <c r="F20" s="101">
        <v>5406462</v>
      </c>
    </row>
    <row r="21" spans="2:6" ht="15.75" x14ac:dyDescent="0.25">
      <c r="B21" s="1588"/>
      <c r="C21" s="1588"/>
      <c r="D21" s="1588"/>
      <c r="E21" s="1588"/>
      <c r="F21" s="1589"/>
    </row>
    <row r="22" spans="2:6" ht="15.75" x14ac:dyDescent="0.25">
      <c r="B22" s="1561" t="s">
        <v>2399</v>
      </c>
      <c r="C22" s="101">
        <v>-321002613</v>
      </c>
      <c r="D22" s="101">
        <v>-305072581</v>
      </c>
      <c r="E22" s="101">
        <v>-78478432</v>
      </c>
      <c r="F22" s="101">
        <v>-704553626</v>
      </c>
    </row>
    <row r="23" spans="2:6" ht="18" x14ac:dyDescent="0.25">
      <c r="B23" s="1563"/>
      <c r="C23" s="1590"/>
      <c r="D23" s="1590"/>
      <c r="E23" s="1590"/>
      <c r="F23" s="1590"/>
    </row>
    <row r="24" spans="2:6" ht="15.75" x14ac:dyDescent="0.25">
      <c r="B24" s="1567" t="s">
        <v>2400</v>
      </c>
      <c r="C24" s="1568">
        <v>-44194283</v>
      </c>
      <c r="D24" s="1568">
        <v>-35174949</v>
      </c>
      <c r="E24" s="1568">
        <v>-8462807</v>
      </c>
      <c r="F24" s="101">
        <v>-87832039</v>
      </c>
    </row>
    <row r="25" spans="2:6" ht="15.75" x14ac:dyDescent="0.25">
      <c r="B25" s="1567" t="s">
        <v>1926</v>
      </c>
      <c r="C25" s="1568">
        <v>-2715210</v>
      </c>
      <c r="D25" s="1568">
        <v>-4157662</v>
      </c>
      <c r="E25" s="1568">
        <v>-619347</v>
      </c>
      <c r="F25" s="101">
        <v>-7492219</v>
      </c>
    </row>
    <row r="26" spans="2:6" ht="15.75" x14ac:dyDescent="0.25">
      <c r="B26" s="1567" t="s">
        <v>2401</v>
      </c>
      <c r="C26" s="1568">
        <v>-19374518</v>
      </c>
      <c r="D26" s="1568">
        <v>-18346615</v>
      </c>
      <c r="E26" s="1568">
        <v>-5399688</v>
      </c>
      <c r="F26" s="101">
        <v>-43120821</v>
      </c>
    </row>
    <row r="27" spans="2:6" ht="15.75" x14ac:dyDescent="0.25">
      <c r="B27" s="1567" t="s">
        <v>2402</v>
      </c>
      <c r="C27" s="1568">
        <v>-127375665</v>
      </c>
      <c r="D27" s="1568">
        <v>-113271682</v>
      </c>
      <c r="E27" s="1568">
        <v>-34806055</v>
      </c>
      <c r="F27" s="101">
        <v>-275453402</v>
      </c>
    </row>
    <row r="28" spans="2:6" ht="15.75" x14ac:dyDescent="0.25">
      <c r="B28" s="1567" t="s">
        <v>2403</v>
      </c>
      <c r="C28" s="1568">
        <v>-59147810</v>
      </c>
      <c r="D28" s="1568">
        <v>-47771500</v>
      </c>
      <c r="E28" s="1568">
        <v>-12400557</v>
      </c>
      <c r="F28" s="101">
        <v>-119319867</v>
      </c>
    </row>
    <row r="29" spans="2:6" ht="15.75" x14ac:dyDescent="0.25">
      <c r="B29" s="1567" t="s">
        <v>2404</v>
      </c>
      <c r="C29" s="1568">
        <v>-3443431</v>
      </c>
      <c r="D29" s="1568">
        <v>-5075588</v>
      </c>
      <c r="E29" s="1568">
        <v>-472597</v>
      </c>
      <c r="F29" s="101">
        <v>-8991616</v>
      </c>
    </row>
    <row r="30" spans="2:6" ht="15.75" x14ac:dyDescent="0.25">
      <c r="B30" s="1567" t="s">
        <v>2405</v>
      </c>
      <c r="C30" s="1568">
        <v>-9909547</v>
      </c>
      <c r="D30" s="1568">
        <v>-18031213</v>
      </c>
      <c r="E30" s="1568">
        <v>-4394816</v>
      </c>
      <c r="F30" s="101">
        <v>-32335576</v>
      </c>
    </row>
    <row r="31" spans="2:6" ht="15.75" x14ac:dyDescent="0.25">
      <c r="B31" s="1567" t="s">
        <v>2406</v>
      </c>
      <c r="C31" s="1568">
        <v>-261</v>
      </c>
      <c r="D31" s="1568">
        <v>-39347</v>
      </c>
      <c r="E31" s="1568">
        <v>56773</v>
      </c>
      <c r="F31" s="101">
        <v>17165</v>
      </c>
    </row>
    <row r="32" spans="2:6" ht="15.75" x14ac:dyDescent="0.25">
      <c r="B32" s="1567" t="s">
        <v>2407</v>
      </c>
      <c r="C32" s="1568">
        <v>958</v>
      </c>
      <c r="D32" s="1568">
        <v>44911</v>
      </c>
      <c r="E32" s="1568">
        <v>-13870</v>
      </c>
      <c r="F32" s="101">
        <v>31999</v>
      </c>
    </row>
    <row r="33" spans="2:6" ht="15.75" x14ac:dyDescent="0.25">
      <c r="B33" s="1567" t="s">
        <v>2408</v>
      </c>
      <c r="C33" s="1568">
        <v>285242</v>
      </c>
      <c r="D33" s="1568">
        <v>-104509</v>
      </c>
      <c r="E33" s="1568">
        <v>-157</v>
      </c>
      <c r="F33" s="101">
        <v>180576</v>
      </c>
    </row>
    <row r="34" spans="2:6" ht="15.75" x14ac:dyDescent="0.25">
      <c r="B34" s="1567" t="s">
        <v>2409</v>
      </c>
      <c r="C34" s="1568">
        <v>118734</v>
      </c>
      <c r="D34" s="1568">
        <v>-575232</v>
      </c>
      <c r="E34" s="1568">
        <v>0</v>
      </c>
      <c r="F34" s="101">
        <v>-456498</v>
      </c>
    </row>
    <row r="35" spans="2:6" ht="15.75" x14ac:dyDescent="0.25">
      <c r="B35" s="1567" t="s">
        <v>2410</v>
      </c>
      <c r="C35" s="1568">
        <v>0</v>
      </c>
      <c r="D35" s="1568">
        <v>0</v>
      </c>
      <c r="E35" s="1568">
        <v>0</v>
      </c>
      <c r="F35" s="101">
        <v>0</v>
      </c>
    </row>
    <row r="36" spans="2:6" ht="15.75" x14ac:dyDescent="0.25">
      <c r="B36" s="1567" t="s">
        <v>2411</v>
      </c>
      <c r="C36" s="1568">
        <v>-25013812</v>
      </c>
      <c r="D36" s="1568">
        <v>-39547925</v>
      </c>
      <c r="E36" s="1568">
        <v>-4511646</v>
      </c>
      <c r="F36" s="101">
        <v>-69073383</v>
      </c>
    </row>
    <row r="37" spans="2:6" ht="15.75" x14ac:dyDescent="0.25">
      <c r="B37" s="1567" t="s">
        <v>2412</v>
      </c>
      <c r="C37" s="1568">
        <v>-618818</v>
      </c>
      <c r="D37" s="1568">
        <v>-203130</v>
      </c>
      <c r="E37" s="1568">
        <v>-163842</v>
      </c>
      <c r="F37" s="101">
        <v>-985790</v>
      </c>
    </row>
    <row r="38" spans="2:6" ht="15.75" x14ac:dyDescent="0.25">
      <c r="B38" s="1567" t="s">
        <v>1597</v>
      </c>
      <c r="C38" s="1568">
        <v>-24268243</v>
      </c>
      <c r="D38" s="1568">
        <v>-18314540</v>
      </c>
      <c r="E38" s="1568">
        <v>-5879952</v>
      </c>
      <c r="F38" s="101">
        <v>-48462735</v>
      </c>
    </row>
    <row r="39" spans="2:6" ht="15.75" x14ac:dyDescent="0.25">
      <c r="B39" s="1567" t="s">
        <v>2413</v>
      </c>
      <c r="C39" s="1568">
        <v>-4858667</v>
      </c>
      <c r="D39" s="1568">
        <v>-4126697</v>
      </c>
      <c r="E39" s="1568">
        <v>-1305097</v>
      </c>
      <c r="F39" s="101">
        <v>-10290461</v>
      </c>
    </row>
    <row r="40" spans="2:6" ht="15.75" x14ac:dyDescent="0.25">
      <c r="B40" s="1567" t="s">
        <v>2414</v>
      </c>
      <c r="C40" s="1568">
        <v>-487282</v>
      </c>
      <c r="D40" s="1568">
        <v>-376903</v>
      </c>
      <c r="E40" s="1568">
        <v>-104774</v>
      </c>
      <c r="F40" s="101">
        <v>-968959</v>
      </c>
    </row>
    <row r="41" spans="2:6" s="1550" customFormat="1" ht="15.75" x14ac:dyDescent="0.25">
      <c r="B41" s="1591"/>
      <c r="C41" s="1592"/>
      <c r="D41" s="1592"/>
      <c r="E41" s="1592"/>
      <c r="F41" s="1593"/>
    </row>
    <row r="42" spans="2:6" ht="15.75" x14ac:dyDescent="0.25">
      <c r="B42" s="1561" t="s">
        <v>2415</v>
      </c>
      <c r="C42" s="101">
        <v>15565412</v>
      </c>
      <c r="D42" s="101">
        <v>-4086026</v>
      </c>
      <c r="E42" s="101">
        <v>-510274</v>
      </c>
      <c r="F42" s="101">
        <v>10969112</v>
      </c>
    </row>
    <row r="43" spans="2:6" ht="18" x14ac:dyDescent="0.25">
      <c r="B43" s="1563"/>
      <c r="C43" s="1590"/>
      <c r="D43" s="1590"/>
      <c r="E43" s="1590"/>
      <c r="F43" s="1590"/>
    </row>
    <row r="44" spans="2:6" ht="15.75" x14ac:dyDescent="0.25">
      <c r="B44" s="1567" t="s">
        <v>2416</v>
      </c>
      <c r="C44" s="1568">
        <v>0</v>
      </c>
      <c r="D44" s="1568">
        <v>210644</v>
      </c>
      <c r="E44" s="1568">
        <v>224585</v>
      </c>
      <c r="F44" s="101">
        <v>435229</v>
      </c>
    </row>
    <row r="45" spans="2:6" ht="15.75" x14ac:dyDescent="0.25">
      <c r="B45" s="1567" t="s">
        <v>2417</v>
      </c>
      <c r="C45" s="1568">
        <v>1603039</v>
      </c>
      <c r="D45" s="1568">
        <v>4195246</v>
      </c>
      <c r="E45" s="1568">
        <v>160022</v>
      </c>
      <c r="F45" s="101">
        <v>5958307</v>
      </c>
    </row>
    <row r="46" spans="2:6" ht="15.75" x14ac:dyDescent="0.25">
      <c r="B46" s="1567" t="s">
        <v>2418</v>
      </c>
      <c r="C46" s="1568">
        <v>0</v>
      </c>
      <c r="D46" s="1568">
        <v>0</v>
      </c>
      <c r="E46" s="1568">
        <v>0</v>
      </c>
      <c r="F46" s="101">
        <v>0</v>
      </c>
    </row>
    <row r="47" spans="2:6" ht="15.75" x14ac:dyDescent="0.25">
      <c r="B47" s="1567" t="s">
        <v>2419</v>
      </c>
      <c r="C47" s="1568">
        <v>-261411</v>
      </c>
      <c r="D47" s="1568">
        <v>-2980653</v>
      </c>
      <c r="E47" s="1568">
        <v>-3647</v>
      </c>
      <c r="F47" s="101">
        <v>-3245711</v>
      </c>
    </row>
    <row r="48" spans="2:6" ht="29.25" customHeight="1" x14ac:dyDescent="0.2">
      <c r="B48" s="1569" t="s">
        <v>2420</v>
      </c>
      <c r="C48" s="1568">
        <v>1589565</v>
      </c>
      <c r="D48" s="1568">
        <v>474934</v>
      </c>
      <c r="E48" s="1568">
        <v>0</v>
      </c>
      <c r="F48" s="1594">
        <v>2064499</v>
      </c>
    </row>
    <row r="49" spans="2:6" ht="15.75" x14ac:dyDescent="0.25">
      <c r="B49" s="1567" t="s">
        <v>2421</v>
      </c>
      <c r="C49" s="1568">
        <v>2219147</v>
      </c>
      <c r="D49" s="1568">
        <v>2796750</v>
      </c>
      <c r="E49" s="1568">
        <v>403676</v>
      </c>
      <c r="F49" s="101">
        <v>5419573</v>
      </c>
    </row>
    <row r="50" spans="2:6" ht="15.75" x14ac:dyDescent="0.25">
      <c r="B50" s="1567" t="s">
        <v>2422</v>
      </c>
      <c r="C50" s="1568">
        <v>-3560036</v>
      </c>
      <c r="D50" s="1568">
        <v>-532757</v>
      </c>
      <c r="E50" s="1568">
        <v>-225083</v>
      </c>
      <c r="F50" s="101">
        <v>-4317876</v>
      </c>
    </row>
    <row r="51" spans="2:6" ht="15.75" x14ac:dyDescent="0.25">
      <c r="B51" s="1567" t="s">
        <v>2423</v>
      </c>
      <c r="C51" s="1568">
        <v>200397</v>
      </c>
      <c r="D51" s="1568">
        <v>228875</v>
      </c>
      <c r="E51" s="1568">
        <v>0</v>
      </c>
      <c r="F51" s="101">
        <v>429272</v>
      </c>
    </row>
    <row r="52" spans="2:6" ht="15.75" x14ac:dyDescent="0.25">
      <c r="B52" s="1567" t="s">
        <v>2424</v>
      </c>
      <c r="C52" s="1568">
        <v>7282724</v>
      </c>
      <c r="D52" s="1568">
        <v>8324603</v>
      </c>
      <c r="E52" s="1568">
        <v>967032</v>
      </c>
      <c r="F52" s="101">
        <v>16574359</v>
      </c>
    </row>
    <row r="53" spans="2:6" ht="15.75" x14ac:dyDescent="0.25">
      <c r="B53" s="1595"/>
      <c r="C53" s="1596"/>
      <c r="D53" s="1596"/>
      <c r="E53" s="1596"/>
      <c r="F53" s="1593"/>
    </row>
    <row r="54" spans="2:6" ht="15.75" x14ac:dyDescent="0.25">
      <c r="B54" s="1561" t="s">
        <v>2425</v>
      </c>
      <c r="C54" s="101">
        <v>24638837</v>
      </c>
      <c r="D54" s="101">
        <v>8631616</v>
      </c>
      <c r="E54" s="101">
        <v>1016311</v>
      </c>
      <c r="F54" s="101">
        <v>34286764</v>
      </c>
    </row>
    <row r="55" spans="2:6" ht="15.75" x14ac:dyDescent="0.25">
      <c r="B55" s="1591"/>
      <c r="C55" s="1596"/>
      <c r="D55" s="1596"/>
      <c r="E55" s="1596"/>
      <c r="F55" s="1593"/>
    </row>
    <row r="56" spans="2:6" ht="15.75" x14ac:dyDescent="0.25">
      <c r="B56" s="1567" t="s">
        <v>2426</v>
      </c>
      <c r="C56" s="1596">
        <v>0</v>
      </c>
      <c r="D56" s="1596">
        <v>0</v>
      </c>
      <c r="E56" s="1596">
        <v>59325</v>
      </c>
      <c r="F56" s="101">
        <v>59325</v>
      </c>
    </row>
    <row r="57" spans="2:6" ht="15.75" x14ac:dyDescent="0.25">
      <c r="B57" s="1567"/>
      <c r="C57" s="1596"/>
      <c r="D57" s="1596"/>
      <c r="E57" s="1596"/>
      <c r="F57" s="1593"/>
    </row>
    <row r="58" spans="2:6" ht="16.5" thickBot="1" x14ac:dyDescent="0.3">
      <c r="B58" s="1561" t="s">
        <v>1614</v>
      </c>
      <c r="C58" s="101">
        <v>24638837</v>
      </c>
      <c r="D58" s="101">
        <v>8631616</v>
      </c>
      <c r="E58" s="101">
        <v>1075636</v>
      </c>
      <c r="F58" s="101">
        <v>34346089</v>
      </c>
    </row>
    <row r="59" spans="2:6" x14ac:dyDescent="0.2">
      <c r="B59" s="1584"/>
      <c r="C59" s="1585"/>
      <c r="D59" s="1585"/>
      <c r="E59" s="1585"/>
      <c r="F59" s="1585"/>
    </row>
    <row r="60" spans="2:6" x14ac:dyDescent="0.2">
      <c r="B60" s="1545" t="s">
        <v>2388</v>
      </c>
      <c r="C60" s="1538"/>
      <c r="D60" s="1538"/>
      <c r="E60" s="1538"/>
      <c r="F60" s="1538"/>
    </row>
    <row r="61" spans="2:6" x14ac:dyDescent="0.2">
      <c r="B61" s="1546" t="s">
        <v>2427</v>
      </c>
      <c r="C61" s="1547"/>
      <c r="D61" s="1547"/>
      <c r="E61" s="1538"/>
      <c r="F61" s="1538"/>
    </row>
    <row r="62" spans="2:6" x14ac:dyDescent="0.2">
      <c r="B62" s="1551"/>
      <c r="C62" s="1552"/>
      <c r="D62" s="1552"/>
      <c r="E62" s="1552"/>
      <c r="F62" s="1552"/>
    </row>
  </sheetData>
  <mergeCells count="4">
    <mergeCell ref="B4:F4"/>
    <mergeCell ref="B5:F5"/>
    <mergeCell ref="B6:F6"/>
    <mergeCell ref="B7:F7"/>
  </mergeCells>
  <hyperlinks>
    <hyperlink ref="G4" location="'Indice Total '!A174" display="Volver"/>
  </hyperlinks>
  <pageMargins left="0.70866141732283472" right="0.70866141732283472" top="0.74803149606299213" bottom="0.74803149606299213" header="0.31496062992125984" footer="0.31496062992125984"/>
  <pageSetup scale="65" orientation="portrait" r:id="rId1"/>
  <drawing r:id="rId2"/>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49"/>
  <sheetViews>
    <sheetView showGridLines="0" zoomScaleNormal="100" workbookViewId="0"/>
  </sheetViews>
  <sheetFormatPr baseColWidth="10" defaultRowHeight="15" x14ac:dyDescent="0.2"/>
  <cols>
    <col min="1" max="1" width="23.5703125" style="635" customWidth="1"/>
    <col min="2" max="2" width="61.42578125" style="635" customWidth="1"/>
    <col min="3" max="3" width="18.42578125" style="635" customWidth="1"/>
    <col min="4" max="4" width="18.140625" style="635" customWidth="1"/>
    <col min="5" max="5" width="17.85546875" style="635" customWidth="1"/>
    <col min="6" max="6" width="17.42578125" style="635" customWidth="1"/>
    <col min="7" max="7" width="17.85546875" style="635" customWidth="1"/>
    <col min="8" max="8" width="17" style="635" customWidth="1"/>
    <col min="9" max="16384" width="11.42578125" style="635"/>
  </cols>
  <sheetData>
    <row r="1" spans="2:9" ht="36.75" customHeight="1" x14ac:dyDescent="0.2"/>
    <row r="2" spans="2:9" ht="18" x14ac:dyDescent="0.2">
      <c r="B2" s="1780" t="s">
        <v>2332</v>
      </c>
      <c r="C2" s="1780"/>
      <c r="D2" s="1780"/>
      <c r="E2" s="1780"/>
      <c r="F2" s="1780"/>
      <c r="G2" s="1780"/>
      <c r="H2" s="1780"/>
      <c r="I2" s="1" t="s">
        <v>2</v>
      </c>
    </row>
    <row r="3" spans="2:9" ht="16.5" customHeight="1" x14ac:dyDescent="0.25">
      <c r="B3" s="1820" t="s">
        <v>1554</v>
      </c>
      <c r="C3" s="1820"/>
      <c r="D3" s="1820"/>
      <c r="E3" s="1820"/>
      <c r="F3" s="1820"/>
      <c r="G3" s="1820"/>
      <c r="H3" s="1820"/>
    </row>
    <row r="4" spans="2:9" ht="16.5" customHeight="1" x14ac:dyDescent="0.25">
      <c r="B4" s="1820" t="s">
        <v>1555</v>
      </c>
      <c r="C4" s="1820"/>
      <c r="D4" s="1820"/>
      <c r="E4" s="1820"/>
      <c r="F4" s="1820"/>
      <c r="G4" s="1820"/>
      <c r="H4" s="1820"/>
    </row>
    <row r="5" spans="2:9" ht="22.5" customHeight="1" thickBot="1" x14ac:dyDescent="0.25">
      <c r="B5" s="1921" t="s">
        <v>1556</v>
      </c>
      <c r="C5" s="1921"/>
      <c r="D5" s="1921"/>
      <c r="E5" s="1921"/>
      <c r="F5" s="1921"/>
      <c r="G5" s="1921"/>
      <c r="H5" s="1921"/>
    </row>
    <row r="6" spans="2:9" x14ac:dyDescent="0.2">
      <c r="B6" s="754"/>
      <c r="C6" s="754"/>
      <c r="D6" s="754"/>
      <c r="E6" s="754"/>
      <c r="F6" s="754"/>
      <c r="G6" s="754"/>
      <c r="H6" s="754"/>
    </row>
    <row r="7" spans="2:9" ht="15.75" x14ac:dyDescent="0.25">
      <c r="B7" s="858"/>
      <c r="C7" s="859" t="s">
        <v>987</v>
      </c>
      <c r="D7" s="859" t="s">
        <v>988</v>
      </c>
      <c r="E7" s="859" t="s">
        <v>982</v>
      </c>
      <c r="F7" s="859" t="s">
        <v>1557</v>
      </c>
      <c r="G7" s="859" t="s">
        <v>983</v>
      </c>
      <c r="H7" s="859" t="s">
        <v>18</v>
      </c>
    </row>
    <row r="8" spans="2:9" ht="15.75" x14ac:dyDescent="0.25">
      <c r="B8" s="860" t="s">
        <v>1558</v>
      </c>
      <c r="C8" s="861"/>
      <c r="D8" s="861"/>
      <c r="E8" s="861"/>
      <c r="F8" s="861"/>
      <c r="G8" s="861"/>
      <c r="H8" s="861"/>
    </row>
    <row r="9" spans="2:9" x14ac:dyDescent="0.2">
      <c r="B9" s="862" t="s">
        <v>1559</v>
      </c>
      <c r="C9" s="863">
        <v>113766001</v>
      </c>
      <c r="D9" s="863">
        <v>37589018</v>
      </c>
      <c r="E9" s="863">
        <v>68818510</v>
      </c>
      <c r="F9" s="641">
        <v>4229186</v>
      </c>
      <c r="G9" s="863">
        <v>1453872</v>
      </c>
      <c r="H9" s="864">
        <v>225856587</v>
      </c>
    </row>
    <row r="10" spans="2:9" x14ac:dyDescent="0.2">
      <c r="B10" s="862" t="s">
        <v>1560</v>
      </c>
      <c r="C10" s="863">
        <v>438622303</v>
      </c>
      <c r="D10" s="863">
        <v>146137104</v>
      </c>
      <c r="E10" s="863">
        <v>112672321</v>
      </c>
      <c r="F10" s="863">
        <v>37075200</v>
      </c>
      <c r="G10" s="863">
        <v>10060375</v>
      </c>
      <c r="H10" s="864">
        <v>744567303</v>
      </c>
    </row>
    <row r="11" spans="2:9" x14ac:dyDescent="0.2">
      <c r="B11" s="862" t="s">
        <v>1561</v>
      </c>
      <c r="C11" s="863">
        <v>18872179</v>
      </c>
      <c r="D11" s="863">
        <v>1788981</v>
      </c>
      <c r="E11" s="863">
        <v>2004444</v>
      </c>
      <c r="F11" s="863">
        <v>0</v>
      </c>
      <c r="G11" s="863">
        <v>0</v>
      </c>
      <c r="H11" s="864">
        <v>22665604</v>
      </c>
    </row>
    <row r="12" spans="2:9" x14ac:dyDescent="0.2">
      <c r="B12" s="862" t="s">
        <v>1562</v>
      </c>
      <c r="C12" s="863">
        <v>67628097</v>
      </c>
      <c r="D12" s="863">
        <v>36752910</v>
      </c>
      <c r="E12" s="863">
        <v>7432688</v>
      </c>
      <c r="F12" s="863">
        <v>5453731</v>
      </c>
      <c r="G12" s="863">
        <v>2268171</v>
      </c>
      <c r="H12" s="864">
        <v>119535597</v>
      </c>
    </row>
    <row r="13" spans="2:9" x14ac:dyDescent="0.2">
      <c r="B13" s="862" t="s">
        <v>1563</v>
      </c>
      <c r="C13" s="863">
        <v>44473369</v>
      </c>
      <c r="D13" s="863">
        <v>29568855</v>
      </c>
      <c r="E13" s="863">
        <v>9660318</v>
      </c>
      <c r="F13" s="863">
        <v>14110682</v>
      </c>
      <c r="G13" s="863">
        <v>6329621</v>
      </c>
      <c r="H13" s="864">
        <v>104142845</v>
      </c>
    </row>
    <row r="14" spans="2:9" x14ac:dyDescent="0.2">
      <c r="B14" s="862" t="s">
        <v>1564</v>
      </c>
      <c r="C14" s="863">
        <v>43743339</v>
      </c>
      <c r="D14" s="863">
        <v>5055887</v>
      </c>
      <c r="E14" s="863">
        <v>1036065</v>
      </c>
      <c r="F14" s="863">
        <v>2209566</v>
      </c>
      <c r="G14" s="863">
        <v>79651</v>
      </c>
      <c r="H14" s="864">
        <v>52124508</v>
      </c>
    </row>
    <row r="15" spans="2:9" ht="15.75" x14ac:dyDescent="0.25">
      <c r="B15" s="865" t="s">
        <v>1565</v>
      </c>
      <c r="C15" s="866">
        <v>727105288</v>
      </c>
      <c r="D15" s="866">
        <v>256892755</v>
      </c>
      <c r="E15" s="866">
        <v>201624346</v>
      </c>
      <c r="F15" s="866">
        <v>63078365</v>
      </c>
      <c r="G15" s="866">
        <v>20191690</v>
      </c>
      <c r="H15" s="867">
        <v>1268892444</v>
      </c>
    </row>
    <row r="16" spans="2:9" ht="18" x14ac:dyDescent="0.25">
      <c r="B16" s="868"/>
      <c r="C16" s="869"/>
      <c r="D16" s="869"/>
      <c r="E16" s="869"/>
      <c r="F16" s="869"/>
      <c r="G16" s="869"/>
      <c r="H16" s="870"/>
    </row>
    <row r="17" spans="2:8" x14ac:dyDescent="0.2">
      <c r="B17" s="862" t="s">
        <v>1566</v>
      </c>
      <c r="C17" s="863">
        <v>655607173</v>
      </c>
      <c r="D17" s="863">
        <v>203346587</v>
      </c>
      <c r="E17" s="863">
        <v>198520861</v>
      </c>
      <c r="F17" s="863">
        <v>60276847</v>
      </c>
      <c r="G17" s="863">
        <v>16465358</v>
      </c>
      <c r="H17" s="864">
        <v>1134216826</v>
      </c>
    </row>
    <row r="18" spans="2:8" x14ac:dyDescent="0.2">
      <c r="B18" s="862" t="s">
        <v>1567</v>
      </c>
      <c r="C18" s="863">
        <v>0</v>
      </c>
      <c r="D18" s="863">
        <v>0</v>
      </c>
      <c r="E18" s="863">
        <v>0</v>
      </c>
      <c r="F18" s="863">
        <v>0</v>
      </c>
      <c r="G18" s="863">
        <v>0</v>
      </c>
      <c r="H18" s="864">
        <v>0</v>
      </c>
    </row>
    <row r="19" spans="2:8" x14ac:dyDescent="0.2">
      <c r="B19" s="862" t="s">
        <v>1568</v>
      </c>
      <c r="C19" s="863">
        <v>14253537</v>
      </c>
      <c r="D19" s="863">
        <v>58058</v>
      </c>
      <c r="E19" s="863">
        <v>530225</v>
      </c>
      <c r="F19" s="863">
        <v>0</v>
      </c>
      <c r="G19" s="863">
        <v>0</v>
      </c>
      <c r="H19" s="864">
        <v>14841820</v>
      </c>
    </row>
    <row r="20" spans="2:8" x14ac:dyDescent="0.2">
      <c r="B20" s="862" t="s">
        <v>1569</v>
      </c>
      <c r="C20" s="863">
        <v>402539</v>
      </c>
      <c r="D20" s="863">
        <v>0</v>
      </c>
      <c r="E20" s="863">
        <v>0</v>
      </c>
      <c r="F20" s="863">
        <v>0</v>
      </c>
      <c r="G20" s="863">
        <v>0</v>
      </c>
      <c r="H20" s="864">
        <v>402539</v>
      </c>
    </row>
    <row r="21" spans="2:8" x14ac:dyDescent="0.2">
      <c r="B21" s="862" t="s">
        <v>1570</v>
      </c>
      <c r="C21" s="863">
        <v>1348082</v>
      </c>
      <c r="D21" s="863">
        <v>2427984</v>
      </c>
      <c r="E21" s="863">
        <v>141280</v>
      </c>
      <c r="F21" s="863">
        <v>129306</v>
      </c>
      <c r="G21" s="863">
        <v>73685</v>
      </c>
      <c r="H21" s="864">
        <v>4120337</v>
      </c>
    </row>
    <row r="22" spans="2:8" x14ac:dyDescent="0.2">
      <c r="B22" s="862" t="s">
        <v>1571</v>
      </c>
      <c r="C22" s="863">
        <v>25748751</v>
      </c>
      <c r="D22" s="863">
        <v>21921220</v>
      </c>
      <c r="E22" s="863">
        <v>117548</v>
      </c>
      <c r="F22" s="863">
        <v>1103609</v>
      </c>
      <c r="G22" s="863">
        <v>83855</v>
      </c>
      <c r="H22" s="864">
        <v>48974983</v>
      </c>
    </row>
    <row r="23" spans="2:8" x14ac:dyDescent="0.2">
      <c r="B23" s="862" t="s">
        <v>1572</v>
      </c>
      <c r="C23" s="863">
        <v>136910062</v>
      </c>
      <c r="D23" s="863">
        <v>82081986</v>
      </c>
      <c r="E23" s="863">
        <v>25239125</v>
      </c>
      <c r="F23" s="863">
        <v>37276799</v>
      </c>
      <c r="G23" s="863">
        <v>4823180</v>
      </c>
      <c r="H23" s="864">
        <v>286331152</v>
      </c>
    </row>
    <row r="24" spans="2:8" x14ac:dyDescent="0.2">
      <c r="B24" s="862" t="s">
        <v>1573</v>
      </c>
      <c r="C24" s="863">
        <v>1946149</v>
      </c>
      <c r="D24" s="863">
        <v>1988575</v>
      </c>
      <c r="E24" s="863">
        <v>3096569</v>
      </c>
      <c r="F24" s="863">
        <v>1123672</v>
      </c>
      <c r="G24" s="863">
        <v>1351246</v>
      </c>
      <c r="H24" s="864">
        <v>9506211</v>
      </c>
    </row>
    <row r="25" spans="2:8" ht="15.75" x14ac:dyDescent="0.25">
      <c r="B25" s="865" t="s">
        <v>1574</v>
      </c>
      <c r="C25" s="866">
        <v>836216293</v>
      </c>
      <c r="D25" s="866">
        <v>311824410</v>
      </c>
      <c r="E25" s="866">
        <v>227645608</v>
      </c>
      <c r="F25" s="866">
        <v>99910233</v>
      </c>
      <c r="G25" s="866">
        <v>22797324</v>
      </c>
      <c r="H25" s="866">
        <v>1498393868</v>
      </c>
    </row>
    <row r="26" spans="2:8" ht="18" x14ac:dyDescent="0.25">
      <c r="B26" s="868"/>
      <c r="C26" s="869"/>
      <c r="D26" s="869"/>
      <c r="E26" s="869"/>
      <c r="F26" s="869"/>
      <c r="G26" s="869"/>
      <c r="H26" s="870"/>
    </row>
    <row r="27" spans="2:8" ht="15.75" x14ac:dyDescent="0.25">
      <c r="B27" s="865" t="s">
        <v>1575</v>
      </c>
      <c r="C27" s="866">
        <v>1563321581</v>
      </c>
      <c r="D27" s="866">
        <v>568717165</v>
      </c>
      <c r="E27" s="866">
        <v>429269954</v>
      </c>
      <c r="F27" s="866">
        <v>162988598</v>
      </c>
      <c r="G27" s="866">
        <v>42989014</v>
      </c>
      <c r="H27" s="866">
        <v>2767286312</v>
      </c>
    </row>
    <row r="28" spans="2:8" ht="15.75" x14ac:dyDescent="0.25">
      <c r="B28" s="871"/>
      <c r="C28" s="872"/>
      <c r="D28" s="872"/>
      <c r="E28" s="872"/>
      <c r="F28" s="872"/>
      <c r="G28" s="872"/>
      <c r="H28" s="873"/>
    </row>
    <row r="29" spans="2:8" ht="15.75" x14ac:dyDescent="0.25">
      <c r="B29" s="754"/>
      <c r="C29" s="874"/>
      <c r="D29" s="874"/>
      <c r="E29" s="874"/>
      <c r="F29" s="874"/>
      <c r="G29" s="874"/>
      <c r="H29" s="875"/>
    </row>
    <row r="30" spans="2:8" ht="15.75" x14ac:dyDescent="0.25">
      <c r="B30" s="876" t="s">
        <v>1576</v>
      </c>
      <c r="C30" s="877"/>
      <c r="D30" s="877"/>
      <c r="E30" s="877"/>
      <c r="F30" s="877"/>
      <c r="G30" s="877"/>
      <c r="H30" s="877"/>
    </row>
    <row r="31" spans="2:8" x14ac:dyDescent="0.2">
      <c r="B31" s="862" t="s">
        <v>1577</v>
      </c>
      <c r="C31" s="863">
        <v>561860036</v>
      </c>
      <c r="D31" s="863">
        <v>423893307</v>
      </c>
      <c r="E31" s="863">
        <v>95722120</v>
      </c>
      <c r="F31" s="863">
        <v>722188</v>
      </c>
      <c r="G31" s="863">
        <v>12385285</v>
      </c>
      <c r="H31" s="864">
        <v>1094582936</v>
      </c>
    </row>
    <row r="32" spans="2:8" x14ac:dyDescent="0.2">
      <c r="B32" s="862" t="s">
        <v>1578</v>
      </c>
      <c r="C32" s="863">
        <v>39615006</v>
      </c>
      <c r="D32" s="863">
        <v>28686841</v>
      </c>
      <c r="E32" s="863">
        <v>47744937</v>
      </c>
      <c r="F32" s="863">
        <v>13664575</v>
      </c>
      <c r="G32" s="863">
        <v>2038312</v>
      </c>
      <c r="H32" s="864">
        <v>131749671</v>
      </c>
    </row>
    <row r="33" spans="2:8" x14ac:dyDescent="0.2">
      <c r="B33" s="862" t="s">
        <v>1579</v>
      </c>
      <c r="C33" s="863">
        <v>695153</v>
      </c>
      <c r="D33" s="863">
        <v>2073760</v>
      </c>
      <c r="E33" s="863">
        <v>1242693</v>
      </c>
      <c r="F33" s="863">
        <v>0</v>
      </c>
      <c r="G33" s="863">
        <v>0</v>
      </c>
      <c r="H33" s="864">
        <v>4011606</v>
      </c>
    </row>
    <row r="34" spans="2:8" x14ac:dyDescent="0.2">
      <c r="B34" s="862" t="s">
        <v>1580</v>
      </c>
      <c r="C34" s="863">
        <v>9061986</v>
      </c>
      <c r="D34" s="863">
        <v>2401091</v>
      </c>
      <c r="E34" s="863">
        <v>2704679</v>
      </c>
      <c r="F34" s="863">
        <v>419928</v>
      </c>
      <c r="G34" s="863">
        <v>240147</v>
      </c>
      <c r="H34" s="864">
        <v>14827831</v>
      </c>
    </row>
    <row r="35" spans="2:8" x14ac:dyDescent="0.2">
      <c r="B35" s="862" t="s">
        <v>1581</v>
      </c>
      <c r="C35" s="863">
        <v>3563640</v>
      </c>
      <c r="D35" s="863">
        <v>264829</v>
      </c>
      <c r="E35" s="863">
        <v>1778662</v>
      </c>
      <c r="F35" s="863">
        <v>30412</v>
      </c>
      <c r="G35" s="863">
        <v>217163</v>
      </c>
      <c r="H35" s="864">
        <v>5854706</v>
      </c>
    </row>
    <row r="36" spans="2:8" ht="15.75" x14ac:dyDescent="0.25">
      <c r="B36" s="865" t="s">
        <v>1582</v>
      </c>
      <c r="C36" s="866">
        <v>614795821</v>
      </c>
      <c r="D36" s="866">
        <v>457319828</v>
      </c>
      <c r="E36" s="866">
        <v>149193091</v>
      </c>
      <c r="F36" s="866">
        <v>14837103</v>
      </c>
      <c r="G36" s="866">
        <v>14880907</v>
      </c>
      <c r="H36" s="866">
        <v>1251026750</v>
      </c>
    </row>
    <row r="37" spans="2:8" ht="18" x14ac:dyDescent="0.25">
      <c r="B37" s="868"/>
      <c r="C37" s="869"/>
      <c r="D37" s="869"/>
      <c r="E37" s="869"/>
      <c r="F37" s="869"/>
      <c r="G37" s="869"/>
      <c r="H37" s="870"/>
    </row>
    <row r="38" spans="2:8" x14ac:dyDescent="0.2">
      <c r="B38" s="862" t="s">
        <v>1583</v>
      </c>
      <c r="C38" s="863">
        <v>288194931</v>
      </c>
      <c r="D38" s="863">
        <v>13296500</v>
      </c>
      <c r="E38" s="863">
        <v>136932278</v>
      </c>
      <c r="F38" s="863">
        <v>105035478</v>
      </c>
      <c r="G38" s="863">
        <v>9673032</v>
      </c>
      <c r="H38" s="864">
        <v>553132219</v>
      </c>
    </row>
    <row r="39" spans="2:8" x14ac:dyDescent="0.2">
      <c r="B39" s="862" t="s">
        <v>1584</v>
      </c>
      <c r="C39" s="863">
        <v>340740</v>
      </c>
      <c r="D39" s="863">
        <v>927974</v>
      </c>
      <c r="E39" s="863">
        <v>405466</v>
      </c>
      <c r="F39" s="863">
        <v>116159</v>
      </c>
      <c r="G39" s="863">
        <v>745036</v>
      </c>
      <c r="H39" s="864">
        <v>2535375</v>
      </c>
    </row>
    <row r="40" spans="2:8" ht="15.75" x14ac:dyDescent="0.25">
      <c r="B40" s="865" t="s">
        <v>1585</v>
      </c>
      <c r="C40" s="866">
        <v>288535671</v>
      </c>
      <c r="D40" s="866">
        <v>14224474</v>
      </c>
      <c r="E40" s="866">
        <v>137337744</v>
      </c>
      <c r="F40" s="866">
        <v>105151637</v>
      </c>
      <c r="G40" s="866">
        <v>10418068</v>
      </c>
      <c r="H40" s="866">
        <v>555667594</v>
      </c>
    </row>
    <row r="41" spans="2:8" x14ac:dyDescent="0.2">
      <c r="B41" s="878"/>
      <c r="C41" s="879"/>
      <c r="D41" s="879"/>
      <c r="E41" s="879"/>
      <c r="F41" s="879"/>
      <c r="G41" s="879"/>
      <c r="H41" s="880"/>
    </row>
    <row r="42" spans="2:8" x14ac:dyDescent="0.2">
      <c r="B42" s="862" t="s">
        <v>1586</v>
      </c>
      <c r="C42" s="863">
        <v>624266233</v>
      </c>
      <c r="D42" s="863">
        <v>126595753</v>
      </c>
      <c r="E42" s="863">
        <v>141290378</v>
      </c>
      <c r="F42" s="863">
        <v>48747586</v>
      </c>
      <c r="G42" s="863">
        <v>16794360</v>
      </c>
      <c r="H42" s="864">
        <v>957694310</v>
      </c>
    </row>
    <row r="43" spans="2:8" x14ac:dyDescent="0.2">
      <c r="B43" s="862" t="s">
        <v>1587</v>
      </c>
      <c r="C43" s="863">
        <v>35723856</v>
      </c>
      <c r="D43" s="863">
        <v>-29422890</v>
      </c>
      <c r="E43" s="863">
        <v>1448741</v>
      </c>
      <c r="F43" s="863">
        <v>-5747728</v>
      </c>
      <c r="G43" s="863">
        <v>895679</v>
      </c>
      <c r="H43" s="864">
        <v>2897658</v>
      </c>
    </row>
    <row r="44" spans="2:8" ht="15.75" x14ac:dyDescent="0.25">
      <c r="B44" s="865" t="s">
        <v>1588</v>
      </c>
      <c r="C44" s="866">
        <v>659990089</v>
      </c>
      <c r="D44" s="866">
        <v>97172863</v>
      </c>
      <c r="E44" s="866">
        <v>142739119</v>
      </c>
      <c r="F44" s="866">
        <v>42999858</v>
      </c>
      <c r="G44" s="866">
        <v>17690039</v>
      </c>
      <c r="H44" s="866">
        <v>960591968</v>
      </c>
    </row>
    <row r="45" spans="2:8" ht="18" x14ac:dyDescent="0.25">
      <c r="B45" s="868"/>
      <c r="C45" s="869"/>
      <c r="D45" s="869"/>
      <c r="E45" s="869"/>
      <c r="F45" s="869"/>
      <c r="G45" s="869"/>
      <c r="H45" s="869"/>
    </row>
    <row r="46" spans="2:8" ht="15.75" x14ac:dyDescent="0.25">
      <c r="B46" s="1093" t="s">
        <v>1589</v>
      </c>
      <c r="C46" s="1094">
        <v>1563321581</v>
      </c>
      <c r="D46" s="1094">
        <v>568717165</v>
      </c>
      <c r="E46" s="1094">
        <v>429269954</v>
      </c>
      <c r="F46" s="1094">
        <v>162988598</v>
      </c>
      <c r="G46" s="1094">
        <v>42989014</v>
      </c>
      <c r="H46" s="1094">
        <v>2767286312</v>
      </c>
    </row>
    <row r="47" spans="2:8" ht="16.5" thickBot="1" x14ac:dyDescent="0.3">
      <c r="B47" s="881"/>
      <c r="C47" s="882"/>
      <c r="D47" s="882"/>
      <c r="E47" s="882"/>
      <c r="F47" s="882"/>
      <c r="G47" s="882"/>
      <c r="H47" s="882"/>
    </row>
    <row r="48" spans="2:8" ht="23.25" customHeight="1" thickTop="1" x14ac:dyDescent="0.2">
      <c r="B48" s="1160" t="s">
        <v>1590</v>
      </c>
      <c r="C48" s="754"/>
      <c r="D48" s="754"/>
      <c r="E48" s="754"/>
      <c r="F48" s="754"/>
      <c r="G48" s="754"/>
      <c r="H48" s="754"/>
    </row>
    <row r="49" spans="2:8" x14ac:dyDescent="0.2">
      <c r="B49" s="883"/>
      <c r="C49" s="636"/>
      <c r="D49" s="884"/>
      <c r="E49" s="884"/>
      <c r="F49" s="884"/>
      <c r="G49" s="884"/>
      <c r="H49" s="884"/>
    </row>
  </sheetData>
  <mergeCells count="4">
    <mergeCell ref="B2:H2"/>
    <mergeCell ref="B3:H3"/>
    <mergeCell ref="B4:H4"/>
    <mergeCell ref="B5:H5"/>
  </mergeCells>
  <hyperlinks>
    <hyperlink ref="I2" location="'Indice Total '!A174" display="Volver"/>
  </hyperlinks>
  <pageMargins left="0.70866141732283472" right="0.70866141732283472" top="0.74803149606299213" bottom="0.74803149606299213" header="0.31496062992125984" footer="0.31496062992125984"/>
  <pageSetup paperSize="14" scale="87" fitToHeight="0" orientation="landscape" r:id="rId1"/>
  <drawing r:id="rId2"/>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I34"/>
  <sheetViews>
    <sheetView showGridLines="0" zoomScaleNormal="100" workbookViewId="0"/>
  </sheetViews>
  <sheetFormatPr baseColWidth="10" defaultRowHeight="15" x14ac:dyDescent="0.2"/>
  <cols>
    <col min="1" max="1" width="23.5703125" style="635" customWidth="1"/>
    <col min="2" max="2" width="45.85546875" style="635" customWidth="1"/>
    <col min="3" max="3" width="17" style="635" customWidth="1"/>
    <col min="4" max="8" width="18.7109375" style="635" customWidth="1"/>
    <col min="9" max="16384" width="11.42578125" style="635"/>
  </cols>
  <sheetData>
    <row r="3" spans="2:9" ht="18" x14ac:dyDescent="0.2">
      <c r="B3" s="1780" t="s">
        <v>2331</v>
      </c>
      <c r="C3" s="1780"/>
      <c r="D3" s="1780"/>
      <c r="E3" s="1780"/>
      <c r="F3" s="1780"/>
      <c r="G3" s="1780"/>
      <c r="H3" s="1780"/>
      <c r="I3" s="1" t="s">
        <v>2</v>
      </c>
    </row>
    <row r="4" spans="2:9" ht="15.75" x14ac:dyDescent="0.25">
      <c r="B4" s="1820" t="s">
        <v>1554</v>
      </c>
      <c r="C4" s="1820"/>
      <c r="D4" s="1820"/>
      <c r="E4" s="1820"/>
      <c r="F4" s="1820"/>
      <c r="G4" s="1820"/>
      <c r="H4" s="1820"/>
    </row>
    <row r="5" spans="2:9" ht="15.75" x14ac:dyDescent="0.25">
      <c r="B5" s="1820" t="s">
        <v>1591</v>
      </c>
      <c r="C5" s="1820"/>
      <c r="D5" s="1820"/>
      <c r="E5" s="1820"/>
      <c r="F5" s="1820"/>
      <c r="G5" s="1820"/>
      <c r="H5" s="1820"/>
    </row>
    <row r="6" spans="2:9" ht="32.25" customHeight="1" thickBot="1" x14ac:dyDescent="0.25">
      <c r="B6" s="1921" t="s">
        <v>1556</v>
      </c>
      <c r="C6" s="1921"/>
      <c r="D6" s="1921"/>
      <c r="E6" s="1921"/>
      <c r="F6" s="1921"/>
      <c r="G6" s="1921"/>
      <c r="H6" s="1921"/>
    </row>
    <row r="7" spans="2:9" ht="24.75" customHeight="1" x14ac:dyDescent="0.2">
      <c r="B7" s="885"/>
      <c r="C7" s="885"/>
      <c r="D7" s="885"/>
      <c r="E7" s="885"/>
      <c r="F7" s="885"/>
      <c r="G7" s="885"/>
      <c r="H7" s="885"/>
    </row>
    <row r="8" spans="2:9" ht="15.75" x14ac:dyDescent="0.25">
      <c r="B8" s="858" t="s">
        <v>1592</v>
      </c>
      <c r="C8" s="859" t="s">
        <v>987</v>
      </c>
      <c r="D8" s="859" t="s">
        <v>988</v>
      </c>
      <c r="E8" s="859" t="s">
        <v>982</v>
      </c>
      <c r="F8" s="859" t="s">
        <v>1557</v>
      </c>
      <c r="G8" s="859" t="s">
        <v>983</v>
      </c>
      <c r="H8" s="859" t="s">
        <v>18</v>
      </c>
    </row>
    <row r="9" spans="2:9" x14ac:dyDescent="0.2">
      <c r="B9" s="862" t="s">
        <v>1593</v>
      </c>
      <c r="C9" s="863">
        <v>264312301</v>
      </c>
      <c r="D9" s="863">
        <v>95975024</v>
      </c>
      <c r="E9" s="863">
        <v>69817674</v>
      </c>
      <c r="F9" s="863">
        <v>26822333</v>
      </c>
      <c r="G9" s="863">
        <v>7056663</v>
      </c>
      <c r="H9" s="864">
        <v>463983995</v>
      </c>
    </row>
    <row r="10" spans="2:9" x14ac:dyDescent="0.2">
      <c r="B10" s="862" t="s">
        <v>1594</v>
      </c>
      <c r="C10" s="863">
        <v>-31875935</v>
      </c>
      <c r="D10" s="863">
        <v>-21904466</v>
      </c>
      <c r="E10" s="863">
        <v>-14241252</v>
      </c>
      <c r="F10" s="863">
        <v>-7764351</v>
      </c>
      <c r="G10" s="863">
        <v>-2179768</v>
      </c>
      <c r="H10" s="864">
        <v>-77965772</v>
      </c>
    </row>
    <row r="11" spans="2:9" x14ac:dyDescent="0.2">
      <c r="B11" s="862" t="s">
        <v>1595</v>
      </c>
      <c r="C11" s="863">
        <v>-49674751</v>
      </c>
      <c r="D11" s="863">
        <v>-35239236</v>
      </c>
      <c r="E11" s="863">
        <v>-8637208</v>
      </c>
      <c r="F11" s="863">
        <v>-8062115</v>
      </c>
      <c r="G11" s="863">
        <v>-149278</v>
      </c>
      <c r="H11" s="864">
        <v>-101762588</v>
      </c>
    </row>
    <row r="12" spans="2:9" x14ac:dyDescent="0.2">
      <c r="B12" s="862" t="s">
        <v>1596</v>
      </c>
      <c r="C12" s="863">
        <v>-83540114</v>
      </c>
      <c r="D12" s="863">
        <v>-28326568</v>
      </c>
      <c r="E12" s="863">
        <v>-28688202</v>
      </c>
      <c r="F12" s="863">
        <v>-11829256</v>
      </c>
      <c r="G12" s="863">
        <v>-4662280</v>
      </c>
      <c r="H12" s="864">
        <v>-157046420</v>
      </c>
    </row>
    <row r="13" spans="2:9" x14ac:dyDescent="0.2">
      <c r="B13" s="862" t="s">
        <v>1597</v>
      </c>
      <c r="C13" s="863">
        <v>-62056762</v>
      </c>
      <c r="D13" s="863">
        <v>-33848929</v>
      </c>
      <c r="E13" s="863">
        <v>-49638595</v>
      </c>
      <c r="F13" s="863">
        <v>-8652937</v>
      </c>
      <c r="G13" s="863">
        <v>-2260343</v>
      </c>
      <c r="H13" s="864">
        <v>-156457566</v>
      </c>
    </row>
    <row r="14" spans="2:9" x14ac:dyDescent="0.2">
      <c r="B14" s="862" t="s">
        <v>1598</v>
      </c>
      <c r="C14" s="863">
        <v>-6827999</v>
      </c>
      <c r="D14" s="863">
        <v>-6046815</v>
      </c>
      <c r="E14" s="863">
        <v>-10130516</v>
      </c>
      <c r="F14" s="863">
        <v>-832255</v>
      </c>
      <c r="G14" s="863">
        <v>-227457</v>
      </c>
      <c r="H14" s="864">
        <v>-24065042</v>
      </c>
    </row>
    <row r="15" spans="2:9" x14ac:dyDescent="0.2">
      <c r="B15" s="862" t="s">
        <v>1599</v>
      </c>
      <c r="C15" s="863">
        <v>11446710</v>
      </c>
      <c r="D15" s="863">
        <v>11543954</v>
      </c>
      <c r="E15" s="863">
        <v>3369109</v>
      </c>
      <c r="F15" s="863">
        <v>3426092</v>
      </c>
      <c r="G15" s="863">
        <v>1513978</v>
      </c>
      <c r="H15" s="864">
        <v>31299843</v>
      </c>
    </row>
    <row r="16" spans="2:9" x14ac:dyDescent="0.2">
      <c r="B16" s="862" t="s">
        <v>1600</v>
      </c>
      <c r="C16" s="863">
        <v>-20563</v>
      </c>
      <c r="D16" s="863">
        <v>-863728</v>
      </c>
      <c r="E16" s="863">
        <v>0</v>
      </c>
      <c r="F16" s="863">
        <v>-52303</v>
      </c>
      <c r="G16" s="863">
        <v>0</v>
      </c>
      <c r="H16" s="864">
        <v>-936594</v>
      </c>
    </row>
    <row r="17" spans="2:8" x14ac:dyDescent="0.2">
      <c r="B17" s="862" t="s">
        <v>1601</v>
      </c>
      <c r="C17" s="863">
        <v>1702187</v>
      </c>
      <c r="D17" s="863">
        <v>145363</v>
      </c>
      <c r="E17" s="863">
        <v>199448</v>
      </c>
      <c r="F17" s="863">
        <v>0</v>
      </c>
      <c r="G17" s="863">
        <v>0</v>
      </c>
      <c r="H17" s="864">
        <v>2046998</v>
      </c>
    </row>
    <row r="18" spans="2:8" x14ac:dyDescent="0.2">
      <c r="B18" s="862" t="s">
        <v>1602</v>
      </c>
      <c r="C18" s="863">
        <v>0</v>
      </c>
      <c r="D18" s="863">
        <v>-1502</v>
      </c>
      <c r="E18" s="863">
        <v>-2975</v>
      </c>
      <c r="F18" s="863">
        <v>0</v>
      </c>
      <c r="G18" s="863">
        <v>0</v>
      </c>
      <c r="H18" s="864">
        <v>-4477</v>
      </c>
    </row>
    <row r="19" spans="2:8" x14ac:dyDescent="0.2">
      <c r="B19" s="862" t="s">
        <v>1603</v>
      </c>
      <c r="C19" s="863">
        <v>37556918</v>
      </c>
      <c r="D19" s="863">
        <v>13063181</v>
      </c>
      <c r="E19" s="863">
        <v>44555886</v>
      </c>
      <c r="F19" s="863">
        <v>3719006</v>
      </c>
      <c r="G19" s="863">
        <v>1859858</v>
      </c>
      <c r="H19" s="864">
        <v>100754849</v>
      </c>
    </row>
    <row r="20" spans="2:8" x14ac:dyDescent="0.2">
      <c r="B20" s="862" t="s">
        <v>1604</v>
      </c>
      <c r="C20" s="863">
        <v>-7337498</v>
      </c>
      <c r="D20" s="863">
        <v>-10368167</v>
      </c>
      <c r="E20" s="863">
        <v>-1334878</v>
      </c>
      <c r="F20" s="863">
        <v>-1309978</v>
      </c>
      <c r="G20" s="863">
        <v>-35694</v>
      </c>
      <c r="H20" s="864">
        <v>-20386215</v>
      </c>
    </row>
    <row r="21" spans="2:8" ht="15.75" x14ac:dyDescent="0.25">
      <c r="B21" s="865" t="s">
        <v>1605</v>
      </c>
      <c r="C21" s="866">
        <v>73684494</v>
      </c>
      <c r="D21" s="866">
        <v>-15871889</v>
      </c>
      <c r="E21" s="866">
        <v>5268491</v>
      </c>
      <c r="F21" s="866">
        <v>-4535764</v>
      </c>
      <c r="G21" s="866">
        <v>915679</v>
      </c>
      <c r="H21" s="866">
        <v>59461011</v>
      </c>
    </row>
    <row r="22" spans="2:8" ht="18" x14ac:dyDescent="0.25">
      <c r="B22" s="868"/>
      <c r="C22" s="869"/>
      <c r="D22" s="869"/>
      <c r="E22" s="869"/>
      <c r="F22" s="869"/>
      <c r="G22" s="869"/>
      <c r="H22" s="869"/>
    </row>
    <row r="23" spans="2:8" x14ac:dyDescent="0.2">
      <c r="B23" s="862" t="s">
        <v>1606</v>
      </c>
      <c r="C23" s="863">
        <v>6981231</v>
      </c>
      <c r="D23" s="863">
        <v>917945</v>
      </c>
      <c r="E23" s="863">
        <v>0</v>
      </c>
      <c r="F23" s="863">
        <v>696758</v>
      </c>
      <c r="G23" s="863">
        <v>157500</v>
      </c>
      <c r="H23" s="864">
        <v>8753434</v>
      </c>
    </row>
    <row r="24" spans="2:8" x14ac:dyDescent="0.2">
      <c r="B24" s="862" t="s">
        <v>1607</v>
      </c>
      <c r="C24" s="863">
        <v>-45450650</v>
      </c>
      <c r="D24" s="863">
        <v>-14644890</v>
      </c>
      <c r="E24" s="863">
        <v>-4265820</v>
      </c>
      <c r="F24" s="863">
        <v>-1934770</v>
      </c>
      <c r="G24" s="863">
        <v>-175167</v>
      </c>
      <c r="H24" s="864">
        <v>-66471297</v>
      </c>
    </row>
    <row r="25" spans="2:8" x14ac:dyDescent="0.2">
      <c r="B25" s="862" t="s">
        <v>1608</v>
      </c>
      <c r="C25" s="863">
        <v>508859</v>
      </c>
      <c r="D25" s="863">
        <v>343473</v>
      </c>
      <c r="E25" s="863">
        <v>241596</v>
      </c>
      <c r="F25" s="863">
        <v>9258</v>
      </c>
      <c r="G25" s="863"/>
      <c r="H25" s="864">
        <v>1103186</v>
      </c>
    </row>
    <row r="26" spans="2:8" x14ac:dyDescent="0.2">
      <c r="B26" s="862" t="s">
        <v>1609</v>
      </c>
      <c r="C26" s="863">
        <v>-78</v>
      </c>
      <c r="D26" s="863">
        <v>-16824</v>
      </c>
      <c r="E26" s="863">
        <v>0</v>
      </c>
      <c r="F26" s="863">
        <v>0</v>
      </c>
      <c r="G26" s="863"/>
      <c r="H26" s="864">
        <v>-16902</v>
      </c>
    </row>
    <row r="27" spans="2:8" x14ac:dyDescent="0.2">
      <c r="B27" s="862" t="s">
        <v>1610</v>
      </c>
      <c r="C27" s="863">
        <v>0</v>
      </c>
      <c r="D27" s="863">
        <v>0</v>
      </c>
      <c r="E27" s="863">
        <v>242437</v>
      </c>
      <c r="F27" s="863">
        <v>16790</v>
      </c>
      <c r="G27" s="863">
        <v>0</v>
      </c>
      <c r="H27" s="864">
        <v>259227</v>
      </c>
    </row>
    <row r="28" spans="2:8" ht="15.75" x14ac:dyDescent="0.25">
      <c r="B28" s="865" t="s">
        <v>1611</v>
      </c>
      <c r="C28" s="866">
        <v>-37960638</v>
      </c>
      <c r="D28" s="866">
        <v>-13400296</v>
      </c>
      <c r="E28" s="866">
        <v>-3781787</v>
      </c>
      <c r="F28" s="866">
        <v>-1211964</v>
      </c>
      <c r="G28" s="866">
        <v>-17667</v>
      </c>
      <c r="H28" s="866">
        <v>-56372352</v>
      </c>
    </row>
    <row r="29" spans="2:8" x14ac:dyDescent="0.2">
      <c r="B29" s="862"/>
      <c r="C29" s="863"/>
      <c r="D29" s="863"/>
      <c r="E29" s="863"/>
      <c r="F29" s="863"/>
      <c r="G29" s="863"/>
      <c r="H29" s="863"/>
    </row>
    <row r="30" spans="2:8" x14ac:dyDescent="0.2">
      <c r="B30" s="862" t="s">
        <v>1612</v>
      </c>
      <c r="C30" s="863">
        <v>35723856</v>
      </c>
      <c r="D30" s="863">
        <v>-29272185</v>
      </c>
      <c r="E30" s="863">
        <v>1486704</v>
      </c>
      <c r="F30" s="863">
        <v>-5747728</v>
      </c>
      <c r="G30" s="863">
        <v>898012</v>
      </c>
      <c r="H30" s="864">
        <v>3088659</v>
      </c>
    </row>
    <row r="31" spans="2:8" x14ac:dyDescent="0.2">
      <c r="B31" s="862" t="s">
        <v>1613</v>
      </c>
      <c r="C31" s="863">
        <v>0</v>
      </c>
      <c r="D31" s="863">
        <v>-150705</v>
      </c>
      <c r="E31" s="863">
        <v>-37963</v>
      </c>
      <c r="F31" s="863">
        <v>0</v>
      </c>
      <c r="G31" s="863">
        <v>-2333</v>
      </c>
      <c r="H31" s="864">
        <v>-191001</v>
      </c>
    </row>
    <row r="32" spans="2:8" ht="18" x14ac:dyDescent="0.25">
      <c r="B32" s="868"/>
      <c r="C32" s="869"/>
      <c r="D32" s="869"/>
      <c r="E32" s="869"/>
      <c r="F32" s="869"/>
      <c r="G32" s="869"/>
      <c r="H32" s="869"/>
    </row>
    <row r="33" spans="2:8" ht="16.5" thickBot="1" x14ac:dyDescent="0.3">
      <c r="B33" s="886" t="s">
        <v>1614</v>
      </c>
      <c r="C33" s="887">
        <v>35723856</v>
      </c>
      <c r="D33" s="887">
        <v>-29422890</v>
      </c>
      <c r="E33" s="887">
        <v>1448741</v>
      </c>
      <c r="F33" s="887">
        <v>-5747728</v>
      </c>
      <c r="G33" s="887">
        <v>895679</v>
      </c>
      <c r="H33" s="887">
        <v>2897658</v>
      </c>
    </row>
    <row r="34" spans="2:8" ht="19.5" customHeight="1" x14ac:dyDescent="0.2">
      <c r="B34" s="1160" t="s">
        <v>1615</v>
      </c>
      <c r="C34" s="754"/>
      <c r="D34" s="754"/>
      <c r="E34" s="754"/>
      <c r="F34" s="754"/>
      <c r="G34" s="754"/>
      <c r="H34" s="754"/>
    </row>
  </sheetData>
  <mergeCells count="4">
    <mergeCell ref="B3:H3"/>
    <mergeCell ref="B4:H4"/>
    <mergeCell ref="B5:H5"/>
    <mergeCell ref="B6:H6"/>
  </mergeCells>
  <hyperlinks>
    <hyperlink ref="I3" location="'Indice Total '!A174" display="Volver"/>
  </hyperlinks>
  <pageMargins left="0.7" right="0.7" top="0.75" bottom="0.75" header="0.3" footer="0.3"/>
  <pageSetup paperSize="14" scale="93" orientation="landscape" r:id="rId1"/>
  <drawing r:id="rId2"/>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14999847407452621"/>
  </sheetPr>
  <dimension ref="B1:C5"/>
  <sheetViews>
    <sheetView showGridLines="0" workbookViewId="0"/>
  </sheetViews>
  <sheetFormatPr baseColWidth="10" defaultRowHeight="15" x14ac:dyDescent="0.25"/>
  <cols>
    <col min="1" max="1" width="22.42578125" customWidth="1"/>
    <col min="3" max="3" width="165.42578125" bestFit="1" customWidth="1"/>
  </cols>
  <sheetData>
    <row r="1" spans="2:3" ht="45.75" customHeight="1" x14ac:dyDescent="0.25"/>
    <row r="2" spans="2:3" ht="21" x14ac:dyDescent="0.35">
      <c r="B2" s="1159"/>
      <c r="C2" s="631" t="s">
        <v>978</v>
      </c>
    </row>
    <row r="3" spans="2:3" ht="21" x14ac:dyDescent="0.35">
      <c r="B3" s="420" t="s">
        <v>747</v>
      </c>
      <c r="C3" s="633"/>
    </row>
    <row r="4" spans="2:3" x14ac:dyDescent="0.25">
      <c r="B4" s="1159">
        <v>148</v>
      </c>
      <c r="C4" t="str">
        <f>CONCATENATE('148'!B3,"  ",'148'!B4)</f>
        <v>NÚMERO DE AFILIADOS A LOS SERVICIOS DE BIENESTAR FISCALIZADOS POR LA SUPERINTENDENCIA DE SEGURIDAD SOCIAL, SEGÚN INSTITUCIÓN Y TIPO DE AFILIADO   DICIEMBRE DE 2015</v>
      </c>
    </row>
    <row r="5" spans="2:3" x14ac:dyDescent="0.25">
      <c r="B5" s="1159">
        <v>149</v>
      </c>
      <c r="C5" t="str">
        <f>CONCATENATE('149'!B3,"  ",'149'!B4)</f>
        <v>ESTADO DE INGRESOS Y GASTOS DE LOS SERVICIOS DE BIENESTAR FISCALIZADOS POR LA SUPERINTENDENCIA DE SEGURIDAD SOCIAL, POR INSTITUCIÓN  2015</v>
      </c>
    </row>
  </sheetData>
  <pageMargins left="0.7" right="0.7" top="0.75" bottom="0.75" header="0.3" footer="0.3"/>
  <drawing r:id="rId1"/>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8"/>
  <sheetViews>
    <sheetView showGridLines="0" workbookViewId="0"/>
  </sheetViews>
  <sheetFormatPr baseColWidth="10" defaultRowHeight="12.75" x14ac:dyDescent="0.2"/>
  <cols>
    <col min="1" max="1" width="23.5703125" style="1158" customWidth="1"/>
    <col min="2" max="2" width="85.140625" style="1158" customWidth="1"/>
    <col min="3" max="3" width="18.42578125" style="1158" customWidth="1"/>
    <col min="4" max="4" width="15.7109375" style="1158" customWidth="1"/>
    <col min="5" max="5" width="15" style="1158" customWidth="1"/>
    <col min="6" max="16384" width="11.42578125" style="1158"/>
  </cols>
  <sheetData>
    <row r="1" spans="1:6" ht="49.5" customHeight="1" x14ac:dyDescent="0.2"/>
    <row r="2" spans="1:6" ht="18" x14ac:dyDescent="0.25">
      <c r="B2" s="1597" t="s">
        <v>2330</v>
      </c>
      <c r="C2" s="1629"/>
      <c r="D2" s="1629"/>
      <c r="E2" s="22"/>
      <c r="F2" s="1" t="s">
        <v>2</v>
      </c>
    </row>
    <row r="3" spans="1:6" ht="39" customHeight="1" x14ac:dyDescent="0.25">
      <c r="B3" s="1604" t="s">
        <v>1616</v>
      </c>
      <c r="C3" s="1922"/>
      <c r="D3" s="1922"/>
      <c r="E3" s="1922"/>
    </row>
    <row r="4" spans="1:6" ht="24.75" customHeight="1" thickBot="1" x14ac:dyDescent="0.3">
      <c r="B4" s="1604" t="s">
        <v>1617</v>
      </c>
      <c r="C4" s="1923"/>
      <c r="D4" s="1923"/>
      <c r="E4" s="1924"/>
    </row>
    <row r="5" spans="1:6" s="60" customFormat="1" ht="13.5" thickBot="1" x14ac:dyDescent="0.25">
      <c r="A5" s="1158"/>
      <c r="B5" s="430"/>
      <c r="C5" s="430"/>
      <c r="D5" s="430"/>
      <c r="E5" s="430"/>
    </row>
    <row r="6" spans="1:6" ht="20.25" customHeight="1" thickTop="1" thickBot="1" x14ac:dyDescent="0.3">
      <c r="B6" s="888" t="s">
        <v>1618</v>
      </c>
      <c r="C6" s="889" t="s">
        <v>985</v>
      </c>
      <c r="D6" s="889" t="s">
        <v>1619</v>
      </c>
      <c r="E6" s="889" t="s">
        <v>1620</v>
      </c>
    </row>
    <row r="7" spans="1:6" ht="15.75" thickTop="1" x14ac:dyDescent="0.25">
      <c r="B7" s="890" t="s">
        <v>1621</v>
      </c>
      <c r="C7" s="891">
        <v>158</v>
      </c>
      <c r="D7" s="891">
        <v>0</v>
      </c>
      <c r="E7" s="892">
        <v>158</v>
      </c>
    </row>
    <row r="8" spans="1:6" ht="15" x14ac:dyDescent="0.25">
      <c r="B8" s="890" t="s">
        <v>1622</v>
      </c>
      <c r="C8" s="891">
        <v>68</v>
      </c>
      <c r="D8" s="891">
        <v>2</v>
      </c>
      <c r="E8" s="892">
        <v>70</v>
      </c>
    </row>
    <row r="9" spans="1:6" ht="15" x14ac:dyDescent="0.25">
      <c r="B9" s="890" t="s">
        <v>1623</v>
      </c>
      <c r="C9" s="891">
        <v>120</v>
      </c>
      <c r="D9" s="891">
        <v>5</v>
      </c>
      <c r="E9" s="892">
        <v>125</v>
      </c>
    </row>
    <row r="10" spans="1:6" ht="15" x14ac:dyDescent="0.25">
      <c r="B10" s="890" t="s">
        <v>1624</v>
      </c>
      <c r="C10" s="891">
        <v>2787</v>
      </c>
      <c r="D10" s="891">
        <v>73</v>
      </c>
      <c r="E10" s="892">
        <v>2860</v>
      </c>
    </row>
    <row r="11" spans="1:6" ht="15" x14ac:dyDescent="0.25">
      <c r="B11" s="890" t="s">
        <v>2288</v>
      </c>
      <c r="C11" s="891">
        <v>1037</v>
      </c>
      <c r="D11" s="891">
        <v>172</v>
      </c>
      <c r="E11" s="892">
        <v>1209</v>
      </c>
    </row>
    <row r="12" spans="1:6" ht="15" x14ac:dyDescent="0.25">
      <c r="B12" s="890" t="s">
        <v>1625</v>
      </c>
      <c r="C12" s="891">
        <v>198</v>
      </c>
      <c r="D12" s="891">
        <v>17</v>
      </c>
      <c r="E12" s="892">
        <v>215</v>
      </c>
    </row>
    <row r="13" spans="1:6" ht="15" x14ac:dyDescent="0.25">
      <c r="B13" s="890" t="s">
        <v>1626</v>
      </c>
      <c r="C13" s="891">
        <v>111</v>
      </c>
      <c r="D13" s="891">
        <v>2</v>
      </c>
      <c r="E13" s="892">
        <v>113</v>
      </c>
    </row>
    <row r="14" spans="1:6" ht="15" x14ac:dyDescent="0.25">
      <c r="B14" s="890" t="s">
        <v>1627</v>
      </c>
      <c r="C14" s="891">
        <v>111</v>
      </c>
      <c r="D14" s="891">
        <v>4</v>
      </c>
      <c r="E14" s="892">
        <v>115</v>
      </c>
    </row>
    <row r="15" spans="1:6" ht="15" x14ac:dyDescent="0.25">
      <c r="B15" s="890" t="s">
        <v>1155</v>
      </c>
      <c r="C15" s="891">
        <v>312</v>
      </c>
      <c r="D15" s="891">
        <v>40</v>
      </c>
      <c r="E15" s="892">
        <v>352</v>
      </c>
    </row>
    <row r="16" spans="1:6" ht="15" x14ac:dyDescent="0.25">
      <c r="B16" s="890" t="s">
        <v>1156</v>
      </c>
      <c r="C16" s="891">
        <v>69</v>
      </c>
      <c r="D16" s="891">
        <v>21</v>
      </c>
      <c r="E16" s="892">
        <v>90</v>
      </c>
    </row>
    <row r="17" spans="2:5" ht="15" x14ac:dyDescent="0.25">
      <c r="B17" s="890" t="s">
        <v>1158</v>
      </c>
      <c r="C17" s="891">
        <v>115</v>
      </c>
      <c r="D17" s="891">
        <v>7</v>
      </c>
      <c r="E17" s="892">
        <v>122</v>
      </c>
    </row>
    <row r="18" spans="2:5" ht="15" x14ac:dyDescent="0.25">
      <c r="B18" s="890" t="s">
        <v>1628</v>
      </c>
      <c r="C18" s="891">
        <v>98</v>
      </c>
      <c r="D18" s="891">
        <v>6</v>
      </c>
      <c r="E18" s="892">
        <v>104</v>
      </c>
    </row>
    <row r="19" spans="2:5" ht="15" x14ac:dyDescent="0.25">
      <c r="B19" s="890" t="s">
        <v>1159</v>
      </c>
      <c r="C19" s="891">
        <v>473</v>
      </c>
      <c r="D19" s="891">
        <v>22</v>
      </c>
      <c r="E19" s="892">
        <v>495</v>
      </c>
    </row>
    <row r="20" spans="2:5" ht="15" x14ac:dyDescent="0.25">
      <c r="B20" s="893" t="s">
        <v>1629</v>
      </c>
      <c r="C20" s="891">
        <v>504</v>
      </c>
      <c r="D20" s="891">
        <v>3</v>
      </c>
      <c r="E20" s="892">
        <v>507</v>
      </c>
    </row>
    <row r="21" spans="2:5" ht="15" x14ac:dyDescent="0.25">
      <c r="B21" s="890" t="s">
        <v>1630</v>
      </c>
      <c r="C21" s="891">
        <v>61</v>
      </c>
      <c r="D21" s="891">
        <v>0</v>
      </c>
      <c r="E21" s="892">
        <v>61</v>
      </c>
    </row>
    <row r="22" spans="2:5" ht="15" x14ac:dyDescent="0.25">
      <c r="B22" s="890" t="s">
        <v>1631</v>
      </c>
      <c r="C22" s="891">
        <v>105</v>
      </c>
      <c r="D22" s="891">
        <v>0</v>
      </c>
      <c r="E22" s="892">
        <v>105</v>
      </c>
    </row>
    <row r="23" spans="2:5" ht="15" x14ac:dyDescent="0.25">
      <c r="B23" s="890" t="s">
        <v>1632</v>
      </c>
      <c r="C23" s="891">
        <v>234</v>
      </c>
      <c r="D23" s="891">
        <v>0</v>
      </c>
      <c r="E23" s="892">
        <v>234</v>
      </c>
    </row>
    <row r="24" spans="2:5" ht="15" x14ac:dyDescent="0.25">
      <c r="B24" s="890" t="s">
        <v>1633</v>
      </c>
      <c r="C24" s="891">
        <v>438</v>
      </c>
      <c r="D24" s="891">
        <v>0</v>
      </c>
      <c r="E24" s="892">
        <v>438</v>
      </c>
    </row>
    <row r="25" spans="2:5" ht="15" x14ac:dyDescent="0.25">
      <c r="B25" s="890" t="s">
        <v>1634</v>
      </c>
      <c r="C25" s="891">
        <v>599</v>
      </c>
      <c r="D25" s="891">
        <v>17</v>
      </c>
      <c r="E25" s="892">
        <v>616</v>
      </c>
    </row>
    <row r="26" spans="2:5" ht="15" x14ac:dyDescent="0.25">
      <c r="B26" s="890" t="s">
        <v>1635</v>
      </c>
      <c r="C26" s="891">
        <v>75</v>
      </c>
      <c r="D26" s="891">
        <v>0</v>
      </c>
      <c r="E26" s="892">
        <v>75</v>
      </c>
    </row>
    <row r="27" spans="2:5" ht="15" x14ac:dyDescent="0.25">
      <c r="B27" s="890" t="s">
        <v>1636</v>
      </c>
      <c r="C27" s="891">
        <v>365</v>
      </c>
      <c r="D27" s="891">
        <v>0</v>
      </c>
      <c r="E27" s="892">
        <v>365</v>
      </c>
    </row>
    <row r="28" spans="2:5" ht="15" x14ac:dyDescent="0.25">
      <c r="B28" s="890" t="s">
        <v>1637</v>
      </c>
      <c r="C28" s="891">
        <v>661</v>
      </c>
      <c r="D28" s="891">
        <v>0</v>
      </c>
      <c r="E28" s="892">
        <v>661</v>
      </c>
    </row>
    <row r="29" spans="2:5" ht="15" x14ac:dyDescent="0.25">
      <c r="B29" s="890" t="s">
        <v>1638</v>
      </c>
      <c r="C29" s="891">
        <v>839</v>
      </c>
      <c r="D29" s="891">
        <v>16</v>
      </c>
      <c r="E29" s="892">
        <v>855</v>
      </c>
    </row>
    <row r="30" spans="2:5" ht="15" x14ac:dyDescent="0.25">
      <c r="B30" s="890" t="s">
        <v>1639</v>
      </c>
      <c r="C30" s="891">
        <v>81</v>
      </c>
      <c r="D30" s="891">
        <v>0</v>
      </c>
      <c r="E30" s="892">
        <v>81</v>
      </c>
    </row>
    <row r="31" spans="2:5" ht="15" x14ac:dyDescent="0.25">
      <c r="B31" s="890" t="s">
        <v>1251</v>
      </c>
      <c r="C31" s="891">
        <v>557</v>
      </c>
      <c r="D31" s="891">
        <v>147</v>
      </c>
      <c r="E31" s="892">
        <v>704</v>
      </c>
    </row>
    <row r="32" spans="2:5" ht="15" x14ac:dyDescent="0.25">
      <c r="B32" s="890" t="s">
        <v>2289</v>
      </c>
      <c r="C32" s="891">
        <v>1998</v>
      </c>
      <c r="D32" s="891">
        <v>74</v>
      </c>
      <c r="E32" s="892">
        <v>2072</v>
      </c>
    </row>
    <row r="33" spans="2:5" ht="15" x14ac:dyDescent="0.25">
      <c r="B33" s="890" t="s">
        <v>1640</v>
      </c>
      <c r="C33" s="891">
        <v>243</v>
      </c>
      <c r="D33" s="891">
        <v>1</v>
      </c>
      <c r="E33" s="892">
        <v>244</v>
      </c>
    </row>
    <row r="34" spans="2:5" ht="15" x14ac:dyDescent="0.25">
      <c r="B34" s="890" t="s">
        <v>1641</v>
      </c>
      <c r="C34" s="891">
        <v>13</v>
      </c>
      <c r="D34" s="891">
        <v>0</v>
      </c>
      <c r="E34" s="892">
        <v>13</v>
      </c>
    </row>
    <row r="35" spans="2:5" ht="15" x14ac:dyDescent="0.25">
      <c r="B35" s="890" t="s">
        <v>1166</v>
      </c>
      <c r="C35" s="891">
        <v>391</v>
      </c>
      <c r="D35" s="891">
        <v>14</v>
      </c>
      <c r="E35" s="892">
        <v>405</v>
      </c>
    </row>
    <row r="36" spans="2:5" ht="15" x14ac:dyDescent="0.25">
      <c r="B36" s="890" t="s">
        <v>1642</v>
      </c>
      <c r="C36" s="891">
        <v>113</v>
      </c>
      <c r="D36" s="891">
        <v>0</v>
      </c>
      <c r="E36" s="892">
        <v>113</v>
      </c>
    </row>
    <row r="37" spans="2:5" ht="15" x14ac:dyDescent="0.25">
      <c r="B37" s="890" t="s">
        <v>1643</v>
      </c>
      <c r="C37" s="891">
        <v>4397</v>
      </c>
      <c r="D37" s="891">
        <v>489</v>
      </c>
      <c r="E37" s="892">
        <v>4886</v>
      </c>
    </row>
    <row r="38" spans="2:5" ht="15" x14ac:dyDescent="0.25">
      <c r="B38" s="890" t="s">
        <v>1644</v>
      </c>
      <c r="C38" s="891">
        <v>465</v>
      </c>
      <c r="D38" s="891">
        <v>16</v>
      </c>
      <c r="E38" s="892">
        <v>481</v>
      </c>
    </row>
    <row r="39" spans="2:5" ht="15" x14ac:dyDescent="0.25">
      <c r="B39" s="890" t="s">
        <v>1645</v>
      </c>
      <c r="C39" s="891">
        <v>446</v>
      </c>
      <c r="D39" s="891">
        <v>0</v>
      </c>
      <c r="E39" s="892">
        <v>446</v>
      </c>
    </row>
    <row r="40" spans="2:5" ht="15" x14ac:dyDescent="0.25">
      <c r="B40" s="890" t="s">
        <v>1646</v>
      </c>
      <c r="C40" s="891">
        <v>1125</v>
      </c>
      <c r="D40" s="891">
        <v>40</v>
      </c>
      <c r="E40" s="892">
        <v>1165</v>
      </c>
    </row>
    <row r="41" spans="2:5" ht="15" x14ac:dyDescent="0.25">
      <c r="B41" s="890" t="s">
        <v>1167</v>
      </c>
      <c r="C41" s="891">
        <v>437</v>
      </c>
      <c r="D41" s="891">
        <v>3</v>
      </c>
      <c r="E41" s="892">
        <v>440</v>
      </c>
    </row>
    <row r="42" spans="2:5" ht="15" x14ac:dyDescent="0.25">
      <c r="B42" s="890" t="s">
        <v>1168</v>
      </c>
      <c r="C42" s="891">
        <v>939</v>
      </c>
      <c r="D42" s="891">
        <v>65</v>
      </c>
      <c r="E42" s="892">
        <v>1004</v>
      </c>
    </row>
    <row r="43" spans="2:5" ht="15" x14ac:dyDescent="0.25">
      <c r="B43" s="890" t="s">
        <v>1647</v>
      </c>
      <c r="C43" s="891">
        <v>18326</v>
      </c>
      <c r="D43" s="891">
        <v>1525</v>
      </c>
      <c r="E43" s="892">
        <v>19851</v>
      </c>
    </row>
    <row r="44" spans="2:5" ht="15" x14ac:dyDescent="0.25">
      <c r="B44" s="890" t="s">
        <v>1648</v>
      </c>
      <c r="C44" s="891">
        <v>63</v>
      </c>
      <c r="D44" s="891">
        <v>0</v>
      </c>
      <c r="E44" s="892">
        <v>63</v>
      </c>
    </row>
    <row r="45" spans="2:5" ht="15" x14ac:dyDescent="0.25">
      <c r="B45" s="890" t="s">
        <v>1172</v>
      </c>
      <c r="C45" s="891">
        <v>58</v>
      </c>
      <c r="D45" s="891">
        <v>2</v>
      </c>
      <c r="E45" s="892">
        <v>60</v>
      </c>
    </row>
    <row r="46" spans="2:5" ht="15" x14ac:dyDescent="0.25">
      <c r="B46" s="890" t="s">
        <v>1649</v>
      </c>
      <c r="C46" s="891">
        <v>106</v>
      </c>
      <c r="D46" s="891">
        <v>2</v>
      </c>
      <c r="E46" s="892">
        <v>108</v>
      </c>
    </row>
    <row r="47" spans="2:5" ht="15" x14ac:dyDescent="0.25">
      <c r="B47" s="890" t="s">
        <v>1650</v>
      </c>
      <c r="C47" s="891">
        <v>74</v>
      </c>
      <c r="D47" s="891">
        <v>0</v>
      </c>
      <c r="E47" s="892">
        <v>74</v>
      </c>
    </row>
    <row r="48" spans="2:5" ht="15" x14ac:dyDescent="0.25">
      <c r="B48" s="890" t="s">
        <v>1651</v>
      </c>
      <c r="C48" s="891">
        <v>63</v>
      </c>
      <c r="D48" s="891">
        <v>0</v>
      </c>
      <c r="E48" s="892">
        <v>63</v>
      </c>
    </row>
    <row r="49" spans="2:5" ht="15" x14ac:dyDescent="0.25">
      <c r="B49" s="890" t="s">
        <v>1652</v>
      </c>
      <c r="C49" s="891">
        <v>70</v>
      </c>
      <c r="D49" s="891">
        <v>1</v>
      </c>
      <c r="E49" s="892">
        <v>71</v>
      </c>
    </row>
    <row r="50" spans="2:5" ht="15" x14ac:dyDescent="0.25">
      <c r="B50" s="890" t="s">
        <v>1653</v>
      </c>
      <c r="C50" s="891">
        <v>50</v>
      </c>
      <c r="D50" s="891">
        <v>0</v>
      </c>
      <c r="E50" s="892">
        <v>50</v>
      </c>
    </row>
    <row r="51" spans="2:5" ht="15" x14ac:dyDescent="0.25">
      <c r="B51" s="890" t="s">
        <v>1654</v>
      </c>
      <c r="C51" s="891">
        <v>75</v>
      </c>
      <c r="D51" s="891">
        <v>0</v>
      </c>
      <c r="E51" s="892">
        <v>75</v>
      </c>
    </row>
    <row r="52" spans="2:5" ht="15" x14ac:dyDescent="0.25">
      <c r="B52" s="894"/>
      <c r="C52" s="895"/>
      <c r="D52" s="895"/>
      <c r="E52" s="896"/>
    </row>
    <row r="53" spans="2:5" ht="15.75" thickBot="1" x14ac:dyDescent="0.3">
      <c r="B53" s="897"/>
      <c r="C53" s="898"/>
      <c r="D53" s="895"/>
      <c r="E53" s="899"/>
    </row>
    <row r="54" spans="2:5" ht="16.5" thickTop="1" thickBot="1" x14ac:dyDescent="0.3">
      <c r="B54" s="888" t="s">
        <v>1618</v>
      </c>
      <c r="C54" s="889" t="s">
        <v>985</v>
      </c>
      <c r="D54" s="889" t="s">
        <v>1619</v>
      </c>
      <c r="E54" s="889" t="s">
        <v>1620</v>
      </c>
    </row>
    <row r="55" spans="2:5" ht="15.75" thickTop="1" x14ac:dyDescent="0.25">
      <c r="B55" s="890" t="s">
        <v>1655</v>
      </c>
      <c r="C55" s="891">
        <v>50</v>
      </c>
      <c r="D55" s="891">
        <v>0</v>
      </c>
      <c r="E55" s="892">
        <v>50</v>
      </c>
    </row>
    <row r="56" spans="2:5" ht="15" x14ac:dyDescent="0.25">
      <c r="B56" s="890" t="s">
        <v>1656</v>
      </c>
      <c r="C56" s="891">
        <v>75</v>
      </c>
      <c r="D56" s="891">
        <v>0</v>
      </c>
      <c r="E56" s="892">
        <v>75</v>
      </c>
    </row>
    <row r="57" spans="2:5" ht="15" x14ac:dyDescent="0.25">
      <c r="B57" s="890" t="s">
        <v>1175</v>
      </c>
      <c r="C57" s="891">
        <v>951</v>
      </c>
      <c r="D57" s="891">
        <v>0</v>
      </c>
      <c r="E57" s="892">
        <v>951</v>
      </c>
    </row>
    <row r="58" spans="2:5" ht="15" x14ac:dyDescent="0.25">
      <c r="B58" s="890" t="s">
        <v>1177</v>
      </c>
      <c r="C58" s="891">
        <v>1426</v>
      </c>
      <c r="D58" s="891">
        <v>329</v>
      </c>
      <c r="E58" s="892">
        <v>1755</v>
      </c>
    </row>
    <row r="59" spans="2:5" ht="15" x14ac:dyDescent="0.25">
      <c r="B59" s="890" t="s">
        <v>1657</v>
      </c>
      <c r="C59" s="891">
        <v>2105</v>
      </c>
      <c r="D59" s="891">
        <v>362</v>
      </c>
      <c r="E59" s="892">
        <v>2467</v>
      </c>
    </row>
    <row r="60" spans="2:5" ht="15" x14ac:dyDescent="0.25">
      <c r="B60" s="890" t="s">
        <v>1658</v>
      </c>
      <c r="C60" s="891">
        <v>622</v>
      </c>
      <c r="D60" s="891">
        <v>43</v>
      </c>
      <c r="E60" s="892">
        <v>665</v>
      </c>
    </row>
    <row r="61" spans="2:5" ht="15" x14ac:dyDescent="0.25">
      <c r="B61" s="890" t="s">
        <v>156</v>
      </c>
      <c r="C61" s="891">
        <v>383</v>
      </c>
      <c r="D61" s="891">
        <v>64</v>
      </c>
      <c r="E61" s="892">
        <v>447</v>
      </c>
    </row>
    <row r="62" spans="2:5" ht="15" x14ac:dyDescent="0.25">
      <c r="B62" s="890" t="s">
        <v>1659</v>
      </c>
      <c r="C62" s="891">
        <v>560</v>
      </c>
      <c r="D62" s="891">
        <v>3</v>
      </c>
      <c r="E62" s="892">
        <v>563</v>
      </c>
    </row>
    <row r="63" spans="2:5" ht="15" x14ac:dyDescent="0.25">
      <c r="B63" s="890" t="s">
        <v>1182</v>
      </c>
      <c r="C63" s="891">
        <v>789</v>
      </c>
      <c r="D63" s="891">
        <v>42</v>
      </c>
      <c r="E63" s="892">
        <v>831</v>
      </c>
    </row>
    <row r="64" spans="2:5" ht="15" x14ac:dyDescent="0.25">
      <c r="B64" s="890" t="s">
        <v>1660</v>
      </c>
      <c r="C64" s="891">
        <v>99</v>
      </c>
      <c r="D64" s="891">
        <v>0</v>
      </c>
      <c r="E64" s="892">
        <v>99</v>
      </c>
    </row>
    <row r="65" spans="2:5" ht="15" x14ac:dyDescent="0.25">
      <c r="B65" s="890" t="s">
        <v>1184</v>
      </c>
      <c r="C65" s="891">
        <v>371</v>
      </c>
      <c r="D65" s="891">
        <v>105</v>
      </c>
      <c r="E65" s="892">
        <v>476</v>
      </c>
    </row>
    <row r="66" spans="2:5" ht="15" x14ac:dyDescent="0.25">
      <c r="B66" s="890" t="s">
        <v>1185</v>
      </c>
      <c r="C66" s="891">
        <v>10601</v>
      </c>
      <c r="D66" s="891">
        <v>588</v>
      </c>
      <c r="E66" s="892">
        <v>11189</v>
      </c>
    </row>
    <row r="67" spans="2:5" ht="15" x14ac:dyDescent="0.25">
      <c r="B67" s="890" t="s">
        <v>1661</v>
      </c>
      <c r="C67" s="891">
        <v>379</v>
      </c>
      <c r="D67" s="891">
        <v>50</v>
      </c>
      <c r="E67" s="892">
        <v>429</v>
      </c>
    </row>
    <row r="68" spans="2:5" ht="15" x14ac:dyDescent="0.25">
      <c r="B68" s="890" t="s">
        <v>1662</v>
      </c>
      <c r="C68" s="891">
        <v>346</v>
      </c>
      <c r="D68" s="891">
        <v>43</v>
      </c>
      <c r="E68" s="892">
        <v>389</v>
      </c>
    </row>
    <row r="69" spans="2:5" ht="15" x14ac:dyDescent="0.25">
      <c r="B69" s="890" t="s">
        <v>1663</v>
      </c>
      <c r="C69" s="891">
        <v>2581</v>
      </c>
      <c r="D69" s="891">
        <v>425</v>
      </c>
      <c r="E69" s="892">
        <v>3006</v>
      </c>
    </row>
    <row r="70" spans="2:5" ht="15" x14ac:dyDescent="0.25">
      <c r="B70" s="890" t="s">
        <v>1664</v>
      </c>
      <c r="C70" s="891">
        <v>119</v>
      </c>
      <c r="D70" s="891">
        <v>0</v>
      </c>
      <c r="E70" s="892">
        <v>119</v>
      </c>
    </row>
    <row r="71" spans="2:5" ht="15" x14ac:dyDescent="0.25">
      <c r="B71" s="890" t="s">
        <v>1665</v>
      </c>
      <c r="C71" s="891">
        <v>80</v>
      </c>
      <c r="D71" s="891">
        <v>1</v>
      </c>
      <c r="E71" s="892">
        <v>81</v>
      </c>
    </row>
    <row r="72" spans="2:5" ht="15" x14ac:dyDescent="0.25">
      <c r="B72" s="890" t="s">
        <v>1666</v>
      </c>
      <c r="C72" s="891">
        <v>7443</v>
      </c>
      <c r="D72" s="891">
        <v>923</v>
      </c>
      <c r="E72" s="892">
        <v>8366</v>
      </c>
    </row>
    <row r="73" spans="2:5" ht="15" x14ac:dyDescent="0.25">
      <c r="B73" s="890" t="s">
        <v>1667</v>
      </c>
      <c r="C73" s="891">
        <v>619</v>
      </c>
      <c r="D73" s="891">
        <v>50</v>
      </c>
      <c r="E73" s="892">
        <v>669</v>
      </c>
    </row>
    <row r="74" spans="2:5" ht="15" x14ac:dyDescent="0.25">
      <c r="B74" s="890" t="s">
        <v>1668</v>
      </c>
      <c r="C74" s="891">
        <v>1024</v>
      </c>
      <c r="D74" s="891">
        <v>185</v>
      </c>
      <c r="E74" s="892">
        <v>1209</v>
      </c>
    </row>
    <row r="75" spans="2:5" ht="15" x14ac:dyDescent="0.25">
      <c r="B75" s="890" t="s">
        <v>1669</v>
      </c>
      <c r="C75" s="891">
        <v>2554</v>
      </c>
      <c r="D75" s="891">
        <v>84</v>
      </c>
      <c r="E75" s="892">
        <v>2638</v>
      </c>
    </row>
    <row r="76" spans="2:5" ht="15" x14ac:dyDescent="0.25">
      <c r="B76" s="890" t="s">
        <v>1670</v>
      </c>
      <c r="C76" s="891">
        <v>665</v>
      </c>
      <c r="D76" s="891">
        <v>49</v>
      </c>
      <c r="E76" s="892">
        <v>714</v>
      </c>
    </row>
    <row r="77" spans="2:5" ht="15" x14ac:dyDescent="0.25">
      <c r="B77" s="890" t="s">
        <v>1671</v>
      </c>
      <c r="C77" s="891">
        <v>2961</v>
      </c>
      <c r="D77" s="891">
        <v>762</v>
      </c>
      <c r="E77" s="892">
        <v>3723</v>
      </c>
    </row>
    <row r="78" spans="2:5" ht="15" x14ac:dyDescent="0.25">
      <c r="B78" s="890" t="s">
        <v>1672</v>
      </c>
      <c r="C78" s="891">
        <v>1602</v>
      </c>
      <c r="D78" s="891">
        <v>97</v>
      </c>
      <c r="E78" s="892">
        <v>1699</v>
      </c>
    </row>
    <row r="79" spans="2:5" ht="15" x14ac:dyDescent="0.25">
      <c r="B79" s="890" t="s">
        <v>1673</v>
      </c>
      <c r="C79" s="891">
        <v>324</v>
      </c>
      <c r="D79" s="891">
        <v>2</v>
      </c>
      <c r="E79" s="892">
        <v>326</v>
      </c>
    </row>
    <row r="80" spans="2:5" ht="15" x14ac:dyDescent="0.25">
      <c r="B80" s="890" t="s">
        <v>1674</v>
      </c>
      <c r="C80" s="891">
        <v>263</v>
      </c>
      <c r="D80" s="891">
        <v>28</v>
      </c>
      <c r="E80" s="892">
        <v>291</v>
      </c>
    </row>
    <row r="81" spans="2:5" ht="15" x14ac:dyDescent="0.25">
      <c r="B81" s="890" t="s">
        <v>1186</v>
      </c>
      <c r="C81" s="891">
        <v>320</v>
      </c>
      <c r="D81" s="891">
        <v>57</v>
      </c>
      <c r="E81" s="892">
        <v>377</v>
      </c>
    </row>
    <row r="82" spans="2:5" ht="15" x14ac:dyDescent="0.25">
      <c r="B82" s="890" t="s">
        <v>1675</v>
      </c>
      <c r="C82" s="891">
        <v>7606</v>
      </c>
      <c r="D82" s="891">
        <v>581</v>
      </c>
      <c r="E82" s="892">
        <v>8187</v>
      </c>
    </row>
    <row r="83" spans="2:5" ht="15" x14ac:dyDescent="0.25">
      <c r="B83" s="890" t="s">
        <v>1676</v>
      </c>
      <c r="C83" s="891">
        <v>412</v>
      </c>
      <c r="D83" s="891">
        <v>21</v>
      </c>
      <c r="E83" s="892">
        <v>433</v>
      </c>
    </row>
    <row r="84" spans="2:5" ht="15" x14ac:dyDescent="0.25">
      <c r="B84" s="890" t="s">
        <v>1677</v>
      </c>
      <c r="C84" s="891">
        <v>169</v>
      </c>
      <c r="D84" s="891">
        <v>11</v>
      </c>
      <c r="E84" s="892">
        <v>180</v>
      </c>
    </row>
    <row r="85" spans="2:5" ht="15" x14ac:dyDescent="0.25">
      <c r="B85" s="890" t="s">
        <v>1678</v>
      </c>
      <c r="C85" s="891">
        <v>39</v>
      </c>
      <c r="D85" s="891">
        <v>1</v>
      </c>
      <c r="E85" s="892">
        <v>40</v>
      </c>
    </row>
    <row r="86" spans="2:5" ht="15" x14ac:dyDescent="0.25">
      <c r="B86" s="890" t="s">
        <v>1679</v>
      </c>
      <c r="C86" s="891">
        <v>71</v>
      </c>
      <c r="D86" s="891">
        <v>1</v>
      </c>
      <c r="E86" s="892">
        <v>72</v>
      </c>
    </row>
    <row r="87" spans="2:5" ht="15" x14ac:dyDescent="0.25">
      <c r="B87" s="890" t="s">
        <v>1680</v>
      </c>
      <c r="C87" s="891">
        <v>75</v>
      </c>
      <c r="D87" s="891">
        <v>0</v>
      </c>
      <c r="E87" s="892">
        <v>75</v>
      </c>
    </row>
    <row r="88" spans="2:5" ht="15" x14ac:dyDescent="0.25">
      <c r="B88" s="890" t="s">
        <v>1681</v>
      </c>
      <c r="C88" s="891">
        <v>73</v>
      </c>
      <c r="D88" s="891">
        <v>3</v>
      </c>
      <c r="E88" s="892">
        <v>76</v>
      </c>
    </row>
    <row r="89" spans="2:5" ht="15" x14ac:dyDescent="0.25">
      <c r="B89" s="890" t="s">
        <v>1682</v>
      </c>
      <c r="C89" s="891">
        <v>2462</v>
      </c>
      <c r="D89" s="891">
        <v>300</v>
      </c>
      <c r="E89" s="892">
        <v>2762</v>
      </c>
    </row>
    <row r="90" spans="2:5" ht="15" x14ac:dyDescent="0.25">
      <c r="B90" s="890" t="s">
        <v>1683</v>
      </c>
      <c r="C90" s="891">
        <v>222</v>
      </c>
      <c r="D90" s="891">
        <v>3</v>
      </c>
      <c r="E90" s="892">
        <v>225</v>
      </c>
    </row>
    <row r="91" spans="2:5" ht="15" x14ac:dyDescent="0.25">
      <c r="B91" s="890" t="s">
        <v>1684</v>
      </c>
      <c r="C91" s="891">
        <v>58</v>
      </c>
      <c r="D91" s="891">
        <v>1</v>
      </c>
      <c r="E91" s="892">
        <v>59</v>
      </c>
    </row>
    <row r="92" spans="2:5" ht="15" x14ac:dyDescent="0.25">
      <c r="B92" s="890" t="s">
        <v>1685</v>
      </c>
      <c r="C92" s="891">
        <v>3908</v>
      </c>
      <c r="D92" s="891">
        <v>115</v>
      </c>
      <c r="E92" s="892">
        <v>4023</v>
      </c>
    </row>
    <row r="93" spans="2:5" ht="15" x14ac:dyDescent="0.25">
      <c r="B93" s="890" t="s">
        <v>1189</v>
      </c>
      <c r="C93" s="891">
        <v>2902</v>
      </c>
      <c r="D93" s="891">
        <v>220</v>
      </c>
      <c r="E93" s="892">
        <v>3122</v>
      </c>
    </row>
    <row r="94" spans="2:5" ht="15" x14ac:dyDescent="0.25">
      <c r="B94" s="890" t="s">
        <v>1686</v>
      </c>
      <c r="C94" s="891">
        <v>1846</v>
      </c>
      <c r="D94" s="891">
        <v>189</v>
      </c>
      <c r="E94" s="892">
        <v>2035</v>
      </c>
    </row>
    <row r="95" spans="2:5" ht="15" x14ac:dyDescent="0.25">
      <c r="B95" s="890" t="s">
        <v>1190</v>
      </c>
      <c r="C95" s="891">
        <v>2314</v>
      </c>
      <c r="D95" s="891">
        <v>217</v>
      </c>
      <c r="E95" s="892">
        <v>2531</v>
      </c>
    </row>
    <row r="96" spans="2:5" ht="15" x14ac:dyDescent="0.25">
      <c r="B96" s="890" t="s">
        <v>1191</v>
      </c>
      <c r="C96" s="891">
        <v>1988</v>
      </c>
      <c r="D96" s="891">
        <v>323</v>
      </c>
      <c r="E96" s="892">
        <v>2311</v>
      </c>
    </row>
    <row r="97" spans="2:5" ht="15" x14ac:dyDescent="0.25">
      <c r="B97" s="890" t="s">
        <v>1192</v>
      </c>
      <c r="C97" s="891">
        <v>3086</v>
      </c>
      <c r="D97" s="891">
        <v>826</v>
      </c>
      <c r="E97" s="892">
        <v>3912</v>
      </c>
    </row>
    <row r="98" spans="2:5" ht="15" x14ac:dyDescent="0.25">
      <c r="B98" s="890" t="s">
        <v>1193</v>
      </c>
      <c r="C98" s="891">
        <v>1175</v>
      </c>
      <c r="D98" s="891">
        <v>185</v>
      </c>
      <c r="E98" s="892">
        <v>1360</v>
      </c>
    </row>
    <row r="99" spans="2:5" ht="15" x14ac:dyDescent="0.25">
      <c r="B99" s="890" t="s">
        <v>1194</v>
      </c>
      <c r="C99" s="891">
        <v>1142</v>
      </c>
      <c r="D99" s="891">
        <v>103</v>
      </c>
      <c r="E99" s="892">
        <v>1245</v>
      </c>
    </row>
    <row r="100" spans="2:5" ht="15" x14ac:dyDescent="0.25">
      <c r="B100" s="890" t="s">
        <v>1195</v>
      </c>
      <c r="C100" s="891">
        <v>1747</v>
      </c>
      <c r="D100" s="891">
        <v>56</v>
      </c>
      <c r="E100" s="892">
        <v>1803</v>
      </c>
    </row>
    <row r="101" spans="2:5" ht="15" x14ac:dyDescent="0.25">
      <c r="B101" s="890" t="s">
        <v>1687</v>
      </c>
      <c r="C101" s="891">
        <v>1153</v>
      </c>
      <c r="D101" s="891">
        <v>51</v>
      </c>
      <c r="E101" s="892">
        <v>1204</v>
      </c>
    </row>
    <row r="102" spans="2:5" ht="15" x14ac:dyDescent="0.25">
      <c r="B102" s="890" t="s">
        <v>1196</v>
      </c>
      <c r="C102" s="891">
        <v>2222</v>
      </c>
      <c r="D102" s="891">
        <v>217</v>
      </c>
      <c r="E102" s="892">
        <v>2439</v>
      </c>
    </row>
    <row r="103" spans="2:5" ht="15" x14ac:dyDescent="0.25">
      <c r="B103" s="890" t="s">
        <v>1198</v>
      </c>
      <c r="C103" s="891">
        <v>3697</v>
      </c>
      <c r="D103" s="891">
        <v>755</v>
      </c>
      <c r="E103" s="892">
        <v>4452</v>
      </c>
    </row>
    <row r="104" spans="2:5" ht="15" x14ac:dyDescent="0.25">
      <c r="B104" s="890" t="s">
        <v>1199</v>
      </c>
      <c r="C104" s="891">
        <v>3134</v>
      </c>
      <c r="D104" s="891">
        <v>360</v>
      </c>
      <c r="E104" s="892">
        <v>3494</v>
      </c>
    </row>
    <row r="105" spans="2:5" ht="15" x14ac:dyDescent="0.25">
      <c r="B105" s="890" t="s">
        <v>1688</v>
      </c>
      <c r="C105" s="891">
        <v>1260</v>
      </c>
      <c r="D105" s="891">
        <v>150</v>
      </c>
      <c r="E105" s="892">
        <v>1410</v>
      </c>
    </row>
    <row r="106" spans="2:5" ht="15" x14ac:dyDescent="0.25">
      <c r="B106" s="890" t="s">
        <v>1203</v>
      </c>
      <c r="C106" s="891">
        <v>2559</v>
      </c>
      <c r="D106" s="891">
        <v>215</v>
      </c>
      <c r="E106" s="892">
        <v>2774</v>
      </c>
    </row>
    <row r="107" spans="2:5" ht="15" x14ac:dyDescent="0.25">
      <c r="B107" s="890" t="s">
        <v>1204</v>
      </c>
      <c r="C107" s="891">
        <v>1353</v>
      </c>
      <c r="D107" s="891">
        <v>48</v>
      </c>
      <c r="E107" s="892">
        <v>1401</v>
      </c>
    </row>
    <row r="108" spans="2:5" ht="15" x14ac:dyDescent="0.25">
      <c r="B108" s="894"/>
      <c r="C108" s="895"/>
      <c r="D108" s="895"/>
      <c r="E108" s="896"/>
    </row>
    <row r="109" spans="2:5" ht="15.75" thickBot="1" x14ac:dyDescent="0.3">
      <c r="B109" s="900"/>
      <c r="C109" s="895"/>
      <c r="D109" s="895"/>
      <c r="E109" s="896"/>
    </row>
    <row r="110" spans="2:5" ht="16.5" thickTop="1" thickBot="1" x14ac:dyDescent="0.3">
      <c r="B110" s="888" t="s">
        <v>1618</v>
      </c>
      <c r="C110" s="889" t="s">
        <v>985</v>
      </c>
      <c r="D110" s="889" t="s">
        <v>1619</v>
      </c>
      <c r="E110" s="889" t="s">
        <v>1620</v>
      </c>
    </row>
    <row r="111" spans="2:5" ht="15.75" thickTop="1" x14ac:dyDescent="0.25">
      <c r="B111" s="890" t="s">
        <v>1689</v>
      </c>
      <c r="C111" s="891">
        <v>2573</v>
      </c>
      <c r="D111" s="891">
        <v>238</v>
      </c>
      <c r="E111" s="892">
        <v>2811</v>
      </c>
    </row>
    <row r="112" spans="2:5" ht="15" x14ac:dyDescent="0.25">
      <c r="B112" s="890" t="s">
        <v>1205</v>
      </c>
      <c r="C112" s="891">
        <v>1241</v>
      </c>
      <c r="D112" s="891">
        <v>198</v>
      </c>
      <c r="E112" s="892">
        <v>1439</v>
      </c>
    </row>
    <row r="113" spans="2:5" ht="15" x14ac:dyDescent="0.25">
      <c r="B113" s="890" t="s">
        <v>1690</v>
      </c>
      <c r="C113" s="891">
        <v>4781</v>
      </c>
      <c r="D113" s="891">
        <v>622</v>
      </c>
      <c r="E113" s="892">
        <v>5403</v>
      </c>
    </row>
    <row r="114" spans="2:5" ht="15" x14ac:dyDescent="0.25">
      <c r="B114" s="890" t="s">
        <v>1206</v>
      </c>
      <c r="C114" s="891">
        <v>4540</v>
      </c>
      <c r="D114" s="891">
        <v>466</v>
      </c>
      <c r="E114" s="892">
        <v>5006</v>
      </c>
    </row>
    <row r="115" spans="2:5" ht="15" x14ac:dyDescent="0.25">
      <c r="B115" s="890" t="s">
        <v>1207</v>
      </c>
      <c r="C115" s="891">
        <v>3208</v>
      </c>
      <c r="D115" s="891">
        <v>400</v>
      </c>
      <c r="E115" s="892">
        <v>3608</v>
      </c>
    </row>
    <row r="116" spans="2:5" ht="15" x14ac:dyDescent="0.25">
      <c r="B116" s="890" t="s">
        <v>1208</v>
      </c>
      <c r="C116" s="891">
        <v>4687</v>
      </c>
      <c r="D116" s="891">
        <v>509</v>
      </c>
      <c r="E116" s="892">
        <v>5196</v>
      </c>
    </row>
    <row r="117" spans="2:5" ht="15" x14ac:dyDescent="0.25">
      <c r="B117" s="890" t="s">
        <v>1209</v>
      </c>
      <c r="C117" s="891">
        <v>3755</v>
      </c>
      <c r="D117" s="891">
        <v>198</v>
      </c>
      <c r="E117" s="892">
        <v>3953</v>
      </c>
    </row>
    <row r="118" spans="2:5" ht="15" x14ac:dyDescent="0.25">
      <c r="B118" s="890" t="s">
        <v>1210</v>
      </c>
      <c r="C118" s="891">
        <v>4183</v>
      </c>
      <c r="D118" s="891">
        <v>315</v>
      </c>
      <c r="E118" s="892">
        <v>4498</v>
      </c>
    </row>
    <row r="119" spans="2:5" ht="15" x14ac:dyDescent="0.25">
      <c r="B119" s="890" t="s">
        <v>1691</v>
      </c>
      <c r="C119" s="891">
        <v>3409</v>
      </c>
      <c r="D119" s="891">
        <v>202</v>
      </c>
      <c r="E119" s="892">
        <v>3611</v>
      </c>
    </row>
    <row r="120" spans="2:5" ht="15" x14ac:dyDescent="0.25">
      <c r="B120" s="890" t="s">
        <v>1212</v>
      </c>
      <c r="C120" s="891">
        <v>2569</v>
      </c>
      <c r="D120" s="891">
        <v>221</v>
      </c>
      <c r="E120" s="892">
        <v>2790</v>
      </c>
    </row>
    <row r="121" spans="2:5" ht="15" x14ac:dyDescent="0.25">
      <c r="B121" s="890" t="s">
        <v>1213</v>
      </c>
      <c r="C121" s="891">
        <v>2297</v>
      </c>
      <c r="D121" s="891">
        <v>98</v>
      </c>
      <c r="E121" s="892">
        <v>2395</v>
      </c>
    </row>
    <row r="122" spans="2:5" ht="15" x14ac:dyDescent="0.25">
      <c r="B122" s="890" t="s">
        <v>1215</v>
      </c>
      <c r="C122" s="891">
        <v>2050</v>
      </c>
      <c r="D122" s="891">
        <v>250</v>
      </c>
      <c r="E122" s="892">
        <v>2300</v>
      </c>
    </row>
    <row r="123" spans="2:5" ht="15" x14ac:dyDescent="0.25">
      <c r="B123" s="890" t="s">
        <v>1216</v>
      </c>
      <c r="C123" s="891">
        <v>1990</v>
      </c>
      <c r="D123" s="891">
        <v>506</v>
      </c>
      <c r="E123" s="892">
        <v>2496</v>
      </c>
    </row>
    <row r="124" spans="2:5" ht="15" x14ac:dyDescent="0.25">
      <c r="B124" s="890" t="s">
        <v>1692</v>
      </c>
      <c r="C124" s="891">
        <v>3200</v>
      </c>
      <c r="D124" s="891">
        <v>311</v>
      </c>
      <c r="E124" s="892">
        <v>3511</v>
      </c>
    </row>
    <row r="125" spans="2:5" ht="15" x14ac:dyDescent="0.25">
      <c r="B125" s="890" t="s">
        <v>1693</v>
      </c>
      <c r="C125" s="891">
        <v>3570</v>
      </c>
      <c r="D125" s="891">
        <v>312</v>
      </c>
      <c r="E125" s="892">
        <v>3882</v>
      </c>
    </row>
    <row r="126" spans="2:5" ht="15" x14ac:dyDescent="0.25">
      <c r="B126" s="890" t="s">
        <v>1694</v>
      </c>
      <c r="C126" s="891">
        <v>1695</v>
      </c>
      <c r="D126" s="891">
        <v>158</v>
      </c>
      <c r="E126" s="892">
        <v>1853</v>
      </c>
    </row>
    <row r="127" spans="2:5" ht="15" x14ac:dyDescent="0.25">
      <c r="B127" s="890" t="s">
        <v>1219</v>
      </c>
      <c r="C127" s="891">
        <v>228</v>
      </c>
      <c r="D127" s="891">
        <v>18</v>
      </c>
      <c r="E127" s="892">
        <v>246</v>
      </c>
    </row>
    <row r="128" spans="2:5" ht="15" x14ac:dyDescent="0.25">
      <c r="B128" s="890" t="s">
        <v>1695</v>
      </c>
      <c r="C128" s="891">
        <v>860</v>
      </c>
      <c r="D128" s="891">
        <v>3</v>
      </c>
      <c r="E128" s="892">
        <v>863</v>
      </c>
    </row>
    <row r="129" spans="2:5" ht="15" x14ac:dyDescent="0.25">
      <c r="B129" s="890" t="s">
        <v>1221</v>
      </c>
      <c r="C129" s="891">
        <v>1536</v>
      </c>
      <c r="D129" s="891">
        <v>250</v>
      </c>
      <c r="E129" s="892">
        <v>1786</v>
      </c>
    </row>
    <row r="130" spans="2:5" ht="15" x14ac:dyDescent="0.25">
      <c r="B130" s="890" t="s">
        <v>1222</v>
      </c>
      <c r="C130" s="891">
        <v>436</v>
      </c>
      <c r="D130" s="891">
        <v>16</v>
      </c>
      <c r="E130" s="892">
        <v>452</v>
      </c>
    </row>
    <row r="131" spans="2:5" ht="15" x14ac:dyDescent="0.25">
      <c r="B131" s="890" t="s">
        <v>2290</v>
      </c>
      <c r="C131" s="891">
        <v>483</v>
      </c>
      <c r="D131" s="891">
        <v>25</v>
      </c>
      <c r="E131" s="892">
        <v>508</v>
      </c>
    </row>
    <row r="132" spans="2:5" ht="15" x14ac:dyDescent="0.25">
      <c r="B132" s="890" t="s">
        <v>1696</v>
      </c>
      <c r="C132" s="891">
        <v>123</v>
      </c>
      <c r="D132" s="891">
        <v>1</v>
      </c>
      <c r="E132" s="892">
        <v>124</v>
      </c>
    </row>
    <row r="133" spans="2:5" ht="15" x14ac:dyDescent="0.25">
      <c r="B133" s="890" t="s">
        <v>1223</v>
      </c>
      <c r="C133" s="891">
        <v>334</v>
      </c>
      <c r="D133" s="891">
        <v>2</v>
      </c>
      <c r="E133" s="892">
        <v>336</v>
      </c>
    </row>
    <row r="134" spans="2:5" ht="15" x14ac:dyDescent="0.25">
      <c r="B134" s="890" t="s">
        <v>1224</v>
      </c>
      <c r="C134" s="891">
        <v>3251</v>
      </c>
      <c r="D134" s="891">
        <v>26</v>
      </c>
      <c r="E134" s="892">
        <v>3277</v>
      </c>
    </row>
    <row r="135" spans="2:5" ht="15" x14ac:dyDescent="0.25">
      <c r="B135" s="890" t="s">
        <v>1697</v>
      </c>
      <c r="C135" s="891">
        <v>699</v>
      </c>
      <c r="D135" s="891">
        <v>21</v>
      </c>
      <c r="E135" s="892">
        <v>720</v>
      </c>
    </row>
    <row r="136" spans="2:5" ht="15" x14ac:dyDescent="0.25">
      <c r="B136" s="890" t="s">
        <v>1225</v>
      </c>
      <c r="C136" s="891">
        <v>209</v>
      </c>
      <c r="D136" s="891">
        <v>12</v>
      </c>
      <c r="E136" s="892">
        <v>221</v>
      </c>
    </row>
    <row r="137" spans="2:5" ht="16.5" customHeight="1" x14ac:dyDescent="0.25">
      <c r="B137" s="901" t="s">
        <v>1698</v>
      </c>
      <c r="C137" s="891">
        <v>132</v>
      </c>
      <c r="D137" s="891">
        <v>0</v>
      </c>
      <c r="E137" s="892">
        <v>132</v>
      </c>
    </row>
    <row r="138" spans="2:5" ht="15.75" customHeight="1" x14ac:dyDescent="0.25">
      <c r="B138" s="902" t="s">
        <v>1699</v>
      </c>
      <c r="C138" s="891">
        <v>180</v>
      </c>
      <c r="D138" s="891">
        <v>11</v>
      </c>
      <c r="E138" s="892">
        <v>191</v>
      </c>
    </row>
    <row r="139" spans="2:5" ht="15" x14ac:dyDescent="0.25">
      <c r="B139" s="890" t="s">
        <v>1700</v>
      </c>
      <c r="C139" s="891">
        <v>91</v>
      </c>
      <c r="D139" s="891">
        <v>0</v>
      </c>
      <c r="E139" s="892">
        <v>91</v>
      </c>
    </row>
    <row r="140" spans="2:5" ht="15" x14ac:dyDescent="0.25">
      <c r="B140" s="890" t="s">
        <v>1701</v>
      </c>
      <c r="C140" s="891">
        <v>197</v>
      </c>
      <c r="D140" s="891">
        <v>6</v>
      </c>
      <c r="E140" s="892">
        <v>203</v>
      </c>
    </row>
    <row r="141" spans="2:5" ht="15" x14ac:dyDescent="0.25">
      <c r="B141" s="890" t="s">
        <v>1702</v>
      </c>
      <c r="C141" s="891">
        <v>246</v>
      </c>
      <c r="D141" s="891">
        <v>1</v>
      </c>
      <c r="E141" s="892">
        <v>247</v>
      </c>
    </row>
    <row r="142" spans="2:5" ht="15" x14ac:dyDescent="0.25">
      <c r="B142" s="890" t="s">
        <v>1703</v>
      </c>
      <c r="C142" s="891">
        <v>41</v>
      </c>
      <c r="D142" s="891">
        <v>0</v>
      </c>
      <c r="E142" s="892">
        <v>41</v>
      </c>
    </row>
    <row r="143" spans="2:5" ht="15" x14ac:dyDescent="0.25">
      <c r="B143" s="890" t="s">
        <v>1704</v>
      </c>
      <c r="C143" s="891">
        <v>427</v>
      </c>
      <c r="D143" s="891">
        <v>5</v>
      </c>
      <c r="E143" s="892">
        <v>432</v>
      </c>
    </row>
    <row r="144" spans="2:5" ht="15" x14ac:dyDescent="0.25">
      <c r="B144" s="890" t="s">
        <v>1229</v>
      </c>
      <c r="C144" s="891">
        <v>261</v>
      </c>
      <c r="D144" s="891">
        <v>5</v>
      </c>
      <c r="E144" s="892">
        <v>266</v>
      </c>
    </row>
    <row r="145" spans="2:5" ht="15" x14ac:dyDescent="0.25">
      <c r="B145" s="890" t="s">
        <v>1705</v>
      </c>
      <c r="C145" s="891">
        <v>104</v>
      </c>
      <c r="D145" s="891">
        <v>3</v>
      </c>
      <c r="E145" s="892">
        <v>107</v>
      </c>
    </row>
    <row r="146" spans="2:5" ht="15" x14ac:dyDescent="0.25">
      <c r="B146" s="890" t="s">
        <v>1706</v>
      </c>
      <c r="C146" s="891">
        <v>192</v>
      </c>
      <c r="D146" s="891">
        <v>8</v>
      </c>
      <c r="E146" s="892">
        <v>200</v>
      </c>
    </row>
    <row r="147" spans="2:5" ht="15" x14ac:dyDescent="0.25">
      <c r="B147" s="890" t="s">
        <v>1707</v>
      </c>
      <c r="C147" s="891">
        <v>218</v>
      </c>
      <c r="D147" s="891">
        <v>2</v>
      </c>
      <c r="E147" s="892">
        <v>220</v>
      </c>
    </row>
    <row r="148" spans="2:5" ht="15" x14ac:dyDescent="0.25">
      <c r="B148" s="890" t="s">
        <v>1231</v>
      </c>
      <c r="C148" s="891">
        <v>204</v>
      </c>
      <c r="D148" s="891">
        <v>11</v>
      </c>
      <c r="E148" s="892">
        <v>215</v>
      </c>
    </row>
    <row r="149" spans="2:5" ht="15" x14ac:dyDescent="0.25">
      <c r="B149" s="893" t="s">
        <v>1232</v>
      </c>
      <c r="C149" s="891">
        <v>90</v>
      </c>
      <c r="D149" s="891">
        <v>3</v>
      </c>
      <c r="E149" s="892">
        <v>93</v>
      </c>
    </row>
    <row r="150" spans="2:5" ht="15" x14ac:dyDescent="0.25">
      <c r="B150" s="890" t="s">
        <v>1233</v>
      </c>
      <c r="C150" s="891">
        <v>298</v>
      </c>
      <c r="D150" s="891">
        <v>27</v>
      </c>
      <c r="E150" s="892">
        <v>325</v>
      </c>
    </row>
    <row r="151" spans="2:5" ht="15" x14ac:dyDescent="0.25">
      <c r="B151" s="890" t="s">
        <v>1708</v>
      </c>
      <c r="C151" s="891">
        <v>80</v>
      </c>
      <c r="D151" s="891">
        <v>0</v>
      </c>
      <c r="E151" s="892">
        <v>80</v>
      </c>
    </row>
    <row r="152" spans="2:5" ht="15" x14ac:dyDescent="0.25">
      <c r="B152" s="890" t="s">
        <v>1709</v>
      </c>
      <c r="C152" s="891">
        <v>105</v>
      </c>
      <c r="D152" s="891">
        <v>0</v>
      </c>
      <c r="E152" s="892">
        <v>105</v>
      </c>
    </row>
    <row r="153" spans="2:5" ht="15" x14ac:dyDescent="0.25">
      <c r="B153" s="890" t="s">
        <v>1234</v>
      </c>
      <c r="C153" s="891">
        <v>840</v>
      </c>
      <c r="D153" s="891">
        <v>38</v>
      </c>
      <c r="E153" s="892">
        <v>878</v>
      </c>
    </row>
    <row r="154" spans="2:5" ht="15" x14ac:dyDescent="0.25">
      <c r="B154" s="890" t="s">
        <v>1235</v>
      </c>
      <c r="C154" s="891">
        <v>600</v>
      </c>
      <c r="D154" s="891">
        <v>73</v>
      </c>
      <c r="E154" s="892">
        <v>673</v>
      </c>
    </row>
    <row r="155" spans="2:5" ht="15" x14ac:dyDescent="0.25">
      <c r="B155" s="890" t="s">
        <v>1710</v>
      </c>
      <c r="C155" s="891">
        <v>340</v>
      </c>
      <c r="D155" s="891">
        <v>4</v>
      </c>
      <c r="E155" s="892">
        <v>344</v>
      </c>
    </row>
    <row r="156" spans="2:5" ht="15" x14ac:dyDescent="0.25">
      <c r="B156" s="890" t="s">
        <v>1711</v>
      </c>
      <c r="C156" s="891">
        <v>777</v>
      </c>
      <c r="D156" s="891">
        <v>39</v>
      </c>
      <c r="E156" s="892">
        <v>816</v>
      </c>
    </row>
    <row r="157" spans="2:5" ht="15" x14ac:dyDescent="0.25">
      <c r="B157" s="890" t="s">
        <v>1241</v>
      </c>
      <c r="C157" s="891">
        <v>378</v>
      </c>
      <c r="D157" s="891">
        <v>24</v>
      </c>
      <c r="E157" s="892">
        <v>402</v>
      </c>
    </row>
    <row r="158" spans="2:5" ht="15" x14ac:dyDescent="0.25">
      <c r="B158" s="890" t="s">
        <v>1242</v>
      </c>
      <c r="C158" s="891">
        <v>389</v>
      </c>
      <c r="D158" s="891">
        <v>21</v>
      </c>
      <c r="E158" s="892">
        <v>410</v>
      </c>
    </row>
    <row r="159" spans="2:5" ht="15" x14ac:dyDescent="0.25">
      <c r="B159" s="890" t="s">
        <v>1712</v>
      </c>
      <c r="C159" s="891">
        <v>983</v>
      </c>
      <c r="D159" s="891">
        <v>33</v>
      </c>
      <c r="E159" s="892">
        <v>1016</v>
      </c>
    </row>
    <row r="160" spans="2:5" ht="15" x14ac:dyDescent="0.25">
      <c r="B160" s="890" t="s">
        <v>1245</v>
      </c>
      <c r="C160" s="891">
        <v>757</v>
      </c>
      <c r="D160" s="891">
        <v>72</v>
      </c>
      <c r="E160" s="892">
        <v>829</v>
      </c>
    </row>
    <row r="161" spans="2:5" ht="15" x14ac:dyDescent="0.25">
      <c r="B161" s="890" t="s">
        <v>1713</v>
      </c>
      <c r="C161" s="891">
        <v>1386</v>
      </c>
      <c r="D161" s="891">
        <v>182</v>
      </c>
      <c r="E161" s="892">
        <v>1568</v>
      </c>
    </row>
    <row r="162" spans="2:5" ht="15" x14ac:dyDescent="0.25">
      <c r="B162" s="890" t="s">
        <v>1714</v>
      </c>
      <c r="C162" s="891">
        <v>989</v>
      </c>
      <c r="D162" s="891">
        <v>126</v>
      </c>
      <c r="E162" s="892">
        <v>1115</v>
      </c>
    </row>
    <row r="163" spans="2:5" ht="15" x14ac:dyDescent="0.25">
      <c r="B163" s="890" t="s">
        <v>1247</v>
      </c>
      <c r="C163" s="891">
        <v>526</v>
      </c>
      <c r="D163" s="891">
        <v>83</v>
      </c>
      <c r="E163" s="892">
        <v>609</v>
      </c>
    </row>
    <row r="164" spans="2:5" ht="15" x14ac:dyDescent="0.25">
      <c r="B164" s="890" t="s">
        <v>1715</v>
      </c>
      <c r="C164" s="891">
        <v>460</v>
      </c>
      <c r="D164" s="891">
        <v>41</v>
      </c>
      <c r="E164" s="892">
        <v>501</v>
      </c>
    </row>
    <row r="165" spans="2:5" ht="15" x14ac:dyDescent="0.25">
      <c r="B165" s="903" t="s">
        <v>77</v>
      </c>
      <c r="C165" s="904">
        <v>194833</v>
      </c>
      <c r="D165" s="905">
        <v>18226</v>
      </c>
      <c r="E165" s="904">
        <v>213059</v>
      </c>
    </row>
    <row r="166" spans="2:5" x14ac:dyDescent="0.2">
      <c r="B166" s="22"/>
      <c r="C166" s="22"/>
      <c r="D166" s="22"/>
      <c r="E166" s="22"/>
    </row>
    <row r="167" spans="2:5" ht="28.5" customHeight="1" x14ac:dyDescent="0.2">
      <c r="B167" s="1925" t="s">
        <v>1716</v>
      </c>
      <c r="C167" s="1926"/>
      <c r="D167" s="1926"/>
      <c r="E167" s="1926"/>
    </row>
    <row r="168" spans="2:5" ht="15" x14ac:dyDescent="0.2">
      <c r="B168" s="1925" t="s">
        <v>1717</v>
      </c>
      <c r="C168" s="1926"/>
      <c r="D168" s="1926"/>
      <c r="E168" s="1926"/>
    </row>
  </sheetData>
  <mergeCells count="5">
    <mergeCell ref="B2:D2"/>
    <mergeCell ref="B3:E3"/>
    <mergeCell ref="B4:E4"/>
    <mergeCell ref="B167:E167"/>
    <mergeCell ref="B168:E168"/>
  </mergeCells>
  <hyperlinks>
    <hyperlink ref="F2" location="'Indice Total '!A181" display="Volver"/>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5"/>
  <sheetViews>
    <sheetView showGridLines="0" workbookViewId="0"/>
  </sheetViews>
  <sheetFormatPr baseColWidth="10" defaultRowHeight="12.75" x14ac:dyDescent="0.2"/>
  <cols>
    <col min="1" max="1" width="23.28515625" style="22" customWidth="1"/>
    <col min="2" max="2" width="38.85546875" style="22" customWidth="1"/>
    <col min="3" max="3" width="11.42578125" style="22"/>
    <col min="4" max="4" width="13" style="22" customWidth="1"/>
    <col min="5" max="5" width="12.7109375" style="22" customWidth="1"/>
    <col min="6" max="7" width="11.42578125" style="22"/>
    <col min="8" max="8" width="17.140625" style="22" customWidth="1"/>
    <col min="9" max="10" width="11.42578125" style="22"/>
    <col min="11" max="11" width="12.28515625" style="22" customWidth="1"/>
    <col min="12" max="16384" width="11.42578125" style="22"/>
  </cols>
  <sheetData>
    <row r="1" spans="2:13" ht="50.25" customHeight="1" x14ac:dyDescent="0.2"/>
    <row r="2" spans="2:13" ht="18" x14ac:dyDescent="0.25">
      <c r="B2" s="1597" t="s">
        <v>78</v>
      </c>
      <c r="C2" s="1597"/>
      <c r="D2" s="1597"/>
      <c r="E2" s="1597"/>
      <c r="F2" s="1597"/>
      <c r="G2" s="1597"/>
      <c r="H2" s="1597"/>
      <c r="I2" s="1" t="s">
        <v>2</v>
      </c>
    </row>
    <row r="3" spans="2:13" ht="39" customHeight="1" x14ac:dyDescent="0.25">
      <c r="B3" s="1604" t="s">
        <v>830</v>
      </c>
      <c r="C3" s="1604"/>
      <c r="D3" s="1604"/>
      <c r="E3" s="1604"/>
      <c r="F3" s="1604"/>
      <c r="G3" s="1604"/>
      <c r="H3" s="1604"/>
    </row>
    <row r="4" spans="2:13" ht="27.75" customHeight="1" thickBot="1" x14ac:dyDescent="0.25">
      <c r="B4" s="1657">
        <v>2015</v>
      </c>
      <c r="C4" s="1657"/>
      <c r="D4" s="1657"/>
      <c r="E4" s="1657"/>
      <c r="F4" s="1657"/>
      <c r="G4" s="1657"/>
      <c r="H4" s="1657"/>
    </row>
    <row r="5" spans="2:13" ht="17.25" customHeight="1" x14ac:dyDescent="0.2">
      <c r="B5" s="430"/>
      <c r="C5" s="430"/>
      <c r="D5" s="430"/>
      <c r="E5" s="430"/>
      <c r="F5" s="430"/>
      <c r="G5" s="430"/>
      <c r="H5" s="430"/>
    </row>
    <row r="6" spans="2:13" ht="15.75" x14ac:dyDescent="0.2">
      <c r="B6" s="1632" t="s">
        <v>67</v>
      </c>
      <c r="C6" s="1634" t="s">
        <v>14</v>
      </c>
      <c r="D6" s="1634"/>
      <c r="E6" s="1634"/>
      <c r="F6" s="391"/>
      <c r="G6" s="1632" t="s">
        <v>61</v>
      </c>
      <c r="H6" s="1632" t="s">
        <v>18</v>
      </c>
    </row>
    <row r="7" spans="2:13" ht="21" customHeight="1" x14ac:dyDescent="0.2">
      <c r="B7" s="1633"/>
      <c r="C7" s="11" t="s">
        <v>15</v>
      </c>
      <c r="D7" s="11" t="s">
        <v>16</v>
      </c>
      <c r="E7" s="11" t="s">
        <v>17</v>
      </c>
      <c r="F7" s="995" t="s">
        <v>65</v>
      </c>
      <c r="G7" s="1633"/>
      <c r="H7" s="1633"/>
    </row>
    <row r="8" spans="2:13" ht="19.5" customHeight="1" x14ac:dyDescent="0.25">
      <c r="B8" s="23" t="s">
        <v>28</v>
      </c>
      <c r="C8" s="24">
        <v>409.08333333333331</v>
      </c>
      <c r="D8" s="24">
        <v>624</v>
      </c>
      <c r="E8" s="24">
        <v>55.666666666666664</v>
      </c>
      <c r="F8" s="50">
        <v>4785</v>
      </c>
      <c r="G8" s="24"/>
      <c r="H8" s="53">
        <v>5873.75</v>
      </c>
      <c r="J8" s="52"/>
      <c r="K8" s="52"/>
      <c r="L8" s="52"/>
      <c r="M8" s="52"/>
    </row>
    <row r="9" spans="2:13" ht="19.5" customHeight="1" x14ac:dyDescent="0.25">
      <c r="B9" s="23" t="s">
        <v>29</v>
      </c>
      <c r="C9" s="24">
        <v>473.5</v>
      </c>
      <c r="D9" s="24">
        <v>1087.9166666666667</v>
      </c>
      <c r="E9" s="24">
        <v>90.916666666666671</v>
      </c>
      <c r="F9" s="50">
        <v>6510</v>
      </c>
      <c r="G9" s="24"/>
      <c r="H9" s="53">
        <v>8162.3333333333339</v>
      </c>
      <c r="J9" s="52"/>
      <c r="K9" s="52"/>
      <c r="L9" s="52"/>
      <c r="M9" s="52"/>
    </row>
    <row r="10" spans="2:13" ht="19.5" customHeight="1" x14ac:dyDescent="0.25">
      <c r="B10" s="23" t="s">
        <v>30</v>
      </c>
      <c r="C10" s="24">
        <v>1004</v>
      </c>
      <c r="D10" s="24">
        <v>1494.5</v>
      </c>
      <c r="E10" s="24">
        <v>381.16666666666669</v>
      </c>
      <c r="F10" s="50">
        <v>10155</v>
      </c>
      <c r="G10" s="24">
        <v>1</v>
      </c>
      <c r="H10" s="53">
        <v>13035.666666666666</v>
      </c>
      <c r="J10" s="51"/>
      <c r="K10" s="52"/>
      <c r="L10" s="52"/>
      <c r="M10" s="52"/>
    </row>
    <row r="11" spans="2:13" ht="19.5" customHeight="1" x14ac:dyDescent="0.25">
      <c r="B11" s="23" t="s">
        <v>31</v>
      </c>
      <c r="C11" s="24">
        <v>630.33333333333337</v>
      </c>
      <c r="D11" s="24">
        <v>596.75</v>
      </c>
      <c r="E11" s="24">
        <v>24.25</v>
      </c>
      <c r="F11" s="50">
        <v>4201</v>
      </c>
      <c r="G11" s="24">
        <v>1</v>
      </c>
      <c r="H11" s="53">
        <v>5453.3333333333339</v>
      </c>
      <c r="J11" s="51"/>
      <c r="K11" s="52"/>
      <c r="L11" s="52"/>
      <c r="M11" s="52"/>
    </row>
    <row r="12" spans="2:13" ht="19.5" customHeight="1" x14ac:dyDescent="0.25">
      <c r="B12" s="23" t="s">
        <v>32</v>
      </c>
      <c r="C12" s="24">
        <v>1852.4166666666667</v>
      </c>
      <c r="D12" s="24">
        <v>2077.4166666666665</v>
      </c>
      <c r="E12" s="24">
        <v>38.583333333333336</v>
      </c>
      <c r="F12" s="50">
        <v>11995</v>
      </c>
      <c r="G12" s="24"/>
      <c r="H12" s="53">
        <v>15963.416666666666</v>
      </c>
      <c r="J12" s="52"/>
      <c r="K12" s="52"/>
      <c r="L12" s="52"/>
      <c r="M12" s="52"/>
    </row>
    <row r="13" spans="2:13" ht="19.5" customHeight="1" x14ac:dyDescent="0.25">
      <c r="B13" s="23" t="s">
        <v>33</v>
      </c>
      <c r="C13" s="24">
        <v>2356.0833333333335</v>
      </c>
      <c r="D13" s="24">
        <v>5303.166666666667</v>
      </c>
      <c r="E13" s="24">
        <v>6961.916666666667</v>
      </c>
      <c r="F13" s="50">
        <v>35013</v>
      </c>
      <c r="G13" s="24">
        <v>1</v>
      </c>
      <c r="H13" s="53">
        <v>49635.166666666672</v>
      </c>
      <c r="J13" s="51"/>
      <c r="K13" s="52"/>
      <c r="L13" s="52"/>
      <c r="M13" s="52"/>
    </row>
    <row r="14" spans="2:13" ht="19.5" customHeight="1" x14ac:dyDescent="0.25">
      <c r="B14" s="23" t="s">
        <v>34</v>
      </c>
      <c r="C14" s="24">
        <v>2666.75</v>
      </c>
      <c r="D14" s="24">
        <v>3704.1666666666665</v>
      </c>
      <c r="E14" s="24">
        <v>125.91666666666667</v>
      </c>
      <c r="F14" s="50">
        <v>16831</v>
      </c>
      <c r="G14" s="24">
        <v>1</v>
      </c>
      <c r="H14" s="53">
        <v>23328.833333333332</v>
      </c>
      <c r="J14" s="51"/>
      <c r="K14" s="52"/>
      <c r="L14" s="52"/>
      <c r="M14" s="52"/>
    </row>
    <row r="15" spans="2:13" ht="19.5" customHeight="1" x14ac:dyDescent="0.25">
      <c r="B15" s="23" t="s">
        <v>35</v>
      </c>
      <c r="C15" s="24">
        <v>2324.8333333333335</v>
      </c>
      <c r="D15" s="24">
        <v>4748.916666666667</v>
      </c>
      <c r="E15" s="24">
        <v>425.25</v>
      </c>
      <c r="F15" s="50">
        <v>20142</v>
      </c>
      <c r="G15" s="24"/>
      <c r="H15" s="53">
        <v>27641</v>
      </c>
      <c r="J15" s="52"/>
      <c r="K15" s="52"/>
      <c r="L15" s="52"/>
      <c r="M15" s="52"/>
    </row>
    <row r="16" spans="2:13" ht="19.5" customHeight="1" x14ac:dyDescent="0.25">
      <c r="B16" s="23" t="s">
        <v>36</v>
      </c>
      <c r="C16" s="24">
        <v>5529.083333333333</v>
      </c>
      <c r="D16" s="24">
        <v>6524.333333333333</v>
      </c>
      <c r="E16" s="24">
        <v>979.41666666666663</v>
      </c>
      <c r="F16" s="50">
        <v>32459</v>
      </c>
      <c r="G16" s="24"/>
      <c r="H16" s="53">
        <v>45491.833333333328</v>
      </c>
      <c r="J16" s="52"/>
      <c r="K16" s="52"/>
      <c r="L16" s="52"/>
      <c r="M16" s="52"/>
    </row>
    <row r="17" spans="2:13" ht="19.5" customHeight="1" x14ac:dyDescent="0.25">
      <c r="B17" s="23" t="s">
        <v>37</v>
      </c>
      <c r="C17" s="24">
        <v>1507.9166666666667</v>
      </c>
      <c r="D17" s="24">
        <v>3533.9166666666665</v>
      </c>
      <c r="E17" s="24">
        <v>14.833333333333334</v>
      </c>
      <c r="F17" s="50">
        <v>15577</v>
      </c>
      <c r="G17" s="24"/>
      <c r="H17" s="53">
        <v>20633.666666666664</v>
      </c>
      <c r="J17" s="52"/>
      <c r="K17" s="52"/>
      <c r="L17" s="52"/>
      <c r="M17" s="52"/>
    </row>
    <row r="18" spans="2:13" ht="19.5" customHeight="1" x14ac:dyDescent="0.25">
      <c r="B18" s="23" t="s">
        <v>38</v>
      </c>
      <c r="C18" s="24">
        <v>1087.25</v>
      </c>
      <c r="D18" s="24">
        <v>1262.1666666666667</v>
      </c>
      <c r="E18" s="24">
        <v>28.583333333333332</v>
      </c>
      <c r="F18" s="50">
        <v>6695</v>
      </c>
      <c r="G18" s="24"/>
      <c r="H18" s="53">
        <v>9073</v>
      </c>
      <c r="J18" s="51"/>
      <c r="K18" s="52"/>
      <c r="L18" s="52"/>
      <c r="M18" s="52"/>
    </row>
    <row r="19" spans="2:13" ht="19.5" customHeight="1" x14ac:dyDescent="0.25">
      <c r="B19" s="26" t="s">
        <v>39</v>
      </c>
      <c r="C19" s="24">
        <v>1905.9166666666667</v>
      </c>
      <c r="D19" s="24">
        <v>3744.3333333333335</v>
      </c>
      <c r="E19" s="24">
        <v>662.75</v>
      </c>
      <c r="F19" s="50">
        <v>15854</v>
      </c>
      <c r="G19" s="24"/>
      <c r="H19" s="53">
        <v>22167</v>
      </c>
      <c r="J19" s="51"/>
      <c r="K19" s="52"/>
      <c r="L19" s="52"/>
      <c r="M19" s="52"/>
    </row>
    <row r="20" spans="2:13" ht="19.5" customHeight="1" x14ac:dyDescent="0.25">
      <c r="B20" s="26" t="s">
        <v>68</v>
      </c>
      <c r="C20" s="24">
        <v>207.25</v>
      </c>
      <c r="D20" s="24">
        <v>442.66666666666669</v>
      </c>
      <c r="E20" s="24">
        <v>22.833333333333332</v>
      </c>
      <c r="F20" s="50">
        <v>1811</v>
      </c>
      <c r="G20" s="24"/>
      <c r="H20" s="53">
        <v>2483.75</v>
      </c>
      <c r="J20" s="52"/>
      <c r="K20" s="52"/>
      <c r="L20" s="52"/>
      <c r="M20" s="52"/>
    </row>
    <row r="21" spans="2:13" ht="19.5" customHeight="1" x14ac:dyDescent="0.25">
      <c r="B21" s="23" t="s">
        <v>41</v>
      </c>
      <c r="C21" s="24">
        <v>354</v>
      </c>
      <c r="D21" s="24">
        <v>479.25</v>
      </c>
      <c r="E21" s="24">
        <v>725.41666666666663</v>
      </c>
      <c r="F21" s="50">
        <v>3991</v>
      </c>
      <c r="G21" s="24"/>
      <c r="H21" s="53">
        <v>5549.6666666666661</v>
      </c>
      <c r="J21" s="52"/>
      <c r="K21" s="52"/>
      <c r="L21" s="52"/>
      <c r="M21" s="52"/>
    </row>
    <row r="22" spans="2:13" ht="19.5" customHeight="1" x14ac:dyDescent="0.25">
      <c r="B22" s="23" t="s">
        <v>42</v>
      </c>
      <c r="C22" s="24">
        <v>31180</v>
      </c>
      <c r="D22" s="24">
        <v>42116.666666666664</v>
      </c>
      <c r="E22" s="24">
        <v>5587.5</v>
      </c>
      <c r="F22" s="50">
        <v>161140</v>
      </c>
      <c r="G22" s="24">
        <v>1</v>
      </c>
      <c r="H22" s="53">
        <v>240025.16666666666</v>
      </c>
      <c r="J22" s="51"/>
      <c r="K22" s="52"/>
      <c r="L22" s="52"/>
      <c r="M22" s="52"/>
    </row>
    <row r="23" spans="2:13" ht="24" customHeight="1" x14ac:dyDescent="0.25">
      <c r="B23" s="4" t="s">
        <v>18</v>
      </c>
      <c r="C23" s="48">
        <v>53488.416666666672</v>
      </c>
      <c r="D23" s="48">
        <v>77740.166666666657</v>
      </c>
      <c r="E23" s="48">
        <v>16125.000000000002</v>
      </c>
      <c r="F23" s="48">
        <v>347159</v>
      </c>
      <c r="G23" s="48">
        <v>5</v>
      </c>
      <c r="H23" s="53">
        <v>494517.58333333331</v>
      </c>
      <c r="I23" s="28"/>
      <c r="J23" s="52"/>
      <c r="K23" s="52"/>
      <c r="L23" s="52"/>
      <c r="M23" s="52"/>
    </row>
    <row r="24" spans="2:13" x14ac:dyDescent="0.2">
      <c r="H24" s="28"/>
    </row>
    <row r="25" spans="2:13" x14ac:dyDescent="0.2">
      <c r="F25" s="28"/>
    </row>
  </sheetData>
  <mergeCells count="7">
    <mergeCell ref="B2:H2"/>
    <mergeCell ref="B3:H3"/>
    <mergeCell ref="B4:H4"/>
    <mergeCell ref="B6:B7"/>
    <mergeCell ref="C6:E6"/>
    <mergeCell ref="G6:G7"/>
    <mergeCell ref="H6:H7"/>
  </mergeCells>
  <hyperlinks>
    <hyperlink ref="I2" location="'Indice Total '!A1" display="Volver"/>
  </hyperlinks>
  <pageMargins left="0.70866141732283472" right="0.70866141732283472" top="0.74803149606299213" bottom="0.74803149606299213" header="0.31496062992125984" footer="0.31496062992125984"/>
  <pageSetup orientation="landscape" r:id="rId1"/>
  <drawing r:id="rId2"/>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89"/>
  <sheetViews>
    <sheetView showGridLines="0" zoomScaleNormal="100" workbookViewId="0"/>
  </sheetViews>
  <sheetFormatPr baseColWidth="10" defaultRowHeight="12.75" x14ac:dyDescent="0.2"/>
  <cols>
    <col min="1" max="1" width="23.5703125" style="1158" customWidth="1"/>
    <col min="2" max="2" width="63" style="1158" customWidth="1"/>
    <col min="3" max="3" width="13.140625" style="1158" customWidth="1"/>
    <col min="4" max="4" width="12.7109375" style="1158" customWidth="1"/>
    <col min="5" max="5" width="12" style="1158" customWidth="1"/>
    <col min="6" max="6" width="12.5703125" style="1158" customWidth="1"/>
    <col min="7" max="7" width="13.140625" style="1158" customWidth="1"/>
    <col min="8" max="8" width="11.42578125" style="1158"/>
    <col min="9" max="9" width="12.7109375" style="1158" customWidth="1"/>
    <col min="10" max="11" width="12.85546875" style="1158" customWidth="1"/>
    <col min="12" max="12" width="13" style="1158" customWidth="1"/>
    <col min="13" max="13" width="12.85546875" style="1158" customWidth="1"/>
    <col min="14" max="14" width="14.140625" style="1158" customWidth="1"/>
    <col min="15" max="16384" width="11.42578125" style="1158"/>
  </cols>
  <sheetData>
    <row r="1" spans="2:15" ht="49.5" customHeight="1" x14ac:dyDescent="0.2"/>
    <row r="2" spans="2:15" ht="18" x14ac:dyDescent="0.25">
      <c r="B2" s="1599" t="s">
        <v>2329</v>
      </c>
      <c r="C2" s="1929"/>
      <c r="D2" s="1929"/>
      <c r="E2" s="1930"/>
      <c r="F2" s="1930"/>
      <c r="G2" s="1930"/>
      <c r="H2" s="1930"/>
      <c r="I2" s="1930"/>
      <c r="J2" s="1930"/>
      <c r="K2" s="1930"/>
      <c r="L2" s="1930"/>
      <c r="M2" s="1930"/>
      <c r="N2" s="1930"/>
      <c r="O2" s="1" t="s">
        <v>2</v>
      </c>
    </row>
    <row r="3" spans="2:15" ht="38.25" customHeight="1" x14ac:dyDescent="0.25">
      <c r="B3" s="1931" t="s">
        <v>1718</v>
      </c>
      <c r="C3" s="1932"/>
      <c r="D3" s="1932"/>
      <c r="E3" s="1932"/>
      <c r="F3" s="1932"/>
      <c r="G3" s="1932"/>
      <c r="H3" s="1932"/>
      <c r="I3" s="1932"/>
      <c r="J3" s="1932"/>
      <c r="K3" s="1932"/>
      <c r="L3" s="1932"/>
      <c r="M3" s="1932"/>
      <c r="N3" s="1932"/>
    </row>
    <row r="4" spans="2:15" ht="16.5" thickBot="1" x14ac:dyDescent="0.3">
      <c r="B4" s="1933">
        <v>2015</v>
      </c>
      <c r="C4" s="1934"/>
      <c r="D4" s="1934"/>
      <c r="E4" s="1934"/>
      <c r="F4" s="1934"/>
      <c r="G4" s="1934"/>
      <c r="H4" s="1934"/>
      <c r="I4" s="1934"/>
      <c r="J4" s="1934"/>
      <c r="K4" s="1934"/>
      <c r="L4" s="1934"/>
      <c r="M4" s="1934"/>
      <c r="N4" s="1934"/>
    </row>
    <row r="5" spans="2:15" ht="16.5" thickBot="1" x14ac:dyDescent="0.3">
      <c r="B5" s="1935" t="s">
        <v>1719</v>
      </c>
      <c r="C5" s="1935"/>
      <c r="D5" s="1935"/>
      <c r="E5" s="1935"/>
      <c r="F5" s="1935"/>
      <c r="G5" s="1935"/>
      <c r="H5" s="1935"/>
      <c r="I5" s="1935"/>
      <c r="J5" s="1935"/>
      <c r="K5" s="1935"/>
      <c r="L5" s="1935"/>
      <c r="M5" s="1935"/>
      <c r="N5" s="1935"/>
    </row>
    <row r="6" spans="2:15" ht="40.5" customHeight="1" thickTop="1" thickBot="1" x14ac:dyDescent="0.3">
      <c r="B6" s="906" t="s">
        <v>1720</v>
      </c>
      <c r="C6" s="907" t="s">
        <v>1721</v>
      </c>
      <c r="D6" s="907" t="s">
        <v>1722</v>
      </c>
      <c r="E6" s="907" t="s">
        <v>1723</v>
      </c>
      <c r="F6" s="907" t="s">
        <v>1724</v>
      </c>
      <c r="G6" s="907" t="s">
        <v>995</v>
      </c>
      <c r="H6" s="907" t="s">
        <v>1725</v>
      </c>
      <c r="I6" s="908" t="s">
        <v>1726</v>
      </c>
      <c r="J6" s="908" t="s">
        <v>1727</v>
      </c>
      <c r="K6" s="907" t="s">
        <v>1728</v>
      </c>
      <c r="L6" s="907" t="s">
        <v>1729</v>
      </c>
      <c r="M6" s="907" t="s">
        <v>1730</v>
      </c>
      <c r="N6" s="907" t="s">
        <v>1731</v>
      </c>
    </row>
    <row r="7" spans="2:15" ht="15.75" thickTop="1" x14ac:dyDescent="0.25">
      <c r="B7" s="890" t="s">
        <v>1732</v>
      </c>
      <c r="C7" s="909"/>
      <c r="D7" s="909"/>
      <c r="E7" s="910"/>
      <c r="F7" s="909"/>
      <c r="G7" s="911"/>
      <c r="H7" s="909"/>
      <c r="I7" s="909"/>
      <c r="J7" s="909"/>
      <c r="K7" s="909"/>
      <c r="L7" s="910"/>
      <c r="M7" s="911"/>
      <c r="N7" s="912"/>
    </row>
    <row r="8" spans="2:15" ht="15" x14ac:dyDescent="0.25">
      <c r="B8" s="890" t="s">
        <v>1733</v>
      </c>
      <c r="C8" s="909">
        <v>19.8</v>
      </c>
      <c r="D8" s="909">
        <v>8.1999999999999993</v>
      </c>
      <c r="E8" s="910">
        <v>0</v>
      </c>
      <c r="F8" s="909">
        <v>0</v>
      </c>
      <c r="G8" s="911">
        <v>28</v>
      </c>
      <c r="H8" s="909">
        <v>0.8</v>
      </c>
      <c r="I8" s="909">
        <v>14.6</v>
      </c>
      <c r="J8" s="909">
        <v>1.3</v>
      </c>
      <c r="K8" s="909">
        <v>10</v>
      </c>
      <c r="L8" s="910">
        <v>0</v>
      </c>
      <c r="M8" s="911">
        <v>26.7</v>
      </c>
      <c r="N8" s="912">
        <v>1.3000000000000007</v>
      </c>
    </row>
    <row r="9" spans="2:15" ht="15" x14ac:dyDescent="0.25">
      <c r="B9" s="890" t="s">
        <v>1623</v>
      </c>
      <c r="C9" s="909">
        <v>28.5</v>
      </c>
      <c r="D9" s="909">
        <v>13</v>
      </c>
      <c r="E9" s="909">
        <v>1.5</v>
      </c>
      <c r="F9" s="909">
        <v>0.1</v>
      </c>
      <c r="G9" s="911">
        <v>43.1</v>
      </c>
      <c r="H9" s="909">
        <v>2.1</v>
      </c>
      <c r="I9" s="909">
        <v>25.5</v>
      </c>
      <c r="J9" s="909">
        <v>2.1</v>
      </c>
      <c r="K9" s="909">
        <v>12</v>
      </c>
      <c r="L9" s="910">
        <v>0</v>
      </c>
      <c r="M9" s="911">
        <v>41.7</v>
      </c>
      <c r="N9" s="912">
        <v>1.3999999999999986</v>
      </c>
    </row>
    <row r="10" spans="2:15" ht="15" x14ac:dyDescent="0.25">
      <c r="B10" s="890" t="s">
        <v>1624</v>
      </c>
      <c r="C10" s="909">
        <v>383.5</v>
      </c>
      <c r="D10" s="909">
        <v>294.39999999999998</v>
      </c>
      <c r="E10" s="909">
        <v>64.599999999999994</v>
      </c>
      <c r="F10" s="909">
        <v>1.3</v>
      </c>
      <c r="G10" s="911">
        <v>743.8</v>
      </c>
      <c r="H10" s="910">
        <v>0</v>
      </c>
      <c r="I10" s="909">
        <v>458</v>
      </c>
      <c r="J10" s="909">
        <v>83.2</v>
      </c>
      <c r="K10" s="909">
        <v>176.4</v>
      </c>
      <c r="L10" s="910">
        <v>0</v>
      </c>
      <c r="M10" s="911">
        <v>717.6</v>
      </c>
      <c r="N10" s="912">
        <v>26.199999999999932</v>
      </c>
    </row>
    <row r="11" spans="2:15" ht="15" x14ac:dyDescent="0.25">
      <c r="B11" s="890" t="s">
        <v>2288</v>
      </c>
      <c r="C11" s="909">
        <v>191.7</v>
      </c>
      <c r="D11" s="909">
        <v>122</v>
      </c>
      <c r="E11" s="909">
        <v>52.8</v>
      </c>
      <c r="F11" s="909">
        <v>4.0999999999999996</v>
      </c>
      <c r="G11" s="911">
        <v>370.6</v>
      </c>
      <c r="H11" s="909">
        <v>17.899999999999999</v>
      </c>
      <c r="I11" s="909">
        <v>176.1</v>
      </c>
      <c r="J11" s="909">
        <v>139.19999999999999</v>
      </c>
      <c r="K11" s="909">
        <v>13.4</v>
      </c>
      <c r="L11" s="910">
        <v>0</v>
      </c>
      <c r="M11" s="911">
        <v>346.59999999999997</v>
      </c>
      <c r="N11" s="912">
        <v>24.000000000000057</v>
      </c>
    </row>
    <row r="12" spans="2:15" ht="15" x14ac:dyDescent="0.25">
      <c r="B12" s="890" t="s">
        <v>1734</v>
      </c>
      <c r="C12" s="909"/>
      <c r="D12" s="909"/>
      <c r="E12" s="909"/>
      <c r="F12" s="909"/>
      <c r="G12" s="911"/>
      <c r="H12" s="909"/>
      <c r="I12" s="910"/>
      <c r="J12" s="909"/>
      <c r="K12" s="909"/>
      <c r="L12" s="909"/>
      <c r="M12" s="911"/>
      <c r="N12" s="912"/>
    </row>
    <row r="13" spans="2:15" ht="15" x14ac:dyDescent="0.25">
      <c r="B13" s="890" t="s">
        <v>1735</v>
      </c>
      <c r="C13" s="909">
        <v>19.399999999999999</v>
      </c>
      <c r="D13" s="909">
        <v>12.5</v>
      </c>
      <c r="E13" s="909">
        <v>0.3</v>
      </c>
      <c r="F13" s="909">
        <v>0.1</v>
      </c>
      <c r="G13" s="911">
        <v>32.299999999999997</v>
      </c>
      <c r="H13" s="909">
        <v>13.2</v>
      </c>
      <c r="I13" s="910">
        <v>0</v>
      </c>
      <c r="J13" s="909">
        <v>5.0999999999999996</v>
      </c>
      <c r="K13" s="909">
        <v>12</v>
      </c>
      <c r="L13" s="910">
        <v>0</v>
      </c>
      <c r="M13" s="911">
        <v>30.299999999999997</v>
      </c>
      <c r="N13" s="912">
        <v>2</v>
      </c>
    </row>
    <row r="14" spans="2:15" ht="15" x14ac:dyDescent="0.25">
      <c r="B14" s="890" t="s">
        <v>1736</v>
      </c>
      <c r="C14" s="909">
        <v>16.2</v>
      </c>
      <c r="D14" s="909">
        <v>11.5</v>
      </c>
      <c r="E14" s="909">
        <v>0.3</v>
      </c>
      <c r="F14" s="909">
        <v>0.4</v>
      </c>
      <c r="G14" s="911">
        <v>28.4</v>
      </c>
      <c r="H14" s="909">
        <v>15.3</v>
      </c>
      <c r="I14" s="910">
        <v>0</v>
      </c>
      <c r="J14" s="909">
        <v>2.7</v>
      </c>
      <c r="K14" s="909">
        <v>9.6999999999999993</v>
      </c>
      <c r="L14" s="910">
        <v>0</v>
      </c>
      <c r="M14" s="911">
        <v>27.7</v>
      </c>
      <c r="N14" s="912">
        <v>0.69999999999999929</v>
      </c>
    </row>
    <row r="15" spans="2:15" ht="15" x14ac:dyDescent="0.25">
      <c r="B15" s="890" t="s">
        <v>1737</v>
      </c>
      <c r="C15" s="909">
        <v>109.8</v>
      </c>
      <c r="D15" s="909">
        <v>36.700000000000003</v>
      </c>
      <c r="E15" s="909">
        <v>5</v>
      </c>
      <c r="F15" s="909">
        <v>2.4</v>
      </c>
      <c r="G15" s="911">
        <v>153.9</v>
      </c>
      <c r="H15" s="909">
        <v>46.5</v>
      </c>
      <c r="I15" s="909">
        <v>72.7</v>
      </c>
      <c r="J15" s="909">
        <v>8.6</v>
      </c>
      <c r="K15" s="909">
        <v>22.9</v>
      </c>
      <c r="L15" s="910">
        <v>0</v>
      </c>
      <c r="M15" s="911">
        <v>150.69999999999999</v>
      </c>
      <c r="N15" s="912">
        <v>3.2000000000000171</v>
      </c>
    </row>
    <row r="16" spans="2:15" ht="15" x14ac:dyDescent="0.25">
      <c r="B16" s="890" t="s">
        <v>1156</v>
      </c>
      <c r="C16" s="909">
        <v>24</v>
      </c>
      <c r="D16" s="909">
        <v>7.6</v>
      </c>
      <c r="E16" s="909">
        <v>0.3</v>
      </c>
      <c r="F16" s="909">
        <v>0.1</v>
      </c>
      <c r="G16" s="911">
        <v>32</v>
      </c>
      <c r="H16" s="909">
        <v>5.5</v>
      </c>
      <c r="I16" s="909">
        <v>24.2</v>
      </c>
      <c r="J16" s="910">
        <v>0.1</v>
      </c>
      <c r="K16" s="909">
        <v>1.2</v>
      </c>
      <c r="L16" s="910">
        <v>0</v>
      </c>
      <c r="M16" s="911">
        <v>31</v>
      </c>
      <c r="N16" s="912">
        <v>1</v>
      </c>
    </row>
    <row r="17" spans="2:14" ht="15" x14ac:dyDescent="0.25">
      <c r="B17" s="890" t="s">
        <v>1738</v>
      </c>
      <c r="C17" s="909">
        <v>26.6</v>
      </c>
      <c r="D17" s="909">
        <v>12.4</v>
      </c>
      <c r="E17" s="909">
        <v>1.1000000000000001</v>
      </c>
      <c r="F17" s="909">
        <v>1</v>
      </c>
      <c r="G17" s="911">
        <v>41.1</v>
      </c>
      <c r="H17" s="909">
        <v>3.5</v>
      </c>
      <c r="I17" s="909">
        <v>19.5</v>
      </c>
      <c r="J17" s="909">
        <v>4.0999999999999996</v>
      </c>
      <c r="K17" s="909">
        <v>8</v>
      </c>
      <c r="L17" s="910">
        <v>0</v>
      </c>
      <c r="M17" s="911">
        <v>35.1</v>
      </c>
      <c r="N17" s="912">
        <v>6</v>
      </c>
    </row>
    <row r="18" spans="2:14" ht="15" x14ac:dyDescent="0.25">
      <c r="B18" s="890" t="s">
        <v>1628</v>
      </c>
      <c r="C18" s="909">
        <v>25.5</v>
      </c>
      <c r="D18" s="909">
        <v>10.3</v>
      </c>
      <c r="E18" s="910">
        <v>0.1</v>
      </c>
      <c r="F18" s="909">
        <v>0.5</v>
      </c>
      <c r="G18" s="911">
        <v>36.4</v>
      </c>
      <c r="H18" s="910">
        <v>0</v>
      </c>
      <c r="I18" s="909">
        <v>28.9</v>
      </c>
      <c r="J18" s="909">
        <v>3.7</v>
      </c>
      <c r="K18" s="909">
        <v>8.9</v>
      </c>
      <c r="L18" s="910">
        <v>0</v>
      </c>
      <c r="M18" s="911">
        <v>41.5</v>
      </c>
      <c r="N18" s="912">
        <v>-5.1000000000000014</v>
      </c>
    </row>
    <row r="19" spans="2:14" ht="15" x14ac:dyDescent="0.25">
      <c r="B19" s="890" t="s">
        <v>1159</v>
      </c>
      <c r="C19" s="909">
        <v>138.1</v>
      </c>
      <c r="D19" s="909">
        <v>55</v>
      </c>
      <c r="E19" s="909">
        <v>1.6</v>
      </c>
      <c r="F19" s="909">
        <v>0.3</v>
      </c>
      <c r="G19" s="911">
        <v>195</v>
      </c>
      <c r="H19" s="909">
        <v>2.4</v>
      </c>
      <c r="I19" s="909">
        <v>140.19999999999999</v>
      </c>
      <c r="J19" s="909">
        <v>9.1</v>
      </c>
      <c r="K19" s="909">
        <v>45</v>
      </c>
      <c r="L19" s="910">
        <v>0</v>
      </c>
      <c r="M19" s="911">
        <v>196.7</v>
      </c>
      <c r="N19" s="912">
        <v>-1.6999999999999886</v>
      </c>
    </row>
    <row r="20" spans="2:14" ht="15" x14ac:dyDescent="0.25">
      <c r="B20" s="893" t="s">
        <v>1739</v>
      </c>
      <c r="C20" s="909"/>
      <c r="D20" s="909"/>
      <c r="E20" s="909"/>
      <c r="F20" s="909"/>
      <c r="G20" s="911"/>
      <c r="H20" s="909"/>
      <c r="I20" s="909"/>
      <c r="J20" s="909"/>
      <c r="K20" s="909"/>
      <c r="L20" s="910"/>
      <c r="M20" s="911"/>
      <c r="N20" s="912"/>
    </row>
    <row r="21" spans="2:14" ht="15" x14ac:dyDescent="0.25">
      <c r="B21" s="890" t="s">
        <v>1740</v>
      </c>
      <c r="C21" s="909">
        <v>9.1999999999999993</v>
      </c>
      <c r="D21" s="909">
        <v>6.5</v>
      </c>
      <c r="E21" s="909">
        <v>0</v>
      </c>
      <c r="F21" s="909">
        <v>0.5</v>
      </c>
      <c r="G21" s="911">
        <v>16.2</v>
      </c>
      <c r="H21" s="909">
        <v>0</v>
      </c>
      <c r="I21" s="909">
        <v>11.6</v>
      </c>
      <c r="J21" s="909">
        <v>0</v>
      </c>
      <c r="K21" s="909">
        <v>3.4</v>
      </c>
      <c r="L21" s="909">
        <v>0</v>
      </c>
      <c r="M21" s="911">
        <v>15</v>
      </c>
      <c r="N21" s="912">
        <v>1.1999999999999993</v>
      </c>
    </row>
    <row r="22" spans="2:14" ht="15" x14ac:dyDescent="0.25">
      <c r="B22" s="893" t="s">
        <v>1631</v>
      </c>
      <c r="C22" s="909">
        <v>28.8</v>
      </c>
      <c r="D22" s="909">
        <v>11</v>
      </c>
      <c r="E22" s="910">
        <v>0</v>
      </c>
      <c r="F22" s="909">
        <v>1.2</v>
      </c>
      <c r="G22" s="911">
        <v>41</v>
      </c>
      <c r="H22" s="910">
        <v>0</v>
      </c>
      <c r="I22" s="909">
        <v>29.1</v>
      </c>
      <c r="J22" s="909">
        <v>2.7</v>
      </c>
      <c r="K22" s="909">
        <v>8.8000000000000007</v>
      </c>
      <c r="L22" s="910">
        <v>0</v>
      </c>
      <c r="M22" s="911">
        <v>40.6</v>
      </c>
      <c r="N22" s="912">
        <v>0.39999999999999858</v>
      </c>
    </row>
    <row r="23" spans="2:14" ht="15" x14ac:dyDescent="0.25">
      <c r="B23" s="890" t="s">
        <v>1741</v>
      </c>
      <c r="C23" s="909">
        <v>37.299999999999997</v>
      </c>
      <c r="D23" s="909">
        <v>25.6</v>
      </c>
      <c r="E23" s="910">
        <v>0</v>
      </c>
      <c r="F23" s="909">
        <v>0.6</v>
      </c>
      <c r="G23" s="911">
        <v>63.5</v>
      </c>
      <c r="H23" s="909">
        <v>39.9</v>
      </c>
      <c r="I23" s="910">
        <v>0</v>
      </c>
      <c r="J23" s="909">
        <v>9.1</v>
      </c>
      <c r="K23" s="909">
        <v>12.7</v>
      </c>
      <c r="L23" s="910">
        <v>0</v>
      </c>
      <c r="M23" s="911">
        <v>61.7</v>
      </c>
      <c r="N23" s="912">
        <v>1.7999999999999972</v>
      </c>
    </row>
    <row r="24" spans="2:14" ht="15" x14ac:dyDescent="0.25">
      <c r="B24" s="890" t="s">
        <v>1742</v>
      </c>
      <c r="C24" s="909">
        <v>62</v>
      </c>
      <c r="D24" s="909">
        <v>46.9</v>
      </c>
      <c r="E24" s="909">
        <v>3.7</v>
      </c>
      <c r="F24" s="909">
        <v>0.7</v>
      </c>
      <c r="G24" s="911">
        <v>113.30000000000001</v>
      </c>
      <c r="H24" s="909">
        <v>91.7</v>
      </c>
      <c r="I24" s="910">
        <v>0</v>
      </c>
      <c r="J24" s="909">
        <v>3</v>
      </c>
      <c r="K24" s="909">
        <v>14.9</v>
      </c>
      <c r="L24" s="910">
        <v>0</v>
      </c>
      <c r="M24" s="911">
        <v>109.60000000000001</v>
      </c>
      <c r="N24" s="912">
        <v>3.7000000000000028</v>
      </c>
    </row>
    <row r="25" spans="2:14" ht="15" x14ac:dyDescent="0.25">
      <c r="B25" s="890" t="s">
        <v>1743</v>
      </c>
      <c r="C25" s="909">
        <v>114.9</v>
      </c>
      <c r="D25" s="909">
        <v>62.9</v>
      </c>
      <c r="E25" s="909">
        <v>3.5</v>
      </c>
      <c r="F25" s="909">
        <v>4.2</v>
      </c>
      <c r="G25" s="911">
        <v>185.5</v>
      </c>
      <c r="H25" s="909">
        <v>31.3</v>
      </c>
      <c r="I25" s="909">
        <v>123.9</v>
      </c>
      <c r="J25" s="909">
        <v>3.3</v>
      </c>
      <c r="K25" s="909">
        <v>21.2</v>
      </c>
      <c r="L25" s="910">
        <v>0</v>
      </c>
      <c r="M25" s="911">
        <v>179.70000000000002</v>
      </c>
      <c r="N25" s="912">
        <v>5.7999999999999829</v>
      </c>
    </row>
    <row r="26" spans="2:14" ht="15" x14ac:dyDescent="0.25">
      <c r="B26" s="890" t="s">
        <v>1744</v>
      </c>
      <c r="C26" s="909">
        <v>10.9</v>
      </c>
      <c r="D26" s="909">
        <v>6.3</v>
      </c>
      <c r="E26" s="909">
        <v>0</v>
      </c>
      <c r="F26" s="909">
        <v>3.7</v>
      </c>
      <c r="G26" s="911">
        <v>20.9</v>
      </c>
      <c r="H26" s="909">
        <v>0</v>
      </c>
      <c r="I26" s="910">
        <v>10.3</v>
      </c>
      <c r="J26" s="909">
        <v>0.4</v>
      </c>
      <c r="K26" s="909">
        <v>4.7</v>
      </c>
      <c r="L26" s="910">
        <v>0</v>
      </c>
      <c r="M26" s="911">
        <v>15.400000000000002</v>
      </c>
      <c r="N26" s="912">
        <v>5.4999999999999964</v>
      </c>
    </row>
    <row r="27" spans="2:14" ht="15" x14ac:dyDescent="0.25">
      <c r="B27" s="890" t="s">
        <v>1636</v>
      </c>
      <c r="C27" s="909">
        <v>72.5</v>
      </c>
      <c r="D27" s="909">
        <v>41.5</v>
      </c>
      <c r="E27" s="909">
        <v>3.9</v>
      </c>
      <c r="F27" s="909">
        <v>1.3</v>
      </c>
      <c r="G27" s="911">
        <v>119.2</v>
      </c>
      <c r="H27" s="909">
        <v>67.900000000000006</v>
      </c>
      <c r="I27" s="909">
        <v>0</v>
      </c>
      <c r="J27" s="909">
        <v>19.100000000000001</v>
      </c>
      <c r="K27" s="909">
        <v>25.1</v>
      </c>
      <c r="L27" s="910">
        <v>0</v>
      </c>
      <c r="M27" s="911">
        <v>112.1</v>
      </c>
      <c r="N27" s="912">
        <v>7.1000000000000085</v>
      </c>
    </row>
    <row r="28" spans="2:14" ht="15" x14ac:dyDescent="0.25">
      <c r="B28" s="890" t="s">
        <v>1745</v>
      </c>
      <c r="C28" s="909">
        <v>202.1</v>
      </c>
      <c r="D28" s="909">
        <v>70</v>
      </c>
      <c r="E28" s="909">
        <v>19</v>
      </c>
      <c r="F28" s="909">
        <v>1.4</v>
      </c>
      <c r="G28" s="911">
        <v>292.5</v>
      </c>
      <c r="H28" s="910">
        <v>3.8</v>
      </c>
      <c r="I28" s="909">
        <v>181.6</v>
      </c>
      <c r="J28" s="909">
        <v>63.5</v>
      </c>
      <c r="K28" s="909">
        <v>19</v>
      </c>
      <c r="L28" s="910">
        <v>0</v>
      </c>
      <c r="M28" s="911">
        <v>267.89999999999998</v>
      </c>
      <c r="N28" s="912">
        <v>24.600000000000023</v>
      </c>
    </row>
    <row r="29" spans="2:14" ht="15" x14ac:dyDescent="0.25">
      <c r="B29" s="890" t="s">
        <v>1746</v>
      </c>
      <c r="C29" s="909">
        <v>149.5</v>
      </c>
      <c r="D29" s="909">
        <v>97.6</v>
      </c>
      <c r="E29" s="910">
        <v>1.4</v>
      </c>
      <c r="F29" s="909">
        <v>10.8</v>
      </c>
      <c r="G29" s="911">
        <v>259.3</v>
      </c>
      <c r="H29" s="910">
        <v>0</v>
      </c>
      <c r="I29" s="909">
        <v>177.7</v>
      </c>
      <c r="J29" s="909">
        <v>32.4</v>
      </c>
      <c r="K29" s="909">
        <v>40.1</v>
      </c>
      <c r="L29" s="910">
        <v>0</v>
      </c>
      <c r="M29" s="911">
        <v>250.2</v>
      </c>
      <c r="N29" s="912">
        <v>9.1000000000000227</v>
      </c>
    </row>
    <row r="30" spans="2:14" ht="15" x14ac:dyDescent="0.25">
      <c r="B30" s="890" t="s">
        <v>1639</v>
      </c>
      <c r="C30" s="909">
        <v>22.3</v>
      </c>
      <c r="D30" s="909">
        <v>9.5</v>
      </c>
      <c r="E30" s="909">
        <v>0</v>
      </c>
      <c r="F30" s="909">
        <v>0.8</v>
      </c>
      <c r="G30" s="911">
        <v>32.6</v>
      </c>
      <c r="H30" s="909">
        <v>0.8</v>
      </c>
      <c r="I30" s="910">
        <v>23.3</v>
      </c>
      <c r="J30" s="909">
        <v>2.2000000000000002</v>
      </c>
      <c r="K30" s="909">
        <v>7.1</v>
      </c>
      <c r="L30" s="910">
        <v>0</v>
      </c>
      <c r="M30" s="911">
        <v>33.4</v>
      </c>
      <c r="N30" s="912">
        <v>-0.79999999999999716</v>
      </c>
    </row>
    <row r="31" spans="2:14" ht="15" x14ac:dyDescent="0.25">
      <c r="B31" s="890" t="s">
        <v>1747</v>
      </c>
      <c r="C31" s="909">
        <v>74.099999999999994</v>
      </c>
      <c r="D31" s="909">
        <v>65.2</v>
      </c>
      <c r="E31" s="909">
        <v>4.8</v>
      </c>
      <c r="F31" s="909">
        <v>23</v>
      </c>
      <c r="G31" s="911">
        <v>167.10000000000002</v>
      </c>
      <c r="H31" s="909">
        <v>45.3</v>
      </c>
      <c r="I31" s="909">
        <v>0</v>
      </c>
      <c r="J31" s="909">
        <v>57.4</v>
      </c>
      <c r="K31" s="909">
        <v>64.400000000000006</v>
      </c>
      <c r="L31" s="910">
        <v>0</v>
      </c>
      <c r="M31" s="911">
        <v>167.1</v>
      </c>
      <c r="N31" s="912">
        <v>0</v>
      </c>
    </row>
    <row r="32" spans="2:14" ht="15" x14ac:dyDescent="0.25">
      <c r="B32" s="890" t="s">
        <v>2289</v>
      </c>
      <c r="C32" s="909">
        <v>453.3</v>
      </c>
      <c r="D32" s="909">
        <v>233.2</v>
      </c>
      <c r="E32" s="909">
        <v>13.1</v>
      </c>
      <c r="F32" s="909">
        <v>2.9</v>
      </c>
      <c r="G32" s="911">
        <v>702.5</v>
      </c>
      <c r="H32" s="909">
        <v>113.8</v>
      </c>
      <c r="I32" s="909">
        <v>422.4</v>
      </c>
      <c r="J32" s="909">
        <v>56.7</v>
      </c>
      <c r="K32" s="909">
        <v>100</v>
      </c>
      <c r="L32" s="910">
        <v>0</v>
      </c>
      <c r="M32" s="911">
        <v>692.9</v>
      </c>
      <c r="N32" s="912">
        <v>9.6000000000000227</v>
      </c>
    </row>
    <row r="33" spans="2:14" ht="15" x14ac:dyDescent="0.25">
      <c r="B33" s="913"/>
      <c r="C33" s="914"/>
      <c r="D33" s="914"/>
      <c r="E33" s="914"/>
      <c r="F33" s="914"/>
      <c r="G33" s="915"/>
      <c r="H33" s="914"/>
      <c r="I33" s="914"/>
      <c r="J33" s="914"/>
      <c r="K33" s="914"/>
      <c r="L33" s="914"/>
      <c r="M33" s="915"/>
      <c r="N33" s="915"/>
    </row>
    <row r="34" spans="2:14" ht="15.75" thickBot="1" x14ac:dyDescent="0.3">
      <c r="B34" s="916"/>
      <c r="C34" s="917"/>
      <c r="D34" s="917"/>
      <c r="E34" s="917"/>
      <c r="F34" s="917"/>
      <c r="G34" s="918"/>
      <c r="H34" s="917"/>
      <c r="I34" s="917"/>
      <c r="J34" s="917"/>
      <c r="K34" s="917"/>
      <c r="L34" s="917"/>
      <c r="M34" s="918"/>
      <c r="N34" s="918"/>
    </row>
    <row r="35" spans="2:14" ht="31.5" thickTop="1" thickBot="1" x14ac:dyDescent="0.3">
      <c r="B35" s="906" t="s">
        <v>1720</v>
      </c>
      <c r="C35" s="907" t="s">
        <v>1721</v>
      </c>
      <c r="D35" s="907" t="s">
        <v>1722</v>
      </c>
      <c r="E35" s="907" t="s">
        <v>1723</v>
      </c>
      <c r="F35" s="907" t="s">
        <v>1724</v>
      </c>
      <c r="G35" s="907" t="s">
        <v>995</v>
      </c>
      <c r="H35" s="907" t="s">
        <v>1725</v>
      </c>
      <c r="I35" s="908" t="s">
        <v>1726</v>
      </c>
      <c r="J35" s="908" t="s">
        <v>1727</v>
      </c>
      <c r="K35" s="907" t="s">
        <v>1728</v>
      </c>
      <c r="L35" s="907" t="s">
        <v>1729</v>
      </c>
      <c r="M35" s="907" t="s">
        <v>1730</v>
      </c>
      <c r="N35" s="907" t="s">
        <v>1731</v>
      </c>
    </row>
    <row r="36" spans="2:14" ht="15.75" thickTop="1" x14ac:dyDescent="0.25">
      <c r="B36" s="890" t="s">
        <v>1640</v>
      </c>
      <c r="C36" s="909">
        <v>18.600000000000001</v>
      </c>
      <c r="D36" s="909">
        <v>25.2</v>
      </c>
      <c r="E36" s="910">
        <v>0.2</v>
      </c>
      <c r="F36" s="909">
        <v>1.7</v>
      </c>
      <c r="G36" s="911">
        <v>45.7</v>
      </c>
      <c r="H36" s="909">
        <v>29.2</v>
      </c>
      <c r="I36" s="910">
        <v>0</v>
      </c>
      <c r="J36" s="909">
        <v>7.9</v>
      </c>
      <c r="K36" s="910">
        <v>0</v>
      </c>
      <c r="L36" s="910">
        <v>0</v>
      </c>
      <c r="M36" s="911">
        <v>37.1</v>
      </c>
      <c r="N36" s="912">
        <v>8.6000000000000014</v>
      </c>
    </row>
    <row r="37" spans="2:14" ht="15" x14ac:dyDescent="0.25">
      <c r="B37" s="890" t="s">
        <v>1748</v>
      </c>
      <c r="C37" s="909">
        <v>0.7</v>
      </c>
      <c r="D37" s="909">
        <v>0.2</v>
      </c>
      <c r="E37" s="909">
        <v>0</v>
      </c>
      <c r="F37" s="909">
        <v>0.4</v>
      </c>
      <c r="G37" s="911">
        <v>1.2999999999999998</v>
      </c>
      <c r="H37" s="909">
        <v>0</v>
      </c>
      <c r="I37" s="910">
        <v>0</v>
      </c>
      <c r="J37" s="909">
        <v>0</v>
      </c>
      <c r="K37" s="909">
        <v>0</v>
      </c>
      <c r="L37" s="910">
        <v>0</v>
      </c>
      <c r="M37" s="911">
        <v>0</v>
      </c>
      <c r="N37" s="912">
        <v>1.2999999999999998</v>
      </c>
    </row>
    <row r="38" spans="2:14" ht="15" x14ac:dyDescent="0.25">
      <c r="B38" s="890" t="s">
        <v>1166</v>
      </c>
      <c r="C38" s="909">
        <v>81.3</v>
      </c>
      <c r="D38" s="909">
        <v>44.5</v>
      </c>
      <c r="E38" s="909">
        <v>3</v>
      </c>
      <c r="F38" s="909">
        <v>0.2</v>
      </c>
      <c r="G38" s="911">
        <v>129</v>
      </c>
      <c r="H38" s="909">
        <v>88.9</v>
      </c>
      <c r="I38" s="909">
        <v>0</v>
      </c>
      <c r="J38" s="909">
        <v>9.4</v>
      </c>
      <c r="K38" s="909">
        <v>22.6</v>
      </c>
      <c r="L38" s="910">
        <v>0</v>
      </c>
      <c r="M38" s="911">
        <v>120.9</v>
      </c>
      <c r="N38" s="912">
        <v>8.0999999999999943</v>
      </c>
    </row>
    <row r="39" spans="2:14" ht="15" x14ac:dyDescent="0.25">
      <c r="B39" s="890" t="s">
        <v>1749</v>
      </c>
      <c r="C39" s="909">
        <v>37.200000000000003</v>
      </c>
      <c r="D39" s="909">
        <v>13.7</v>
      </c>
      <c r="E39" s="909">
        <v>0.1</v>
      </c>
      <c r="F39" s="909">
        <v>0.2</v>
      </c>
      <c r="G39" s="911">
        <v>51.20000000000001</v>
      </c>
      <c r="H39" s="909">
        <v>0</v>
      </c>
      <c r="I39" s="910">
        <v>33</v>
      </c>
      <c r="J39" s="909">
        <v>3.8</v>
      </c>
      <c r="K39" s="909">
        <v>8.5</v>
      </c>
      <c r="L39" s="909">
        <v>0</v>
      </c>
      <c r="M39" s="911">
        <v>45.3</v>
      </c>
      <c r="N39" s="912">
        <v>5.9000000000000128</v>
      </c>
    </row>
    <row r="40" spans="2:14" ht="15" x14ac:dyDescent="0.25">
      <c r="B40" s="890" t="s">
        <v>1750</v>
      </c>
      <c r="C40" s="909">
        <v>414.1</v>
      </c>
      <c r="D40" s="909">
        <v>463.3</v>
      </c>
      <c r="E40" s="909">
        <v>13.1</v>
      </c>
      <c r="F40" s="909">
        <v>3.5</v>
      </c>
      <c r="G40" s="911">
        <v>894.00000000000011</v>
      </c>
      <c r="H40" s="909">
        <v>474.2</v>
      </c>
      <c r="I40" s="910">
        <v>0</v>
      </c>
      <c r="J40" s="909">
        <v>85.7</v>
      </c>
      <c r="K40" s="909">
        <v>309.7</v>
      </c>
      <c r="L40" s="910">
        <v>4</v>
      </c>
      <c r="M40" s="911">
        <v>873.59999999999991</v>
      </c>
      <c r="N40" s="912">
        <v>20.400000000000205</v>
      </c>
    </row>
    <row r="41" spans="2:14" ht="15" x14ac:dyDescent="0.25">
      <c r="B41" s="890" t="s">
        <v>1751</v>
      </c>
      <c r="C41" s="909">
        <v>61.6</v>
      </c>
      <c r="D41" s="909">
        <v>47.1</v>
      </c>
      <c r="E41" s="909">
        <v>3.4</v>
      </c>
      <c r="F41" s="909">
        <v>0.9</v>
      </c>
      <c r="G41" s="911">
        <v>113.00000000000001</v>
      </c>
      <c r="H41" s="909">
        <v>64.599999999999994</v>
      </c>
      <c r="I41" s="909">
        <v>0</v>
      </c>
      <c r="J41" s="909">
        <v>16.8</v>
      </c>
      <c r="K41" s="909">
        <v>79.8</v>
      </c>
      <c r="L41" s="910">
        <v>0</v>
      </c>
      <c r="M41" s="911">
        <v>161.19999999999999</v>
      </c>
      <c r="N41" s="912">
        <v>-48.199999999999974</v>
      </c>
    </row>
    <row r="42" spans="2:14" ht="15" x14ac:dyDescent="0.25">
      <c r="B42" s="890" t="s">
        <v>1645</v>
      </c>
      <c r="C42" s="909">
        <v>78.8</v>
      </c>
      <c r="D42" s="909">
        <v>5</v>
      </c>
      <c r="E42" s="909">
        <v>16.8</v>
      </c>
      <c r="F42" s="909">
        <v>16.100000000000001</v>
      </c>
      <c r="G42" s="911">
        <v>116.69999999999999</v>
      </c>
      <c r="H42" s="909">
        <v>6.4</v>
      </c>
      <c r="I42" s="909">
        <v>48.7</v>
      </c>
      <c r="J42" s="909">
        <v>6.5</v>
      </c>
      <c r="K42" s="909">
        <v>50</v>
      </c>
      <c r="L42" s="909">
        <v>0</v>
      </c>
      <c r="M42" s="911">
        <v>111.6</v>
      </c>
      <c r="N42" s="912">
        <v>5.0999999999999943</v>
      </c>
    </row>
    <row r="43" spans="2:14" ht="15" x14ac:dyDescent="0.25">
      <c r="B43" s="890" t="s">
        <v>1752</v>
      </c>
      <c r="C43" s="909"/>
      <c r="D43" s="909"/>
      <c r="E43" s="909"/>
      <c r="F43" s="909"/>
      <c r="G43" s="911"/>
      <c r="H43" s="910"/>
      <c r="I43" s="909"/>
      <c r="J43" s="909"/>
      <c r="K43" s="909"/>
      <c r="L43" s="910"/>
      <c r="M43" s="911"/>
      <c r="N43" s="912"/>
    </row>
    <row r="44" spans="2:14" ht="15" x14ac:dyDescent="0.25">
      <c r="B44" s="890" t="s">
        <v>1753</v>
      </c>
      <c r="C44" s="909">
        <v>67</v>
      </c>
      <c r="D44" s="909">
        <v>50.5</v>
      </c>
      <c r="E44" s="909">
        <v>4.2</v>
      </c>
      <c r="F44" s="909">
        <v>1.3</v>
      </c>
      <c r="G44" s="911">
        <v>123</v>
      </c>
      <c r="H44" s="909">
        <v>0</v>
      </c>
      <c r="I44" s="909">
        <v>90.6</v>
      </c>
      <c r="J44" s="909">
        <v>14</v>
      </c>
      <c r="K44" s="909">
        <v>26.5</v>
      </c>
      <c r="L44" s="910">
        <v>0</v>
      </c>
      <c r="M44" s="911">
        <v>131.1</v>
      </c>
      <c r="N44" s="912">
        <v>-8.0999999999999943</v>
      </c>
    </row>
    <row r="45" spans="2:14" ht="15" x14ac:dyDescent="0.25">
      <c r="B45" s="890" t="s">
        <v>1168</v>
      </c>
      <c r="C45" s="909">
        <v>164.8</v>
      </c>
      <c r="D45" s="909">
        <v>110.2</v>
      </c>
      <c r="E45" s="909">
        <v>5.9</v>
      </c>
      <c r="F45" s="909">
        <v>36.200000000000003</v>
      </c>
      <c r="G45" s="911">
        <v>317.09999999999997</v>
      </c>
      <c r="H45" s="909">
        <v>1.9</v>
      </c>
      <c r="I45" s="910">
        <v>253.7</v>
      </c>
      <c r="J45" s="909">
        <v>29.2</v>
      </c>
      <c r="K45" s="909">
        <v>34.299999999999997</v>
      </c>
      <c r="L45" s="909">
        <v>0</v>
      </c>
      <c r="M45" s="911">
        <v>319.10000000000002</v>
      </c>
      <c r="N45" s="912">
        <v>-2.0000000000000568</v>
      </c>
    </row>
    <row r="46" spans="2:14" ht="15" x14ac:dyDescent="0.25">
      <c r="B46" s="890" t="s">
        <v>1754</v>
      </c>
      <c r="C46" s="909">
        <v>3170.1</v>
      </c>
      <c r="D46" s="909">
        <v>2159.8000000000002</v>
      </c>
      <c r="E46" s="909">
        <v>246.4</v>
      </c>
      <c r="F46" s="909">
        <v>24</v>
      </c>
      <c r="G46" s="911">
        <v>5600.2999999999993</v>
      </c>
      <c r="H46" s="909">
        <v>4134.6000000000004</v>
      </c>
      <c r="I46" s="909">
        <v>0</v>
      </c>
      <c r="J46" s="909">
        <v>611.5</v>
      </c>
      <c r="K46" s="909">
        <v>243.8</v>
      </c>
      <c r="L46" s="909">
        <v>0</v>
      </c>
      <c r="M46" s="911">
        <v>4989.9000000000005</v>
      </c>
      <c r="N46" s="912">
        <v>610.39999999999873</v>
      </c>
    </row>
    <row r="47" spans="2:14" ht="15" x14ac:dyDescent="0.25">
      <c r="B47" s="890" t="s">
        <v>1755</v>
      </c>
      <c r="C47" s="909">
        <v>16.2</v>
      </c>
      <c r="D47" s="909">
        <v>7.8</v>
      </c>
      <c r="E47" s="910">
        <v>0.5</v>
      </c>
      <c r="F47" s="910">
        <v>0</v>
      </c>
      <c r="G47" s="911">
        <v>24.5</v>
      </c>
      <c r="H47" s="909">
        <v>2.2999999999999998</v>
      </c>
      <c r="I47" s="910">
        <v>15.1</v>
      </c>
      <c r="J47" s="910">
        <v>0.2</v>
      </c>
      <c r="K47" s="909">
        <v>8.1999999999999993</v>
      </c>
      <c r="L47" s="910">
        <v>0</v>
      </c>
      <c r="M47" s="911">
        <v>25.799999999999997</v>
      </c>
      <c r="N47" s="912">
        <v>-1.2999999999999972</v>
      </c>
    </row>
    <row r="48" spans="2:14" ht="15" x14ac:dyDescent="0.25">
      <c r="B48" s="890" t="s">
        <v>1172</v>
      </c>
      <c r="C48" s="909">
        <v>9.1999999999999993</v>
      </c>
      <c r="D48" s="909">
        <v>6.8</v>
      </c>
      <c r="E48" s="910">
        <v>0</v>
      </c>
      <c r="F48" s="909">
        <v>0</v>
      </c>
      <c r="G48" s="911">
        <v>16</v>
      </c>
      <c r="H48" s="910">
        <v>12</v>
      </c>
      <c r="I48" s="909">
        <v>0</v>
      </c>
      <c r="J48" s="909">
        <v>0</v>
      </c>
      <c r="K48" s="909">
        <v>4</v>
      </c>
      <c r="L48" s="910">
        <v>0</v>
      </c>
      <c r="M48" s="911">
        <v>16</v>
      </c>
      <c r="N48" s="912">
        <v>0</v>
      </c>
    </row>
    <row r="49" spans="2:14" ht="15" x14ac:dyDescent="0.25">
      <c r="B49" s="890" t="s">
        <v>1756</v>
      </c>
      <c r="C49" s="909">
        <v>23.7</v>
      </c>
      <c r="D49" s="909">
        <v>12.1</v>
      </c>
      <c r="E49" s="909">
        <v>0</v>
      </c>
      <c r="F49" s="909">
        <v>0.2</v>
      </c>
      <c r="G49" s="911">
        <v>36</v>
      </c>
      <c r="H49" s="910">
        <v>0</v>
      </c>
      <c r="I49" s="909">
        <v>25.5</v>
      </c>
      <c r="J49" s="909">
        <v>1.2</v>
      </c>
      <c r="K49" s="909">
        <v>9.1999999999999993</v>
      </c>
      <c r="L49" s="910">
        <v>0</v>
      </c>
      <c r="M49" s="911">
        <v>35.9</v>
      </c>
      <c r="N49" s="912">
        <v>0.10000000000000142</v>
      </c>
    </row>
    <row r="50" spans="2:14" ht="15" x14ac:dyDescent="0.25">
      <c r="B50" s="890" t="s">
        <v>1757</v>
      </c>
      <c r="C50" s="909">
        <v>14.6</v>
      </c>
      <c r="D50" s="909">
        <v>8.8000000000000007</v>
      </c>
      <c r="E50" s="910">
        <v>0.2</v>
      </c>
      <c r="F50" s="909">
        <v>0.1</v>
      </c>
      <c r="G50" s="911">
        <v>23.7</v>
      </c>
      <c r="H50" s="910">
        <v>0</v>
      </c>
      <c r="I50" s="909">
        <v>21.4</v>
      </c>
      <c r="J50" s="909">
        <v>0.1</v>
      </c>
      <c r="K50" s="910">
        <v>1.7</v>
      </c>
      <c r="L50" s="910">
        <v>0</v>
      </c>
      <c r="M50" s="911">
        <v>23.2</v>
      </c>
      <c r="N50" s="912">
        <v>0.5</v>
      </c>
    </row>
    <row r="51" spans="2:14" ht="15" x14ac:dyDescent="0.25">
      <c r="B51" s="890" t="s">
        <v>1651</v>
      </c>
      <c r="C51" s="909">
        <v>12.7</v>
      </c>
      <c r="D51" s="909">
        <v>7.4</v>
      </c>
      <c r="E51" s="910">
        <v>0</v>
      </c>
      <c r="F51" s="909">
        <v>0.1</v>
      </c>
      <c r="G51" s="911">
        <v>20.200000000000003</v>
      </c>
      <c r="H51" s="909">
        <v>0</v>
      </c>
      <c r="I51" s="910">
        <v>19.2</v>
      </c>
      <c r="J51" s="909">
        <v>1.5</v>
      </c>
      <c r="K51" s="909">
        <v>0.3</v>
      </c>
      <c r="L51" s="910">
        <v>0</v>
      </c>
      <c r="M51" s="911">
        <v>21</v>
      </c>
      <c r="N51" s="912">
        <v>-0.79999999999999716</v>
      </c>
    </row>
    <row r="52" spans="2:14" ht="15" x14ac:dyDescent="0.25">
      <c r="B52" s="890" t="s">
        <v>1758</v>
      </c>
      <c r="C52" s="909">
        <v>11.1</v>
      </c>
      <c r="D52" s="909">
        <v>8.1</v>
      </c>
      <c r="E52" s="909">
        <v>0.1</v>
      </c>
      <c r="F52" s="909">
        <v>0.4</v>
      </c>
      <c r="G52" s="911">
        <v>19.7</v>
      </c>
      <c r="H52" s="910">
        <v>8</v>
      </c>
      <c r="I52" s="909">
        <v>0</v>
      </c>
      <c r="J52" s="910">
        <v>1.9</v>
      </c>
      <c r="K52" s="909">
        <v>7.2</v>
      </c>
      <c r="L52" s="910">
        <v>0</v>
      </c>
      <c r="M52" s="911">
        <v>17.100000000000001</v>
      </c>
      <c r="N52" s="912">
        <v>2.5999999999999979</v>
      </c>
    </row>
    <row r="53" spans="2:14" ht="15" x14ac:dyDescent="0.25">
      <c r="B53" s="890" t="s">
        <v>1759</v>
      </c>
      <c r="C53" s="909">
        <v>17</v>
      </c>
      <c r="D53" s="909">
        <v>10.1</v>
      </c>
      <c r="E53" s="910">
        <v>0.8</v>
      </c>
      <c r="F53" s="909">
        <v>0.3</v>
      </c>
      <c r="G53" s="911">
        <v>28.200000000000003</v>
      </c>
      <c r="H53" s="909">
        <v>0</v>
      </c>
      <c r="I53" s="910">
        <v>24.6</v>
      </c>
      <c r="J53" s="910">
        <v>0</v>
      </c>
      <c r="K53" s="909">
        <v>4.9000000000000004</v>
      </c>
      <c r="L53" s="910">
        <v>0</v>
      </c>
      <c r="M53" s="911">
        <v>29.5</v>
      </c>
      <c r="N53" s="912">
        <v>-1.2999999999999972</v>
      </c>
    </row>
    <row r="54" spans="2:14" ht="15" x14ac:dyDescent="0.25">
      <c r="B54" s="890" t="s">
        <v>1654</v>
      </c>
      <c r="C54" s="909">
        <v>8.9</v>
      </c>
      <c r="D54" s="909">
        <v>6.8</v>
      </c>
      <c r="E54" s="910">
        <v>0</v>
      </c>
      <c r="F54" s="909">
        <v>0</v>
      </c>
      <c r="G54" s="911">
        <v>15.7</v>
      </c>
      <c r="H54" s="910">
        <v>7.8</v>
      </c>
      <c r="I54" s="909">
        <v>0</v>
      </c>
      <c r="J54" s="910">
        <v>0</v>
      </c>
      <c r="K54" s="909">
        <v>6.4</v>
      </c>
      <c r="L54" s="910">
        <v>0</v>
      </c>
      <c r="M54" s="911">
        <v>14.2</v>
      </c>
      <c r="N54" s="912">
        <v>1.5</v>
      </c>
    </row>
    <row r="55" spans="2:14" ht="15" x14ac:dyDescent="0.25">
      <c r="B55" s="890" t="s">
        <v>1760</v>
      </c>
      <c r="C55" s="909">
        <v>7</v>
      </c>
      <c r="D55" s="909">
        <v>5.7</v>
      </c>
      <c r="E55" s="910">
        <v>0</v>
      </c>
      <c r="F55" s="909">
        <v>0.5</v>
      </c>
      <c r="G55" s="911">
        <v>13.2</v>
      </c>
      <c r="H55" s="910">
        <v>0</v>
      </c>
      <c r="I55" s="909">
        <v>10.1</v>
      </c>
      <c r="J55" s="909">
        <v>0</v>
      </c>
      <c r="K55" s="909">
        <v>3.9</v>
      </c>
      <c r="L55" s="910">
        <v>0</v>
      </c>
      <c r="M55" s="911">
        <v>14</v>
      </c>
      <c r="N55" s="912">
        <v>-0.80000000000000071</v>
      </c>
    </row>
    <row r="56" spans="2:14" ht="15" x14ac:dyDescent="0.25">
      <c r="B56" s="890" t="s">
        <v>1761</v>
      </c>
      <c r="C56" s="909">
        <v>17.899999999999999</v>
      </c>
      <c r="D56" s="909">
        <v>8.6999999999999993</v>
      </c>
      <c r="E56" s="910">
        <v>0</v>
      </c>
      <c r="F56" s="909">
        <v>0.3</v>
      </c>
      <c r="G56" s="911">
        <v>26.9</v>
      </c>
      <c r="H56" s="909">
        <v>0</v>
      </c>
      <c r="I56" s="910">
        <v>21.2</v>
      </c>
      <c r="J56" s="909">
        <v>2.2999999999999998</v>
      </c>
      <c r="K56" s="909">
        <v>3.6</v>
      </c>
      <c r="L56" s="910">
        <v>0</v>
      </c>
      <c r="M56" s="911">
        <v>27.1</v>
      </c>
      <c r="N56" s="912">
        <v>-0.20000000000000284</v>
      </c>
    </row>
    <row r="57" spans="2:14" ht="15" x14ac:dyDescent="0.25">
      <c r="B57" s="890" t="s">
        <v>1762</v>
      </c>
      <c r="C57" s="909">
        <v>104.7</v>
      </c>
      <c r="D57" s="909">
        <v>111.4</v>
      </c>
      <c r="E57" s="909">
        <v>0.1</v>
      </c>
      <c r="F57" s="909">
        <v>0.8</v>
      </c>
      <c r="G57" s="911">
        <v>217.00000000000003</v>
      </c>
      <c r="H57" s="909">
        <v>123.4</v>
      </c>
      <c r="I57" s="909">
        <v>0</v>
      </c>
      <c r="J57" s="909">
        <v>35.5</v>
      </c>
      <c r="K57" s="909">
        <v>41.4</v>
      </c>
      <c r="L57" s="910">
        <v>0</v>
      </c>
      <c r="M57" s="911">
        <v>200.3</v>
      </c>
      <c r="N57" s="912">
        <v>16.700000000000017</v>
      </c>
    </row>
    <row r="58" spans="2:14" ht="15" x14ac:dyDescent="0.25">
      <c r="B58" s="890" t="s">
        <v>1763</v>
      </c>
      <c r="C58" s="909">
        <v>311.89999999999998</v>
      </c>
      <c r="D58" s="909">
        <v>165</v>
      </c>
      <c r="E58" s="909">
        <v>10.8</v>
      </c>
      <c r="F58" s="909">
        <v>85.2</v>
      </c>
      <c r="G58" s="911">
        <v>572.9</v>
      </c>
      <c r="H58" s="909">
        <v>69.400000000000006</v>
      </c>
      <c r="I58" s="909">
        <v>357.9</v>
      </c>
      <c r="J58" s="909">
        <v>7.3</v>
      </c>
      <c r="K58" s="909">
        <v>130.69999999999999</v>
      </c>
      <c r="L58" s="910">
        <v>0</v>
      </c>
      <c r="M58" s="911">
        <v>565.29999999999995</v>
      </c>
      <c r="N58" s="912">
        <v>7.6000000000000227</v>
      </c>
    </row>
    <row r="59" spans="2:14" ht="15" x14ac:dyDescent="0.25">
      <c r="B59" s="890" t="s">
        <v>1764</v>
      </c>
      <c r="C59" s="909">
        <v>491.9</v>
      </c>
      <c r="D59" s="909">
        <v>242.8</v>
      </c>
      <c r="E59" s="909">
        <v>51.7</v>
      </c>
      <c r="F59" s="909">
        <v>16</v>
      </c>
      <c r="G59" s="911">
        <v>802.40000000000009</v>
      </c>
      <c r="H59" s="909">
        <v>98.7</v>
      </c>
      <c r="I59" s="910">
        <v>531.1</v>
      </c>
      <c r="J59" s="909">
        <v>43.8</v>
      </c>
      <c r="K59" s="909">
        <v>97.1</v>
      </c>
      <c r="L59" s="910">
        <v>0</v>
      </c>
      <c r="M59" s="911">
        <v>770.7</v>
      </c>
      <c r="N59" s="912">
        <v>31.700000000000045</v>
      </c>
    </row>
    <row r="60" spans="2:14" ht="15" x14ac:dyDescent="0.25">
      <c r="B60" s="890" t="s">
        <v>1658</v>
      </c>
      <c r="C60" s="909">
        <v>86.9</v>
      </c>
      <c r="D60" s="909">
        <v>71.3</v>
      </c>
      <c r="E60" s="909">
        <v>2.9</v>
      </c>
      <c r="F60" s="909">
        <v>0.1</v>
      </c>
      <c r="G60" s="911">
        <v>161.19999999999999</v>
      </c>
      <c r="H60" s="909">
        <v>96.4</v>
      </c>
      <c r="I60" s="909">
        <v>0</v>
      </c>
      <c r="J60" s="909">
        <v>18</v>
      </c>
      <c r="K60" s="909">
        <v>34.299999999999997</v>
      </c>
      <c r="L60" s="910">
        <v>0</v>
      </c>
      <c r="M60" s="911">
        <v>148.69999999999999</v>
      </c>
      <c r="N60" s="912">
        <v>12.5</v>
      </c>
    </row>
    <row r="61" spans="2:14" ht="15" x14ac:dyDescent="0.25">
      <c r="B61" s="890" t="s">
        <v>707</v>
      </c>
      <c r="C61" s="909">
        <v>67.5</v>
      </c>
      <c r="D61" s="909">
        <v>44.2</v>
      </c>
      <c r="E61" s="909">
        <v>2.4</v>
      </c>
      <c r="F61" s="909">
        <v>1</v>
      </c>
      <c r="G61" s="911">
        <v>115.10000000000001</v>
      </c>
      <c r="H61" s="909">
        <v>16.3</v>
      </c>
      <c r="I61" s="909">
        <v>77.400000000000006</v>
      </c>
      <c r="J61" s="909">
        <v>10.4</v>
      </c>
      <c r="K61" s="909">
        <v>15.4</v>
      </c>
      <c r="L61" s="910">
        <v>0</v>
      </c>
      <c r="M61" s="911">
        <v>119.50000000000001</v>
      </c>
      <c r="N61" s="912">
        <v>-4.4000000000000057</v>
      </c>
    </row>
    <row r="62" spans="2:14" ht="15" x14ac:dyDescent="0.25">
      <c r="B62" s="890" t="s">
        <v>1765</v>
      </c>
      <c r="C62" s="909">
        <v>137.4</v>
      </c>
      <c r="D62" s="909">
        <v>64</v>
      </c>
      <c r="E62" s="909">
        <v>1.2</v>
      </c>
      <c r="F62" s="909">
        <v>10.8</v>
      </c>
      <c r="G62" s="911">
        <v>213.4</v>
      </c>
      <c r="H62" s="909">
        <v>13.8</v>
      </c>
      <c r="I62" s="909">
        <v>116.1</v>
      </c>
      <c r="J62" s="909">
        <v>53</v>
      </c>
      <c r="K62" s="909">
        <v>17.3</v>
      </c>
      <c r="L62" s="909">
        <v>0</v>
      </c>
      <c r="M62" s="911">
        <v>200.20000000000002</v>
      </c>
      <c r="N62" s="912">
        <v>13.199999999999989</v>
      </c>
    </row>
    <row r="63" spans="2:14" ht="15" x14ac:dyDescent="0.25">
      <c r="B63" s="890" t="s">
        <v>1182</v>
      </c>
      <c r="C63" s="909">
        <v>129.4</v>
      </c>
      <c r="D63" s="909">
        <v>86.5</v>
      </c>
      <c r="E63" s="909">
        <v>5.4</v>
      </c>
      <c r="F63" s="909">
        <v>22.7</v>
      </c>
      <c r="G63" s="911">
        <v>244</v>
      </c>
      <c r="H63" s="909">
        <v>13.4</v>
      </c>
      <c r="I63" s="909">
        <v>156.30000000000001</v>
      </c>
      <c r="J63" s="909">
        <v>12.7</v>
      </c>
      <c r="K63" s="910">
        <v>48.2</v>
      </c>
      <c r="L63" s="910">
        <v>0</v>
      </c>
      <c r="M63" s="911">
        <v>230.60000000000002</v>
      </c>
      <c r="N63" s="912">
        <v>13.399999999999977</v>
      </c>
    </row>
    <row r="64" spans="2:14" ht="15" x14ac:dyDescent="0.25">
      <c r="B64" s="890" t="s">
        <v>1660</v>
      </c>
      <c r="C64" s="909">
        <v>18.100000000000001</v>
      </c>
      <c r="D64" s="909">
        <v>11.4</v>
      </c>
      <c r="E64" s="909">
        <v>0.1</v>
      </c>
      <c r="F64" s="909">
        <v>0.5</v>
      </c>
      <c r="G64" s="911">
        <v>30.1</v>
      </c>
      <c r="H64" s="909">
        <v>0.1</v>
      </c>
      <c r="I64" s="909">
        <v>23.6</v>
      </c>
      <c r="J64" s="909">
        <v>2.2000000000000002</v>
      </c>
      <c r="K64" s="909">
        <v>5.0999999999999996</v>
      </c>
      <c r="L64" s="910">
        <v>0</v>
      </c>
      <c r="M64" s="911">
        <v>31</v>
      </c>
      <c r="N64" s="912">
        <v>-0.89999999999999858</v>
      </c>
    </row>
    <row r="65" spans="2:14" ht="15" x14ac:dyDescent="0.25">
      <c r="B65" s="890" t="s">
        <v>1184</v>
      </c>
      <c r="C65" s="909">
        <v>126.4</v>
      </c>
      <c r="D65" s="909">
        <v>44.2</v>
      </c>
      <c r="E65" s="909">
        <v>3.4</v>
      </c>
      <c r="F65" s="909">
        <v>3</v>
      </c>
      <c r="G65" s="911">
        <v>177.00000000000003</v>
      </c>
      <c r="H65" s="909">
        <v>34.1</v>
      </c>
      <c r="I65" s="909">
        <v>93.2</v>
      </c>
      <c r="J65" s="909">
        <v>18.7</v>
      </c>
      <c r="K65" s="909">
        <v>33.799999999999997</v>
      </c>
      <c r="L65" s="910">
        <v>0</v>
      </c>
      <c r="M65" s="911">
        <v>179.8</v>
      </c>
      <c r="N65" s="912">
        <v>-2.7999999999999829</v>
      </c>
    </row>
    <row r="66" spans="2:14" ht="15" x14ac:dyDescent="0.25">
      <c r="B66" s="890" t="s">
        <v>1185</v>
      </c>
      <c r="C66" s="909">
        <v>1240.9000000000001</v>
      </c>
      <c r="D66" s="909">
        <v>1200.4000000000001</v>
      </c>
      <c r="E66" s="909">
        <v>40.9</v>
      </c>
      <c r="F66" s="909">
        <v>13.6</v>
      </c>
      <c r="G66" s="911">
        <v>2495.8000000000002</v>
      </c>
      <c r="H66" s="909">
        <v>423.9</v>
      </c>
      <c r="I66" s="909">
        <v>1139</v>
      </c>
      <c r="J66" s="909">
        <v>310.3</v>
      </c>
      <c r="K66" s="909">
        <v>297.5</v>
      </c>
      <c r="L66" s="910">
        <v>0</v>
      </c>
      <c r="M66" s="911">
        <v>2170.6999999999998</v>
      </c>
      <c r="N66" s="912">
        <v>325.10000000000036</v>
      </c>
    </row>
    <row r="67" spans="2:14" ht="15" x14ac:dyDescent="0.25">
      <c r="B67" s="919"/>
      <c r="C67" s="920"/>
      <c r="D67" s="920"/>
      <c r="E67" s="920"/>
      <c r="F67" s="920"/>
      <c r="G67" s="918"/>
      <c r="H67" s="920"/>
      <c r="I67" s="920"/>
      <c r="J67" s="920"/>
      <c r="K67" s="920"/>
      <c r="L67" s="920"/>
      <c r="M67" s="918"/>
      <c r="N67" s="918"/>
    </row>
    <row r="68" spans="2:14" ht="15.75" thickBot="1" x14ac:dyDescent="0.3">
      <c r="B68" s="916"/>
      <c r="C68" s="920"/>
      <c r="D68" s="920"/>
      <c r="E68" s="920"/>
      <c r="F68" s="920"/>
      <c r="G68" s="918"/>
      <c r="H68" s="920"/>
      <c r="I68" s="920"/>
      <c r="J68" s="920"/>
      <c r="K68" s="920"/>
      <c r="L68" s="920"/>
      <c r="M68" s="918"/>
      <c r="N68" s="918"/>
    </row>
    <row r="69" spans="2:14" ht="31.5" thickTop="1" thickBot="1" x14ac:dyDescent="0.3">
      <c r="B69" s="906" t="s">
        <v>1720</v>
      </c>
      <c r="C69" s="907" t="s">
        <v>1721</v>
      </c>
      <c r="D69" s="907" t="s">
        <v>1722</v>
      </c>
      <c r="E69" s="907" t="s">
        <v>1723</v>
      </c>
      <c r="F69" s="907" t="s">
        <v>1724</v>
      </c>
      <c r="G69" s="907" t="s">
        <v>995</v>
      </c>
      <c r="H69" s="907" t="s">
        <v>1725</v>
      </c>
      <c r="I69" s="908" t="s">
        <v>1726</v>
      </c>
      <c r="J69" s="908" t="s">
        <v>1727</v>
      </c>
      <c r="K69" s="907" t="s">
        <v>1728</v>
      </c>
      <c r="L69" s="907" t="s">
        <v>1729</v>
      </c>
      <c r="M69" s="907" t="s">
        <v>1730</v>
      </c>
      <c r="N69" s="907" t="s">
        <v>1731</v>
      </c>
    </row>
    <row r="70" spans="2:14" ht="15.75" thickTop="1" x14ac:dyDescent="0.25">
      <c r="B70" s="890" t="s">
        <v>1661</v>
      </c>
      <c r="C70" s="909">
        <v>97.4</v>
      </c>
      <c r="D70" s="909">
        <v>43.5</v>
      </c>
      <c r="E70" s="909">
        <v>0.3</v>
      </c>
      <c r="F70" s="909">
        <v>2.6</v>
      </c>
      <c r="G70" s="911">
        <v>143.80000000000001</v>
      </c>
      <c r="H70" s="909">
        <v>24.6</v>
      </c>
      <c r="I70" s="909">
        <v>85.3</v>
      </c>
      <c r="J70" s="909">
        <v>8.1</v>
      </c>
      <c r="K70" s="909">
        <v>26.2</v>
      </c>
      <c r="L70" s="910">
        <v>0</v>
      </c>
      <c r="M70" s="911">
        <v>144.19999999999999</v>
      </c>
      <c r="N70" s="912">
        <v>-0.39999999999997726</v>
      </c>
    </row>
    <row r="71" spans="2:14" ht="15" x14ac:dyDescent="0.25">
      <c r="B71" s="890" t="s">
        <v>1766</v>
      </c>
      <c r="C71" s="909">
        <v>101.7</v>
      </c>
      <c r="D71" s="909">
        <v>40.6</v>
      </c>
      <c r="E71" s="909">
        <v>0.1</v>
      </c>
      <c r="F71" s="909">
        <v>0.8</v>
      </c>
      <c r="G71" s="911">
        <v>143.20000000000002</v>
      </c>
      <c r="H71" s="910">
        <v>0</v>
      </c>
      <c r="I71" s="909">
        <v>94.4</v>
      </c>
      <c r="J71" s="909">
        <v>8</v>
      </c>
      <c r="K71" s="909">
        <v>35.1</v>
      </c>
      <c r="L71" s="910">
        <v>0</v>
      </c>
      <c r="M71" s="911">
        <v>137.5</v>
      </c>
      <c r="N71" s="912">
        <v>5.7000000000000171</v>
      </c>
    </row>
    <row r="72" spans="2:14" ht="15" x14ac:dyDescent="0.25">
      <c r="B72" s="890" t="s">
        <v>1663</v>
      </c>
      <c r="C72" s="909">
        <v>489.7</v>
      </c>
      <c r="D72" s="909">
        <v>297.3</v>
      </c>
      <c r="E72" s="909">
        <v>16.899999999999999</v>
      </c>
      <c r="F72" s="909">
        <v>5.4</v>
      </c>
      <c r="G72" s="911">
        <v>809.3</v>
      </c>
      <c r="H72" s="909">
        <v>90.5</v>
      </c>
      <c r="I72" s="909">
        <v>532.29999999999995</v>
      </c>
      <c r="J72" s="909">
        <v>103.2</v>
      </c>
      <c r="K72" s="909">
        <v>92.7</v>
      </c>
      <c r="L72" s="910">
        <v>0</v>
      </c>
      <c r="M72" s="911">
        <v>818.7</v>
      </c>
      <c r="N72" s="912">
        <v>-9.4000000000000909</v>
      </c>
    </row>
    <row r="73" spans="2:14" ht="15" x14ac:dyDescent="0.25">
      <c r="B73" s="890" t="s">
        <v>1664</v>
      </c>
      <c r="C73" s="909">
        <v>32.799999999999997</v>
      </c>
      <c r="D73" s="909">
        <v>13</v>
      </c>
      <c r="E73" s="910">
        <v>0</v>
      </c>
      <c r="F73" s="909">
        <v>1.6</v>
      </c>
      <c r="G73" s="911">
        <v>47.4</v>
      </c>
      <c r="H73" s="910">
        <v>0</v>
      </c>
      <c r="I73" s="909">
        <v>32.1</v>
      </c>
      <c r="J73" s="909">
        <v>1.7</v>
      </c>
      <c r="K73" s="909">
        <v>7.9</v>
      </c>
      <c r="L73" s="910">
        <v>0</v>
      </c>
      <c r="M73" s="911">
        <v>41.7</v>
      </c>
      <c r="N73" s="912">
        <v>5.6999999999999957</v>
      </c>
    </row>
    <row r="74" spans="2:14" ht="15" x14ac:dyDescent="0.25">
      <c r="B74" s="894" t="s">
        <v>1767</v>
      </c>
      <c r="C74" s="921">
        <v>19.8</v>
      </c>
      <c r="D74" s="921">
        <v>8.6</v>
      </c>
      <c r="E74" s="921">
        <v>0.3</v>
      </c>
      <c r="F74" s="921">
        <v>1.1000000000000001</v>
      </c>
      <c r="G74" s="922">
        <v>29.8</v>
      </c>
      <c r="H74" s="921">
        <v>2.2999999999999998</v>
      </c>
      <c r="I74" s="921">
        <v>17.100000000000001</v>
      </c>
      <c r="J74" s="921">
        <v>2</v>
      </c>
      <c r="K74" s="921">
        <v>6.5</v>
      </c>
      <c r="L74" s="910">
        <v>0</v>
      </c>
      <c r="M74" s="922">
        <v>27.900000000000002</v>
      </c>
      <c r="N74" s="923">
        <v>1.8999999999999986</v>
      </c>
    </row>
    <row r="75" spans="2:14" ht="15" x14ac:dyDescent="0.25">
      <c r="B75" s="890" t="s">
        <v>1666</v>
      </c>
      <c r="C75" s="909">
        <v>897.7</v>
      </c>
      <c r="D75" s="909">
        <v>614.79999999999995</v>
      </c>
      <c r="E75" s="909">
        <v>71.2</v>
      </c>
      <c r="F75" s="909">
        <v>26.6</v>
      </c>
      <c r="G75" s="911">
        <v>1610.3</v>
      </c>
      <c r="H75" s="909">
        <v>906.5</v>
      </c>
      <c r="I75" s="910">
        <v>0</v>
      </c>
      <c r="J75" s="909">
        <v>241</v>
      </c>
      <c r="K75" s="909">
        <v>320.60000000000002</v>
      </c>
      <c r="L75" s="910">
        <v>0.8</v>
      </c>
      <c r="M75" s="911">
        <v>1468.8999999999999</v>
      </c>
      <c r="N75" s="912">
        <v>141.40000000000009</v>
      </c>
    </row>
    <row r="76" spans="2:14" ht="15" x14ac:dyDescent="0.25">
      <c r="B76" s="890" t="s">
        <v>1667</v>
      </c>
      <c r="C76" s="909">
        <v>163.69999999999999</v>
      </c>
      <c r="D76" s="909">
        <v>72</v>
      </c>
      <c r="E76" s="909">
        <v>3.6</v>
      </c>
      <c r="F76" s="910">
        <v>5.9</v>
      </c>
      <c r="G76" s="911">
        <v>245.2</v>
      </c>
      <c r="H76" s="909">
        <v>17.3</v>
      </c>
      <c r="I76" s="909">
        <v>136.1</v>
      </c>
      <c r="J76" s="909">
        <v>26.4</v>
      </c>
      <c r="K76" s="909">
        <v>62.5</v>
      </c>
      <c r="L76" s="910">
        <v>0</v>
      </c>
      <c r="M76" s="911">
        <v>242.3</v>
      </c>
      <c r="N76" s="912">
        <v>2.8999999999999773</v>
      </c>
    </row>
    <row r="77" spans="2:14" ht="15" x14ac:dyDescent="0.25">
      <c r="B77" s="890" t="s">
        <v>1668</v>
      </c>
      <c r="C77" s="909">
        <v>353.6</v>
      </c>
      <c r="D77" s="909">
        <v>120.9</v>
      </c>
      <c r="E77" s="909">
        <v>7</v>
      </c>
      <c r="F77" s="909">
        <v>1.2</v>
      </c>
      <c r="G77" s="911">
        <v>482.7</v>
      </c>
      <c r="H77" s="909">
        <v>285.5</v>
      </c>
      <c r="I77" s="909">
        <v>95.9</v>
      </c>
      <c r="J77" s="909">
        <v>47.2</v>
      </c>
      <c r="K77" s="909">
        <v>28.3</v>
      </c>
      <c r="L77" s="910">
        <v>0</v>
      </c>
      <c r="M77" s="911">
        <v>456.9</v>
      </c>
      <c r="N77" s="912">
        <v>25.800000000000011</v>
      </c>
    </row>
    <row r="78" spans="2:14" ht="15" x14ac:dyDescent="0.25">
      <c r="B78" s="890" t="s">
        <v>1669</v>
      </c>
      <c r="C78" s="909">
        <v>404.3</v>
      </c>
      <c r="D78" s="909">
        <v>288</v>
      </c>
      <c r="E78" s="909">
        <v>12.8</v>
      </c>
      <c r="F78" s="910">
        <v>0</v>
      </c>
      <c r="G78" s="911">
        <v>705.09999999999991</v>
      </c>
      <c r="H78" s="909">
        <v>336</v>
      </c>
      <c r="I78" s="910">
        <v>0</v>
      </c>
      <c r="J78" s="909">
        <v>82.6</v>
      </c>
      <c r="K78" s="909">
        <v>183.4</v>
      </c>
      <c r="L78" s="910">
        <v>0</v>
      </c>
      <c r="M78" s="911">
        <v>602</v>
      </c>
      <c r="N78" s="912">
        <v>103.09999999999991</v>
      </c>
    </row>
    <row r="79" spans="2:14" ht="15" x14ac:dyDescent="0.25">
      <c r="B79" s="890" t="s">
        <v>1768</v>
      </c>
      <c r="C79" s="909">
        <v>156.9</v>
      </c>
      <c r="D79" s="909">
        <v>78.2</v>
      </c>
      <c r="E79" s="909">
        <v>3.9</v>
      </c>
      <c r="F79" s="909">
        <v>1.6</v>
      </c>
      <c r="G79" s="911">
        <v>240.60000000000002</v>
      </c>
      <c r="H79" s="909">
        <v>20.7</v>
      </c>
      <c r="I79" s="909">
        <v>146.5</v>
      </c>
      <c r="J79" s="909">
        <v>15</v>
      </c>
      <c r="K79" s="909">
        <v>57</v>
      </c>
      <c r="L79" s="910">
        <v>0</v>
      </c>
      <c r="M79" s="911">
        <v>239.2</v>
      </c>
      <c r="N79" s="912">
        <v>1.4000000000000341</v>
      </c>
    </row>
    <row r="80" spans="2:14" ht="15" x14ac:dyDescent="0.25">
      <c r="B80" s="890" t="s">
        <v>1769</v>
      </c>
      <c r="C80" s="909">
        <v>698.7</v>
      </c>
      <c r="D80" s="909">
        <v>336.3</v>
      </c>
      <c r="E80" s="909">
        <v>99.8</v>
      </c>
      <c r="F80" s="909">
        <v>4.5999999999999996</v>
      </c>
      <c r="G80" s="911">
        <v>1139.3999999999999</v>
      </c>
      <c r="H80" s="909">
        <v>859.2</v>
      </c>
      <c r="I80" s="910">
        <v>0</v>
      </c>
      <c r="J80" s="909">
        <v>64.8</v>
      </c>
      <c r="K80" s="909">
        <v>181.6</v>
      </c>
      <c r="L80" s="909">
        <v>6.7</v>
      </c>
      <c r="M80" s="911">
        <v>1112.3</v>
      </c>
      <c r="N80" s="912">
        <v>27.099999999999909</v>
      </c>
    </row>
    <row r="81" spans="2:14" ht="15" x14ac:dyDescent="0.25">
      <c r="B81" s="890" t="s">
        <v>1770</v>
      </c>
      <c r="C81" s="909">
        <v>297.7</v>
      </c>
      <c r="D81" s="909">
        <v>185.4</v>
      </c>
      <c r="E81" s="909">
        <v>8.9</v>
      </c>
      <c r="F81" s="909">
        <v>6.7</v>
      </c>
      <c r="G81" s="911">
        <v>498.7</v>
      </c>
      <c r="H81" s="909">
        <v>61.7</v>
      </c>
      <c r="I81" s="909">
        <v>345.1</v>
      </c>
      <c r="J81" s="909">
        <v>19.7</v>
      </c>
      <c r="K81" s="909">
        <v>43.2</v>
      </c>
      <c r="L81" s="910">
        <v>0</v>
      </c>
      <c r="M81" s="911">
        <v>469.7</v>
      </c>
      <c r="N81" s="912">
        <v>29</v>
      </c>
    </row>
    <row r="82" spans="2:14" ht="15" x14ac:dyDescent="0.25">
      <c r="B82" s="890" t="s">
        <v>1673</v>
      </c>
      <c r="C82" s="909">
        <v>71.2</v>
      </c>
      <c r="D82" s="909">
        <v>37</v>
      </c>
      <c r="E82" s="909">
        <v>2.1</v>
      </c>
      <c r="F82" s="909">
        <v>1.8</v>
      </c>
      <c r="G82" s="911">
        <v>112.1</v>
      </c>
      <c r="H82" s="909">
        <v>4.5</v>
      </c>
      <c r="I82" s="909">
        <v>66.2</v>
      </c>
      <c r="J82" s="909">
        <v>11</v>
      </c>
      <c r="K82" s="909">
        <v>24.7</v>
      </c>
      <c r="L82" s="910">
        <v>0</v>
      </c>
      <c r="M82" s="911">
        <v>106.4</v>
      </c>
      <c r="N82" s="912">
        <v>5.6999999999999886</v>
      </c>
    </row>
    <row r="83" spans="2:14" ht="15" x14ac:dyDescent="0.25">
      <c r="B83" s="890" t="s">
        <v>1771</v>
      </c>
      <c r="C83" s="909">
        <v>69.400000000000006</v>
      </c>
      <c r="D83" s="909">
        <v>35.4</v>
      </c>
      <c r="E83" s="909">
        <v>4.3</v>
      </c>
      <c r="F83" s="909">
        <v>19.8</v>
      </c>
      <c r="G83" s="911">
        <v>128.9</v>
      </c>
      <c r="H83" s="909">
        <v>5.2</v>
      </c>
      <c r="I83" s="909">
        <v>67.7</v>
      </c>
      <c r="J83" s="909">
        <v>10.8</v>
      </c>
      <c r="K83" s="909">
        <v>25.1</v>
      </c>
      <c r="L83" s="910">
        <v>0</v>
      </c>
      <c r="M83" s="911">
        <v>108.80000000000001</v>
      </c>
      <c r="N83" s="912">
        <v>20.099999999999994</v>
      </c>
    </row>
    <row r="84" spans="2:14" ht="15" x14ac:dyDescent="0.25">
      <c r="B84" s="890" t="s">
        <v>1186</v>
      </c>
      <c r="C84" s="909">
        <v>69.8</v>
      </c>
      <c r="D84" s="909">
        <v>37.799999999999997</v>
      </c>
      <c r="E84" s="909">
        <v>1.6</v>
      </c>
      <c r="F84" s="909">
        <v>1.2</v>
      </c>
      <c r="G84" s="911">
        <v>110.39999999999999</v>
      </c>
      <c r="H84" s="909">
        <v>61.8</v>
      </c>
      <c r="I84" s="910">
        <v>0</v>
      </c>
      <c r="J84" s="909">
        <v>10.5</v>
      </c>
      <c r="K84" s="909">
        <v>36.299999999999997</v>
      </c>
      <c r="L84" s="910">
        <v>0</v>
      </c>
      <c r="M84" s="911">
        <v>108.6</v>
      </c>
      <c r="N84" s="912">
        <v>1.7999999999999972</v>
      </c>
    </row>
    <row r="85" spans="2:14" ht="15" x14ac:dyDescent="0.25">
      <c r="B85" s="890" t="s">
        <v>1675</v>
      </c>
      <c r="C85" s="909">
        <v>2493.9</v>
      </c>
      <c r="D85" s="909">
        <v>799.3</v>
      </c>
      <c r="E85" s="909">
        <v>307.39999999999998</v>
      </c>
      <c r="F85" s="909">
        <v>7.8</v>
      </c>
      <c r="G85" s="911">
        <v>3608.4</v>
      </c>
      <c r="H85" s="909">
        <v>3.3</v>
      </c>
      <c r="I85" s="909">
        <v>2319.1999999999998</v>
      </c>
      <c r="J85" s="909">
        <v>878</v>
      </c>
      <c r="K85" s="909">
        <v>97.9</v>
      </c>
      <c r="L85" s="910">
        <v>0</v>
      </c>
      <c r="M85" s="911">
        <v>3298.4</v>
      </c>
      <c r="N85" s="912">
        <v>310</v>
      </c>
    </row>
    <row r="86" spans="2:14" ht="15" x14ac:dyDescent="0.25">
      <c r="B86" s="890" t="s">
        <v>1676</v>
      </c>
      <c r="C86" s="909">
        <v>79.3</v>
      </c>
      <c r="D86" s="909">
        <v>48.3</v>
      </c>
      <c r="E86" s="909">
        <v>6.2</v>
      </c>
      <c r="F86" s="909">
        <v>1.5</v>
      </c>
      <c r="G86" s="911">
        <v>135.29999999999998</v>
      </c>
      <c r="H86" s="909">
        <v>30.4</v>
      </c>
      <c r="I86" s="909">
        <v>88.9</v>
      </c>
      <c r="J86" s="909">
        <v>4.5999999999999996</v>
      </c>
      <c r="K86" s="909">
        <v>5.4</v>
      </c>
      <c r="L86" s="910">
        <v>0</v>
      </c>
      <c r="M86" s="911">
        <v>129.30000000000001</v>
      </c>
      <c r="N86" s="912">
        <v>5.9999999999999716</v>
      </c>
    </row>
    <row r="87" spans="2:14" ht="15" x14ac:dyDescent="0.25">
      <c r="B87" s="890" t="s">
        <v>1772</v>
      </c>
      <c r="C87" s="909">
        <v>39.299999999999997</v>
      </c>
      <c r="D87" s="909">
        <v>19.399999999999999</v>
      </c>
      <c r="E87" s="909">
        <v>0.7</v>
      </c>
      <c r="F87" s="909">
        <v>1.4</v>
      </c>
      <c r="G87" s="911">
        <v>60.8</v>
      </c>
      <c r="H87" s="909">
        <v>6.9</v>
      </c>
      <c r="I87" s="909">
        <v>34.9</v>
      </c>
      <c r="J87" s="909">
        <v>8.6</v>
      </c>
      <c r="K87" s="909">
        <v>10.199999999999999</v>
      </c>
      <c r="L87" s="910">
        <v>0</v>
      </c>
      <c r="M87" s="911">
        <v>60.599999999999994</v>
      </c>
      <c r="N87" s="912">
        <v>0.20000000000000284</v>
      </c>
    </row>
    <row r="88" spans="2:14" ht="15" x14ac:dyDescent="0.25">
      <c r="B88" s="890" t="s">
        <v>1773</v>
      </c>
      <c r="C88" s="909">
        <v>6.1</v>
      </c>
      <c r="D88" s="909">
        <v>4.5999999999999996</v>
      </c>
      <c r="E88" s="909">
        <v>0.1</v>
      </c>
      <c r="F88" s="909">
        <v>0.1</v>
      </c>
      <c r="G88" s="911">
        <v>10.899999999999999</v>
      </c>
      <c r="H88" s="909">
        <v>0.6</v>
      </c>
      <c r="I88" s="909">
        <v>8.3000000000000007</v>
      </c>
      <c r="J88" s="909">
        <v>0.8</v>
      </c>
      <c r="K88" s="909">
        <v>1.1000000000000001</v>
      </c>
      <c r="L88" s="910">
        <v>0</v>
      </c>
      <c r="M88" s="911">
        <v>10.8</v>
      </c>
      <c r="N88" s="912">
        <v>9.9999999999997868E-2</v>
      </c>
    </row>
    <row r="89" spans="2:14" ht="15" x14ac:dyDescent="0.25">
      <c r="B89" s="890" t="s">
        <v>1774</v>
      </c>
      <c r="C89" s="909">
        <v>6.1</v>
      </c>
      <c r="D89" s="909">
        <v>8.3000000000000007</v>
      </c>
      <c r="E89" s="909">
        <v>0.5</v>
      </c>
      <c r="F89" s="909">
        <v>0.1</v>
      </c>
      <c r="G89" s="911">
        <v>15</v>
      </c>
      <c r="H89" s="910">
        <v>0</v>
      </c>
      <c r="I89" s="909">
        <v>7.4</v>
      </c>
      <c r="J89" s="909">
        <v>1.3</v>
      </c>
      <c r="K89" s="909">
        <v>6.8</v>
      </c>
      <c r="L89" s="910">
        <v>0</v>
      </c>
      <c r="M89" s="911">
        <v>15.5</v>
      </c>
      <c r="N89" s="912">
        <v>-0.5</v>
      </c>
    </row>
    <row r="90" spans="2:14" ht="15" x14ac:dyDescent="0.25">
      <c r="B90" s="890" t="s">
        <v>1775</v>
      </c>
      <c r="C90" s="909">
        <v>17.899999999999999</v>
      </c>
      <c r="D90" s="909">
        <v>8.3000000000000007</v>
      </c>
      <c r="E90" s="909">
        <v>0.6</v>
      </c>
      <c r="F90" s="909">
        <v>0.2</v>
      </c>
      <c r="G90" s="911">
        <v>27</v>
      </c>
      <c r="H90" s="909">
        <v>1.3</v>
      </c>
      <c r="I90" s="909">
        <v>14.8</v>
      </c>
      <c r="J90" s="909">
        <v>0.8</v>
      </c>
      <c r="K90" s="909">
        <v>8.6999999999999993</v>
      </c>
      <c r="L90" s="910">
        <v>0</v>
      </c>
      <c r="M90" s="911">
        <v>25.6</v>
      </c>
      <c r="N90" s="912">
        <v>1.3999999999999986</v>
      </c>
    </row>
    <row r="91" spans="2:14" ht="15" x14ac:dyDescent="0.25">
      <c r="B91" s="890" t="s">
        <v>1776</v>
      </c>
      <c r="C91" s="909">
        <v>14.2</v>
      </c>
      <c r="D91" s="909">
        <v>8.1999999999999993</v>
      </c>
      <c r="E91" s="909">
        <v>0.7</v>
      </c>
      <c r="F91" s="910">
        <v>0.2</v>
      </c>
      <c r="G91" s="911">
        <v>23.299999999999997</v>
      </c>
      <c r="H91" s="909">
        <v>13.7</v>
      </c>
      <c r="I91" s="910">
        <v>0</v>
      </c>
      <c r="J91" s="909">
        <v>0.1</v>
      </c>
      <c r="K91" s="909">
        <v>7.5</v>
      </c>
      <c r="L91" s="910">
        <v>0</v>
      </c>
      <c r="M91" s="911">
        <v>21.299999999999997</v>
      </c>
      <c r="N91" s="912">
        <v>2</v>
      </c>
    </row>
    <row r="92" spans="2:14" ht="15" x14ac:dyDescent="0.25">
      <c r="B92" s="890" t="s">
        <v>1682</v>
      </c>
      <c r="C92" s="909">
        <v>710.4</v>
      </c>
      <c r="D92" s="909">
        <v>308.8</v>
      </c>
      <c r="E92" s="909">
        <v>14.3</v>
      </c>
      <c r="F92" s="909">
        <v>5.8</v>
      </c>
      <c r="G92" s="911">
        <v>1039.3</v>
      </c>
      <c r="H92" s="910">
        <v>0</v>
      </c>
      <c r="I92" s="909">
        <v>799.6</v>
      </c>
      <c r="J92" s="909">
        <v>79.599999999999994</v>
      </c>
      <c r="K92" s="909">
        <v>69</v>
      </c>
      <c r="L92" s="910">
        <v>0</v>
      </c>
      <c r="M92" s="911">
        <v>948.2</v>
      </c>
      <c r="N92" s="912">
        <v>91.099999999999909</v>
      </c>
    </row>
    <row r="93" spans="2:14" ht="15" x14ac:dyDescent="0.25">
      <c r="B93" s="890" t="s">
        <v>1683</v>
      </c>
      <c r="C93" s="909">
        <v>51.2</v>
      </c>
      <c r="D93" s="909">
        <v>25.4</v>
      </c>
      <c r="E93" s="909">
        <v>0.9</v>
      </c>
      <c r="F93" s="909">
        <v>0.6</v>
      </c>
      <c r="G93" s="911">
        <v>78.099999999999994</v>
      </c>
      <c r="H93" s="909">
        <v>5</v>
      </c>
      <c r="I93" s="909">
        <v>57.9</v>
      </c>
      <c r="J93" s="909">
        <v>6.6</v>
      </c>
      <c r="K93" s="909">
        <v>7.7</v>
      </c>
      <c r="L93" s="910">
        <v>0</v>
      </c>
      <c r="M93" s="911">
        <v>77.2</v>
      </c>
      <c r="N93" s="912">
        <v>0.89999999999999147</v>
      </c>
    </row>
    <row r="94" spans="2:14" ht="15" x14ac:dyDescent="0.25">
      <c r="B94" s="890" t="s">
        <v>1684</v>
      </c>
      <c r="C94" s="909">
        <v>12.3</v>
      </c>
      <c r="D94" s="909">
        <v>7.2</v>
      </c>
      <c r="E94" s="910">
        <v>0</v>
      </c>
      <c r="F94" s="910">
        <v>0</v>
      </c>
      <c r="G94" s="911">
        <v>19.5</v>
      </c>
      <c r="H94" s="910">
        <v>0</v>
      </c>
      <c r="I94" s="909">
        <v>17.8</v>
      </c>
      <c r="J94" s="910">
        <v>0</v>
      </c>
      <c r="K94" s="909">
        <v>1</v>
      </c>
      <c r="L94" s="910">
        <v>0</v>
      </c>
      <c r="M94" s="911">
        <v>18.8</v>
      </c>
      <c r="N94" s="912">
        <v>0.69999999999999929</v>
      </c>
    </row>
    <row r="95" spans="2:14" ht="15" x14ac:dyDescent="0.25">
      <c r="B95" s="890" t="s">
        <v>1685</v>
      </c>
      <c r="C95" s="909">
        <v>800.8</v>
      </c>
      <c r="D95" s="909">
        <v>445.5</v>
      </c>
      <c r="E95" s="909">
        <v>9.4</v>
      </c>
      <c r="F95" s="909">
        <v>4.2</v>
      </c>
      <c r="G95" s="911">
        <v>1259.9000000000001</v>
      </c>
      <c r="H95" s="909">
        <v>90.8</v>
      </c>
      <c r="I95" s="909">
        <v>693.8</v>
      </c>
      <c r="J95" s="909">
        <v>182.7</v>
      </c>
      <c r="K95" s="909">
        <v>304.2</v>
      </c>
      <c r="L95" s="910">
        <v>0</v>
      </c>
      <c r="M95" s="911">
        <v>1271.5</v>
      </c>
      <c r="N95" s="912">
        <v>-11.599999999999909</v>
      </c>
    </row>
    <row r="96" spans="2:14" ht="15" x14ac:dyDescent="0.25">
      <c r="B96" s="890" t="s">
        <v>1777</v>
      </c>
      <c r="C96" s="909">
        <v>519.1</v>
      </c>
      <c r="D96" s="909">
        <v>333.9</v>
      </c>
      <c r="E96" s="909">
        <v>6</v>
      </c>
      <c r="F96" s="909">
        <v>6.8</v>
      </c>
      <c r="G96" s="911">
        <v>865.8</v>
      </c>
      <c r="H96" s="909">
        <v>71.3</v>
      </c>
      <c r="I96" s="909">
        <v>519.9</v>
      </c>
      <c r="J96" s="909">
        <v>66.099999999999994</v>
      </c>
      <c r="K96" s="909">
        <v>120.3</v>
      </c>
      <c r="L96" s="910">
        <v>0</v>
      </c>
      <c r="M96" s="911">
        <v>777.59999999999991</v>
      </c>
      <c r="N96" s="912">
        <v>88.200000000000045</v>
      </c>
    </row>
    <row r="97" spans="2:14" ht="15" x14ac:dyDescent="0.25">
      <c r="B97" s="890" t="s">
        <v>1686</v>
      </c>
      <c r="C97" s="909">
        <v>244.1</v>
      </c>
      <c r="D97" s="909">
        <v>214.4</v>
      </c>
      <c r="E97" s="909">
        <v>13.7</v>
      </c>
      <c r="F97" s="909">
        <v>1.4</v>
      </c>
      <c r="G97" s="911">
        <v>473.59999999999997</v>
      </c>
      <c r="H97" s="909">
        <v>271.3</v>
      </c>
      <c r="I97" s="910">
        <v>0</v>
      </c>
      <c r="J97" s="909">
        <v>115.3</v>
      </c>
      <c r="K97" s="909">
        <v>94.3</v>
      </c>
      <c r="L97" s="910">
        <v>0</v>
      </c>
      <c r="M97" s="911">
        <v>480.90000000000003</v>
      </c>
      <c r="N97" s="912">
        <v>-7.3000000000000682</v>
      </c>
    </row>
    <row r="98" spans="2:14" ht="15" x14ac:dyDescent="0.25">
      <c r="B98" s="890" t="s">
        <v>1778</v>
      </c>
      <c r="C98" s="909">
        <v>281.2</v>
      </c>
      <c r="D98" s="909">
        <v>258.5</v>
      </c>
      <c r="E98" s="909">
        <v>20.3</v>
      </c>
      <c r="F98" s="909">
        <v>2.2999999999999998</v>
      </c>
      <c r="G98" s="911">
        <v>562.29999999999995</v>
      </c>
      <c r="H98" s="909">
        <v>413.2</v>
      </c>
      <c r="I98" s="910">
        <v>0</v>
      </c>
      <c r="J98" s="909">
        <v>41.2</v>
      </c>
      <c r="K98" s="909">
        <v>62.4</v>
      </c>
      <c r="L98" s="910">
        <v>0</v>
      </c>
      <c r="M98" s="911">
        <v>516.79999999999995</v>
      </c>
      <c r="N98" s="912">
        <v>45.5</v>
      </c>
    </row>
    <row r="99" spans="2:14" ht="15" x14ac:dyDescent="0.25">
      <c r="B99" s="890" t="s">
        <v>1191</v>
      </c>
      <c r="C99" s="909">
        <v>172.3</v>
      </c>
      <c r="D99" s="909">
        <v>174.3</v>
      </c>
      <c r="E99" s="909">
        <v>17.100000000000001</v>
      </c>
      <c r="F99" s="909">
        <v>4.8</v>
      </c>
      <c r="G99" s="911">
        <v>368.50000000000006</v>
      </c>
      <c r="H99" s="909">
        <v>203.7</v>
      </c>
      <c r="I99" s="910">
        <v>0</v>
      </c>
      <c r="J99" s="909">
        <v>55.6</v>
      </c>
      <c r="K99" s="909">
        <v>79.5</v>
      </c>
      <c r="L99" s="909">
        <v>55.3</v>
      </c>
      <c r="M99" s="911">
        <v>394.1</v>
      </c>
      <c r="N99" s="912">
        <v>-25.599999999999966</v>
      </c>
    </row>
    <row r="100" spans="2:14" ht="15" x14ac:dyDescent="0.25">
      <c r="B100" s="890" t="s">
        <v>1192</v>
      </c>
      <c r="C100" s="909">
        <v>480.5</v>
      </c>
      <c r="D100" s="909">
        <v>367.8</v>
      </c>
      <c r="E100" s="909">
        <v>27.1</v>
      </c>
      <c r="F100" s="909">
        <v>10</v>
      </c>
      <c r="G100" s="911">
        <v>885.4</v>
      </c>
      <c r="H100" s="909">
        <v>617.79999999999995</v>
      </c>
      <c r="I100" s="910">
        <v>0</v>
      </c>
      <c r="J100" s="909">
        <v>137.30000000000001</v>
      </c>
      <c r="K100" s="909">
        <v>227.3</v>
      </c>
      <c r="L100" s="909">
        <v>10.5</v>
      </c>
      <c r="M100" s="911">
        <v>992.89999999999986</v>
      </c>
      <c r="N100" s="912">
        <v>-107.49999999999989</v>
      </c>
    </row>
    <row r="101" spans="2:14" ht="15" x14ac:dyDescent="0.25">
      <c r="B101" s="890" t="s">
        <v>1193</v>
      </c>
      <c r="C101" s="909">
        <v>123.9</v>
      </c>
      <c r="D101" s="909">
        <v>134.4</v>
      </c>
      <c r="E101" s="909">
        <v>0.7</v>
      </c>
      <c r="F101" s="909">
        <v>0.7</v>
      </c>
      <c r="G101" s="911">
        <v>259.7</v>
      </c>
      <c r="H101" s="909">
        <v>96.6</v>
      </c>
      <c r="I101" s="910">
        <v>0</v>
      </c>
      <c r="J101" s="909">
        <v>26.9</v>
      </c>
      <c r="K101" s="909">
        <v>159.6</v>
      </c>
      <c r="L101" s="910">
        <v>0</v>
      </c>
      <c r="M101" s="911">
        <v>283.10000000000002</v>
      </c>
      <c r="N101" s="912">
        <v>-23.400000000000034</v>
      </c>
    </row>
    <row r="102" spans="2:14" ht="15" x14ac:dyDescent="0.25">
      <c r="B102" s="919"/>
      <c r="C102" s="917"/>
      <c r="D102" s="917"/>
      <c r="E102" s="917"/>
      <c r="F102" s="917"/>
      <c r="G102" s="918"/>
      <c r="H102" s="917"/>
      <c r="I102" s="917"/>
      <c r="J102" s="917"/>
      <c r="K102" s="917"/>
      <c r="L102" s="917"/>
      <c r="M102" s="918"/>
      <c r="N102" s="918"/>
    </row>
    <row r="103" spans="2:14" ht="15.75" thickBot="1" x14ac:dyDescent="0.3">
      <c r="B103" s="924"/>
      <c r="C103" s="917"/>
      <c r="D103" s="917"/>
      <c r="E103" s="917"/>
      <c r="F103" s="917"/>
      <c r="G103" s="918"/>
      <c r="H103" s="917"/>
      <c r="I103" s="917"/>
      <c r="J103" s="917"/>
      <c r="K103" s="917"/>
      <c r="L103" s="925"/>
      <c r="M103" s="918"/>
      <c r="N103" s="918"/>
    </row>
    <row r="104" spans="2:14" ht="31.5" thickTop="1" thickBot="1" x14ac:dyDescent="0.3">
      <c r="B104" s="906" t="s">
        <v>1720</v>
      </c>
      <c r="C104" s="907" t="s">
        <v>1721</v>
      </c>
      <c r="D104" s="907" t="s">
        <v>1722</v>
      </c>
      <c r="E104" s="907" t="s">
        <v>1723</v>
      </c>
      <c r="F104" s="907" t="s">
        <v>1724</v>
      </c>
      <c r="G104" s="907" t="s">
        <v>995</v>
      </c>
      <c r="H104" s="907" t="s">
        <v>1725</v>
      </c>
      <c r="I104" s="908" t="s">
        <v>1726</v>
      </c>
      <c r="J104" s="908" t="s">
        <v>1727</v>
      </c>
      <c r="K104" s="907" t="s">
        <v>1728</v>
      </c>
      <c r="L104" s="907" t="s">
        <v>1729</v>
      </c>
      <c r="M104" s="907" t="s">
        <v>1730</v>
      </c>
      <c r="N104" s="907" t="s">
        <v>1731</v>
      </c>
    </row>
    <row r="105" spans="2:14" ht="15.75" thickTop="1" x14ac:dyDescent="0.25">
      <c r="B105" s="890" t="s">
        <v>1194</v>
      </c>
      <c r="C105" s="909">
        <v>126.2</v>
      </c>
      <c r="D105" s="909">
        <v>136.80000000000001</v>
      </c>
      <c r="E105" s="909">
        <v>12.9</v>
      </c>
      <c r="F105" s="909">
        <v>0.3</v>
      </c>
      <c r="G105" s="911">
        <v>276.2</v>
      </c>
      <c r="H105" s="909">
        <v>129.5</v>
      </c>
      <c r="I105" s="910">
        <v>0</v>
      </c>
      <c r="J105" s="909">
        <v>60.6</v>
      </c>
      <c r="K105" s="909">
        <v>68.3</v>
      </c>
      <c r="L105" s="910">
        <v>0</v>
      </c>
      <c r="M105" s="911">
        <v>258.39999999999998</v>
      </c>
      <c r="N105" s="912">
        <v>17.800000000000011</v>
      </c>
    </row>
    <row r="106" spans="2:14" ht="15" x14ac:dyDescent="0.25">
      <c r="B106" s="890" t="s">
        <v>1195</v>
      </c>
      <c r="C106" s="909">
        <v>222.1</v>
      </c>
      <c r="D106" s="909">
        <v>201.9</v>
      </c>
      <c r="E106" s="909">
        <v>9.6</v>
      </c>
      <c r="F106" s="909">
        <v>5.5</v>
      </c>
      <c r="G106" s="911">
        <v>439.1</v>
      </c>
      <c r="H106" s="909">
        <v>179</v>
      </c>
      <c r="I106" s="910">
        <v>0</v>
      </c>
      <c r="J106" s="909">
        <v>134.69999999999999</v>
      </c>
      <c r="K106" s="909">
        <v>88.6</v>
      </c>
      <c r="L106" s="909">
        <v>0</v>
      </c>
      <c r="M106" s="911">
        <v>402.29999999999995</v>
      </c>
      <c r="N106" s="912">
        <v>36.800000000000068</v>
      </c>
    </row>
    <row r="107" spans="2:14" ht="15" x14ac:dyDescent="0.25">
      <c r="B107" s="890" t="s">
        <v>1779</v>
      </c>
      <c r="C107" s="909">
        <v>123.5</v>
      </c>
      <c r="D107" s="909">
        <v>137</v>
      </c>
      <c r="E107" s="909">
        <v>3.8</v>
      </c>
      <c r="F107" s="909">
        <v>0</v>
      </c>
      <c r="G107" s="911">
        <v>264.3</v>
      </c>
      <c r="H107" s="909">
        <v>133.5</v>
      </c>
      <c r="I107" s="910">
        <v>0</v>
      </c>
      <c r="J107" s="909">
        <v>66.400000000000006</v>
      </c>
      <c r="K107" s="909">
        <v>43.3</v>
      </c>
      <c r="L107" s="909">
        <v>0</v>
      </c>
      <c r="M107" s="911">
        <v>243.2</v>
      </c>
      <c r="N107" s="912">
        <v>21.100000000000023</v>
      </c>
    </row>
    <row r="108" spans="2:14" ht="15" x14ac:dyDescent="0.25">
      <c r="B108" s="890" t="s">
        <v>1196</v>
      </c>
      <c r="C108" s="909">
        <v>298.89999999999998</v>
      </c>
      <c r="D108" s="909">
        <v>263.10000000000002</v>
      </c>
      <c r="E108" s="909">
        <v>7.4</v>
      </c>
      <c r="F108" s="909">
        <v>1.4</v>
      </c>
      <c r="G108" s="911">
        <v>570.79999999999995</v>
      </c>
      <c r="H108" s="909">
        <v>310</v>
      </c>
      <c r="I108" s="910">
        <v>0</v>
      </c>
      <c r="J108" s="909">
        <v>94.7</v>
      </c>
      <c r="K108" s="909">
        <v>109</v>
      </c>
      <c r="L108" s="909">
        <v>0</v>
      </c>
      <c r="M108" s="911">
        <v>513.70000000000005</v>
      </c>
      <c r="N108" s="912">
        <v>57.099999999999909</v>
      </c>
    </row>
    <row r="109" spans="2:14" ht="15" x14ac:dyDescent="0.25">
      <c r="B109" s="890" t="s">
        <v>1198</v>
      </c>
      <c r="C109" s="909">
        <v>522.29999999999995</v>
      </c>
      <c r="D109" s="909">
        <v>435.4</v>
      </c>
      <c r="E109" s="909">
        <v>29.9</v>
      </c>
      <c r="F109" s="909">
        <v>2.5</v>
      </c>
      <c r="G109" s="911">
        <v>990.09999999999991</v>
      </c>
      <c r="H109" s="909">
        <v>601.1</v>
      </c>
      <c r="I109" s="910">
        <v>0</v>
      </c>
      <c r="J109" s="909">
        <v>110.9</v>
      </c>
      <c r="K109" s="909">
        <v>258.60000000000002</v>
      </c>
      <c r="L109" s="909">
        <v>0</v>
      </c>
      <c r="M109" s="911">
        <v>970.6</v>
      </c>
      <c r="N109" s="912">
        <v>19.499999999999886</v>
      </c>
    </row>
    <row r="110" spans="2:14" ht="15" x14ac:dyDescent="0.25">
      <c r="B110" s="890" t="s">
        <v>1199</v>
      </c>
      <c r="C110" s="909">
        <v>316.39999999999998</v>
      </c>
      <c r="D110" s="909">
        <v>367.7</v>
      </c>
      <c r="E110" s="909">
        <v>4.5</v>
      </c>
      <c r="F110" s="909">
        <v>1.5</v>
      </c>
      <c r="G110" s="911">
        <v>690.09999999999991</v>
      </c>
      <c r="H110" s="909">
        <v>408.8</v>
      </c>
      <c r="I110" s="910">
        <v>0</v>
      </c>
      <c r="J110" s="909">
        <v>146.5</v>
      </c>
      <c r="K110" s="909">
        <v>112.3</v>
      </c>
      <c r="L110" s="910">
        <v>0</v>
      </c>
      <c r="M110" s="911">
        <v>667.59999999999991</v>
      </c>
      <c r="N110" s="912">
        <v>22.5</v>
      </c>
    </row>
    <row r="111" spans="2:14" ht="15" x14ac:dyDescent="0.25">
      <c r="B111" s="890" t="s">
        <v>1780</v>
      </c>
      <c r="C111" s="909"/>
      <c r="D111" s="909"/>
      <c r="E111" s="909"/>
      <c r="F111" s="909"/>
      <c r="G111" s="911"/>
      <c r="H111" s="909"/>
      <c r="I111" s="910"/>
      <c r="J111" s="909"/>
      <c r="K111" s="909"/>
      <c r="L111" s="910"/>
      <c r="M111" s="911"/>
      <c r="N111" s="912"/>
    </row>
    <row r="112" spans="2:14" ht="15" x14ac:dyDescent="0.25">
      <c r="B112" s="890" t="s">
        <v>1203</v>
      </c>
      <c r="C112" s="909">
        <v>260.8</v>
      </c>
      <c r="D112" s="909">
        <v>294.3</v>
      </c>
      <c r="E112" s="909">
        <v>70.7</v>
      </c>
      <c r="F112" s="909">
        <v>6.6</v>
      </c>
      <c r="G112" s="911">
        <v>632.40000000000009</v>
      </c>
      <c r="H112" s="909">
        <v>201.7</v>
      </c>
      <c r="I112" s="910">
        <v>0</v>
      </c>
      <c r="J112" s="909">
        <v>146.80000000000001</v>
      </c>
      <c r="K112" s="909">
        <v>174.1</v>
      </c>
      <c r="L112" s="909">
        <v>50</v>
      </c>
      <c r="M112" s="911">
        <v>572.6</v>
      </c>
      <c r="N112" s="912">
        <v>59.800000000000068</v>
      </c>
    </row>
    <row r="113" spans="2:14" ht="15" x14ac:dyDescent="0.25">
      <c r="B113" s="890" t="s">
        <v>1204</v>
      </c>
      <c r="C113" s="909">
        <v>127.5</v>
      </c>
      <c r="D113" s="909">
        <v>156.19999999999999</v>
      </c>
      <c r="E113" s="909">
        <v>20.3</v>
      </c>
      <c r="F113" s="910">
        <v>0</v>
      </c>
      <c r="G113" s="911">
        <v>304</v>
      </c>
      <c r="H113" s="909">
        <v>109.9</v>
      </c>
      <c r="I113" s="910">
        <v>0</v>
      </c>
      <c r="J113" s="909">
        <v>65.8</v>
      </c>
      <c r="K113" s="909">
        <v>101.7</v>
      </c>
      <c r="L113" s="910">
        <v>0</v>
      </c>
      <c r="M113" s="911">
        <v>277.39999999999998</v>
      </c>
      <c r="N113" s="912">
        <v>26.600000000000023</v>
      </c>
    </row>
    <row r="114" spans="2:14" ht="15" x14ac:dyDescent="0.25">
      <c r="B114" s="890" t="s">
        <v>1781</v>
      </c>
      <c r="C114" s="909">
        <v>397.2</v>
      </c>
      <c r="D114" s="909">
        <v>302.10000000000002</v>
      </c>
      <c r="E114" s="909">
        <v>10.199999999999999</v>
      </c>
      <c r="F114" s="909">
        <v>0.4</v>
      </c>
      <c r="G114" s="911">
        <v>709.9</v>
      </c>
      <c r="H114" s="909">
        <v>402</v>
      </c>
      <c r="I114" s="910">
        <v>0</v>
      </c>
      <c r="J114" s="909">
        <v>150.4</v>
      </c>
      <c r="K114" s="909">
        <v>143.1</v>
      </c>
      <c r="L114" s="910">
        <v>0</v>
      </c>
      <c r="M114" s="911">
        <v>695.5</v>
      </c>
      <c r="N114" s="912">
        <v>14.399999999999977</v>
      </c>
    </row>
    <row r="115" spans="2:14" ht="15" x14ac:dyDescent="0.25">
      <c r="B115" s="890" t="s">
        <v>1205</v>
      </c>
      <c r="C115" s="909">
        <v>159.6</v>
      </c>
      <c r="D115" s="909">
        <v>146.9</v>
      </c>
      <c r="E115" s="909">
        <v>3.5</v>
      </c>
      <c r="F115" s="909">
        <v>0.7</v>
      </c>
      <c r="G115" s="911">
        <v>310.7</v>
      </c>
      <c r="H115" s="909">
        <v>103.3</v>
      </c>
      <c r="I115" s="910">
        <v>0</v>
      </c>
      <c r="J115" s="909">
        <v>48.1</v>
      </c>
      <c r="K115" s="909">
        <v>154.4</v>
      </c>
      <c r="L115" s="910">
        <v>0</v>
      </c>
      <c r="M115" s="911">
        <v>305.8</v>
      </c>
      <c r="N115" s="912">
        <v>4.8999999999999773</v>
      </c>
    </row>
    <row r="116" spans="2:14" ht="15" x14ac:dyDescent="0.25">
      <c r="B116" s="890" t="s">
        <v>1690</v>
      </c>
      <c r="C116" s="909">
        <v>506.9</v>
      </c>
      <c r="D116" s="909">
        <v>542.6</v>
      </c>
      <c r="E116" s="909">
        <v>7.9</v>
      </c>
      <c r="F116" s="909">
        <v>0.6</v>
      </c>
      <c r="G116" s="911">
        <v>1058</v>
      </c>
      <c r="H116" s="909">
        <v>657.9</v>
      </c>
      <c r="I116" s="910">
        <v>0</v>
      </c>
      <c r="J116" s="909">
        <v>225.8</v>
      </c>
      <c r="K116" s="909">
        <v>240.1</v>
      </c>
      <c r="L116" s="909">
        <v>10</v>
      </c>
      <c r="M116" s="911">
        <v>1133.8</v>
      </c>
      <c r="N116" s="912">
        <v>-75.799999999999955</v>
      </c>
    </row>
    <row r="117" spans="2:14" ht="15" x14ac:dyDescent="0.25">
      <c r="B117" s="890" t="s">
        <v>1782</v>
      </c>
      <c r="C117" s="909">
        <v>563.29999999999995</v>
      </c>
      <c r="D117" s="909">
        <v>531.4</v>
      </c>
      <c r="E117" s="909">
        <v>0.8</v>
      </c>
      <c r="F117" s="909">
        <v>21</v>
      </c>
      <c r="G117" s="911">
        <v>1116.4999999999998</v>
      </c>
      <c r="H117" s="909">
        <v>509.9</v>
      </c>
      <c r="I117" s="910">
        <v>0</v>
      </c>
      <c r="J117" s="909">
        <v>168.7</v>
      </c>
      <c r="K117" s="909">
        <v>316.60000000000002</v>
      </c>
      <c r="L117" s="910">
        <v>0</v>
      </c>
      <c r="M117" s="911">
        <v>995.19999999999993</v>
      </c>
      <c r="N117" s="912">
        <v>121.29999999999984</v>
      </c>
    </row>
    <row r="118" spans="2:14" ht="15" x14ac:dyDescent="0.25">
      <c r="B118" s="890" t="s">
        <v>1783</v>
      </c>
      <c r="C118" s="909">
        <v>470.1</v>
      </c>
      <c r="D118" s="909">
        <v>374.1</v>
      </c>
      <c r="E118" s="909">
        <v>12.3</v>
      </c>
      <c r="F118" s="909">
        <v>12.3</v>
      </c>
      <c r="G118" s="911">
        <v>868.8</v>
      </c>
      <c r="H118" s="909">
        <v>400.2</v>
      </c>
      <c r="I118" s="909">
        <v>109.6</v>
      </c>
      <c r="J118" s="909">
        <v>98.2</v>
      </c>
      <c r="K118" s="909">
        <v>201.6</v>
      </c>
      <c r="L118" s="910">
        <v>0</v>
      </c>
      <c r="M118" s="911">
        <v>809.6</v>
      </c>
      <c r="N118" s="912">
        <v>59.199999999999932</v>
      </c>
    </row>
    <row r="119" spans="2:14" ht="15" x14ac:dyDescent="0.25">
      <c r="B119" s="890" t="s">
        <v>1784</v>
      </c>
      <c r="C119" s="909">
        <v>566.1</v>
      </c>
      <c r="D119" s="909">
        <v>542</v>
      </c>
      <c r="E119" s="909">
        <v>6.5</v>
      </c>
      <c r="F119" s="909">
        <v>4.5</v>
      </c>
      <c r="G119" s="911">
        <v>1119.0999999999999</v>
      </c>
      <c r="H119" s="909">
        <v>619.9</v>
      </c>
      <c r="I119" s="910">
        <v>0</v>
      </c>
      <c r="J119" s="909">
        <v>148.19999999999999</v>
      </c>
      <c r="K119" s="909">
        <v>243.5</v>
      </c>
      <c r="L119" s="910">
        <v>0</v>
      </c>
      <c r="M119" s="911">
        <v>1011.5999999999999</v>
      </c>
      <c r="N119" s="912">
        <v>107.5</v>
      </c>
    </row>
    <row r="120" spans="2:14" ht="15" x14ac:dyDescent="0.25">
      <c r="B120" s="890" t="s">
        <v>1785</v>
      </c>
      <c r="C120" s="909">
        <v>497.6</v>
      </c>
      <c r="D120" s="909">
        <v>454.6</v>
      </c>
      <c r="E120" s="909">
        <v>3.8</v>
      </c>
      <c r="F120" s="909">
        <v>15.4</v>
      </c>
      <c r="G120" s="911">
        <v>971.4</v>
      </c>
      <c r="H120" s="909">
        <v>528.79999999999995</v>
      </c>
      <c r="I120" s="910">
        <v>0</v>
      </c>
      <c r="J120" s="909">
        <v>158.19999999999999</v>
      </c>
      <c r="K120" s="909">
        <v>247.2</v>
      </c>
      <c r="L120" s="910">
        <v>0</v>
      </c>
      <c r="M120" s="911">
        <v>934.2</v>
      </c>
      <c r="N120" s="912">
        <v>37.199999999999932</v>
      </c>
    </row>
    <row r="121" spans="2:14" ht="15" x14ac:dyDescent="0.25">
      <c r="B121" s="890" t="s">
        <v>1786</v>
      </c>
      <c r="C121" s="909">
        <v>482.1</v>
      </c>
      <c r="D121" s="909">
        <v>489.1</v>
      </c>
      <c r="E121" s="909">
        <v>22.2</v>
      </c>
      <c r="F121" s="909">
        <v>3.5</v>
      </c>
      <c r="G121" s="911">
        <v>996.90000000000009</v>
      </c>
      <c r="H121" s="909">
        <v>521.1</v>
      </c>
      <c r="I121" s="910">
        <v>0</v>
      </c>
      <c r="J121" s="909">
        <v>215</v>
      </c>
      <c r="K121" s="909">
        <v>266.2</v>
      </c>
      <c r="L121" s="910">
        <v>0</v>
      </c>
      <c r="M121" s="911">
        <v>1002.3</v>
      </c>
      <c r="N121" s="912">
        <v>-5.3999999999998636</v>
      </c>
    </row>
    <row r="122" spans="2:14" ht="15" x14ac:dyDescent="0.25">
      <c r="B122" s="890" t="s">
        <v>1787</v>
      </c>
      <c r="C122" s="909">
        <v>430.4</v>
      </c>
      <c r="D122" s="909">
        <v>394.5</v>
      </c>
      <c r="E122" s="909">
        <v>6.1</v>
      </c>
      <c r="F122" s="909">
        <v>13.4</v>
      </c>
      <c r="G122" s="911">
        <v>844.4</v>
      </c>
      <c r="H122" s="909">
        <v>442</v>
      </c>
      <c r="I122" s="910">
        <v>0</v>
      </c>
      <c r="J122" s="909">
        <v>131.1</v>
      </c>
      <c r="K122" s="909">
        <v>148.6</v>
      </c>
      <c r="L122" s="910">
        <v>0</v>
      </c>
      <c r="M122" s="911">
        <v>721.7</v>
      </c>
      <c r="N122" s="912">
        <v>122.69999999999993</v>
      </c>
    </row>
    <row r="123" spans="2:14" ht="15" x14ac:dyDescent="0.25">
      <c r="B123" s="890" t="s">
        <v>1212</v>
      </c>
      <c r="C123" s="909">
        <v>345.2</v>
      </c>
      <c r="D123" s="909">
        <v>298.89999999999998</v>
      </c>
      <c r="E123" s="909">
        <v>10.8</v>
      </c>
      <c r="F123" s="909">
        <v>1.6</v>
      </c>
      <c r="G123" s="911">
        <v>656.49999999999989</v>
      </c>
      <c r="H123" s="909">
        <v>344.3</v>
      </c>
      <c r="I123" s="910">
        <v>0</v>
      </c>
      <c r="J123" s="909">
        <v>96.3</v>
      </c>
      <c r="K123" s="909">
        <v>161.4</v>
      </c>
      <c r="L123" s="910">
        <v>0</v>
      </c>
      <c r="M123" s="911">
        <v>602</v>
      </c>
      <c r="N123" s="912">
        <v>54.499999999999886</v>
      </c>
    </row>
    <row r="124" spans="2:14" ht="15" x14ac:dyDescent="0.25">
      <c r="B124" s="890" t="s">
        <v>1788</v>
      </c>
      <c r="C124" s="909">
        <v>231.1</v>
      </c>
      <c r="D124" s="909">
        <v>277.5</v>
      </c>
      <c r="E124" s="909">
        <v>23.6</v>
      </c>
      <c r="F124" s="909">
        <v>4</v>
      </c>
      <c r="G124" s="911">
        <v>536.20000000000005</v>
      </c>
      <c r="H124" s="909">
        <v>269.10000000000002</v>
      </c>
      <c r="I124" s="910">
        <v>0</v>
      </c>
      <c r="J124" s="909">
        <v>75.2</v>
      </c>
      <c r="K124" s="909">
        <v>110.7</v>
      </c>
      <c r="L124" s="910">
        <v>0</v>
      </c>
      <c r="M124" s="911">
        <v>455</v>
      </c>
      <c r="N124" s="912">
        <v>81.200000000000045</v>
      </c>
    </row>
    <row r="125" spans="2:14" ht="15" x14ac:dyDescent="0.25">
      <c r="B125" s="890" t="s">
        <v>1215</v>
      </c>
      <c r="C125" s="909">
        <v>343.1</v>
      </c>
      <c r="D125" s="909">
        <v>240.3</v>
      </c>
      <c r="E125" s="909">
        <v>11</v>
      </c>
      <c r="F125" s="910">
        <v>0</v>
      </c>
      <c r="G125" s="911">
        <v>594.40000000000009</v>
      </c>
      <c r="H125" s="909">
        <v>245</v>
      </c>
      <c r="I125" s="910">
        <v>0</v>
      </c>
      <c r="J125" s="909">
        <v>121.1</v>
      </c>
      <c r="K125" s="909">
        <v>174</v>
      </c>
      <c r="L125" s="910">
        <v>0</v>
      </c>
      <c r="M125" s="911">
        <v>540.1</v>
      </c>
      <c r="N125" s="912">
        <v>54.300000000000068</v>
      </c>
    </row>
    <row r="126" spans="2:14" ht="15" x14ac:dyDescent="0.25">
      <c r="B126" s="890" t="s">
        <v>1216</v>
      </c>
      <c r="C126" s="909">
        <v>257.2</v>
      </c>
      <c r="D126" s="909">
        <v>235.2</v>
      </c>
      <c r="E126" s="909">
        <v>30.1</v>
      </c>
      <c r="F126" s="909">
        <v>0.1</v>
      </c>
      <c r="G126" s="911">
        <v>522.6</v>
      </c>
      <c r="H126" s="909">
        <v>135.6</v>
      </c>
      <c r="I126" s="910">
        <v>0</v>
      </c>
      <c r="J126" s="909">
        <v>170.2</v>
      </c>
      <c r="K126" s="909">
        <v>197</v>
      </c>
      <c r="L126" s="910">
        <v>0</v>
      </c>
      <c r="M126" s="911">
        <v>502.79999999999995</v>
      </c>
      <c r="N126" s="912">
        <v>19.800000000000068</v>
      </c>
    </row>
    <row r="127" spans="2:14" ht="15" x14ac:dyDescent="0.25">
      <c r="B127" s="890" t="s">
        <v>1789</v>
      </c>
      <c r="C127" s="909"/>
      <c r="D127" s="909"/>
      <c r="E127" s="909"/>
      <c r="F127" s="909"/>
      <c r="G127" s="911"/>
      <c r="H127" s="909"/>
      <c r="I127" s="910"/>
      <c r="J127" s="909"/>
      <c r="K127" s="909"/>
      <c r="L127" s="910"/>
      <c r="M127" s="911"/>
      <c r="N127" s="912"/>
    </row>
    <row r="128" spans="2:14" ht="15" x14ac:dyDescent="0.25">
      <c r="B128" s="890" t="s">
        <v>1790</v>
      </c>
      <c r="C128" s="909">
        <v>428.9</v>
      </c>
      <c r="D128" s="909">
        <v>412.7</v>
      </c>
      <c r="E128" s="909">
        <v>13.5</v>
      </c>
      <c r="F128" s="909">
        <v>4</v>
      </c>
      <c r="G128" s="911">
        <v>859.09999999999991</v>
      </c>
      <c r="H128" s="909">
        <v>559.70000000000005</v>
      </c>
      <c r="I128" s="910">
        <v>0</v>
      </c>
      <c r="J128" s="909">
        <v>158</v>
      </c>
      <c r="K128" s="909">
        <v>169.8</v>
      </c>
      <c r="L128" s="910">
        <v>0</v>
      </c>
      <c r="M128" s="911">
        <v>887.5</v>
      </c>
      <c r="N128" s="912">
        <v>-28.400000000000091</v>
      </c>
    </row>
    <row r="129" spans="2:14" ht="15" x14ac:dyDescent="0.25">
      <c r="B129" s="890" t="s">
        <v>1694</v>
      </c>
      <c r="C129" s="909">
        <v>417.3</v>
      </c>
      <c r="D129" s="909">
        <v>197.8</v>
      </c>
      <c r="E129" s="909">
        <v>7.7</v>
      </c>
      <c r="F129" s="909">
        <v>11.3</v>
      </c>
      <c r="G129" s="911">
        <v>634.1</v>
      </c>
      <c r="H129" s="909">
        <v>0</v>
      </c>
      <c r="I129" s="909">
        <v>490.4</v>
      </c>
      <c r="J129" s="909">
        <v>17.399999999999999</v>
      </c>
      <c r="K129" s="909">
        <v>92.8</v>
      </c>
      <c r="L129" s="910">
        <v>0</v>
      </c>
      <c r="M129" s="911">
        <v>600.59999999999991</v>
      </c>
      <c r="N129" s="912">
        <v>33.500000000000114</v>
      </c>
    </row>
    <row r="130" spans="2:14" ht="15" x14ac:dyDescent="0.25">
      <c r="B130" s="890" t="s">
        <v>1219</v>
      </c>
      <c r="C130" s="909">
        <v>53.6</v>
      </c>
      <c r="D130" s="909">
        <v>26.7</v>
      </c>
      <c r="E130" s="909">
        <v>1.2</v>
      </c>
      <c r="F130" s="909">
        <v>1.2</v>
      </c>
      <c r="G130" s="911">
        <v>82.7</v>
      </c>
      <c r="H130" s="909">
        <v>0</v>
      </c>
      <c r="I130" s="909">
        <v>65.900000000000006</v>
      </c>
      <c r="J130" s="909">
        <v>7</v>
      </c>
      <c r="K130" s="909">
        <v>7.6</v>
      </c>
      <c r="L130" s="910">
        <v>0</v>
      </c>
      <c r="M130" s="911">
        <v>80.5</v>
      </c>
      <c r="N130" s="912">
        <v>2.2000000000000028</v>
      </c>
    </row>
    <row r="131" spans="2:14" ht="15" x14ac:dyDescent="0.25">
      <c r="B131" s="890" t="s">
        <v>1791</v>
      </c>
      <c r="C131" s="909">
        <v>103.4</v>
      </c>
      <c r="D131" s="909">
        <v>100.1</v>
      </c>
      <c r="E131" s="909">
        <v>10.199999999999999</v>
      </c>
      <c r="F131" s="909">
        <v>0.8</v>
      </c>
      <c r="G131" s="911">
        <v>214.5</v>
      </c>
      <c r="H131" s="909">
        <v>120.2</v>
      </c>
      <c r="I131" s="910">
        <v>0</v>
      </c>
      <c r="J131" s="909">
        <v>56</v>
      </c>
      <c r="K131" s="909">
        <v>42.8</v>
      </c>
      <c r="L131" s="910">
        <v>0</v>
      </c>
      <c r="M131" s="911">
        <v>219</v>
      </c>
      <c r="N131" s="912">
        <v>-4.5</v>
      </c>
    </row>
    <row r="132" spans="2:14" ht="15" x14ac:dyDescent="0.25">
      <c r="B132" s="890" t="s">
        <v>1221</v>
      </c>
      <c r="C132" s="909">
        <v>441.3</v>
      </c>
      <c r="D132" s="909">
        <v>178</v>
      </c>
      <c r="E132" s="909">
        <v>1</v>
      </c>
      <c r="F132" s="909">
        <v>2.7</v>
      </c>
      <c r="G132" s="911">
        <v>623</v>
      </c>
      <c r="H132" s="909">
        <v>443.2</v>
      </c>
      <c r="I132" s="910">
        <v>0</v>
      </c>
      <c r="J132" s="909">
        <v>47.9</v>
      </c>
      <c r="K132" s="909">
        <v>63.9</v>
      </c>
      <c r="L132" s="910">
        <v>0</v>
      </c>
      <c r="M132" s="911">
        <v>555</v>
      </c>
      <c r="N132" s="912">
        <v>68</v>
      </c>
    </row>
    <row r="133" spans="2:14" ht="15" x14ac:dyDescent="0.25">
      <c r="B133" s="890" t="s">
        <v>1222</v>
      </c>
      <c r="C133" s="909">
        <v>97</v>
      </c>
      <c r="D133" s="909">
        <v>47.6</v>
      </c>
      <c r="E133" s="909">
        <v>8.1</v>
      </c>
      <c r="F133" s="909">
        <v>5.3</v>
      </c>
      <c r="G133" s="911">
        <v>158</v>
      </c>
      <c r="H133" s="909">
        <v>8.9</v>
      </c>
      <c r="I133" s="909">
        <v>123.4</v>
      </c>
      <c r="J133" s="909">
        <v>6.3</v>
      </c>
      <c r="K133" s="909">
        <v>36.1</v>
      </c>
      <c r="L133" s="910">
        <v>0</v>
      </c>
      <c r="M133" s="911">
        <v>174.70000000000002</v>
      </c>
      <c r="N133" s="912">
        <v>-16.700000000000017</v>
      </c>
    </row>
    <row r="134" spans="2:14" ht="15" x14ac:dyDescent="0.25">
      <c r="B134" s="919"/>
      <c r="C134" s="920"/>
      <c r="D134" s="920"/>
      <c r="E134" s="920"/>
      <c r="F134" s="920"/>
      <c r="G134" s="918"/>
      <c r="H134" s="920"/>
      <c r="I134" s="926"/>
      <c r="J134" s="920"/>
      <c r="K134" s="920"/>
      <c r="L134" s="920"/>
      <c r="M134" s="918"/>
      <c r="N134" s="918"/>
    </row>
    <row r="135" spans="2:14" ht="15.75" thickBot="1" x14ac:dyDescent="0.3">
      <c r="B135" s="924"/>
      <c r="C135" s="920"/>
      <c r="D135" s="920"/>
      <c r="E135" s="920"/>
      <c r="F135" s="920"/>
      <c r="G135" s="918"/>
      <c r="H135" s="920"/>
      <c r="I135" s="920"/>
      <c r="J135" s="920"/>
      <c r="K135" s="920"/>
      <c r="L135" s="920"/>
      <c r="M135" s="918"/>
      <c r="N135" s="918"/>
    </row>
    <row r="136" spans="2:14" ht="31.5" thickTop="1" thickBot="1" x14ac:dyDescent="0.3">
      <c r="B136" s="906" t="s">
        <v>1720</v>
      </c>
      <c r="C136" s="907" t="s">
        <v>1721</v>
      </c>
      <c r="D136" s="907" t="s">
        <v>1722</v>
      </c>
      <c r="E136" s="907" t="s">
        <v>1723</v>
      </c>
      <c r="F136" s="907" t="s">
        <v>1724</v>
      </c>
      <c r="G136" s="907" t="s">
        <v>995</v>
      </c>
      <c r="H136" s="907" t="s">
        <v>1725</v>
      </c>
      <c r="I136" s="908" t="s">
        <v>1726</v>
      </c>
      <c r="J136" s="908" t="s">
        <v>1727</v>
      </c>
      <c r="K136" s="907" t="s">
        <v>1728</v>
      </c>
      <c r="L136" s="907" t="s">
        <v>1729</v>
      </c>
      <c r="M136" s="907" t="s">
        <v>1730</v>
      </c>
      <c r="N136" s="907" t="s">
        <v>1731</v>
      </c>
    </row>
    <row r="137" spans="2:14" ht="15.75" thickTop="1" x14ac:dyDescent="0.25">
      <c r="B137" s="890" t="s">
        <v>2290</v>
      </c>
      <c r="C137" s="909">
        <v>164.6</v>
      </c>
      <c r="D137" s="909">
        <v>56</v>
      </c>
      <c r="E137" s="909">
        <v>1.5</v>
      </c>
      <c r="F137" s="910">
        <v>0</v>
      </c>
      <c r="G137" s="911">
        <v>222.1</v>
      </c>
      <c r="H137" s="910">
        <v>0</v>
      </c>
      <c r="I137" s="909">
        <v>157</v>
      </c>
      <c r="J137" s="909">
        <v>14.3</v>
      </c>
      <c r="K137" s="909">
        <v>40.1</v>
      </c>
      <c r="L137" s="910">
        <v>0</v>
      </c>
      <c r="M137" s="911">
        <v>211.4</v>
      </c>
      <c r="N137" s="912">
        <v>10.699999999999989</v>
      </c>
    </row>
    <row r="138" spans="2:14" ht="15" x14ac:dyDescent="0.25">
      <c r="B138" s="890" t="s">
        <v>1792</v>
      </c>
      <c r="C138" s="909">
        <v>20.3</v>
      </c>
      <c r="D138" s="909">
        <v>13.9</v>
      </c>
      <c r="E138" s="909">
        <v>0</v>
      </c>
      <c r="F138" s="909">
        <v>0.3</v>
      </c>
      <c r="G138" s="911">
        <v>34.5</v>
      </c>
      <c r="H138" s="910">
        <v>0</v>
      </c>
      <c r="I138" s="909">
        <v>23.8</v>
      </c>
      <c r="J138" s="909">
        <v>2.2999999999999998</v>
      </c>
      <c r="K138" s="909">
        <v>6.2</v>
      </c>
      <c r="L138" s="910">
        <v>0</v>
      </c>
      <c r="M138" s="911">
        <v>32.300000000000004</v>
      </c>
      <c r="N138" s="912">
        <v>2.1999999999999957</v>
      </c>
    </row>
    <row r="139" spans="2:14" ht="15" x14ac:dyDescent="0.25">
      <c r="B139" s="890" t="s">
        <v>1223</v>
      </c>
      <c r="C139" s="909">
        <v>64.900000000000006</v>
      </c>
      <c r="D139" s="909">
        <v>35.799999999999997</v>
      </c>
      <c r="E139" s="909">
        <v>1.7</v>
      </c>
      <c r="F139" s="909">
        <v>0.7</v>
      </c>
      <c r="G139" s="911">
        <v>103.10000000000001</v>
      </c>
      <c r="H139" s="910">
        <v>0</v>
      </c>
      <c r="I139" s="909">
        <v>87.5</v>
      </c>
      <c r="J139" s="909">
        <v>18.600000000000001</v>
      </c>
      <c r="K139" s="910">
        <v>13.6</v>
      </c>
      <c r="L139" s="910">
        <v>0</v>
      </c>
      <c r="M139" s="911">
        <v>119.69999999999999</v>
      </c>
      <c r="N139" s="912">
        <v>-16.59999999999998</v>
      </c>
    </row>
    <row r="140" spans="2:14" ht="15" x14ac:dyDescent="0.25">
      <c r="B140" s="890" t="s">
        <v>1224</v>
      </c>
      <c r="C140" s="909">
        <v>384.7</v>
      </c>
      <c r="D140" s="909">
        <v>379.2</v>
      </c>
      <c r="E140" s="909">
        <v>16.5</v>
      </c>
      <c r="F140" s="909">
        <v>4.4000000000000004</v>
      </c>
      <c r="G140" s="911">
        <v>784.8</v>
      </c>
      <c r="H140" s="909">
        <v>473</v>
      </c>
      <c r="I140" s="910">
        <v>0</v>
      </c>
      <c r="J140" s="909">
        <v>132.69999999999999</v>
      </c>
      <c r="K140" s="909">
        <v>177.5</v>
      </c>
      <c r="L140" s="910">
        <v>0</v>
      </c>
      <c r="M140" s="911">
        <v>783.2</v>
      </c>
      <c r="N140" s="912">
        <v>1.5999999999999091</v>
      </c>
    </row>
    <row r="141" spans="2:14" ht="15" x14ac:dyDescent="0.25">
      <c r="B141" s="890" t="s">
        <v>1697</v>
      </c>
      <c r="C141" s="909">
        <v>120.8</v>
      </c>
      <c r="D141" s="909">
        <v>78.2</v>
      </c>
      <c r="E141" s="909">
        <v>0.9</v>
      </c>
      <c r="F141" s="909">
        <v>1.2</v>
      </c>
      <c r="G141" s="911">
        <v>201.1</v>
      </c>
      <c r="H141" s="909">
        <v>0.4</v>
      </c>
      <c r="I141" s="909">
        <v>140.30000000000001</v>
      </c>
      <c r="J141" s="909">
        <v>9</v>
      </c>
      <c r="K141" s="909">
        <v>48.9</v>
      </c>
      <c r="L141" s="910">
        <v>0</v>
      </c>
      <c r="M141" s="911">
        <v>198.60000000000002</v>
      </c>
      <c r="N141" s="912">
        <v>2.4999999999999716</v>
      </c>
    </row>
    <row r="142" spans="2:14" ht="15" x14ac:dyDescent="0.25">
      <c r="B142" s="890" t="s">
        <v>1225</v>
      </c>
      <c r="C142" s="909">
        <v>53.7</v>
      </c>
      <c r="D142" s="909">
        <v>24.6</v>
      </c>
      <c r="E142" s="909">
        <v>0.1</v>
      </c>
      <c r="F142" s="909">
        <v>0.2</v>
      </c>
      <c r="G142" s="911">
        <v>78.600000000000009</v>
      </c>
      <c r="H142" s="910">
        <v>0</v>
      </c>
      <c r="I142" s="909">
        <v>43.9</v>
      </c>
      <c r="J142" s="909">
        <v>6.5</v>
      </c>
      <c r="K142" s="909">
        <v>21.3</v>
      </c>
      <c r="L142" s="910">
        <v>0</v>
      </c>
      <c r="M142" s="911">
        <v>71.7</v>
      </c>
      <c r="N142" s="912">
        <v>6.9000000000000057</v>
      </c>
    </row>
    <row r="143" spans="2:14" ht="15" x14ac:dyDescent="0.25">
      <c r="B143" s="890" t="s">
        <v>1698</v>
      </c>
      <c r="C143" s="909">
        <v>18.2</v>
      </c>
      <c r="D143" s="909">
        <v>13.9</v>
      </c>
      <c r="E143" s="910">
        <v>0</v>
      </c>
      <c r="F143" s="909">
        <v>1.1000000000000001</v>
      </c>
      <c r="G143" s="911">
        <v>33.200000000000003</v>
      </c>
      <c r="H143" s="910">
        <v>0</v>
      </c>
      <c r="I143" s="909">
        <v>24</v>
      </c>
      <c r="J143" s="910">
        <v>0.7</v>
      </c>
      <c r="K143" s="909">
        <v>9.1</v>
      </c>
      <c r="L143" s="910">
        <v>0</v>
      </c>
      <c r="M143" s="911">
        <v>33.799999999999997</v>
      </c>
      <c r="N143" s="912">
        <v>-0.59999999999999432</v>
      </c>
    </row>
    <row r="144" spans="2:14" ht="15" x14ac:dyDescent="0.25">
      <c r="B144" s="890" t="s">
        <v>1793</v>
      </c>
      <c r="C144" s="909">
        <v>40.200000000000003</v>
      </c>
      <c r="D144" s="909">
        <v>23.7</v>
      </c>
      <c r="E144" s="909">
        <v>0.9</v>
      </c>
      <c r="F144" s="909">
        <v>0.4</v>
      </c>
      <c r="G144" s="911">
        <v>65.200000000000017</v>
      </c>
      <c r="H144" s="910">
        <v>0</v>
      </c>
      <c r="I144" s="909">
        <v>54.4</v>
      </c>
      <c r="J144" s="909">
        <v>5.0999999999999996</v>
      </c>
      <c r="K144" s="909">
        <v>6</v>
      </c>
      <c r="L144" s="910">
        <v>1.5</v>
      </c>
      <c r="M144" s="911">
        <v>67</v>
      </c>
      <c r="N144" s="912">
        <v>-1.7999999999999829</v>
      </c>
    </row>
    <row r="145" spans="2:14" ht="29.25" x14ac:dyDescent="0.25">
      <c r="B145" s="927" t="s">
        <v>1794</v>
      </c>
      <c r="C145" s="909">
        <v>17.399999999999999</v>
      </c>
      <c r="D145" s="909">
        <v>9.6999999999999993</v>
      </c>
      <c r="E145" s="910">
        <v>0</v>
      </c>
      <c r="F145" s="909">
        <v>0.5</v>
      </c>
      <c r="G145" s="911">
        <v>27.599999999999998</v>
      </c>
      <c r="H145" s="910">
        <v>0</v>
      </c>
      <c r="I145" s="909">
        <v>16.3</v>
      </c>
      <c r="J145" s="909">
        <v>1.7</v>
      </c>
      <c r="K145" s="909">
        <v>11.2</v>
      </c>
      <c r="L145" s="910">
        <v>0</v>
      </c>
      <c r="M145" s="911">
        <v>29.2</v>
      </c>
      <c r="N145" s="912">
        <v>-1.6000000000000014</v>
      </c>
    </row>
    <row r="146" spans="2:14" ht="29.25" x14ac:dyDescent="0.25">
      <c r="B146" s="902" t="s">
        <v>1701</v>
      </c>
      <c r="C146" s="909">
        <v>46.6</v>
      </c>
      <c r="D146" s="909">
        <v>23.2</v>
      </c>
      <c r="E146" s="909">
        <v>0</v>
      </c>
      <c r="F146" s="909">
        <v>0.1</v>
      </c>
      <c r="G146" s="911">
        <v>69.899999999999991</v>
      </c>
      <c r="H146" s="909">
        <v>10.9</v>
      </c>
      <c r="I146" s="909">
        <v>42.9</v>
      </c>
      <c r="J146" s="909">
        <v>6.3</v>
      </c>
      <c r="K146" s="909">
        <v>12.9</v>
      </c>
      <c r="L146" s="910">
        <v>0</v>
      </c>
      <c r="M146" s="911">
        <v>73</v>
      </c>
      <c r="N146" s="912">
        <v>-3.1000000000000085</v>
      </c>
    </row>
    <row r="147" spans="2:14" ht="15" x14ac:dyDescent="0.25">
      <c r="B147" s="890" t="s">
        <v>1795</v>
      </c>
      <c r="C147" s="909">
        <v>102.1</v>
      </c>
      <c r="D147" s="909">
        <v>26.1</v>
      </c>
      <c r="E147" s="909">
        <v>2.2999999999999998</v>
      </c>
      <c r="F147" s="909">
        <v>1.8</v>
      </c>
      <c r="G147" s="911">
        <v>132.30000000000001</v>
      </c>
      <c r="H147" s="910">
        <v>0</v>
      </c>
      <c r="I147" s="910">
        <v>0</v>
      </c>
      <c r="J147" s="909">
        <v>70.400000000000006</v>
      </c>
      <c r="K147" s="909">
        <v>50.5</v>
      </c>
      <c r="L147" s="910">
        <v>0</v>
      </c>
      <c r="M147" s="911">
        <v>120.9</v>
      </c>
      <c r="N147" s="912">
        <v>11.400000000000006</v>
      </c>
    </row>
    <row r="148" spans="2:14" ht="15" x14ac:dyDescent="0.25">
      <c r="B148" s="890" t="s">
        <v>1796</v>
      </c>
      <c r="C148" s="909">
        <v>7.6</v>
      </c>
      <c r="D148" s="909">
        <v>4.2</v>
      </c>
      <c r="E148" s="909">
        <v>0</v>
      </c>
      <c r="F148" s="909">
        <v>0</v>
      </c>
      <c r="G148" s="911">
        <v>11.8</v>
      </c>
      <c r="H148" s="909">
        <v>0</v>
      </c>
      <c r="I148" s="909">
        <v>8.1999999999999993</v>
      </c>
      <c r="J148" s="909">
        <v>1.2</v>
      </c>
      <c r="K148" s="909">
        <v>3.2</v>
      </c>
      <c r="L148" s="910">
        <v>0</v>
      </c>
      <c r="M148" s="911">
        <v>12.599999999999998</v>
      </c>
      <c r="N148" s="912">
        <v>-0.79999999999999716</v>
      </c>
    </row>
    <row r="149" spans="2:14" ht="15" x14ac:dyDescent="0.25">
      <c r="B149" s="890" t="s">
        <v>1704</v>
      </c>
      <c r="C149" s="909">
        <v>85.7</v>
      </c>
      <c r="D149" s="909">
        <v>46.1</v>
      </c>
      <c r="E149" s="910">
        <v>0</v>
      </c>
      <c r="F149" s="909">
        <v>1.1000000000000001</v>
      </c>
      <c r="G149" s="911">
        <v>132.9</v>
      </c>
      <c r="H149" s="910">
        <v>0</v>
      </c>
      <c r="I149" s="909">
        <v>82.2</v>
      </c>
      <c r="J149" s="910">
        <v>12.6</v>
      </c>
      <c r="K149" s="910">
        <v>29</v>
      </c>
      <c r="L149" s="910">
        <v>0</v>
      </c>
      <c r="M149" s="911">
        <v>123.8</v>
      </c>
      <c r="N149" s="912">
        <v>9.1000000000000085</v>
      </c>
    </row>
    <row r="150" spans="2:14" ht="15" x14ac:dyDescent="0.25">
      <c r="B150" s="890" t="s">
        <v>1229</v>
      </c>
      <c r="C150" s="909">
        <v>57.7</v>
      </c>
      <c r="D150" s="909">
        <v>27.8</v>
      </c>
      <c r="E150" s="909">
        <v>0.3</v>
      </c>
      <c r="F150" s="909">
        <v>21.8</v>
      </c>
      <c r="G150" s="911">
        <v>107.6</v>
      </c>
      <c r="H150" s="910">
        <v>0</v>
      </c>
      <c r="I150" s="909">
        <v>76.900000000000006</v>
      </c>
      <c r="J150" s="909">
        <v>8.9</v>
      </c>
      <c r="K150" s="909">
        <v>13.3</v>
      </c>
      <c r="L150" s="909">
        <v>3.6</v>
      </c>
      <c r="M150" s="911">
        <v>102.7</v>
      </c>
      <c r="N150" s="912">
        <v>4.8999999999999915</v>
      </c>
    </row>
    <row r="151" spans="2:14" ht="15" x14ac:dyDescent="0.25">
      <c r="B151" s="902" t="s">
        <v>1705</v>
      </c>
      <c r="C151" s="909">
        <v>24.2</v>
      </c>
      <c r="D151" s="909">
        <v>11.8</v>
      </c>
      <c r="E151" s="909">
        <v>0.3</v>
      </c>
      <c r="F151" s="909">
        <v>0.4</v>
      </c>
      <c r="G151" s="911">
        <v>36.699999999999996</v>
      </c>
      <c r="H151" s="909">
        <v>1.6</v>
      </c>
      <c r="I151" s="909">
        <v>21.3</v>
      </c>
      <c r="J151" s="909">
        <v>2.9</v>
      </c>
      <c r="K151" s="909">
        <v>11.2</v>
      </c>
      <c r="L151" s="910">
        <v>0</v>
      </c>
      <c r="M151" s="911">
        <v>37</v>
      </c>
      <c r="N151" s="912">
        <v>-0.30000000000000426</v>
      </c>
    </row>
    <row r="152" spans="2:14" ht="15" x14ac:dyDescent="0.25">
      <c r="B152" s="890" t="s">
        <v>1706</v>
      </c>
      <c r="C152" s="909">
        <v>47.6</v>
      </c>
      <c r="D152" s="909">
        <v>22.4</v>
      </c>
      <c r="E152" s="910">
        <v>0</v>
      </c>
      <c r="F152" s="910">
        <v>0.2</v>
      </c>
      <c r="G152" s="911">
        <v>70.2</v>
      </c>
      <c r="H152" s="909">
        <v>0</v>
      </c>
      <c r="I152" s="909">
        <v>55.1</v>
      </c>
      <c r="J152" s="909">
        <v>3.6</v>
      </c>
      <c r="K152" s="909">
        <v>12.3</v>
      </c>
      <c r="L152" s="910">
        <v>0</v>
      </c>
      <c r="M152" s="911">
        <v>71</v>
      </c>
      <c r="N152" s="912">
        <v>-0.79999999999999716</v>
      </c>
    </row>
    <row r="153" spans="2:14" ht="15" x14ac:dyDescent="0.25">
      <c r="B153" s="890" t="s">
        <v>1707</v>
      </c>
      <c r="C153" s="909">
        <v>47.5</v>
      </c>
      <c r="D153" s="909">
        <v>22.9</v>
      </c>
      <c r="E153" s="909">
        <v>1.3</v>
      </c>
      <c r="F153" s="909">
        <v>0.1</v>
      </c>
      <c r="G153" s="911">
        <v>71.8</v>
      </c>
      <c r="H153" s="910">
        <v>0</v>
      </c>
      <c r="I153" s="909">
        <v>44.6</v>
      </c>
      <c r="J153" s="909">
        <v>10.1</v>
      </c>
      <c r="K153" s="909">
        <v>15.7</v>
      </c>
      <c r="L153" s="910">
        <v>0</v>
      </c>
      <c r="M153" s="911">
        <v>70.400000000000006</v>
      </c>
      <c r="N153" s="912">
        <v>1.3999999999999915</v>
      </c>
    </row>
    <row r="154" spans="2:14" ht="15" x14ac:dyDescent="0.25">
      <c r="B154" s="890" t="s">
        <v>1231</v>
      </c>
      <c r="C154" s="909">
        <v>40.9</v>
      </c>
      <c r="D154" s="909">
        <v>20.9</v>
      </c>
      <c r="E154" s="909">
        <v>0.5</v>
      </c>
      <c r="F154" s="909">
        <v>0.1</v>
      </c>
      <c r="G154" s="911">
        <v>62.4</v>
      </c>
      <c r="H154" s="909">
        <v>0.2</v>
      </c>
      <c r="I154" s="909">
        <v>34.4</v>
      </c>
      <c r="J154" s="909">
        <v>11.8</v>
      </c>
      <c r="K154" s="909">
        <v>13.9</v>
      </c>
      <c r="L154" s="910">
        <v>0</v>
      </c>
      <c r="M154" s="911">
        <v>60.300000000000004</v>
      </c>
      <c r="N154" s="912">
        <v>2.0999999999999943</v>
      </c>
    </row>
    <row r="155" spans="2:14" ht="15" x14ac:dyDescent="0.25">
      <c r="B155" s="890" t="s">
        <v>1797</v>
      </c>
      <c r="C155" s="909">
        <v>18.5</v>
      </c>
      <c r="D155" s="909">
        <v>10.5</v>
      </c>
      <c r="E155" s="910">
        <v>0</v>
      </c>
      <c r="F155" s="909">
        <v>0.2</v>
      </c>
      <c r="G155" s="911">
        <v>29.2</v>
      </c>
      <c r="H155" s="910">
        <v>0</v>
      </c>
      <c r="I155" s="909">
        <v>19.2</v>
      </c>
      <c r="J155" s="909">
        <v>2.2000000000000002</v>
      </c>
      <c r="K155" s="909">
        <v>7.9</v>
      </c>
      <c r="L155" s="910">
        <v>0</v>
      </c>
      <c r="M155" s="911">
        <v>29.299999999999997</v>
      </c>
      <c r="N155" s="912">
        <v>-9.9999999999997868E-2</v>
      </c>
    </row>
    <row r="156" spans="2:14" ht="15" x14ac:dyDescent="0.25">
      <c r="B156" s="890" t="s">
        <v>1798</v>
      </c>
      <c r="C156" s="909">
        <v>93.1</v>
      </c>
      <c r="D156" s="909">
        <v>31</v>
      </c>
      <c r="E156" s="909">
        <v>9.5</v>
      </c>
      <c r="F156" s="909">
        <v>11.6</v>
      </c>
      <c r="G156" s="911">
        <v>145.19999999999999</v>
      </c>
      <c r="H156" s="910">
        <v>0</v>
      </c>
      <c r="I156" s="909">
        <v>88.5</v>
      </c>
      <c r="J156" s="909">
        <v>49.6</v>
      </c>
      <c r="K156" s="909">
        <v>3.8</v>
      </c>
      <c r="L156" s="909">
        <v>0</v>
      </c>
      <c r="M156" s="911">
        <v>141.9</v>
      </c>
      <c r="N156" s="912">
        <v>3.2999999999999829</v>
      </c>
    </row>
    <row r="157" spans="2:14" ht="15" x14ac:dyDescent="0.25">
      <c r="B157" s="893" t="s">
        <v>1799</v>
      </c>
      <c r="C157" s="909">
        <v>26.5</v>
      </c>
      <c r="D157" s="909">
        <v>8.9</v>
      </c>
      <c r="E157" s="909">
        <v>0</v>
      </c>
      <c r="F157" s="909">
        <v>3.1</v>
      </c>
      <c r="G157" s="911">
        <v>38.5</v>
      </c>
      <c r="H157" s="910">
        <v>0</v>
      </c>
      <c r="I157" s="909">
        <v>21.6</v>
      </c>
      <c r="J157" s="909">
        <v>1.9</v>
      </c>
      <c r="K157" s="909">
        <v>7.7</v>
      </c>
      <c r="L157" s="910">
        <v>0</v>
      </c>
      <c r="M157" s="911">
        <v>31.2</v>
      </c>
      <c r="N157" s="912">
        <v>7.3000000000000007</v>
      </c>
    </row>
    <row r="158" spans="2:14" ht="15" x14ac:dyDescent="0.25">
      <c r="B158" s="890" t="s">
        <v>1800</v>
      </c>
      <c r="C158" s="909">
        <v>14.5</v>
      </c>
      <c r="D158" s="909">
        <v>10.8</v>
      </c>
      <c r="E158" s="909">
        <v>0.1</v>
      </c>
      <c r="F158" s="909">
        <v>0.3</v>
      </c>
      <c r="G158" s="911">
        <v>25.700000000000003</v>
      </c>
      <c r="H158" s="909">
        <v>0</v>
      </c>
      <c r="I158" s="909">
        <v>20.9</v>
      </c>
      <c r="J158" s="909">
        <v>1.2</v>
      </c>
      <c r="K158" s="909">
        <v>7.3</v>
      </c>
      <c r="L158" s="910">
        <v>0</v>
      </c>
      <c r="M158" s="911">
        <v>29.4</v>
      </c>
      <c r="N158" s="912">
        <v>-3.6999999999999957</v>
      </c>
    </row>
    <row r="159" spans="2:14" ht="15" x14ac:dyDescent="0.25">
      <c r="B159" s="890" t="s">
        <v>1801</v>
      </c>
      <c r="C159" s="909">
        <v>94.3</v>
      </c>
      <c r="D159" s="909">
        <v>87.2</v>
      </c>
      <c r="E159" s="909">
        <v>7.7</v>
      </c>
      <c r="F159" s="909">
        <v>2.2000000000000002</v>
      </c>
      <c r="G159" s="911">
        <v>191.39999999999998</v>
      </c>
      <c r="H159" s="909">
        <v>25.1</v>
      </c>
      <c r="I159" s="909">
        <v>80.900000000000006</v>
      </c>
      <c r="J159" s="909">
        <v>8.3000000000000007</v>
      </c>
      <c r="K159" s="909">
        <v>101.2</v>
      </c>
      <c r="L159" s="909">
        <v>0</v>
      </c>
      <c r="M159" s="911">
        <v>215.5</v>
      </c>
      <c r="N159" s="912">
        <v>-24.100000000000023</v>
      </c>
    </row>
    <row r="160" spans="2:14" ht="15" x14ac:dyDescent="0.25">
      <c r="B160" s="890" t="s">
        <v>1802</v>
      </c>
      <c r="C160" s="909">
        <v>120.8</v>
      </c>
      <c r="D160" s="909">
        <v>64.599999999999994</v>
      </c>
      <c r="E160" s="909">
        <v>37.9</v>
      </c>
      <c r="F160" s="909">
        <v>54.9</v>
      </c>
      <c r="G160" s="911">
        <v>278.2</v>
      </c>
      <c r="H160" s="909">
        <v>56.7</v>
      </c>
      <c r="I160" s="909">
        <v>139.1</v>
      </c>
      <c r="J160" s="909">
        <v>15</v>
      </c>
      <c r="K160" s="909">
        <v>8.1</v>
      </c>
      <c r="L160" s="909">
        <v>54</v>
      </c>
      <c r="M160" s="911">
        <v>272.89999999999998</v>
      </c>
      <c r="N160" s="912">
        <v>5.3000000000000114</v>
      </c>
    </row>
    <row r="161" spans="2:15" ht="15" x14ac:dyDescent="0.25">
      <c r="B161" s="890" t="s">
        <v>1803</v>
      </c>
      <c r="C161" s="909"/>
      <c r="D161" s="909"/>
      <c r="E161" s="909"/>
      <c r="F161" s="909"/>
      <c r="G161" s="911"/>
      <c r="H161" s="909"/>
      <c r="I161" s="909"/>
      <c r="J161" s="909"/>
      <c r="K161" s="909"/>
      <c r="L161" s="909"/>
      <c r="M161" s="911"/>
      <c r="N161" s="912"/>
    </row>
    <row r="162" spans="2:15" ht="15" x14ac:dyDescent="0.25">
      <c r="B162" s="890" t="s">
        <v>1240</v>
      </c>
      <c r="C162" s="909">
        <v>89.3</v>
      </c>
      <c r="D162" s="909">
        <v>16</v>
      </c>
      <c r="E162" s="909">
        <v>22</v>
      </c>
      <c r="F162" s="909">
        <v>0.6</v>
      </c>
      <c r="G162" s="911">
        <v>127.89999999999999</v>
      </c>
      <c r="H162" s="909">
        <v>87.2</v>
      </c>
      <c r="I162" s="910">
        <v>0</v>
      </c>
      <c r="J162" s="909">
        <v>3.6</v>
      </c>
      <c r="K162" s="909">
        <v>22.3</v>
      </c>
      <c r="L162" s="910">
        <v>0</v>
      </c>
      <c r="M162" s="911">
        <v>113.1</v>
      </c>
      <c r="N162" s="912">
        <v>14.799999999999997</v>
      </c>
    </row>
    <row r="163" spans="2:15" ht="15" x14ac:dyDescent="0.25">
      <c r="B163" s="890" t="s">
        <v>1241</v>
      </c>
      <c r="C163" s="909">
        <v>60.4</v>
      </c>
      <c r="D163" s="909">
        <v>20.7</v>
      </c>
      <c r="E163" s="909">
        <v>3</v>
      </c>
      <c r="F163" s="909">
        <v>0.3</v>
      </c>
      <c r="G163" s="911">
        <v>84.399999999999991</v>
      </c>
      <c r="H163" s="909">
        <v>52.1</v>
      </c>
      <c r="I163" s="909">
        <v>0</v>
      </c>
      <c r="J163" s="909">
        <v>4.5999999999999996</v>
      </c>
      <c r="K163" s="909">
        <v>24.2</v>
      </c>
      <c r="L163" s="910">
        <v>0</v>
      </c>
      <c r="M163" s="911">
        <v>80.900000000000006</v>
      </c>
      <c r="N163" s="912">
        <v>3.4999999999999858</v>
      </c>
    </row>
    <row r="164" spans="2:15" ht="15" x14ac:dyDescent="0.25">
      <c r="B164" s="890" t="s">
        <v>1804</v>
      </c>
      <c r="C164" s="909">
        <v>57.6</v>
      </c>
      <c r="D164" s="909">
        <v>58</v>
      </c>
      <c r="E164" s="909">
        <v>7.8</v>
      </c>
      <c r="F164" s="909">
        <v>0.1</v>
      </c>
      <c r="G164" s="911">
        <v>123.49999999999999</v>
      </c>
      <c r="H164" s="909">
        <v>7.5</v>
      </c>
      <c r="I164" s="909">
        <v>84.8</v>
      </c>
      <c r="J164" s="909">
        <v>8.3000000000000007</v>
      </c>
      <c r="K164" s="909">
        <v>21.9</v>
      </c>
      <c r="L164" s="909">
        <v>0</v>
      </c>
      <c r="M164" s="911">
        <v>122.5</v>
      </c>
      <c r="N164" s="912">
        <v>0.99999999999998579</v>
      </c>
    </row>
    <row r="165" spans="2:15" ht="15" x14ac:dyDescent="0.25">
      <c r="B165" s="890" t="s">
        <v>1805</v>
      </c>
      <c r="C165" s="909"/>
      <c r="D165" s="909"/>
      <c r="E165" s="909"/>
      <c r="F165" s="909"/>
      <c r="G165" s="911"/>
      <c r="H165" s="909"/>
      <c r="I165" s="909"/>
      <c r="J165" s="909"/>
      <c r="K165" s="909"/>
      <c r="L165" s="910"/>
      <c r="M165" s="911"/>
      <c r="N165" s="912"/>
    </row>
    <row r="166" spans="2:15" ht="15" x14ac:dyDescent="0.25">
      <c r="B166" s="890" t="s">
        <v>1245</v>
      </c>
      <c r="C166" s="909">
        <v>126.8</v>
      </c>
      <c r="D166" s="909">
        <v>79.900000000000006</v>
      </c>
      <c r="E166" s="909">
        <v>48.6</v>
      </c>
      <c r="F166" s="909">
        <v>0.7</v>
      </c>
      <c r="G166" s="911">
        <v>255.99999999999997</v>
      </c>
      <c r="H166" s="910">
        <v>21.9</v>
      </c>
      <c r="I166" s="909">
        <v>124.2</v>
      </c>
      <c r="J166" s="909">
        <v>22.8</v>
      </c>
      <c r="K166" s="909">
        <v>78.599999999999994</v>
      </c>
      <c r="L166" s="909">
        <v>0</v>
      </c>
      <c r="M166" s="911">
        <v>247.5</v>
      </c>
      <c r="N166" s="912">
        <v>8.4999999999999716</v>
      </c>
    </row>
    <row r="167" spans="2:15" ht="15" x14ac:dyDescent="0.25">
      <c r="B167" s="890" t="s">
        <v>1246</v>
      </c>
      <c r="C167" s="909">
        <v>388.3</v>
      </c>
      <c r="D167" s="909">
        <v>148.6</v>
      </c>
      <c r="E167" s="909">
        <v>13.7</v>
      </c>
      <c r="F167" s="909">
        <v>1.8</v>
      </c>
      <c r="G167" s="911">
        <v>552.4</v>
      </c>
      <c r="H167" s="909">
        <v>0</v>
      </c>
      <c r="I167" s="909">
        <v>322.89999999999998</v>
      </c>
      <c r="J167" s="909">
        <v>43.6</v>
      </c>
      <c r="K167" s="909">
        <v>139.19999999999999</v>
      </c>
      <c r="L167" s="910">
        <v>0.8</v>
      </c>
      <c r="M167" s="911">
        <v>506.5</v>
      </c>
      <c r="N167" s="912">
        <v>45.899999999999977</v>
      </c>
    </row>
    <row r="168" spans="2:15" ht="15" x14ac:dyDescent="0.25">
      <c r="B168" s="890" t="s">
        <v>1714</v>
      </c>
      <c r="C168" s="909">
        <v>205.4</v>
      </c>
      <c r="D168" s="909">
        <v>107</v>
      </c>
      <c r="E168" s="909">
        <v>42</v>
      </c>
      <c r="F168" s="909">
        <v>1.4</v>
      </c>
      <c r="G168" s="911">
        <v>355.79999999999995</v>
      </c>
      <c r="H168" s="909">
        <v>4.4000000000000004</v>
      </c>
      <c r="I168" s="909">
        <v>231.1</v>
      </c>
      <c r="J168" s="909">
        <v>20.5</v>
      </c>
      <c r="K168" s="909">
        <v>68.900000000000006</v>
      </c>
      <c r="L168" s="910">
        <v>0</v>
      </c>
      <c r="M168" s="911">
        <v>324.89999999999998</v>
      </c>
      <c r="N168" s="912">
        <v>30.899999999999977</v>
      </c>
    </row>
    <row r="169" spans="2:15" ht="15" x14ac:dyDescent="0.25">
      <c r="B169" s="890" t="s">
        <v>1806</v>
      </c>
      <c r="C169" s="909">
        <v>139.4</v>
      </c>
      <c r="D169" s="909">
        <v>56.8</v>
      </c>
      <c r="E169" s="909">
        <v>14.8</v>
      </c>
      <c r="F169" s="909">
        <v>0.4</v>
      </c>
      <c r="G169" s="911">
        <v>211.4</v>
      </c>
      <c r="H169" s="909">
        <v>1.5</v>
      </c>
      <c r="I169" s="909">
        <v>174.3</v>
      </c>
      <c r="J169" s="909">
        <v>4.7</v>
      </c>
      <c r="K169" s="909">
        <v>30.9</v>
      </c>
      <c r="L169" s="910">
        <v>0</v>
      </c>
      <c r="M169" s="911">
        <v>211.4</v>
      </c>
      <c r="N169" s="912">
        <v>0</v>
      </c>
    </row>
    <row r="170" spans="2:15" ht="15.75" thickBot="1" x14ac:dyDescent="0.3">
      <c r="B170" s="928" t="s">
        <v>1807</v>
      </c>
      <c r="C170" s="929">
        <v>106.3</v>
      </c>
      <c r="D170" s="929">
        <v>50.6</v>
      </c>
      <c r="E170" s="929">
        <v>9.1</v>
      </c>
      <c r="F170" s="929">
        <v>0.2</v>
      </c>
      <c r="G170" s="930">
        <v>166.2</v>
      </c>
      <c r="H170" s="910">
        <v>0</v>
      </c>
      <c r="I170" s="929">
        <v>139.1</v>
      </c>
      <c r="J170" s="929">
        <v>6.3</v>
      </c>
      <c r="K170" s="929">
        <v>13.9</v>
      </c>
      <c r="L170" s="910">
        <v>0</v>
      </c>
      <c r="M170" s="930">
        <v>159.30000000000001</v>
      </c>
      <c r="N170" s="931">
        <v>6.8999999999999773</v>
      </c>
    </row>
    <row r="171" spans="2:15" ht="15" x14ac:dyDescent="0.25">
      <c r="B171" s="903" t="s">
        <v>77</v>
      </c>
      <c r="C171" s="932">
        <v>30819.599999999988</v>
      </c>
      <c r="D171" s="932">
        <v>21053.699999999997</v>
      </c>
      <c r="E171" s="932">
        <v>1841.1999999999994</v>
      </c>
      <c r="F171" s="932">
        <v>663.10000000000025</v>
      </c>
      <c r="G171" s="932">
        <v>54377.599999999991</v>
      </c>
      <c r="H171" s="932">
        <v>19849.900000000001</v>
      </c>
      <c r="I171" s="932">
        <v>14327.199999999993</v>
      </c>
      <c r="J171" s="932">
        <v>7507.2000000000007</v>
      </c>
      <c r="K171" s="932">
        <v>9585.4000000000015</v>
      </c>
      <c r="L171" s="932">
        <v>197.20000000000002</v>
      </c>
      <c r="M171" s="932">
        <v>51466.900000000009</v>
      </c>
      <c r="N171" s="932">
        <v>2910.6999999999994</v>
      </c>
    </row>
    <row r="172" spans="2:15" x14ac:dyDescent="0.2">
      <c r="B172" s="933"/>
      <c r="C172" s="933"/>
      <c r="D172" s="933"/>
      <c r="E172" s="933"/>
      <c r="F172" s="933"/>
      <c r="G172" s="933"/>
      <c r="H172" s="933"/>
      <c r="I172" s="933"/>
      <c r="J172" s="933"/>
      <c r="K172" s="933"/>
      <c r="L172" s="933"/>
      <c r="M172" s="933"/>
      <c r="N172" s="933"/>
    </row>
    <row r="173" spans="2:15" ht="15" x14ac:dyDescent="0.2">
      <c r="B173" s="933" t="s">
        <v>1808</v>
      </c>
      <c r="C173" s="934"/>
      <c r="D173" s="934"/>
      <c r="E173" s="934"/>
      <c r="F173" s="934"/>
      <c r="G173" s="934"/>
      <c r="H173" s="934"/>
      <c r="I173" s="934"/>
      <c r="J173" s="934"/>
      <c r="K173" s="934"/>
      <c r="L173" s="934"/>
      <c r="M173" s="934"/>
      <c r="N173" s="934"/>
      <c r="O173" s="935"/>
    </row>
    <row r="174" spans="2:15" ht="15" x14ac:dyDescent="0.2">
      <c r="B174" s="1160" t="s">
        <v>1809</v>
      </c>
      <c r="C174" s="934"/>
      <c r="D174" s="934"/>
      <c r="E174" s="934"/>
      <c r="F174" s="934"/>
      <c r="G174" s="934"/>
      <c r="H174" s="934"/>
      <c r="I174" s="934"/>
      <c r="J174" s="934"/>
      <c r="K174" s="934"/>
      <c r="L174" s="934"/>
      <c r="M174" s="934"/>
      <c r="N174" s="934"/>
      <c r="O174" s="935"/>
    </row>
    <row r="175" spans="2:15" ht="15" x14ac:dyDescent="0.2">
      <c r="B175" s="1936" t="s">
        <v>1810</v>
      </c>
      <c r="C175" s="1937"/>
      <c r="D175" s="1937"/>
      <c r="E175" s="1937"/>
      <c r="F175" s="1937"/>
      <c r="G175" s="1937"/>
      <c r="H175" s="1937"/>
      <c r="I175" s="1937"/>
      <c r="J175" s="1937"/>
      <c r="K175" s="1937"/>
      <c r="L175" s="1937"/>
      <c r="M175" s="1937"/>
      <c r="N175" s="1937"/>
      <c r="O175" s="1937"/>
    </row>
    <row r="176" spans="2:15" ht="15" x14ac:dyDescent="0.2">
      <c r="B176" s="1927" t="s">
        <v>1811</v>
      </c>
      <c r="C176" s="1928"/>
      <c r="D176" s="1928"/>
      <c r="E176" s="1928"/>
      <c r="F176" s="1928"/>
      <c r="G176" s="1928"/>
      <c r="H176" s="1928"/>
      <c r="I176" s="1928"/>
      <c r="J176" s="1928"/>
      <c r="K176" s="1928"/>
      <c r="L176" s="1928"/>
      <c r="M176" s="1928"/>
      <c r="N176" s="1928"/>
      <c r="O176" s="934"/>
    </row>
    <row r="177" spans="2:14" ht="15" x14ac:dyDescent="0.2">
      <c r="B177" s="182"/>
      <c r="C177" s="936"/>
      <c r="D177" s="936"/>
      <c r="E177" s="936"/>
      <c r="F177" s="936"/>
      <c r="G177" s="936"/>
      <c r="H177" s="936"/>
      <c r="I177" s="936"/>
      <c r="J177" s="936"/>
      <c r="K177" s="936"/>
      <c r="L177" s="936"/>
      <c r="M177" s="936"/>
      <c r="N177" s="937"/>
    </row>
    <row r="178" spans="2:14" ht="15" x14ac:dyDescent="0.2">
      <c r="B178" s="182"/>
      <c r="C178" s="938"/>
      <c r="D178" s="938"/>
      <c r="E178" s="938"/>
      <c r="F178" s="938"/>
      <c r="G178" s="938"/>
      <c r="H178" s="938"/>
      <c r="I178" s="938"/>
      <c r="J178" s="938"/>
      <c r="K178" s="938"/>
      <c r="L178" s="938"/>
      <c r="M178" s="938"/>
      <c r="N178" s="937"/>
    </row>
    <row r="179" spans="2:14" ht="15" x14ac:dyDescent="0.2">
      <c r="B179" s="939"/>
      <c r="C179" s="940"/>
      <c r="D179" s="941"/>
      <c r="E179" s="940"/>
      <c r="F179" s="940"/>
      <c r="G179" s="942"/>
      <c r="H179" s="943"/>
      <c r="I179" s="940"/>
      <c r="J179" s="940"/>
      <c r="K179" s="940"/>
      <c r="L179" s="940"/>
      <c r="M179" s="940"/>
      <c r="N179" s="940"/>
    </row>
    <row r="180" spans="2:14" ht="15.75" x14ac:dyDescent="0.25">
      <c r="B180" s="939"/>
      <c r="C180" s="615"/>
      <c r="D180" s="615"/>
      <c r="E180" s="615"/>
      <c r="F180" s="615"/>
      <c r="G180" s="944"/>
      <c r="H180" s="615"/>
      <c r="I180" s="615"/>
      <c r="J180" s="615"/>
      <c r="K180" s="615"/>
      <c r="L180" s="615"/>
      <c r="M180" s="615"/>
      <c r="N180" s="944"/>
    </row>
    <row r="181" spans="2:14" ht="15.75" x14ac:dyDescent="0.25">
      <c r="B181" s="939"/>
      <c r="C181" s="945"/>
      <c r="D181" s="945"/>
      <c r="E181" s="945"/>
      <c r="F181" s="945"/>
      <c r="G181" s="945"/>
      <c r="H181" s="945"/>
      <c r="I181" s="945"/>
      <c r="J181" s="945"/>
      <c r="K181" s="945"/>
      <c r="L181" s="945"/>
      <c r="M181" s="945"/>
      <c r="N181" s="946"/>
    </row>
    <row r="182" spans="2:14" ht="15.75" x14ac:dyDescent="0.25">
      <c r="B182" s="945"/>
      <c r="C182" s="945"/>
      <c r="D182" s="945"/>
      <c r="E182" s="945"/>
      <c r="F182" s="945"/>
      <c r="G182" s="945"/>
      <c r="H182" s="945"/>
      <c r="I182" s="945"/>
      <c r="J182" s="945"/>
      <c r="K182" s="945"/>
      <c r="L182" s="945"/>
      <c r="M182" s="945"/>
      <c r="N182" s="946"/>
    </row>
    <row r="183" spans="2:14" ht="15.75" x14ac:dyDescent="0.25">
      <c r="B183" s="947"/>
      <c r="C183" s="945"/>
      <c r="D183" s="945"/>
      <c r="E183" s="945"/>
      <c r="F183" s="945"/>
      <c r="G183" s="945"/>
      <c r="H183" s="945"/>
      <c r="I183" s="945"/>
      <c r="J183" s="945"/>
      <c r="K183" s="945"/>
      <c r="L183" s="945"/>
      <c r="M183" s="945"/>
      <c r="N183" s="946"/>
    </row>
    <row r="184" spans="2:14" ht="15" x14ac:dyDescent="0.2">
      <c r="B184" s="947"/>
      <c r="C184" s="945"/>
      <c r="D184" s="945"/>
      <c r="E184" s="945"/>
      <c r="F184" s="945"/>
      <c r="G184" s="945"/>
      <c r="H184" s="945"/>
      <c r="I184" s="945"/>
      <c r="J184" s="945"/>
      <c r="K184" s="945"/>
      <c r="L184" s="945"/>
      <c r="M184" s="945"/>
      <c r="N184" s="945"/>
    </row>
    <row r="185" spans="2:14" ht="15" x14ac:dyDescent="0.2">
      <c r="B185" s="939"/>
      <c r="C185" s="939"/>
      <c r="D185" s="939"/>
      <c r="E185" s="939"/>
      <c r="F185" s="939"/>
      <c r="G185" s="939"/>
      <c r="H185" s="939"/>
      <c r="I185" s="939"/>
      <c r="J185" s="939"/>
      <c r="K185" s="939"/>
      <c r="L185" s="939"/>
      <c r="M185" s="939"/>
      <c r="N185" s="939"/>
    </row>
    <row r="186" spans="2:14" ht="15" x14ac:dyDescent="0.2">
      <c r="B186" s="939"/>
      <c r="C186" s="939"/>
      <c r="D186" s="939"/>
      <c r="E186" s="939"/>
      <c r="F186" s="939"/>
      <c r="G186" s="939"/>
      <c r="H186" s="939"/>
      <c r="I186" s="939"/>
      <c r="J186" s="939"/>
      <c r="K186" s="939"/>
      <c r="L186" s="939"/>
      <c r="M186" s="939"/>
      <c r="N186" s="939"/>
    </row>
    <row r="187" spans="2:14" ht="15" x14ac:dyDescent="0.2">
      <c r="B187" s="939"/>
      <c r="C187" s="939"/>
      <c r="D187" s="939"/>
      <c r="E187" s="939"/>
      <c r="F187" s="939"/>
      <c r="G187" s="939"/>
      <c r="H187" s="939"/>
      <c r="I187" s="939"/>
      <c r="J187" s="939"/>
      <c r="K187" s="939"/>
      <c r="L187" s="939"/>
      <c r="M187" s="939"/>
      <c r="N187" s="939"/>
    </row>
    <row r="188" spans="2:14" ht="15" x14ac:dyDescent="0.2">
      <c r="B188" s="939"/>
      <c r="C188" s="939"/>
      <c r="D188" s="939"/>
      <c r="E188" s="939"/>
      <c r="F188" s="939"/>
      <c r="G188" s="939"/>
      <c r="H188" s="939"/>
      <c r="I188" s="939"/>
      <c r="J188" s="939"/>
      <c r="K188" s="939"/>
      <c r="L188" s="939"/>
      <c r="M188" s="939"/>
      <c r="N188" s="939"/>
    </row>
    <row r="189" spans="2:14" ht="15" x14ac:dyDescent="0.2">
      <c r="B189" s="939"/>
      <c r="C189" s="939"/>
      <c r="D189" s="939"/>
      <c r="E189" s="939"/>
      <c r="F189" s="939"/>
      <c r="G189" s="939"/>
      <c r="H189" s="939"/>
      <c r="I189" s="939"/>
      <c r="J189" s="939"/>
      <c r="K189" s="939"/>
      <c r="L189" s="939"/>
      <c r="M189" s="939"/>
      <c r="N189" s="939"/>
    </row>
  </sheetData>
  <mergeCells count="6">
    <mergeCell ref="B176:N176"/>
    <mergeCell ref="B2:N2"/>
    <mergeCell ref="B3:N3"/>
    <mergeCell ref="B4:N4"/>
    <mergeCell ref="B5:N5"/>
    <mergeCell ref="B175:O175"/>
  </mergeCells>
  <hyperlinks>
    <hyperlink ref="O2" location="'Indice Total '!A181" display="Volver"/>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22"/>
  <sheetViews>
    <sheetView showGridLines="0" workbookViewId="0"/>
  </sheetViews>
  <sheetFormatPr baseColWidth="10" defaultRowHeight="12.75" x14ac:dyDescent="0.2"/>
  <cols>
    <col min="1" max="1" width="22.5703125" style="22" customWidth="1"/>
    <col min="2" max="2" width="52" style="22" customWidth="1"/>
    <col min="3" max="5" width="12.7109375" style="22" customWidth="1"/>
    <col min="6" max="6" width="11.7109375" style="22" customWidth="1"/>
    <col min="7" max="7" width="11.42578125" style="22" bestFit="1" customWidth="1"/>
    <col min="8" max="10" width="11.42578125" style="22"/>
    <col min="11" max="11" width="12.28515625" style="22" customWidth="1"/>
    <col min="12" max="16384" width="11.42578125" style="22"/>
  </cols>
  <sheetData>
    <row r="1" spans="2:9" ht="42.75" customHeight="1" x14ac:dyDescent="0.2"/>
    <row r="2" spans="2:9" ht="22.5" customHeight="1" x14ac:dyDescent="0.25">
      <c r="B2" s="1597" t="s">
        <v>716</v>
      </c>
      <c r="C2" s="1598"/>
      <c r="D2" s="1598"/>
      <c r="E2" s="1598"/>
      <c r="F2" s="1649"/>
      <c r="G2" s="1649"/>
      <c r="H2" s="1" t="s">
        <v>2</v>
      </c>
    </row>
    <row r="3" spans="2:9" ht="39" customHeight="1" x14ac:dyDescent="0.2">
      <c r="B3" s="1601" t="s">
        <v>726</v>
      </c>
      <c r="C3" s="1658"/>
      <c r="D3" s="1658"/>
      <c r="E3" s="1659"/>
      <c r="F3" s="1659"/>
      <c r="G3" s="1659"/>
    </row>
    <row r="4" spans="2:9" ht="23.25" customHeight="1" thickBot="1" x14ac:dyDescent="0.3">
      <c r="B4" s="1644" t="s">
        <v>757</v>
      </c>
      <c r="C4" s="1660"/>
      <c r="D4" s="1660"/>
      <c r="E4" s="1660"/>
      <c r="F4" s="1660"/>
      <c r="G4" s="1660"/>
    </row>
    <row r="5" spans="2:9" ht="20.25" customHeight="1" x14ac:dyDescent="0.2">
      <c r="B5" s="429"/>
      <c r="C5" s="429"/>
      <c r="D5" s="429"/>
      <c r="E5" s="429"/>
      <c r="F5" s="429"/>
      <c r="G5" s="429"/>
    </row>
    <row r="6" spans="2:9" ht="21.75" customHeight="1" x14ac:dyDescent="0.2">
      <c r="B6" s="11" t="s">
        <v>3</v>
      </c>
      <c r="C6" s="11">
        <v>2011</v>
      </c>
      <c r="D6" s="11">
        <v>2012</v>
      </c>
      <c r="E6" s="11">
        <v>2013</v>
      </c>
      <c r="F6" s="11">
        <v>2014</v>
      </c>
      <c r="G6" s="11">
        <v>2015</v>
      </c>
    </row>
    <row r="7" spans="2:9" ht="21.75" customHeight="1" x14ac:dyDescent="0.25">
      <c r="B7" s="54" t="s">
        <v>12</v>
      </c>
      <c r="C7" s="48"/>
      <c r="D7" s="48"/>
      <c r="E7" s="48"/>
      <c r="F7" s="48"/>
      <c r="G7" s="48"/>
    </row>
    <row r="8" spans="2:9" ht="24" customHeight="1" x14ac:dyDescent="0.2">
      <c r="B8" s="38" t="s">
        <v>58</v>
      </c>
      <c r="C8" s="55">
        <v>2070578</v>
      </c>
      <c r="D8" s="55">
        <v>2175846</v>
      </c>
      <c r="E8" s="55">
        <v>2219279.666666667</v>
      </c>
      <c r="F8" s="55">
        <v>2243972</v>
      </c>
      <c r="G8" s="55">
        <v>2341531.6666666665</v>
      </c>
      <c r="H8" s="28"/>
    </row>
    <row r="9" spans="2:9" ht="20.100000000000001" customHeight="1" x14ac:dyDescent="0.2">
      <c r="B9" s="38" t="s">
        <v>5</v>
      </c>
      <c r="C9" s="55">
        <v>1455620</v>
      </c>
      <c r="D9" s="55">
        <v>1620001</v>
      </c>
      <c r="E9" s="55">
        <v>1879690.5</v>
      </c>
      <c r="F9" s="55">
        <v>1904808.1666666667</v>
      </c>
      <c r="G9" s="55">
        <v>1922414.75</v>
      </c>
      <c r="H9" s="584"/>
    </row>
    <row r="10" spans="2:9" ht="20.100000000000001" customHeight="1" x14ac:dyDescent="0.2">
      <c r="B10" s="38" t="s">
        <v>6</v>
      </c>
      <c r="C10" s="55">
        <v>518752</v>
      </c>
      <c r="D10" s="55">
        <v>515745</v>
      </c>
      <c r="E10" s="55">
        <v>536928.41666666674</v>
      </c>
      <c r="F10" s="55">
        <v>555431.25</v>
      </c>
      <c r="G10" s="55">
        <v>557007.33333333337</v>
      </c>
      <c r="H10" s="584"/>
      <c r="I10" s="584"/>
    </row>
    <row r="11" spans="2:9" ht="20.100000000000001" customHeight="1" x14ac:dyDescent="0.25">
      <c r="B11" s="54" t="s">
        <v>69</v>
      </c>
      <c r="C11" s="48">
        <v>4044950</v>
      </c>
      <c r="D11" s="48">
        <v>4311592</v>
      </c>
      <c r="E11" s="48">
        <v>4635898.583333334</v>
      </c>
      <c r="F11" s="48">
        <v>4704211.416666667</v>
      </c>
      <c r="G11" s="48">
        <v>4820953.7499999991</v>
      </c>
      <c r="H11" s="584"/>
    </row>
    <row r="12" spans="2:9" ht="20.100000000000001" customHeight="1" x14ac:dyDescent="0.25">
      <c r="B12" s="41" t="s">
        <v>60</v>
      </c>
      <c r="C12" s="56">
        <v>986878</v>
      </c>
      <c r="D12" s="56">
        <v>945640</v>
      </c>
      <c r="E12" s="56">
        <v>877506</v>
      </c>
      <c r="F12" s="56">
        <v>847780</v>
      </c>
      <c r="G12" s="56">
        <v>791220.08333333326</v>
      </c>
      <c r="H12" s="28"/>
      <c r="I12" s="28"/>
    </row>
    <row r="13" spans="2:9" ht="20.100000000000001" customHeight="1" x14ac:dyDescent="0.2">
      <c r="B13" s="57" t="s">
        <v>71</v>
      </c>
      <c r="C13" s="55">
        <v>7482</v>
      </c>
      <c r="D13" s="55">
        <v>6832</v>
      </c>
      <c r="E13" s="55">
        <v>6597.75</v>
      </c>
      <c r="F13" s="55">
        <v>6200.75</v>
      </c>
      <c r="G13" s="55">
        <v>6246.75</v>
      </c>
      <c r="H13" s="28"/>
    </row>
    <row r="14" spans="2:9" ht="20.100000000000001" customHeight="1" x14ac:dyDescent="0.2">
      <c r="B14" s="24" t="s">
        <v>70</v>
      </c>
      <c r="C14" s="55">
        <v>1521</v>
      </c>
      <c r="D14" s="55">
        <v>1498</v>
      </c>
      <c r="E14" s="55">
        <v>1482.3333333333333</v>
      </c>
      <c r="F14" s="55">
        <v>1430.3333333333333</v>
      </c>
      <c r="G14" s="55">
        <v>1401.3333333333333</v>
      </c>
      <c r="H14" s="28"/>
    </row>
    <row r="15" spans="2:9" ht="20.100000000000001" customHeight="1" x14ac:dyDescent="0.2">
      <c r="B15" s="24" t="s">
        <v>73</v>
      </c>
      <c r="C15" s="55">
        <v>1557</v>
      </c>
      <c r="D15" s="55">
        <v>1566</v>
      </c>
      <c r="E15" s="55">
        <v>1610.75</v>
      </c>
      <c r="F15" s="55">
        <v>1618.5</v>
      </c>
      <c r="G15" s="55">
        <v>1656.5</v>
      </c>
      <c r="H15" s="28"/>
    </row>
    <row r="16" spans="2:9" ht="20.100000000000001" customHeight="1" x14ac:dyDescent="0.2">
      <c r="B16" s="24" t="s">
        <v>72</v>
      </c>
      <c r="C16" s="55">
        <v>4940</v>
      </c>
      <c r="D16" s="55">
        <v>5000</v>
      </c>
      <c r="E16" s="55">
        <v>5048.583333333333</v>
      </c>
      <c r="F16" s="55">
        <v>4919.916666666667</v>
      </c>
      <c r="G16" s="55">
        <v>4783.25</v>
      </c>
      <c r="H16" s="28"/>
      <c r="I16" s="28"/>
    </row>
    <row r="17" spans="2:7" ht="20.100000000000001" customHeight="1" x14ac:dyDescent="0.2">
      <c r="B17" s="24" t="s">
        <v>75</v>
      </c>
      <c r="C17" s="55">
        <v>8687</v>
      </c>
      <c r="D17" s="55">
        <v>9177</v>
      </c>
      <c r="E17" s="55">
        <v>9533.3333333333339</v>
      </c>
      <c r="F17" s="55">
        <v>9973.4166666666661</v>
      </c>
      <c r="G17" s="55">
        <v>10185.5</v>
      </c>
    </row>
    <row r="18" spans="2:7" ht="20.100000000000001" customHeight="1" x14ac:dyDescent="0.25">
      <c r="B18" s="41" t="s">
        <v>76</v>
      </c>
      <c r="C18" s="56">
        <v>24187</v>
      </c>
      <c r="D18" s="56">
        <v>24073</v>
      </c>
      <c r="E18" s="56">
        <v>24273</v>
      </c>
      <c r="F18" s="56">
        <v>24143</v>
      </c>
      <c r="G18" s="56">
        <v>24273.333333333332</v>
      </c>
    </row>
    <row r="19" spans="2:7" ht="20.100000000000001" customHeight="1" x14ac:dyDescent="0.25">
      <c r="B19" s="54" t="s">
        <v>77</v>
      </c>
      <c r="C19" s="48">
        <v>5056015</v>
      </c>
      <c r="D19" s="48">
        <v>5281305</v>
      </c>
      <c r="E19" s="48">
        <v>5537677.583333334</v>
      </c>
      <c r="F19" s="48">
        <v>5576134.416666667</v>
      </c>
      <c r="G19" s="48">
        <v>5636447.1666666651</v>
      </c>
    </row>
    <row r="20" spans="2:7" ht="39.75" customHeight="1" x14ac:dyDescent="0.2">
      <c r="B20" s="1627"/>
      <c r="C20" s="1627"/>
      <c r="D20" s="1627"/>
      <c r="E20" s="1627"/>
      <c r="F20" s="1627"/>
      <c r="G20" s="1627"/>
    </row>
    <row r="21" spans="2:7" x14ac:dyDescent="0.2">
      <c r="B21" s="58"/>
      <c r="C21" s="13"/>
      <c r="D21" s="13"/>
      <c r="E21" s="13"/>
      <c r="F21" s="13"/>
      <c r="G21" s="13"/>
    </row>
    <row r="22" spans="2:7" x14ac:dyDescent="0.2">
      <c r="B22" s="14"/>
    </row>
  </sheetData>
  <mergeCells count="4">
    <mergeCell ref="B2:G2"/>
    <mergeCell ref="B3:G3"/>
    <mergeCell ref="B4:G4"/>
    <mergeCell ref="B20:G20"/>
  </mergeCells>
  <hyperlinks>
    <hyperlink ref="H2" location="'Indice Total '!A1" display="Volver"/>
  </hyperlinks>
  <pageMargins left="0.70866141732283472" right="0.70866141732283472" top="0.74803149606299213" bottom="0.74803149606299213" header="0.31496062992125984" footer="0.31496062992125984"/>
  <pageSetup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7"/>
  <sheetViews>
    <sheetView showGridLines="0" workbookViewId="0"/>
  </sheetViews>
  <sheetFormatPr baseColWidth="10" defaultRowHeight="12.75" x14ac:dyDescent="0.2"/>
  <cols>
    <col min="1" max="1" width="22.42578125" style="992" customWidth="1"/>
    <col min="2" max="2" width="63" style="992" customWidth="1"/>
    <col min="3" max="3" width="12.7109375" style="992" customWidth="1"/>
    <col min="4" max="4" width="16.85546875" style="992" customWidth="1"/>
    <col min="5" max="5" width="18.5703125" style="992" customWidth="1"/>
    <col min="6" max="7" width="12.7109375" style="992" customWidth="1"/>
    <col min="8" max="8" width="4.85546875" style="992" customWidth="1"/>
    <col min="9" max="9" width="16" style="992" bestFit="1" customWidth="1"/>
    <col min="10" max="10" width="12.140625" style="992" bestFit="1" customWidth="1"/>
    <col min="11" max="11" width="12.28515625" style="992" customWidth="1"/>
    <col min="12" max="17" width="11.5703125" style="992" bestFit="1" customWidth="1"/>
    <col min="18" max="18" width="12.85546875" style="992" bestFit="1" customWidth="1"/>
    <col min="19" max="16384" width="11.42578125" style="992"/>
  </cols>
  <sheetData>
    <row r="1" spans="2:13" ht="49.5" customHeight="1" x14ac:dyDescent="0.2"/>
    <row r="2" spans="2:13" ht="18" x14ac:dyDescent="0.25">
      <c r="B2" s="1597" t="s">
        <v>754</v>
      </c>
      <c r="C2" s="1629"/>
      <c r="D2" s="1629"/>
      <c r="E2" s="1629"/>
      <c r="F2" s="1629"/>
      <c r="G2" s="1629"/>
      <c r="I2" s="1" t="s">
        <v>2</v>
      </c>
    </row>
    <row r="3" spans="2:13" ht="36.75" customHeight="1" x14ac:dyDescent="0.25">
      <c r="B3" s="1604" t="s">
        <v>755</v>
      </c>
      <c r="C3" s="1661"/>
      <c r="D3" s="1661"/>
      <c r="E3" s="1661"/>
      <c r="F3" s="1661"/>
      <c r="G3" s="1661"/>
    </row>
    <row r="4" spans="2:13" ht="20.25" customHeight="1" thickBot="1" x14ac:dyDescent="0.3">
      <c r="B4" s="1644">
        <v>2015</v>
      </c>
      <c r="C4" s="1650"/>
      <c r="D4" s="1650"/>
      <c r="E4" s="1650"/>
      <c r="F4" s="1650"/>
      <c r="G4" s="1650"/>
    </row>
    <row r="5" spans="2:13" ht="20.25" customHeight="1" x14ac:dyDescent="0.2">
      <c r="B5" s="429"/>
      <c r="C5" s="429"/>
      <c r="D5" s="429"/>
      <c r="E5" s="429"/>
      <c r="F5" s="429"/>
      <c r="G5" s="429"/>
    </row>
    <row r="6" spans="2:13" ht="15.75" x14ac:dyDescent="0.2">
      <c r="B6" s="43"/>
      <c r="C6" s="1634" t="s">
        <v>14</v>
      </c>
      <c r="D6" s="1634"/>
      <c r="E6" s="1634"/>
      <c r="F6" s="43"/>
      <c r="G6" s="44"/>
    </row>
    <row r="7" spans="2:13" ht="24.75" customHeight="1" x14ac:dyDescent="0.2">
      <c r="B7" s="995" t="s">
        <v>13</v>
      </c>
      <c r="C7" s="11" t="s">
        <v>79</v>
      </c>
      <c r="D7" s="11" t="s">
        <v>16</v>
      </c>
      <c r="E7" s="11" t="s">
        <v>64</v>
      </c>
      <c r="F7" s="995" t="s">
        <v>80</v>
      </c>
      <c r="G7" s="995" t="s">
        <v>18</v>
      </c>
    </row>
    <row r="8" spans="2:13" ht="21" customHeight="1" x14ac:dyDescent="0.25">
      <c r="B8" s="502" t="s">
        <v>773</v>
      </c>
      <c r="C8" s="24">
        <v>170890.5</v>
      </c>
      <c r="D8" s="24">
        <v>115706.41666666667</v>
      </c>
      <c r="E8" s="24">
        <v>34030.25</v>
      </c>
      <c r="F8" s="57">
        <v>56936.833333333336</v>
      </c>
      <c r="G8" s="48">
        <v>377564</v>
      </c>
      <c r="I8" s="59"/>
      <c r="J8" s="59"/>
      <c r="K8" s="59"/>
      <c r="L8" s="59"/>
      <c r="M8" s="59"/>
    </row>
    <row r="9" spans="2:13" ht="21" customHeight="1" x14ac:dyDescent="0.25">
      <c r="B9" s="502" t="s">
        <v>758</v>
      </c>
      <c r="C9" s="24">
        <v>25587.333333333332</v>
      </c>
      <c r="D9" s="24">
        <v>11476.666666666666</v>
      </c>
      <c r="E9" s="24">
        <v>5054.1666666666661</v>
      </c>
      <c r="F9" s="57">
        <v>2659.6666666666665</v>
      </c>
      <c r="G9" s="48">
        <v>44777.833333333328</v>
      </c>
      <c r="I9" s="59"/>
      <c r="J9" s="59"/>
      <c r="K9" s="59"/>
      <c r="L9" s="59"/>
      <c r="M9" s="59"/>
    </row>
    <row r="10" spans="2:13" ht="21" customHeight="1" x14ac:dyDescent="0.25">
      <c r="B10" s="502" t="s">
        <v>774</v>
      </c>
      <c r="C10" s="24">
        <v>30147.916666666668</v>
      </c>
      <c r="D10" s="24">
        <v>28120.416666666668</v>
      </c>
      <c r="E10" s="24">
        <v>5477.916666666667</v>
      </c>
      <c r="F10" s="57">
        <v>20234.416666666668</v>
      </c>
      <c r="G10" s="48">
        <v>83980.666666666672</v>
      </c>
      <c r="I10" s="59"/>
      <c r="J10" s="59"/>
      <c r="K10" s="59"/>
      <c r="L10" s="59"/>
      <c r="M10" s="59"/>
    </row>
    <row r="11" spans="2:13" ht="21" customHeight="1" x14ac:dyDescent="0.25">
      <c r="B11" s="502" t="s">
        <v>775</v>
      </c>
      <c r="C11" s="24">
        <v>273661</v>
      </c>
      <c r="D11" s="24">
        <v>168474.16666666666</v>
      </c>
      <c r="E11" s="24">
        <v>72924.083333333328</v>
      </c>
      <c r="F11" s="57">
        <v>36600.5</v>
      </c>
      <c r="G11" s="48">
        <v>551659.75</v>
      </c>
      <c r="I11" s="59"/>
      <c r="J11" s="59"/>
      <c r="K11" s="59"/>
      <c r="L11" s="59"/>
      <c r="M11" s="59"/>
    </row>
    <row r="12" spans="2:13" ht="21" customHeight="1" x14ac:dyDescent="0.25">
      <c r="B12" s="502" t="s">
        <v>776</v>
      </c>
      <c r="C12" s="24">
        <v>14595.500000000002</v>
      </c>
      <c r="D12" s="24">
        <v>14474.750000000002</v>
      </c>
      <c r="E12" s="24">
        <v>1830.6666666666667</v>
      </c>
      <c r="F12" s="57">
        <v>2896.25</v>
      </c>
      <c r="G12" s="48">
        <v>33797.166666666672</v>
      </c>
      <c r="I12" s="59"/>
      <c r="J12" s="59"/>
      <c r="K12" s="59"/>
      <c r="L12" s="59"/>
      <c r="M12" s="59"/>
    </row>
    <row r="13" spans="2:13" ht="21" customHeight="1" x14ac:dyDescent="0.25">
      <c r="B13" s="502" t="s">
        <v>19</v>
      </c>
      <c r="C13" s="24">
        <v>133887.83333333331</v>
      </c>
      <c r="D13" s="24">
        <v>404743.08333333337</v>
      </c>
      <c r="E13" s="24">
        <v>47847.75</v>
      </c>
      <c r="F13" s="57">
        <v>50225.666666666664</v>
      </c>
      <c r="G13" s="48">
        <v>636704.33333333337</v>
      </c>
      <c r="I13" s="59"/>
      <c r="J13" s="59"/>
      <c r="K13" s="59"/>
      <c r="L13" s="59"/>
      <c r="M13" s="59"/>
    </row>
    <row r="14" spans="2:13" ht="21" customHeight="1" x14ac:dyDescent="0.25">
      <c r="B14" s="502" t="s">
        <v>777</v>
      </c>
      <c r="C14" s="24">
        <v>383229.08333333331</v>
      </c>
      <c r="D14" s="24">
        <v>229046.58333333331</v>
      </c>
      <c r="E14" s="24">
        <v>42371.25</v>
      </c>
      <c r="F14" s="57">
        <v>118286.16666666667</v>
      </c>
      <c r="G14" s="48">
        <v>772933.08333333326</v>
      </c>
      <c r="I14" s="59"/>
      <c r="J14" s="59"/>
      <c r="K14" s="59"/>
      <c r="L14" s="59"/>
      <c r="M14" s="59"/>
    </row>
    <row r="15" spans="2:13" ht="21" customHeight="1" x14ac:dyDescent="0.25">
      <c r="B15" s="502" t="s">
        <v>778</v>
      </c>
      <c r="C15" s="24">
        <v>110448.33333333334</v>
      </c>
      <c r="D15" s="24">
        <v>54128.75</v>
      </c>
      <c r="E15" s="24">
        <v>37267.833333333336</v>
      </c>
      <c r="F15" s="57">
        <v>40016.166666666664</v>
      </c>
      <c r="G15" s="48">
        <v>241861.08333333334</v>
      </c>
      <c r="I15" s="59"/>
      <c r="J15" s="59"/>
      <c r="K15" s="59"/>
      <c r="L15" s="59"/>
      <c r="M15" s="59"/>
    </row>
    <row r="16" spans="2:13" ht="21" customHeight="1" x14ac:dyDescent="0.25">
      <c r="B16" s="502" t="s">
        <v>779</v>
      </c>
      <c r="C16" s="24">
        <v>139173.66666666669</v>
      </c>
      <c r="D16" s="24">
        <v>145644.33333333334</v>
      </c>
      <c r="E16" s="24">
        <v>61856.25</v>
      </c>
      <c r="F16" s="57">
        <v>52213.416666666664</v>
      </c>
      <c r="G16" s="48">
        <v>398887.66666666669</v>
      </c>
      <c r="I16" s="59"/>
      <c r="J16" s="59"/>
      <c r="K16" s="59"/>
      <c r="L16" s="59"/>
      <c r="M16" s="59"/>
    </row>
    <row r="17" spans="2:13" ht="21" customHeight="1" x14ac:dyDescent="0.25">
      <c r="B17" s="502" t="s">
        <v>780</v>
      </c>
      <c r="C17" s="24">
        <v>62848.416666666664</v>
      </c>
      <c r="D17" s="24">
        <v>87968.666666666672</v>
      </c>
      <c r="E17" s="24">
        <v>14749.333333333334</v>
      </c>
      <c r="F17" s="57">
        <v>10583.833333333334</v>
      </c>
      <c r="G17" s="48">
        <v>176150.25000000003</v>
      </c>
      <c r="I17" s="59"/>
      <c r="J17" s="59"/>
      <c r="K17" s="59"/>
      <c r="L17" s="59"/>
      <c r="M17" s="59"/>
    </row>
    <row r="18" spans="2:13" ht="21" customHeight="1" x14ac:dyDescent="0.25">
      <c r="B18" s="502" t="s">
        <v>781</v>
      </c>
      <c r="C18" s="24">
        <v>342378.5</v>
      </c>
      <c r="D18" s="24">
        <v>309473.08333333331</v>
      </c>
      <c r="E18" s="24">
        <v>77133</v>
      </c>
      <c r="F18" s="57">
        <v>76403.583333333328</v>
      </c>
      <c r="G18" s="48">
        <v>805388.16666666663</v>
      </c>
      <c r="I18" s="59"/>
      <c r="J18" s="59"/>
      <c r="K18" s="59"/>
      <c r="L18" s="59"/>
      <c r="M18" s="59"/>
    </row>
    <row r="19" spans="2:13" ht="21" customHeight="1" x14ac:dyDescent="0.25">
      <c r="B19" s="502" t="s">
        <v>782</v>
      </c>
      <c r="C19" s="24">
        <v>198727.58333333334</v>
      </c>
      <c r="D19" s="24">
        <v>125166.49999999999</v>
      </c>
      <c r="E19" s="24">
        <v>48722.666666666664</v>
      </c>
      <c r="F19" s="57">
        <v>38586.333333333336</v>
      </c>
      <c r="G19" s="48">
        <v>411203.08333333331</v>
      </c>
      <c r="I19" s="59"/>
      <c r="J19" s="59"/>
      <c r="K19" s="59"/>
      <c r="L19" s="59"/>
      <c r="M19" s="59"/>
    </row>
    <row r="20" spans="2:13" ht="21" customHeight="1" x14ac:dyDescent="0.25">
      <c r="B20" s="502" t="s">
        <v>783</v>
      </c>
      <c r="C20" s="24">
        <v>206918.08333333334</v>
      </c>
      <c r="D20" s="24">
        <v>109803.66666666667</v>
      </c>
      <c r="E20" s="24">
        <v>41173</v>
      </c>
      <c r="F20" s="57">
        <v>28714</v>
      </c>
      <c r="G20" s="48">
        <v>386608.75</v>
      </c>
      <c r="I20" s="511"/>
      <c r="J20" s="59"/>
      <c r="K20" s="59"/>
    </row>
    <row r="21" spans="2:13" ht="21" customHeight="1" x14ac:dyDescent="0.25">
      <c r="B21" s="502" t="s">
        <v>784</v>
      </c>
      <c r="C21" s="24">
        <v>93245.916666666657</v>
      </c>
      <c r="D21" s="24">
        <v>40352.833333333336</v>
      </c>
      <c r="E21" s="24">
        <v>34440.083333333336</v>
      </c>
      <c r="F21" s="57">
        <v>66710</v>
      </c>
      <c r="G21" s="48">
        <v>234748.83333333334</v>
      </c>
      <c r="I21" s="511"/>
      <c r="J21" s="59"/>
      <c r="K21" s="59"/>
    </row>
    <row r="22" spans="2:13" ht="21" customHeight="1" x14ac:dyDescent="0.25">
      <c r="B22" s="502" t="s">
        <v>785</v>
      </c>
      <c r="C22" s="24">
        <v>143045.16666666669</v>
      </c>
      <c r="D22" s="24">
        <v>62626.916666666664</v>
      </c>
      <c r="E22" s="24">
        <v>27409</v>
      </c>
      <c r="F22" s="57">
        <v>55861.833333333336</v>
      </c>
      <c r="G22" s="48">
        <v>288942.91666666669</v>
      </c>
      <c r="I22" s="511"/>
      <c r="J22" s="59"/>
      <c r="K22" s="59"/>
    </row>
    <row r="23" spans="2:13" ht="21" customHeight="1" x14ac:dyDescent="0.25">
      <c r="B23" s="502" t="s">
        <v>786</v>
      </c>
      <c r="C23" s="24">
        <v>12658.5</v>
      </c>
      <c r="D23" s="24">
        <v>14676.333333333332</v>
      </c>
      <c r="E23" s="24">
        <v>4720.083333333333</v>
      </c>
      <c r="F23" s="57">
        <v>158200.75</v>
      </c>
      <c r="G23" s="48">
        <v>190255.66666666666</v>
      </c>
      <c r="I23" s="511"/>
      <c r="J23" s="59"/>
      <c r="K23" s="59"/>
    </row>
    <row r="24" spans="2:13" ht="21" customHeight="1" x14ac:dyDescent="0.25">
      <c r="B24" s="502" t="s">
        <v>787</v>
      </c>
      <c r="C24" s="24">
        <v>88.333333333333329</v>
      </c>
      <c r="D24" s="24">
        <v>531.58333333333326</v>
      </c>
      <c r="E24" s="24">
        <v>0</v>
      </c>
      <c r="F24" s="57">
        <v>364</v>
      </c>
      <c r="G24" s="48">
        <v>983.91666666666663</v>
      </c>
      <c r="I24" s="511"/>
      <c r="J24" s="59"/>
      <c r="K24" s="59"/>
    </row>
    <row r="25" spans="2:13" ht="21" customHeight="1" x14ac:dyDescent="0.25">
      <c r="B25" s="54" t="s">
        <v>18</v>
      </c>
      <c r="C25" s="48">
        <v>2341531.6666666665</v>
      </c>
      <c r="D25" s="48">
        <v>1922414.7499999998</v>
      </c>
      <c r="E25" s="48">
        <v>557007.33333333337</v>
      </c>
      <c r="F25" s="48">
        <v>815493.41666666663</v>
      </c>
      <c r="G25" s="48">
        <v>5636447.166666666</v>
      </c>
      <c r="I25" s="46"/>
      <c r="J25" s="40"/>
    </row>
    <row r="26" spans="2:13" ht="15.75" customHeight="1" x14ac:dyDescent="0.2">
      <c r="B26" s="27" t="s">
        <v>81</v>
      </c>
    </row>
    <row r="27" spans="2:13" ht="24.75" customHeight="1" x14ac:dyDescent="0.2">
      <c r="B27" s="1652"/>
      <c r="C27" s="1662"/>
      <c r="D27" s="1662"/>
      <c r="E27" s="1662"/>
      <c r="F27" s="1662"/>
      <c r="G27" s="1662"/>
      <c r="H27" s="60"/>
    </row>
    <row r="28" spans="2:13" ht="24.75" customHeight="1" x14ac:dyDescent="0.2">
      <c r="B28" s="1652"/>
      <c r="C28" s="1654"/>
      <c r="D28" s="1654"/>
      <c r="E28" s="1654"/>
      <c r="F28" s="1654"/>
      <c r="G28" s="1654"/>
      <c r="H28" s="506"/>
    </row>
    <row r="29" spans="2:13" ht="24.75" customHeight="1" x14ac:dyDescent="0.2">
      <c r="B29" s="1652"/>
      <c r="C29" s="1655"/>
      <c r="D29" s="1655"/>
      <c r="E29" s="1655"/>
      <c r="F29" s="1655"/>
      <c r="G29" s="1654"/>
    </row>
    <row r="30" spans="2:13" ht="15" x14ac:dyDescent="0.2">
      <c r="C30" s="40"/>
      <c r="D30" s="39"/>
      <c r="E30" s="39"/>
      <c r="F30" s="39"/>
      <c r="G30" s="507"/>
      <c r="H30" s="508"/>
    </row>
    <row r="31" spans="2:13" ht="15" x14ac:dyDescent="0.2">
      <c r="B31" s="14"/>
      <c r="C31" s="40"/>
      <c r="D31" s="39"/>
      <c r="E31" s="39"/>
      <c r="F31" s="39"/>
      <c r="G31" s="507"/>
    </row>
    <row r="32" spans="2:13" ht="15" x14ac:dyDescent="0.2">
      <c r="C32" s="40"/>
      <c r="D32" s="39"/>
      <c r="E32" s="39"/>
      <c r="F32" s="39"/>
      <c r="G32" s="507"/>
    </row>
    <row r="33" spans="3:7" ht="15" x14ac:dyDescent="0.2">
      <c r="C33" s="40"/>
      <c r="D33" s="39"/>
      <c r="E33" s="39"/>
      <c r="F33" s="39"/>
      <c r="G33" s="507"/>
    </row>
    <row r="34" spans="3:7" ht="15" x14ac:dyDescent="0.2">
      <c r="C34" s="40"/>
      <c r="D34" s="39"/>
      <c r="E34" s="39"/>
      <c r="F34" s="39"/>
      <c r="G34" s="507"/>
    </row>
    <row r="35" spans="3:7" ht="15" x14ac:dyDescent="0.2">
      <c r="C35" s="40"/>
      <c r="D35" s="39"/>
      <c r="E35" s="507"/>
      <c r="F35" s="39"/>
      <c r="G35" s="507"/>
    </row>
    <row r="36" spans="3:7" ht="15" x14ac:dyDescent="0.2">
      <c r="C36" s="40"/>
      <c r="D36" s="39"/>
      <c r="E36" s="39"/>
      <c r="F36" s="39"/>
      <c r="G36" s="507"/>
    </row>
    <row r="37" spans="3:7" ht="15" x14ac:dyDescent="0.2">
      <c r="C37" s="40"/>
      <c r="D37" s="509"/>
      <c r="E37" s="509"/>
      <c r="F37" s="509"/>
      <c r="G37" s="510"/>
    </row>
  </sheetData>
  <mergeCells count="7">
    <mergeCell ref="B29:G29"/>
    <mergeCell ref="B2:G2"/>
    <mergeCell ref="B3:G3"/>
    <mergeCell ref="B4:G4"/>
    <mergeCell ref="C6:E6"/>
    <mergeCell ref="B27:G27"/>
    <mergeCell ref="B28:G28"/>
  </mergeCells>
  <hyperlinks>
    <hyperlink ref="I2" location="'Indice Total '!A1" display="Volver"/>
  </hyperlinks>
  <pageMargins left="0.70866141732283472" right="0.70866141732283472" top="0.74803149606299213" bottom="0.74803149606299213" header="0.31496062992125984" footer="0.31496062992125984"/>
  <pageSetup scale="8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6"/>
  <sheetViews>
    <sheetView showGridLines="0" workbookViewId="0"/>
  </sheetViews>
  <sheetFormatPr baseColWidth="10" defaultRowHeight="12.75" x14ac:dyDescent="0.2"/>
  <cols>
    <col min="1" max="1" width="22.85546875" style="22" customWidth="1"/>
    <col min="2" max="2" width="39.5703125" style="22" customWidth="1"/>
    <col min="3" max="3" width="14.7109375" style="22" customWidth="1"/>
    <col min="4" max="4" width="17.42578125" style="22" customWidth="1"/>
    <col min="5" max="7" width="14.7109375" style="22" customWidth="1"/>
    <col min="8" max="8" width="13" style="22" bestFit="1" customWidth="1"/>
    <col min="9" max="9" width="11.85546875" style="22" bestFit="1" customWidth="1"/>
    <col min="10" max="10" width="11.42578125" style="22"/>
    <col min="11" max="11" width="12.28515625" style="22" customWidth="1"/>
    <col min="12" max="16384" width="11.42578125" style="22"/>
  </cols>
  <sheetData>
    <row r="1" spans="2:10" ht="52.5" customHeight="1" x14ac:dyDescent="0.2"/>
    <row r="2" spans="2:10" ht="18" x14ac:dyDescent="0.25">
      <c r="B2" s="1597" t="s">
        <v>83</v>
      </c>
      <c r="C2" s="1597"/>
      <c r="D2" s="1597"/>
      <c r="E2" s="1597"/>
      <c r="F2" s="1597"/>
      <c r="G2" s="1597"/>
      <c r="H2" s="1" t="s">
        <v>2</v>
      </c>
      <c r="I2" s="1"/>
    </row>
    <row r="3" spans="2:10" ht="36.75" customHeight="1" x14ac:dyDescent="0.25">
      <c r="B3" s="1604" t="s">
        <v>727</v>
      </c>
      <c r="C3" s="1604"/>
      <c r="D3" s="1604"/>
      <c r="E3" s="1604"/>
      <c r="F3" s="1604"/>
      <c r="G3" s="1604"/>
    </row>
    <row r="4" spans="2:10" ht="16.5" thickBot="1" x14ac:dyDescent="0.3">
      <c r="B4" s="1644">
        <v>2015</v>
      </c>
      <c r="C4" s="1644"/>
      <c r="D4" s="1644"/>
      <c r="E4" s="1644"/>
      <c r="F4" s="1644"/>
      <c r="G4" s="1644"/>
    </row>
    <row r="5" spans="2:10" ht="21.75" customHeight="1" x14ac:dyDescent="0.2">
      <c r="B5" s="430"/>
      <c r="C5" s="430"/>
      <c r="D5" s="430"/>
      <c r="E5" s="430"/>
      <c r="F5" s="430"/>
      <c r="G5" s="430"/>
    </row>
    <row r="6" spans="2:10" ht="15.75" x14ac:dyDescent="0.2">
      <c r="B6" s="43"/>
      <c r="C6" s="1634" t="s">
        <v>14</v>
      </c>
      <c r="D6" s="1634"/>
      <c r="E6" s="1634"/>
      <c r="F6" s="61"/>
      <c r="G6" s="62"/>
    </row>
    <row r="7" spans="2:10" ht="21.75" customHeight="1" x14ac:dyDescent="0.2">
      <c r="B7" s="995" t="s">
        <v>67</v>
      </c>
      <c r="C7" s="11" t="s">
        <v>62</v>
      </c>
      <c r="D7" s="11" t="s">
        <v>16</v>
      </c>
      <c r="E7" s="11" t="s">
        <v>64</v>
      </c>
      <c r="F7" s="995" t="s">
        <v>80</v>
      </c>
      <c r="G7" s="995" t="s">
        <v>18</v>
      </c>
    </row>
    <row r="8" spans="2:10" ht="21" customHeight="1" x14ac:dyDescent="0.25">
      <c r="B8" s="23" t="s">
        <v>28</v>
      </c>
      <c r="C8" s="24">
        <v>15394.250000000002</v>
      </c>
      <c r="D8" s="24">
        <v>9793.5</v>
      </c>
      <c r="E8" s="24">
        <v>1983</v>
      </c>
      <c r="F8" s="24">
        <v>10809.166666666666</v>
      </c>
      <c r="G8" s="48">
        <v>37979.916666666664</v>
      </c>
      <c r="H8" s="408"/>
      <c r="I8" s="83"/>
      <c r="J8" s="28"/>
    </row>
    <row r="9" spans="2:10" ht="21" customHeight="1" x14ac:dyDescent="0.25">
      <c r="B9" s="23" t="s">
        <v>29</v>
      </c>
      <c r="C9" s="24">
        <v>13788.583333333334</v>
      </c>
      <c r="D9" s="24">
        <v>28196.333333333328</v>
      </c>
      <c r="E9" s="24">
        <v>3695.25</v>
      </c>
      <c r="F9" s="24">
        <v>21859.833333333332</v>
      </c>
      <c r="G9" s="48">
        <v>67540</v>
      </c>
      <c r="H9" s="408"/>
      <c r="I9" s="83"/>
      <c r="J9" s="28"/>
    </row>
    <row r="10" spans="2:10" ht="21" customHeight="1" x14ac:dyDescent="0.25">
      <c r="B10" s="23" t="s">
        <v>30</v>
      </c>
      <c r="C10" s="24">
        <v>39637.333333333336</v>
      </c>
      <c r="D10" s="24">
        <v>55312.333333333336</v>
      </c>
      <c r="E10" s="24">
        <v>8924.5833333333339</v>
      </c>
      <c r="F10" s="24">
        <v>32713.916666666668</v>
      </c>
      <c r="G10" s="48">
        <v>136588.16666666666</v>
      </c>
      <c r="H10" s="408"/>
      <c r="I10" s="83"/>
      <c r="J10" s="28"/>
    </row>
    <row r="11" spans="2:10" ht="21" customHeight="1" x14ac:dyDescent="0.25">
      <c r="B11" s="23" t="s">
        <v>31</v>
      </c>
      <c r="C11" s="24">
        <v>27282.666666666668</v>
      </c>
      <c r="D11" s="24">
        <v>21870.916666666668</v>
      </c>
      <c r="E11" s="24">
        <v>930.41666666666663</v>
      </c>
      <c r="F11" s="24">
        <v>12693.666666666666</v>
      </c>
      <c r="G11" s="48">
        <v>62777.666666666664</v>
      </c>
      <c r="H11" s="408"/>
      <c r="I11" s="83"/>
      <c r="J11" s="28"/>
    </row>
    <row r="12" spans="2:10" ht="21" customHeight="1" x14ac:dyDescent="0.25">
      <c r="B12" s="23" t="s">
        <v>32</v>
      </c>
      <c r="C12" s="24">
        <v>60490.166666666664</v>
      </c>
      <c r="D12" s="24">
        <v>38993.166666666664</v>
      </c>
      <c r="E12" s="24">
        <v>3840.0833333333335</v>
      </c>
      <c r="F12" s="24">
        <v>26597.333333333332</v>
      </c>
      <c r="G12" s="48">
        <v>129920.74999999999</v>
      </c>
      <c r="H12" s="408"/>
      <c r="I12" s="83"/>
      <c r="J12" s="28"/>
    </row>
    <row r="13" spans="2:10" ht="21" customHeight="1" x14ac:dyDescent="0.25">
      <c r="B13" s="23" t="s">
        <v>33</v>
      </c>
      <c r="C13" s="24">
        <v>64950.999999999993</v>
      </c>
      <c r="D13" s="24">
        <v>63639.166666666672</v>
      </c>
      <c r="E13" s="24">
        <v>204902.5</v>
      </c>
      <c r="F13" s="24">
        <v>75519.25</v>
      </c>
      <c r="G13" s="48">
        <v>409011.91666666663</v>
      </c>
      <c r="H13" s="408"/>
      <c r="I13" s="83"/>
      <c r="J13" s="28"/>
    </row>
    <row r="14" spans="2:10" ht="21" customHeight="1" x14ac:dyDescent="0.25">
      <c r="B14" s="23" t="s">
        <v>34</v>
      </c>
      <c r="C14" s="24">
        <v>80598.916666666672</v>
      </c>
      <c r="D14" s="24">
        <v>75050.833333333328</v>
      </c>
      <c r="E14" s="24">
        <v>17679.166666666668</v>
      </c>
      <c r="F14" s="24">
        <v>49166.666666666664</v>
      </c>
      <c r="G14" s="48">
        <v>222495.58333333331</v>
      </c>
      <c r="H14" s="408"/>
      <c r="I14" s="83"/>
      <c r="J14" s="28"/>
    </row>
    <row r="15" spans="2:10" ht="21" customHeight="1" x14ac:dyDescent="0.25">
      <c r="B15" s="23" t="s">
        <v>35</v>
      </c>
      <c r="C15" s="24">
        <v>75252.500000000015</v>
      </c>
      <c r="D15" s="24">
        <v>79164.583333333343</v>
      </c>
      <c r="E15" s="24">
        <v>15077.583333333334</v>
      </c>
      <c r="F15" s="24">
        <v>46848.083333333336</v>
      </c>
      <c r="G15" s="48">
        <v>216342.75000000006</v>
      </c>
      <c r="H15" s="408"/>
      <c r="I15" s="83"/>
      <c r="J15" s="28"/>
    </row>
    <row r="16" spans="2:10" ht="21" customHeight="1" x14ac:dyDescent="0.25">
      <c r="B16" s="23" t="s">
        <v>36</v>
      </c>
      <c r="C16" s="24">
        <v>197037.08333333334</v>
      </c>
      <c r="D16" s="24">
        <v>106221.33333333333</v>
      </c>
      <c r="E16" s="24">
        <v>30793.833333333332</v>
      </c>
      <c r="F16" s="24">
        <v>77424.25</v>
      </c>
      <c r="G16" s="48">
        <v>411476.5</v>
      </c>
      <c r="H16" s="408"/>
      <c r="I16" s="83"/>
      <c r="J16" s="28"/>
    </row>
    <row r="17" spans="2:10" ht="21" customHeight="1" x14ac:dyDescent="0.25">
      <c r="B17" s="23" t="s">
        <v>37</v>
      </c>
      <c r="C17" s="24">
        <v>48834.666666666664</v>
      </c>
      <c r="D17" s="24">
        <v>87410.916666666657</v>
      </c>
      <c r="E17" s="24">
        <v>473.83333333333337</v>
      </c>
      <c r="F17" s="24">
        <v>40635.25</v>
      </c>
      <c r="G17" s="48">
        <v>177354.66666666666</v>
      </c>
      <c r="H17" s="408"/>
      <c r="I17" s="83"/>
      <c r="J17" s="28"/>
    </row>
    <row r="18" spans="2:10" ht="21" customHeight="1" x14ac:dyDescent="0.25">
      <c r="B18" s="23" t="s">
        <v>38</v>
      </c>
      <c r="C18" s="24">
        <v>31440.916666666668</v>
      </c>
      <c r="D18" s="24">
        <v>20142.333333333336</v>
      </c>
      <c r="E18" s="24">
        <v>861.83333333333337</v>
      </c>
      <c r="F18" s="24">
        <v>17028.833333333332</v>
      </c>
      <c r="G18" s="48">
        <v>69473.916666666672</v>
      </c>
      <c r="H18" s="408"/>
      <c r="I18" s="83"/>
      <c r="J18" s="28"/>
    </row>
    <row r="19" spans="2:10" ht="21" customHeight="1" x14ac:dyDescent="0.25">
      <c r="B19" s="26" t="s">
        <v>39</v>
      </c>
      <c r="C19" s="24">
        <v>66730.5</v>
      </c>
      <c r="D19" s="24">
        <v>76589.166666666657</v>
      </c>
      <c r="E19" s="24">
        <v>25833.916666666664</v>
      </c>
      <c r="F19" s="24">
        <v>37492.083333333336</v>
      </c>
      <c r="G19" s="48">
        <v>206645.66666666666</v>
      </c>
      <c r="H19" s="408"/>
      <c r="I19" s="83"/>
      <c r="J19" s="28"/>
    </row>
    <row r="20" spans="2:10" ht="21" customHeight="1" x14ac:dyDescent="0.25">
      <c r="B20" s="26" t="s">
        <v>68</v>
      </c>
      <c r="C20" s="24">
        <v>6572.1666666666661</v>
      </c>
      <c r="D20" s="24">
        <v>9503.9166666666661</v>
      </c>
      <c r="E20" s="24">
        <v>290.16666666666669</v>
      </c>
      <c r="F20" s="24">
        <v>4034</v>
      </c>
      <c r="G20" s="48">
        <v>20400.25</v>
      </c>
      <c r="H20" s="408"/>
      <c r="I20" s="83"/>
      <c r="J20" s="28"/>
    </row>
    <row r="21" spans="2:10" ht="21" customHeight="1" x14ac:dyDescent="0.25">
      <c r="B21" s="23" t="s">
        <v>41</v>
      </c>
      <c r="C21" s="24">
        <v>8093.5833333333339</v>
      </c>
      <c r="D21" s="24">
        <v>11148.083333333332</v>
      </c>
      <c r="E21" s="24">
        <v>11758.083333333334</v>
      </c>
      <c r="F21" s="24">
        <v>11197</v>
      </c>
      <c r="G21" s="48">
        <v>42196.75</v>
      </c>
      <c r="H21" s="408"/>
      <c r="I21" s="83"/>
      <c r="J21" s="28"/>
    </row>
    <row r="22" spans="2:10" ht="21" customHeight="1" x14ac:dyDescent="0.25">
      <c r="B22" s="23" t="s">
        <v>42</v>
      </c>
      <c r="C22" s="24">
        <v>1605427.3333333333</v>
      </c>
      <c r="D22" s="24">
        <v>1239378.1666666667</v>
      </c>
      <c r="E22" s="24">
        <v>229963.08333333331</v>
      </c>
      <c r="F22" s="24">
        <v>351474.08333333331</v>
      </c>
      <c r="G22" s="48">
        <v>3426242.666666667</v>
      </c>
      <c r="H22" s="408"/>
      <c r="I22" s="83"/>
      <c r="J22" s="28"/>
    </row>
    <row r="23" spans="2:10" ht="26.25" customHeight="1" x14ac:dyDescent="0.25">
      <c r="B23" s="54" t="s">
        <v>18</v>
      </c>
      <c r="C23" s="48">
        <v>2341531.6666666665</v>
      </c>
      <c r="D23" s="48">
        <v>1922414.75</v>
      </c>
      <c r="E23" s="48">
        <v>557007.33333333326</v>
      </c>
      <c r="F23" s="48">
        <v>815493.41666666663</v>
      </c>
      <c r="G23" s="48">
        <v>5636447.166666666</v>
      </c>
      <c r="H23" s="409"/>
      <c r="I23" s="407"/>
      <c r="J23" s="28"/>
    </row>
    <row r="24" spans="2:10" x14ac:dyDescent="0.2">
      <c r="B24" s="27" t="s">
        <v>81</v>
      </c>
    </row>
    <row r="26" spans="2:10" x14ac:dyDescent="0.2">
      <c r="B26" s="14"/>
    </row>
  </sheetData>
  <mergeCells count="4">
    <mergeCell ref="B2:G2"/>
    <mergeCell ref="B3:G3"/>
    <mergeCell ref="B4:G4"/>
    <mergeCell ref="C6:E6"/>
  </mergeCells>
  <hyperlinks>
    <hyperlink ref="H2" location="'Indice Total '!A1" display="Volver"/>
  </hyperlinks>
  <pageMargins left="0.70866141732283472" right="0.51181102362204722" top="0.74803149606299213" bottom="0.74803149606299213" header="0.31496062992125984" footer="0.31496062992125984"/>
  <pageSetup scale="82"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25"/>
  <sheetViews>
    <sheetView showGridLines="0" zoomScaleNormal="100" workbookViewId="0"/>
  </sheetViews>
  <sheetFormatPr baseColWidth="10" defaultRowHeight="12.75" x14ac:dyDescent="0.2"/>
  <cols>
    <col min="1" max="1" width="21.42578125" style="22" customWidth="1"/>
    <col min="2" max="2" width="39.7109375" style="22" customWidth="1"/>
    <col min="3" max="3" width="14.85546875" style="22" customWidth="1"/>
    <col min="4" max="4" width="8.28515625" style="22" customWidth="1"/>
    <col min="5" max="5" width="14.85546875" style="22" customWidth="1"/>
    <col min="6" max="6" width="19.85546875" style="22" customWidth="1"/>
    <col min="7" max="7" width="16.7109375" style="22" customWidth="1"/>
    <col min="8" max="8" width="16.5703125" style="22" customWidth="1"/>
    <col min="9" max="10" width="14.85546875" style="22" customWidth="1"/>
    <col min="11" max="11" width="12.28515625" style="22" customWidth="1"/>
    <col min="12" max="12" width="16" style="22" customWidth="1"/>
    <col min="13" max="13" width="16.85546875" style="22" customWidth="1"/>
    <col min="14" max="14" width="14.85546875" style="22" customWidth="1"/>
    <col min="15" max="15" width="13.140625" style="22" customWidth="1"/>
    <col min="16" max="16" width="14.85546875" style="22" customWidth="1"/>
    <col min="17" max="17" width="15.85546875" style="22" customWidth="1"/>
    <col min="18" max="18" width="14.85546875" style="22" customWidth="1"/>
    <col min="19" max="19" width="11.28515625" style="22" customWidth="1"/>
    <col min="20" max="20" width="14.85546875" style="22" customWidth="1"/>
    <col min="21" max="16384" width="11.42578125" style="22"/>
  </cols>
  <sheetData>
    <row r="1" spans="2:21" ht="52.5" customHeight="1" x14ac:dyDescent="0.2"/>
    <row r="2" spans="2:21" ht="18" x14ac:dyDescent="0.25">
      <c r="B2" s="1597" t="s">
        <v>84</v>
      </c>
      <c r="C2" s="1597"/>
      <c r="D2" s="1597"/>
      <c r="E2" s="1597"/>
      <c r="F2" s="1597"/>
      <c r="G2" s="1597"/>
      <c r="H2" s="1597"/>
      <c r="I2" s="1597"/>
      <c r="J2" s="1597"/>
      <c r="K2" s="1597"/>
      <c r="L2" s="1597"/>
      <c r="M2" s="1597"/>
      <c r="N2" s="1597"/>
      <c r="O2" s="1597"/>
      <c r="P2" s="1597"/>
      <c r="Q2" s="1597"/>
      <c r="R2" s="1597"/>
      <c r="S2" s="1597"/>
      <c r="T2" s="1597"/>
      <c r="U2" s="1" t="s">
        <v>2</v>
      </c>
    </row>
    <row r="3" spans="2:21" ht="36.75" customHeight="1" x14ac:dyDescent="0.25">
      <c r="B3" s="1604" t="s">
        <v>728</v>
      </c>
      <c r="C3" s="1604"/>
      <c r="D3" s="1604"/>
      <c r="E3" s="1604"/>
      <c r="F3" s="1604"/>
      <c r="G3" s="1604"/>
      <c r="H3" s="1604"/>
      <c r="I3" s="1604"/>
      <c r="J3" s="1604"/>
      <c r="K3" s="1604"/>
      <c r="L3" s="1604"/>
      <c r="M3" s="1604"/>
      <c r="N3" s="1604"/>
      <c r="O3" s="1604"/>
      <c r="P3" s="1604"/>
      <c r="Q3" s="1604"/>
      <c r="R3" s="1604"/>
      <c r="S3" s="1604"/>
      <c r="T3" s="1604"/>
    </row>
    <row r="4" spans="2:21" ht="16.5" thickBot="1" x14ac:dyDescent="0.3">
      <c r="B4" s="1644">
        <v>2015</v>
      </c>
      <c r="C4" s="1644"/>
      <c r="D4" s="1644"/>
      <c r="E4" s="1644"/>
      <c r="F4" s="1644"/>
      <c r="G4" s="1644"/>
      <c r="H4" s="1644"/>
      <c r="I4" s="1644"/>
      <c r="J4" s="1644"/>
      <c r="K4" s="1644"/>
      <c r="L4" s="1644"/>
      <c r="M4" s="1644"/>
      <c r="N4" s="1644"/>
      <c r="O4" s="1644"/>
      <c r="P4" s="1644"/>
      <c r="Q4" s="1644"/>
      <c r="R4" s="1644"/>
      <c r="S4" s="1644"/>
      <c r="T4" s="1644"/>
    </row>
    <row r="5" spans="2:21" ht="15" x14ac:dyDescent="0.2">
      <c r="B5" s="431"/>
      <c r="C5" s="431"/>
      <c r="D5" s="431"/>
      <c r="E5" s="431"/>
      <c r="F5" s="431"/>
      <c r="G5" s="431"/>
      <c r="H5" s="431"/>
      <c r="I5" s="432"/>
      <c r="J5" s="432"/>
      <c r="K5" s="432"/>
      <c r="L5" s="432"/>
      <c r="M5" s="432"/>
      <c r="N5" s="432"/>
      <c r="O5" s="432"/>
      <c r="P5" s="432"/>
      <c r="Q5" s="432"/>
      <c r="R5" s="432"/>
      <c r="S5" s="432"/>
      <c r="T5" s="433"/>
    </row>
    <row r="6" spans="2:21" ht="76.5" x14ac:dyDescent="0.2">
      <c r="B6" s="64" t="s">
        <v>67</v>
      </c>
      <c r="C6" s="64" t="s">
        <v>773</v>
      </c>
      <c r="D6" s="64" t="s">
        <v>758</v>
      </c>
      <c r="E6" s="64" t="s">
        <v>774</v>
      </c>
      <c r="F6" s="64" t="s">
        <v>775</v>
      </c>
      <c r="G6" s="64" t="s">
        <v>776</v>
      </c>
      <c r="H6" s="64" t="s">
        <v>19</v>
      </c>
      <c r="I6" s="65" t="s">
        <v>777</v>
      </c>
      <c r="J6" s="65" t="s">
        <v>778</v>
      </c>
      <c r="K6" s="65" t="s">
        <v>779</v>
      </c>
      <c r="L6" s="65" t="s">
        <v>780</v>
      </c>
      <c r="M6" s="65" t="s">
        <v>781</v>
      </c>
      <c r="N6" s="65" t="s">
        <v>782</v>
      </c>
      <c r="O6" s="65" t="s">
        <v>783</v>
      </c>
      <c r="P6" s="65" t="s">
        <v>784</v>
      </c>
      <c r="Q6" s="65" t="s">
        <v>785</v>
      </c>
      <c r="R6" s="65" t="s">
        <v>786</v>
      </c>
      <c r="S6" s="65" t="s">
        <v>787</v>
      </c>
      <c r="T6" s="65" t="s">
        <v>18</v>
      </c>
    </row>
    <row r="7" spans="2:21" ht="18" customHeight="1" x14ac:dyDescent="0.25">
      <c r="B7" s="66" t="s">
        <v>28</v>
      </c>
      <c r="C7" s="546">
        <v>10608</v>
      </c>
      <c r="D7" s="546">
        <v>414</v>
      </c>
      <c r="E7" s="546">
        <v>551</v>
      </c>
      <c r="F7" s="546">
        <v>5716</v>
      </c>
      <c r="G7" s="546">
        <v>737</v>
      </c>
      <c r="H7" s="546">
        <v>9643</v>
      </c>
      <c r="I7" s="547">
        <v>29740</v>
      </c>
      <c r="J7" s="547">
        <v>14289</v>
      </c>
      <c r="K7" s="547">
        <v>18426</v>
      </c>
      <c r="L7" s="547">
        <v>421</v>
      </c>
      <c r="M7" s="547">
        <v>9921</v>
      </c>
      <c r="N7" s="547">
        <v>542</v>
      </c>
      <c r="O7" s="547">
        <v>2313</v>
      </c>
      <c r="P7" s="547">
        <v>3241</v>
      </c>
      <c r="Q7" s="547">
        <v>11971</v>
      </c>
      <c r="R7" s="547">
        <v>11150</v>
      </c>
      <c r="S7" s="547">
        <v>27</v>
      </c>
      <c r="T7" s="68">
        <v>10809.166666666666</v>
      </c>
      <c r="U7" s="69"/>
    </row>
    <row r="8" spans="2:21" ht="18" customHeight="1" x14ac:dyDescent="0.25">
      <c r="B8" s="66" t="s">
        <v>29</v>
      </c>
      <c r="C8" s="546">
        <v>1818</v>
      </c>
      <c r="D8" s="546">
        <v>454</v>
      </c>
      <c r="E8" s="546">
        <v>810</v>
      </c>
      <c r="F8" s="546">
        <v>10522</v>
      </c>
      <c r="G8" s="546">
        <v>302</v>
      </c>
      <c r="H8" s="546">
        <v>24813</v>
      </c>
      <c r="I8" s="547">
        <v>76618</v>
      </c>
      <c r="J8" s="547">
        <v>24146</v>
      </c>
      <c r="K8" s="547">
        <v>20672</v>
      </c>
      <c r="L8" s="547">
        <v>1343</v>
      </c>
      <c r="M8" s="547">
        <v>24337</v>
      </c>
      <c r="N8" s="547">
        <v>2003</v>
      </c>
      <c r="O8" s="547">
        <v>10634</v>
      </c>
      <c r="P8" s="547">
        <v>31198</v>
      </c>
      <c r="Q8" s="547">
        <v>10919</v>
      </c>
      <c r="R8" s="547">
        <v>21599</v>
      </c>
      <c r="S8" s="547">
        <v>130</v>
      </c>
      <c r="T8" s="68">
        <v>21859.833333333332</v>
      </c>
      <c r="U8" s="69"/>
    </row>
    <row r="9" spans="2:21" ht="18" customHeight="1" x14ac:dyDescent="0.25">
      <c r="B9" s="66" t="s">
        <v>30</v>
      </c>
      <c r="C9" s="546">
        <v>1607</v>
      </c>
      <c r="D9" s="546">
        <v>1154</v>
      </c>
      <c r="E9" s="546">
        <v>85275</v>
      </c>
      <c r="F9" s="546">
        <v>16657</v>
      </c>
      <c r="G9" s="546">
        <v>597</v>
      </c>
      <c r="H9" s="546">
        <v>36538</v>
      </c>
      <c r="I9" s="547">
        <v>51980</v>
      </c>
      <c r="J9" s="547">
        <v>33736</v>
      </c>
      <c r="K9" s="547">
        <v>35494</v>
      </c>
      <c r="L9" s="547">
        <v>1860</v>
      </c>
      <c r="M9" s="547">
        <v>38880</v>
      </c>
      <c r="N9" s="547">
        <v>843</v>
      </c>
      <c r="O9" s="547">
        <v>9096</v>
      </c>
      <c r="P9" s="547">
        <v>11581</v>
      </c>
      <c r="Q9" s="547">
        <v>31494</v>
      </c>
      <c r="R9" s="547">
        <v>35671</v>
      </c>
      <c r="S9" s="547">
        <v>104</v>
      </c>
      <c r="T9" s="68">
        <v>32713.916666666668</v>
      </c>
      <c r="U9" s="69"/>
    </row>
    <row r="10" spans="2:21" ht="18" customHeight="1" x14ac:dyDescent="0.25">
      <c r="B10" s="66" t="s">
        <v>31</v>
      </c>
      <c r="C10" s="546">
        <v>11069</v>
      </c>
      <c r="D10" s="546">
        <v>762</v>
      </c>
      <c r="E10" s="546">
        <v>25511</v>
      </c>
      <c r="F10" s="546">
        <v>7608</v>
      </c>
      <c r="G10" s="546">
        <v>1478</v>
      </c>
      <c r="H10" s="546">
        <v>11454</v>
      </c>
      <c r="I10" s="547">
        <v>20662</v>
      </c>
      <c r="J10" s="547">
        <v>14853</v>
      </c>
      <c r="K10" s="547">
        <v>10596</v>
      </c>
      <c r="L10" s="547">
        <v>556</v>
      </c>
      <c r="M10" s="547">
        <v>13051</v>
      </c>
      <c r="N10" s="547">
        <v>367</v>
      </c>
      <c r="O10" s="547">
        <v>2910</v>
      </c>
      <c r="P10" s="547">
        <v>3894</v>
      </c>
      <c r="Q10" s="547">
        <v>12251</v>
      </c>
      <c r="R10" s="547">
        <v>15291</v>
      </c>
      <c r="S10" s="547">
        <v>11</v>
      </c>
      <c r="T10" s="68">
        <v>12693.666666666666</v>
      </c>
      <c r="U10" s="69"/>
    </row>
    <row r="11" spans="2:21" ht="18" customHeight="1" x14ac:dyDescent="0.25">
      <c r="B11" s="66" t="s">
        <v>32</v>
      </c>
      <c r="C11" s="546">
        <v>42483</v>
      </c>
      <c r="D11" s="546">
        <v>753</v>
      </c>
      <c r="E11" s="546">
        <v>7319</v>
      </c>
      <c r="F11" s="546">
        <v>13415</v>
      </c>
      <c r="G11" s="546">
        <v>2171</v>
      </c>
      <c r="H11" s="546">
        <v>25196</v>
      </c>
      <c r="I11" s="547">
        <v>52651</v>
      </c>
      <c r="J11" s="547">
        <v>26771</v>
      </c>
      <c r="K11" s="547">
        <v>26590</v>
      </c>
      <c r="L11" s="547">
        <v>1470</v>
      </c>
      <c r="M11" s="547">
        <v>24717</v>
      </c>
      <c r="N11" s="547">
        <v>602</v>
      </c>
      <c r="O11" s="547">
        <v>12308</v>
      </c>
      <c r="P11" s="547">
        <v>10532</v>
      </c>
      <c r="Q11" s="547">
        <v>25114</v>
      </c>
      <c r="R11" s="547">
        <v>47029</v>
      </c>
      <c r="S11" s="547">
        <v>47</v>
      </c>
      <c r="T11" s="68">
        <v>26597.333333333332</v>
      </c>
      <c r="U11" s="69"/>
    </row>
    <row r="12" spans="2:21" ht="18" customHeight="1" x14ac:dyDescent="0.25">
      <c r="B12" s="66" t="s">
        <v>33</v>
      </c>
      <c r="C12" s="546">
        <v>78665</v>
      </c>
      <c r="D12" s="546">
        <v>991</v>
      </c>
      <c r="E12" s="546">
        <v>23524</v>
      </c>
      <c r="F12" s="546">
        <v>35102</v>
      </c>
      <c r="G12" s="546">
        <v>3379</v>
      </c>
      <c r="H12" s="546">
        <v>54377</v>
      </c>
      <c r="I12" s="547">
        <v>135650</v>
      </c>
      <c r="J12" s="547">
        <v>58348</v>
      </c>
      <c r="K12" s="547">
        <v>67427</v>
      </c>
      <c r="L12" s="547">
        <v>9259</v>
      </c>
      <c r="M12" s="547">
        <v>80674</v>
      </c>
      <c r="N12" s="547">
        <v>40615</v>
      </c>
      <c r="O12" s="547">
        <v>22634</v>
      </c>
      <c r="P12" s="547">
        <v>28335</v>
      </c>
      <c r="Q12" s="547">
        <v>88405</v>
      </c>
      <c r="R12" s="547">
        <v>178545</v>
      </c>
      <c r="S12" s="547">
        <v>303</v>
      </c>
      <c r="T12" s="68">
        <v>75519.416666666672</v>
      </c>
      <c r="U12" s="69"/>
    </row>
    <row r="13" spans="2:21" ht="18" customHeight="1" x14ac:dyDescent="0.25">
      <c r="B13" s="66" t="s">
        <v>34</v>
      </c>
      <c r="C13" s="546">
        <v>106851</v>
      </c>
      <c r="D13" s="546">
        <v>66</v>
      </c>
      <c r="E13" s="546">
        <v>86983</v>
      </c>
      <c r="F13" s="546">
        <v>19039</v>
      </c>
      <c r="G13" s="546">
        <v>3823</v>
      </c>
      <c r="H13" s="546">
        <v>24694</v>
      </c>
      <c r="I13" s="547">
        <v>73328</v>
      </c>
      <c r="J13" s="547">
        <v>19597</v>
      </c>
      <c r="K13" s="547">
        <v>33345</v>
      </c>
      <c r="L13" s="547">
        <v>1821</v>
      </c>
      <c r="M13" s="547">
        <v>31840</v>
      </c>
      <c r="N13" s="547">
        <v>59864</v>
      </c>
      <c r="O13" s="547">
        <v>8266</v>
      </c>
      <c r="P13" s="547">
        <v>12571</v>
      </c>
      <c r="Q13" s="547">
        <v>32928</v>
      </c>
      <c r="R13" s="547">
        <v>74929</v>
      </c>
      <c r="S13" s="547">
        <v>55</v>
      </c>
      <c r="T13" s="68">
        <v>49166.666666666664</v>
      </c>
      <c r="U13" s="70"/>
    </row>
    <row r="14" spans="2:21" ht="18" customHeight="1" x14ac:dyDescent="0.25">
      <c r="B14" s="66" t="s">
        <v>35</v>
      </c>
      <c r="C14" s="546">
        <v>98734</v>
      </c>
      <c r="D14" s="546">
        <v>396</v>
      </c>
      <c r="E14" s="546">
        <v>955</v>
      </c>
      <c r="F14" s="546">
        <v>25428</v>
      </c>
      <c r="G14" s="546">
        <v>4850</v>
      </c>
      <c r="H14" s="546">
        <v>33002</v>
      </c>
      <c r="I14" s="547">
        <v>72312</v>
      </c>
      <c r="J14" s="547">
        <v>19490</v>
      </c>
      <c r="K14" s="547">
        <v>43956</v>
      </c>
      <c r="L14" s="547">
        <v>2140</v>
      </c>
      <c r="M14" s="547">
        <v>33446</v>
      </c>
      <c r="N14" s="547">
        <v>1168</v>
      </c>
      <c r="O14" s="547">
        <v>12004</v>
      </c>
      <c r="P14" s="547">
        <v>93061</v>
      </c>
      <c r="Q14" s="547">
        <v>42289</v>
      </c>
      <c r="R14" s="547">
        <v>78865</v>
      </c>
      <c r="S14" s="547">
        <v>81</v>
      </c>
      <c r="T14" s="68">
        <v>46848.083333333336</v>
      </c>
      <c r="U14" s="70"/>
    </row>
    <row r="15" spans="2:21" ht="18" customHeight="1" x14ac:dyDescent="0.25">
      <c r="B15" s="66" t="s">
        <v>36</v>
      </c>
      <c r="C15" s="546">
        <v>81193</v>
      </c>
      <c r="D15" s="546">
        <v>5041</v>
      </c>
      <c r="E15" s="546">
        <v>2277</v>
      </c>
      <c r="F15" s="546">
        <v>48410</v>
      </c>
      <c r="G15" s="546">
        <v>5421</v>
      </c>
      <c r="H15" s="546">
        <v>57162</v>
      </c>
      <c r="I15" s="547">
        <v>142816</v>
      </c>
      <c r="J15" s="547">
        <v>37470</v>
      </c>
      <c r="K15" s="547">
        <v>79742</v>
      </c>
      <c r="L15" s="547">
        <v>4688</v>
      </c>
      <c r="M15" s="547">
        <v>71082</v>
      </c>
      <c r="N15" s="547">
        <v>136583</v>
      </c>
      <c r="O15" s="547">
        <v>23262</v>
      </c>
      <c r="P15" s="547">
        <v>28523</v>
      </c>
      <c r="Q15" s="547">
        <v>62077</v>
      </c>
      <c r="R15" s="547">
        <v>142957</v>
      </c>
      <c r="S15" s="547">
        <v>387</v>
      </c>
      <c r="T15" s="68">
        <v>77424.25</v>
      </c>
      <c r="U15" s="70"/>
    </row>
    <row r="16" spans="2:21" ht="18" customHeight="1" x14ac:dyDescent="0.25">
      <c r="B16" s="66" t="s">
        <v>37</v>
      </c>
      <c r="C16" s="546">
        <v>49976</v>
      </c>
      <c r="D16" s="546">
        <v>142</v>
      </c>
      <c r="E16" s="546">
        <v>411</v>
      </c>
      <c r="F16" s="546">
        <v>21889</v>
      </c>
      <c r="G16" s="546">
        <v>2380</v>
      </c>
      <c r="H16" s="546">
        <v>32398</v>
      </c>
      <c r="I16" s="547">
        <v>70374</v>
      </c>
      <c r="J16" s="547">
        <v>23267</v>
      </c>
      <c r="K16" s="547">
        <v>33084</v>
      </c>
      <c r="L16" s="547">
        <v>2437</v>
      </c>
      <c r="M16" s="547">
        <v>33414</v>
      </c>
      <c r="N16" s="547">
        <v>466</v>
      </c>
      <c r="O16" s="547">
        <v>16200</v>
      </c>
      <c r="P16" s="547">
        <v>103105</v>
      </c>
      <c r="Q16" s="547">
        <v>31269</v>
      </c>
      <c r="R16" s="547">
        <v>66737</v>
      </c>
      <c r="S16" s="547">
        <v>74</v>
      </c>
      <c r="T16" s="68">
        <v>40635.25</v>
      </c>
      <c r="U16" s="70"/>
    </row>
    <row r="17" spans="2:21" ht="18" customHeight="1" x14ac:dyDescent="0.25">
      <c r="B17" s="66" t="s">
        <v>38</v>
      </c>
      <c r="C17" s="546">
        <v>22937</v>
      </c>
      <c r="D17" s="546">
        <v>434</v>
      </c>
      <c r="E17" s="546">
        <v>355</v>
      </c>
      <c r="F17" s="546">
        <v>9755</v>
      </c>
      <c r="G17" s="546">
        <v>1336</v>
      </c>
      <c r="H17" s="546">
        <v>17519</v>
      </c>
      <c r="I17" s="547">
        <v>24614</v>
      </c>
      <c r="J17" s="547">
        <v>10297</v>
      </c>
      <c r="K17" s="547">
        <v>14026</v>
      </c>
      <c r="L17" s="547">
        <v>797</v>
      </c>
      <c r="M17" s="547">
        <v>10729</v>
      </c>
      <c r="N17" s="547">
        <v>2482</v>
      </c>
      <c r="O17" s="547">
        <v>7249</v>
      </c>
      <c r="P17" s="547">
        <v>40570</v>
      </c>
      <c r="Q17" s="547">
        <v>14712</v>
      </c>
      <c r="R17" s="547">
        <v>26483</v>
      </c>
      <c r="S17" s="547">
        <v>51</v>
      </c>
      <c r="T17" s="68">
        <v>17028.833333333332</v>
      </c>
      <c r="U17" s="70"/>
    </row>
    <row r="18" spans="2:21" ht="18" customHeight="1" x14ac:dyDescent="0.25">
      <c r="B18" s="71" t="s">
        <v>39</v>
      </c>
      <c r="C18" s="548">
        <v>40495</v>
      </c>
      <c r="D18" s="548">
        <v>13971</v>
      </c>
      <c r="E18" s="548">
        <v>414</v>
      </c>
      <c r="F18" s="548">
        <v>20104</v>
      </c>
      <c r="G18" s="548">
        <v>3055</v>
      </c>
      <c r="H18" s="548">
        <v>35905</v>
      </c>
      <c r="I18" s="547">
        <v>64548</v>
      </c>
      <c r="J18" s="547">
        <v>25759</v>
      </c>
      <c r="K18" s="547">
        <v>38329</v>
      </c>
      <c r="L18" s="547">
        <v>1995</v>
      </c>
      <c r="M18" s="547">
        <v>32701</v>
      </c>
      <c r="N18" s="547">
        <v>1450</v>
      </c>
      <c r="O18" s="547">
        <v>8873</v>
      </c>
      <c r="P18" s="547">
        <v>72592</v>
      </c>
      <c r="Q18" s="547">
        <v>27624</v>
      </c>
      <c r="R18" s="547">
        <v>62023</v>
      </c>
      <c r="S18" s="547">
        <v>67</v>
      </c>
      <c r="T18" s="68">
        <v>37492.083333333336</v>
      </c>
      <c r="U18" s="70"/>
    </row>
    <row r="19" spans="2:21" ht="18" customHeight="1" x14ac:dyDescent="0.25">
      <c r="B19" s="71" t="s">
        <v>68</v>
      </c>
      <c r="C19" s="548">
        <v>4073</v>
      </c>
      <c r="D19" s="548">
        <v>890</v>
      </c>
      <c r="E19" s="548">
        <v>29</v>
      </c>
      <c r="F19" s="548">
        <v>1767</v>
      </c>
      <c r="G19" s="548">
        <v>464</v>
      </c>
      <c r="H19" s="548">
        <v>5101</v>
      </c>
      <c r="I19" s="547">
        <v>9428</v>
      </c>
      <c r="J19" s="547">
        <v>3982</v>
      </c>
      <c r="K19" s="547">
        <v>4982</v>
      </c>
      <c r="L19" s="547">
        <v>104</v>
      </c>
      <c r="M19" s="547">
        <v>4103</v>
      </c>
      <c r="N19" s="547">
        <v>826</v>
      </c>
      <c r="O19" s="547">
        <v>643</v>
      </c>
      <c r="P19" s="547">
        <v>1046</v>
      </c>
      <c r="Q19" s="547">
        <v>2861</v>
      </c>
      <c r="R19" s="547">
        <v>8088</v>
      </c>
      <c r="S19" s="547">
        <v>21</v>
      </c>
      <c r="T19" s="68">
        <v>4034</v>
      </c>
      <c r="U19" s="70"/>
    </row>
    <row r="20" spans="2:21" ht="18" customHeight="1" x14ac:dyDescent="0.25">
      <c r="B20" s="66" t="s">
        <v>41</v>
      </c>
      <c r="C20" s="546">
        <v>5773</v>
      </c>
      <c r="D20" s="546">
        <v>5432</v>
      </c>
      <c r="E20" s="546">
        <v>264</v>
      </c>
      <c r="F20" s="546">
        <v>5020</v>
      </c>
      <c r="G20" s="546">
        <v>116</v>
      </c>
      <c r="H20" s="546">
        <v>10980</v>
      </c>
      <c r="I20" s="547">
        <v>19481</v>
      </c>
      <c r="J20" s="547">
        <v>11198</v>
      </c>
      <c r="K20" s="547">
        <v>11231</v>
      </c>
      <c r="L20" s="547">
        <v>675</v>
      </c>
      <c r="M20" s="547">
        <v>12831</v>
      </c>
      <c r="N20" s="547">
        <v>2057</v>
      </c>
      <c r="O20" s="547">
        <v>2348</v>
      </c>
      <c r="P20" s="547">
        <v>23871</v>
      </c>
      <c r="Q20" s="547">
        <v>6330</v>
      </c>
      <c r="R20" s="547">
        <v>16733</v>
      </c>
      <c r="S20" s="547">
        <v>24</v>
      </c>
      <c r="T20" s="68">
        <v>11197</v>
      </c>
      <c r="U20" s="70"/>
    </row>
    <row r="21" spans="2:21" ht="18" customHeight="1" x14ac:dyDescent="0.25">
      <c r="B21" s="66" t="s">
        <v>42</v>
      </c>
      <c r="C21" s="546">
        <v>126960</v>
      </c>
      <c r="D21" s="546">
        <v>1016</v>
      </c>
      <c r="E21" s="546">
        <v>8137</v>
      </c>
      <c r="F21" s="546">
        <v>198774</v>
      </c>
      <c r="G21" s="546">
        <v>4646</v>
      </c>
      <c r="H21" s="546">
        <v>223926</v>
      </c>
      <c r="I21" s="547">
        <v>575232</v>
      </c>
      <c r="J21" s="547">
        <v>156991</v>
      </c>
      <c r="K21" s="547">
        <v>188661</v>
      </c>
      <c r="L21" s="547">
        <v>97440</v>
      </c>
      <c r="M21" s="547">
        <v>495117</v>
      </c>
      <c r="N21" s="547">
        <v>213168</v>
      </c>
      <c r="O21" s="547">
        <v>205828</v>
      </c>
      <c r="P21" s="547">
        <v>336400</v>
      </c>
      <c r="Q21" s="547">
        <v>270098</v>
      </c>
      <c r="R21" s="547">
        <v>1112309</v>
      </c>
      <c r="S21" s="547">
        <v>2986</v>
      </c>
      <c r="T21" s="68">
        <v>351474.08333333331</v>
      </c>
      <c r="U21" s="69"/>
    </row>
    <row r="22" spans="2:21" ht="21" customHeight="1" x14ac:dyDescent="0.25">
      <c r="B22" s="72" t="s">
        <v>18</v>
      </c>
      <c r="C22" s="88">
        <v>56936.833333333336</v>
      </c>
      <c r="D22" s="88">
        <v>2659.6666666666665</v>
      </c>
      <c r="E22" s="88">
        <v>20234.583333333332</v>
      </c>
      <c r="F22" s="88">
        <v>36600.5</v>
      </c>
      <c r="G22" s="88">
        <v>2896.25</v>
      </c>
      <c r="H22" s="88">
        <v>50225.666666666664</v>
      </c>
      <c r="I22" s="88">
        <v>118286.16666666667</v>
      </c>
      <c r="J22" s="88">
        <v>40016.166666666664</v>
      </c>
      <c r="K22" s="88">
        <v>52213.416666666664</v>
      </c>
      <c r="L22" s="88">
        <v>10583.833333333334</v>
      </c>
      <c r="M22" s="88">
        <v>76403.583333333328</v>
      </c>
      <c r="N22" s="88">
        <v>38586.333333333336</v>
      </c>
      <c r="O22" s="88">
        <v>28714</v>
      </c>
      <c r="P22" s="88">
        <v>66710</v>
      </c>
      <c r="Q22" s="88">
        <v>55861.833333333336</v>
      </c>
      <c r="R22" s="88">
        <v>158200.75</v>
      </c>
      <c r="S22" s="88">
        <v>364</v>
      </c>
      <c r="T22" s="68">
        <v>815493.58333333326</v>
      </c>
      <c r="U22" s="69"/>
    </row>
    <row r="23" spans="2:21" ht="14.25" customHeight="1" x14ac:dyDescent="0.2">
      <c r="B23" s="91" t="s">
        <v>82</v>
      </c>
      <c r="C23" s="73"/>
      <c r="D23" s="73"/>
      <c r="E23" s="73"/>
      <c r="F23" s="73"/>
      <c r="G23" s="73"/>
      <c r="H23" s="73"/>
      <c r="I23" s="74"/>
      <c r="J23" s="74"/>
      <c r="K23" s="74"/>
      <c r="L23" s="74"/>
      <c r="M23" s="74"/>
      <c r="N23" s="74"/>
      <c r="O23" s="74"/>
      <c r="P23" s="74"/>
      <c r="Q23" s="74"/>
      <c r="R23" s="74"/>
      <c r="S23" s="74"/>
    </row>
    <row r="25" spans="2:21" x14ac:dyDescent="0.2">
      <c r="B25" s="14"/>
      <c r="C25" s="14"/>
      <c r="D25" s="14"/>
      <c r="E25" s="14"/>
      <c r="F25" s="14"/>
      <c r="G25" s="14"/>
      <c r="H25" s="14"/>
      <c r="I25" s="28"/>
      <c r="J25" s="28"/>
      <c r="K25" s="28"/>
      <c r="L25" s="28"/>
      <c r="M25" s="28"/>
      <c r="N25" s="28"/>
      <c r="O25" s="28"/>
      <c r="P25" s="28"/>
      <c r="Q25" s="28"/>
      <c r="R25" s="28"/>
      <c r="S25" s="28"/>
    </row>
  </sheetData>
  <mergeCells count="3">
    <mergeCell ref="B2:T2"/>
    <mergeCell ref="B3:T3"/>
    <mergeCell ref="B4:T4"/>
  </mergeCells>
  <hyperlinks>
    <hyperlink ref="U2" location="'Indice Total '!A1" display="Volver"/>
  </hyperlinks>
  <pageMargins left="0.70866141732283472" right="0.51181102362204722" top="0.94488188976377963" bottom="0.74803149606299213" header="0.31496062992125984" footer="0.31496062992125984"/>
  <pageSetup scale="3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27"/>
  <sheetViews>
    <sheetView showGridLines="0" zoomScaleNormal="100" workbookViewId="0"/>
  </sheetViews>
  <sheetFormatPr baseColWidth="10" defaultRowHeight="12.75" x14ac:dyDescent="0.2"/>
  <cols>
    <col min="1" max="1" width="25.28515625" style="22" customWidth="1"/>
    <col min="2" max="2" width="38.85546875" style="22" customWidth="1"/>
    <col min="3" max="3" width="14.28515625" style="22" customWidth="1"/>
    <col min="4" max="4" width="8.7109375" style="22" customWidth="1"/>
    <col min="5" max="5" width="14.28515625" style="22" customWidth="1"/>
    <col min="6" max="7" width="15.42578125" style="22" customWidth="1"/>
    <col min="8" max="8" width="16.42578125" style="22" customWidth="1"/>
    <col min="9" max="9" width="14.28515625" style="22" customWidth="1"/>
    <col min="10" max="10" width="16.42578125" style="22" customWidth="1"/>
    <col min="11" max="11" width="12.28515625" style="22" customWidth="1"/>
    <col min="12" max="13" width="19.140625" style="22" customWidth="1"/>
    <col min="14" max="16" width="14.28515625" style="22" customWidth="1"/>
    <col min="17" max="17" width="16.42578125" style="22" customWidth="1"/>
    <col min="18" max="18" width="14.28515625" style="22" customWidth="1"/>
    <col min="19" max="19" width="17.140625" style="22" customWidth="1"/>
    <col min="20" max="20" width="14.28515625" style="22" customWidth="1"/>
    <col min="21" max="16384" width="11.42578125" style="22"/>
  </cols>
  <sheetData>
    <row r="1" spans="2:21" ht="48" customHeight="1" x14ac:dyDescent="0.2"/>
    <row r="2" spans="2:21" ht="18" x14ac:dyDescent="0.25">
      <c r="B2" s="75" t="s">
        <v>88</v>
      </c>
      <c r="C2" s="75"/>
      <c r="D2" s="75"/>
      <c r="E2" s="75"/>
      <c r="F2" s="75"/>
      <c r="G2" s="75"/>
      <c r="H2" s="75"/>
      <c r="I2" s="75"/>
      <c r="J2" s="75"/>
      <c r="K2" s="75"/>
      <c r="L2" s="75"/>
      <c r="M2" s="75"/>
      <c r="N2" s="76"/>
      <c r="O2" s="76"/>
      <c r="P2" s="76"/>
      <c r="Q2" s="77"/>
      <c r="R2" s="78"/>
      <c r="S2" s="76"/>
      <c r="T2" s="76"/>
    </row>
    <row r="3" spans="2:21" ht="42" customHeight="1" x14ac:dyDescent="0.25">
      <c r="B3" s="1604" t="s">
        <v>729</v>
      </c>
      <c r="C3" s="1604"/>
      <c r="D3" s="1604"/>
      <c r="E3" s="1604"/>
      <c r="F3" s="1604"/>
      <c r="G3" s="1604"/>
      <c r="H3" s="1604"/>
      <c r="I3" s="1604"/>
      <c r="J3" s="1604"/>
      <c r="K3" s="1604"/>
      <c r="L3" s="1604"/>
      <c r="M3" s="1604"/>
      <c r="N3" s="1663"/>
      <c r="O3" s="1663"/>
      <c r="P3" s="1663"/>
      <c r="Q3" s="1663"/>
      <c r="R3" s="1663"/>
      <c r="S3" s="1663"/>
      <c r="T3" s="1663"/>
      <c r="U3" s="1" t="s">
        <v>2</v>
      </c>
    </row>
    <row r="4" spans="2:21" ht="16.5" thickBot="1" x14ac:dyDescent="0.3">
      <c r="B4" s="1644">
        <v>2015</v>
      </c>
      <c r="C4" s="1644"/>
      <c r="D4" s="1644"/>
      <c r="E4" s="1644"/>
      <c r="F4" s="1644"/>
      <c r="G4" s="1644"/>
      <c r="H4" s="1644"/>
      <c r="I4" s="1644"/>
      <c r="J4" s="1644"/>
      <c r="K4" s="1644"/>
      <c r="L4" s="1644"/>
      <c r="M4" s="1644"/>
      <c r="N4" s="1644"/>
      <c r="O4" s="1644"/>
      <c r="P4" s="1644"/>
      <c r="Q4" s="1644"/>
      <c r="R4" s="1644"/>
      <c r="S4" s="1644"/>
      <c r="T4" s="1644"/>
    </row>
    <row r="5" spans="2:21" ht="15" x14ac:dyDescent="0.2">
      <c r="B5" s="431"/>
      <c r="C5" s="431"/>
      <c r="D5" s="431"/>
      <c r="E5" s="431"/>
      <c r="F5" s="431"/>
      <c r="G5" s="431"/>
      <c r="H5" s="431"/>
      <c r="I5" s="431"/>
      <c r="J5" s="431"/>
      <c r="K5" s="431"/>
      <c r="L5" s="431"/>
      <c r="M5" s="431"/>
      <c r="N5" s="432"/>
      <c r="O5" s="432"/>
      <c r="P5" s="432"/>
      <c r="Q5" s="432"/>
      <c r="R5" s="432"/>
      <c r="S5" s="432"/>
      <c r="T5" s="432"/>
    </row>
    <row r="6" spans="2:21" ht="94.5" x14ac:dyDescent="0.2">
      <c r="B6" s="64" t="s">
        <v>67</v>
      </c>
      <c r="C6" s="64" t="s">
        <v>773</v>
      </c>
      <c r="D6" s="64" t="s">
        <v>758</v>
      </c>
      <c r="E6" s="64" t="s">
        <v>774</v>
      </c>
      <c r="F6" s="64" t="s">
        <v>775</v>
      </c>
      <c r="G6" s="64" t="s">
        <v>776</v>
      </c>
      <c r="H6" s="64" t="s">
        <v>19</v>
      </c>
      <c r="I6" s="64" t="s">
        <v>777</v>
      </c>
      <c r="J6" s="64" t="s">
        <v>778</v>
      </c>
      <c r="K6" s="64" t="s">
        <v>779</v>
      </c>
      <c r="L6" s="64" t="s">
        <v>780</v>
      </c>
      <c r="M6" s="64" t="s">
        <v>781</v>
      </c>
      <c r="N6" s="64" t="s">
        <v>782</v>
      </c>
      <c r="O6" s="64" t="s">
        <v>783</v>
      </c>
      <c r="P6" s="64" t="s">
        <v>784</v>
      </c>
      <c r="Q6" s="64" t="s">
        <v>785</v>
      </c>
      <c r="R6" s="64" t="s">
        <v>786</v>
      </c>
      <c r="S6" s="64" t="s">
        <v>787</v>
      </c>
      <c r="T6" s="64" t="s">
        <v>18</v>
      </c>
    </row>
    <row r="7" spans="2:21" ht="18" customHeight="1" x14ac:dyDescent="0.25">
      <c r="B7" s="66" t="s">
        <v>28</v>
      </c>
      <c r="C7" s="546">
        <v>1057.0833333333333</v>
      </c>
      <c r="D7" s="546">
        <v>249.33333333333334</v>
      </c>
      <c r="E7" s="546">
        <v>548.58333333333337</v>
      </c>
      <c r="F7" s="546">
        <v>3379.9166666666665</v>
      </c>
      <c r="G7" s="546">
        <v>154.41666666666666</v>
      </c>
      <c r="H7" s="546">
        <v>1715.1666666666667</v>
      </c>
      <c r="I7" s="546">
        <v>2450</v>
      </c>
      <c r="J7" s="546">
        <v>1370.4166666666667</v>
      </c>
      <c r="K7" s="546">
        <v>1765.3333333333333</v>
      </c>
      <c r="L7" s="546">
        <v>40.333333333333336</v>
      </c>
      <c r="M7" s="546">
        <v>1405.5833333333333</v>
      </c>
      <c r="N7" s="549">
        <v>5116.333333333333</v>
      </c>
      <c r="O7" s="549">
        <v>4194.083333333333</v>
      </c>
      <c r="P7" s="547">
        <v>2748.6666666666665</v>
      </c>
      <c r="Q7" s="547">
        <v>952.25</v>
      </c>
      <c r="R7" s="547">
        <v>23.25</v>
      </c>
      <c r="S7" s="547">
        <v>0</v>
      </c>
      <c r="T7" s="68">
        <v>2264.2291666666665</v>
      </c>
      <c r="U7" s="51"/>
    </row>
    <row r="8" spans="2:21" ht="18" customHeight="1" x14ac:dyDescent="0.25">
      <c r="B8" s="66" t="s">
        <v>29</v>
      </c>
      <c r="C8" s="546">
        <v>61.916666666666664</v>
      </c>
      <c r="D8" s="546">
        <v>90.333333333333329</v>
      </c>
      <c r="E8" s="546">
        <v>2787.3333333333335</v>
      </c>
      <c r="F8" s="546">
        <v>3026.0833333333335</v>
      </c>
      <c r="G8" s="546">
        <v>236.08333333333334</v>
      </c>
      <c r="H8" s="546">
        <v>8606.9166666666679</v>
      </c>
      <c r="I8" s="546">
        <v>6181.333333333333</v>
      </c>
      <c r="J8" s="546">
        <v>1748</v>
      </c>
      <c r="K8" s="546">
        <v>4111.25</v>
      </c>
      <c r="L8" s="546">
        <v>76.583333333333329</v>
      </c>
      <c r="M8" s="546">
        <v>5472.083333333333</v>
      </c>
      <c r="N8" s="549">
        <v>5528.916666666667</v>
      </c>
      <c r="O8" s="549">
        <v>4950.583333333333</v>
      </c>
      <c r="P8" s="547">
        <v>658.16666666666674</v>
      </c>
      <c r="Q8" s="547">
        <v>1470.0833333333333</v>
      </c>
      <c r="R8" s="547">
        <v>355.41666666666663</v>
      </c>
      <c r="S8" s="547">
        <v>319.08333333333331</v>
      </c>
      <c r="T8" s="68">
        <v>3806.6805555555552</v>
      </c>
      <c r="U8" s="51"/>
    </row>
    <row r="9" spans="2:21" ht="18" customHeight="1" x14ac:dyDescent="0.25">
      <c r="B9" s="66" t="s">
        <v>30</v>
      </c>
      <c r="C9" s="546">
        <v>67</v>
      </c>
      <c r="D9" s="546">
        <v>25.916666666666668</v>
      </c>
      <c r="E9" s="546">
        <v>9052.5833333333339</v>
      </c>
      <c r="F9" s="546">
        <v>7336.6666666666661</v>
      </c>
      <c r="G9" s="546">
        <v>821.58333333333337</v>
      </c>
      <c r="H9" s="546">
        <v>21959.083333333332</v>
      </c>
      <c r="I9" s="546">
        <v>8336.4166666666661</v>
      </c>
      <c r="J9" s="546">
        <v>4509.75</v>
      </c>
      <c r="K9" s="546">
        <v>10614.5</v>
      </c>
      <c r="L9" s="546">
        <v>379.16666666666669</v>
      </c>
      <c r="M9" s="546">
        <v>14996.833333333334</v>
      </c>
      <c r="N9" s="549">
        <v>10365.083333333334</v>
      </c>
      <c r="O9" s="549">
        <v>6955.75</v>
      </c>
      <c r="P9" s="547">
        <v>5057.916666666667</v>
      </c>
      <c r="Q9" s="547">
        <v>3200.5</v>
      </c>
      <c r="R9" s="547">
        <v>195.5</v>
      </c>
      <c r="S9" s="547">
        <v>0</v>
      </c>
      <c r="T9" s="68">
        <v>8656.1874999999982</v>
      </c>
      <c r="U9" s="51"/>
    </row>
    <row r="10" spans="2:21" ht="18" customHeight="1" x14ac:dyDescent="0.25">
      <c r="B10" s="66" t="s">
        <v>31</v>
      </c>
      <c r="C10" s="546">
        <v>3863.9166666666665</v>
      </c>
      <c r="D10" s="546">
        <v>191.33333333333334</v>
      </c>
      <c r="E10" s="546">
        <v>4943.583333333333</v>
      </c>
      <c r="F10" s="546">
        <v>3373.6666666666665</v>
      </c>
      <c r="G10" s="546">
        <v>565.91666666666663</v>
      </c>
      <c r="H10" s="546">
        <v>8680.3333333333339</v>
      </c>
      <c r="I10" s="546">
        <v>2448</v>
      </c>
      <c r="J10" s="546">
        <v>1505.6666666666667</v>
      </c>
      <c r="K10" s="546">
        <v>2848.75</v>
      </c>
      <c r="L10" s="546">
        <v>761.75</v>
      </c>
      <c r="M10" s="546">
        <v>5305.166666666667</v>
      </c>
      <c r="N10" s="549">
        <v>9835.1666666666661</v>
      </c>
      <c r="O10" s="549">
        <v>2324.0833333333335</v>
      </c>
      <c r="P10" s="547">
        <v>2544.25</v>
      </c>
      <c r="Q10" s="547">
        <v>851.08333333333337</v>
      </c>
      <c r="R10" s="547">
        <v>41.333333333333336</v>
      </c>
      <c r="S10" s="547">
        <v>0</v>
      </c>
      <c r="T10" s="68">
        <v>4173.666666666667</v>
      </c>
      <c r="U10" s="51"/>
    </row>
    <row r="11" spans="2:21" ht="18" customHeight="1" x14ac:dyDescent="0.25">
      <c r="B11" s="66" t="s">
        <v>32</v>
      </c>
      <c r="C11" s="546">
        <v>12331.416666666666</v>
      </c>
      <c r="D11" s="546">
        <v>1428.4166666666667</v>
      </c>
      <c r="E11" s="546">
        <v>5454.166666666667</v>
      </c>
      <c r="F11" s="546">
        <v>4720.4166666666661</v>
      </c>
      <c r="G11" s="546">
        <v>717.25</v>
      </c>
      <c r="H11" s="546">
        <v>15670.333333333334</v>
      </c>
      <c r="I11" s="546">
        <v>8640.6666666666661</v>
      </c>
      <c r="J11" s="546">
        <v>3885.166666666667</v>
      </c>
      <c r="K11" s="546">
        <v>5284.416666666667</v>
      </c>
      <c r="L11" s="546">
        <v>542.33333333333337</v>
      </c>
      <c r="M11" s="546">
        <v>9431.1666666666679</v>
      </c>
      <c r="N11" s="549">
        <v>14841.166666666666</v>
      </c>
      <c r="O11" s="549">
        <v>10024.25</v>
      </c>
      <c r="P11" s="547">
        <v>4786.9166666666661</v>
      </c>
      <c r="Q11" s="547">
        <v>5021.916666666667</v>
      </c>
      <c r="R11" s="547">
        <v>469.5</v>
      </c>
      <c r="S11" s="547">
        <v>73.916666666666671</v>
      </c>
      <c r="T11" s="68">
        <v>8610.2847222222244</v>
      </c>
      <c r="U11" s="51"/>
    </row>
    <row r="12" spans="2:21" ht="18" customHeight="1" x14ac:dyDescent="0.25">
      <c r="B12" s="66" t="s">
        <v>33</v>
      </c>
      <c r="C12" s="546">
        <v>28388.5</v>
      </c>
      <c r="D12" s="546">
        <v>778.75</v>
      </c>
      <c r="E12" s="546">
        <v>2126.75</v>
      </c>
      <c r="F12" s="546">
        <v>31253.083333333332</v>
      </c>
      <c r="G12" s="546">
        <v>2006</v>
      </c>
      <c r="H12" s="546">
        <v>35733.666666666664</v>
      </c>
      <c r="I12" s="546">
        <v>27233.583333333336</v>
      </c>
      <c r="J12" s="546">
        <v>15674.916666666668</v>
      </c>
      <c r="K12" s="546">
        <v>37854.916666666664</v>
      </c>
      <c r="L12" s="546">
        <v>1581.8333333333333</v>
      </c>
      <c r="M12" s="546">
        <v>34833.916666666664</v>
      </c>
      <c r="N12" s="549">
        <v>32116.416666666668</v>
      </c>
      <c r="O12" s="549">
        <v>36770.083333333328</v>
      </c>
      <c r="P12" s="547">
        <v>25559.666666666668</v>
      </c>
      <c r="Q12" s="547">
        <v>16789.083333333332</v>
      </c>
      <c r="R12" s="547">
        <v>4788.916666666667</v>
      </c>
      <c r="S12" s="547">
        <v>2.5833333333333335</v>
      </c>
      <c r="T12" s="68">
        <v>27791.055555555551</v>
      </c>
      <c r="U12" s="51"/>
    </row>
    <row r="13" spans="2:21" ht="18" customHeight="1" x14ac:dyDescent="0.25">
      <c r="B13" s="66" t="s">
        <v>34</v>
      </c>
      <c r="C13" s="546">
        <v>59751.166666666664</v>
      </c>
      <c r="D13" s="546">
        <v>0</v>
      </c>
      <c r="E13" s="546">
        <v>871.83333333333326</v>
      </c>
      <c r="F13" s="546">
        <v>20554.416666666668</v>
      </c>
      <c r="G13" s="546">
        <v>540.5</v>
      </c>
      <c r="H13" s="546">
        <v>13360.083333333334</v>
      </c>
      <c r="I13" s="546">
        <v>15063.666666666666</v>
      </c>
      <c r="J13" s="546">
        <v>4397.666666666667</v>
      </c>
      <c r="K13" s="546">
        <v>7384.75</v>
      </c>
      <c r="L13" s="546">
        <v>783.5</v>
      </c>
      <c r="M13" s="546">
        <v>13085.083333333334</v>
      </c>
      <c r="N13" s="549">
        <v>15237</v>
      </c>
      <c r="O13" s="549">
        <v>11256.333333333332</v>
      </c>
      <c r="P13" s="547">
        <v>2597.666666666667</v>
      </c>
      <c r="Q13" s="547">
        <v>8188.0833333333339</v>
      </c>
      <c r="R13" s="547">
        <v>257.16666666666663</v>
      </c>
      <c r="S13" s="547">
        <v>0</v>
      </c>
      <c r="T13" s="68">
        <v>14444.076388888891</v>
      </c>
      <c r="U13" s="51"/>
    </row>
    <row r="14" spans="2:21" ht="18" customHeight="1" x14ac:dyDescent="0.25">
      <c r="B14" s="66" t="s">
        <v>35</v>
      </c>
      <c r="C14" s="546">
        <v>46106.333333333328</v>
      </c>
      <c r="D14" s="546">
        <v>100.16666666666666</v>
      </c>
      <c r="E14" s="546">
        <v>236</v>
      </c>
      <c r="F14" s="546">
        <v>20000.833333333332</v>
      </c>
      <c r="G14" s="546">
        <v>919.41666666666674</v>
      </c>
      <c r="H14" s="546">
        <v>14230.333333333334</v>
      </c>
      <c r="I14" s="546">
        <v>14937.166666666666</v>
      </c>
      <c r="J14" s="546">
        <v>3984.083333333333</v>
      </c>
      <c r="K14" s="546">
        <v>9691.4166666666661</v>
      </c>
      <c r="L14" s="546">
        <v>1065.75</v>
      </c>
      <c r="M14" s="546">
        <v>12653.333333333334</v>
      </c>
      <c r="N14" s="549">
        <v>29167.916666666664</v>
      </c>
      <c r="O14" s="549">
        <v>10571.25</v>
      </c>
      <c r="P14" s="547">
        <v>1849.9166666666667</v>
      </c>
      <c r="Q14" s="547">
        <v>3728.25</v>
      </c>
      <c r="R14" s="547">
        <v>252.5</v>
      </c>
      <c r="S14" s="547">
        <v>0</v>
      </c>
      <c r="T14" s="68">
        <v>14124.555555555555</v>
      </c>
      <c r="U14" s="51"/>
    </row>
    <row r="15" spans="2:21" ht="18" customHeight="1" x14ac:dyDescent="0.25">
      <c r="B15" s="66" t="s">
        <v>36</v>
      </c>
      <c r="C15" s="546">
        <v>35988</v>
      </c>
      <c r="D15" s="546">
        <v>3457.4166666666665</v>
      </c>
      <c r="E15" s="546">
        <v>590.75</v>
      </c>
      <c r="F15" s="546">
        <v>39438.833333333336</v>
      </c>
      <c r="G15" s="546">
        <v>2772.4166666666665</v>
      </c>
      <c r="H15" s="546">
        <v>42932.166666666664</v>
      </c>
      <c r="I15" s="546">
        <v>27306.666666666668</v>
      </c>
      <c r="J15" s="546">
        <v>7657.4166666666661</v>
      </c>
      <c r="K15" s="546">
        <v>24307.5</v>
      </c>
      <c r="L15" s="546">
        <v>1546.75</v>
      </c>
      <c r="M15" s="546">
        <v>36434.083333333336</v>
      </c>
      <c r="N15" s="549">
        <v>46236.666666666664</v>
      </c>
      <c r="O15" s="549">
        <v>26596.583333333336</v>
      </c>
      <c r="P15" s="547">
        <v>13423.75</v>
      </c>
      <c r="Q15" s="547">
        <v>24205.333333333332</v>
      </c>
      <c r="R15" s="547">
        <v>1153.75</v>
      </c>
      <c r="S15" s="547">
        <v>4.166666666666667</v>
      </c>
      <c r="T15" s="68">
        <v>27837.6875</v>
      </c>
      <c r="U15" s="51"/>
    </row>
    <row r="16" spans="2:21" ht="18" customHeight="1" x14ac:dyDescent="0.25">
      <c r="B16" s="66" t="s">
        <v>37</v>
      </c>
      <c r="C16" s="546">
        <v>15259.25</v>
      </c>
      <c r="D16" s="546">
        <v>203.66666666666669</v>
      </c>
      <c r="E16" s="546">
        <v>267.83333333333337</v>
      </c>
      <c r="F16" s="546">
        <v>15449.916666666666</v>
      </c>
      <c r="G16" s="546">
        <v>260.16666666666669</v>
      </c>
      <c r="H16" s="546">
        <v>25003.583333333336</v>
      </c>
      <c r="I16" s="546">
        <v>12795.083333333332</v>
      </c>
      <c r="J16" s="546">
        <v>4707.5</v>
      </c>
      <c r="K16" s="546">
        <v>7236.583333333333</v>
      </c>
      <c r="L16" s="546">
        <v>229.08333333333334</v>
      </c>
      <c r="M16" s="546">
        <v>7363.9166666666661</v>
      </c>
      <c r="N16" s="549">
        <v>23106.416666666668</v>
      </c>
      <c r="O16" s="549">
        <v>18575.5</v>
      </c>
      <c r="P16" s="547">
        <v>2074.916666666667</v>
      </c>
      <c r="Q16" s="547">
        <v>3549.5</v>
      </c>
      <c r="R16" s="547">
        <v>616.91666666666663</v>
      </c>
      <c r="S16" s="547">
        <v>19.583333333333332</v>
      </c>
      <c r="T16" s="68">
        <v>11393.284722222221</v>
      </c>
      <c r="U16" s="51"/>
    </row>
    <row r="17" spans="2:21" ht="18" customHeight="1" x14ac:dyDescent="0.25">
      <c r="B17" s="66" t="s">
        <v>38</v>
      </c>
      <c r="C17" s="546">
        <v>11138.416666666666</v>
      </c>
      <c r="D17" s="546">
        <v>410.66666666666669</v>
      </c>
      <c r="E17" s="546">
        <v>154.16666666666666</v>
      </c>
      <c r="F17" s="546">
        <v>6055.916666666667</v>
      </c>
      <c r="G17" s="546">
        <v>304.83333333333331</v>
      </c>
      <c r="H17" s="546">
        <v>4719</v>
      </c>
      <c r="I17" s="546">
        <v>3770.333333333333</v>
      </c>
      <c r="J17" s="546">
        <v>1430.9166666666665</v>
      </c>
      <c r="K17" s="546">
        <v>3257.75</v>
      </c>
      <c r="L17" s="546">
        <v>75.25</v>
      </c>
      <c r="M17" s="546">
        <v>2975.6666666666665</v>
      </c>
      <c r="N17" s="549">
        <v>8343.9166666666661</v>
      </c>
      <c r="O17" s="549">
        <v>5550.5</v>
      </c>
      <c r="P17" s="547">
        <v>1011.6666666666666</v>
      </c>
      <c r="Q17" s="547">
        <v>3183.75</v>
      </c>
      <c r="R17" s="547">
        <v>62.333333333333336</v>
      </c>
      <c r="S17" s="547">
        <v>0</v>
      </c>
      <c r="T17" s="68">
        <v>4370.4236111111104</v>
      </c>
      <c r="U17" s="51"/>
    </row>
    <row r="18" spans="2:21" ht="18" customHeight="1" x14ac:dyDescent="0.25">
      <c r="B18" s="66" t="s">
        <v>39</v>
      </c>
      <c r="C18" s="546">
        <v>14077.166666666666</v>
      </c>
      <c r="D18" s="546">
        <v>26084.75</v>
      </c>
      <c r="E18" s="546">
        <v>228.41666666666669</v>
      </c>
      <c r="F18" s="546">
        <v>23109.75</v>
      </c>
      <c r="G18" s="546">
        <v>1523</v>
      </c>
      <c r="H18" s="546">
        <v>15158.416666666666</v>
      </c>
      <c r="I18" s="546">
        <v>15793</v>
      </c>
      <c r="J18" s="546">
        <v>5673</v>
      </c>
      <c r="K18" s="546">
        <v>12129.083333333332</v>
      </c>
      <c r="L18" s="546">
        <v>723.16666666666663</v>
      </c>
      <c r="M18" s="546">
        <v>12060</v>
      </c>
      <c r="N18" s="549">
        <v>22186.416666666668</v>
      </c>
      <c r="O18" s="549">
        <v>12004</v>
      </c>
      <c r="P18" s="547">
        <v>2932.916666666667</v>
      </c>
      <c r="Q18" s="547">
        <v>5288.583333333333</v>
      </c>
      <c r="R18" s="547">
        <v>181.91666666666666</v>
      </c>
      <c r="S18" s="547">
        <v>0</v>
      </c>
      <c r="T18" s="68">
        <v>14096.131944444443</v>
      </c>
      <c r="U18" s="51"/>
    </row>
    <row r="19" spans="2:21" ht="18" customHeight="1" x14ac:dyDescent="0.25">
      <c r="B19" s="66" t="s">
        <v>68</v>
      </c>
      <c r="C19" s="546">
        <v>457.83333333333331</v>
      </c>
      <c r="D19" s="546">
        <v>2122.6666666666665</v>
      </c>
      <c r="E19" s="546">
        <v>832.08333333333326</v>
      </c>
      <c r="F19" s="546">
        <v>492.08333333333331</v>
      </c>
      <c r="G19" s="546">
        <v>208.41666666666666</v>
      </c>
      <c r="H19" s="546">
        <v>1834.6666666666667</v>
      </c>
      <c r="I19" s="546">
        <v>1128</v>
      </c>
      <c r="J19" s="546">
        <v>491.5</v>
      </c>
      <c r="K19" s="546">
        <v>671</v>
      </c>
      <c r="L19" s="546">
        <v>13.583333333333332</v>
      </c>
      <c r="M19" s="546">
        <v>1365.6666666666667</v>
      </c>
      <c r="N19" s="549">
        <v>3141.1666666666665</v>
      </c>
      <c r="O19" s="549">
        <v>1363.8333333333333</v>
      </c>
      <c r="P19" s="547">
        <v>1750.8333333333333</v>
      </c>
      <c r="Q19" s="547">
        <v>484.5</v>
      </c>
      <c r="R19" s="547">
        <v>8.4166666666666679</v>
      </c>
      <c r="S19" s="547">
        <v>0</v>
      </c>
      <c r="T19" s="68">
        <v>1363.8541666666667</v>
      </c>
      <c r="U19" s="51"/>
    </row>
    <row r="20" spans="2:21" ht="18" customHeight="1" x14ac:dyDescent="0.25">
      <c r="B20" s="66" t="s">
        <v>41</v>
      </c>
      <c r="C20" s="546">
        <v>1116.75</v>
      </c>
      <c r="D20" s="546">
        <v>773.91666666666674</v>
      </c>
      <c r="E20" s="546">
        <v>789.91666666666663</v>
      </c>
      <c r="F20" s="546">
        <v>4180.833333333333</v>
      </c>
      <c r="G20" s="546">
        <v>147</v>
      </c>
      <c r="H20" s="546">
        <v>2673.166666666667</v>
      </c>
      <c r="I20" s="546">
        <v>4893.666666666667</v>
      </c>
      <c r="J20" s="546">
        <v>2319.5833333333335</v>
      </c>
      <c r="K20" s="546">
        <v>3340.75</v>
      </c>
      <c r="L20" s="546">
        <v>180.58333333333334</v>
      </c>
      <c r="M20" s="546">
        <v>3094.4166666666665</v>
      </c>
      <c r="N20" s="549">
        <v>1146</v>
      </c>
      <c r="O20" s="549">
        <v>2119.166666666667</v>
      </c>
      <c r="P20" s="547">
        <v>703.83333333333337</v>
      </c>
      <c r="Q20" s="547">
        <v>3506.5</v>
      </c>
      <c r="R20" s="547">
        <v>9.3333333333333339</v>
      </c>
      <c r="S20" s="547">
        <v>4.333333333333333</v>
      </c>
      <c r="T20" s="68">
        <v>2583.3124999999995</v>
      </c>
      <c r="U20" s="51"/>
    </row>
    <row r="21" spans="2:21" ht="18" customHeight="1" x14ac:dyDescent="0.25">
      <c r="B21" s="66" t="s">
        <v>42</v>
      </c>
      <c r="C21" s="546">
        <v>90962.416666666672</v>
      </c>
      <c r="D21" s="546">
        <v>6200.833333333333</v>
      </c>
      <c r="E21" s="546">
        <v>34862.25</v>
      </c>
      <c r="F21" s="546">
        <v>332686.83333333337</v>
      </c>
      <c r="G21" s="546">
        <v>19723.916666666668</v>
      </c>
      <c r="H21" s="546">
        <v>374201.75</v>
      </c>
      <c r="I21" s="546">
        <v>503669.33333333337</v>
      </c>
      <c r="J21" s="546">
        <v>142489.33333333334</v>
      </c>
      <c r="K21" s="546">
        <v>216176.25</v>
      </c>
      <c r="L21" s="546">
        <v>157566.75</v>
      </c>
      <c r="M21" s="546">
        <v>568507.66666666663</v>
      </c>
      <c r="N21" s="549">
        <v>146248.16666666666</v>
      </c>
      <c r="O21" s="549">
        <v>204638.75</v>
      </c>
      <c r="P21" s="547">
        <v>100337.75</v>
      </c>
      <c r="Q21" s="547">
        <v>152661.66666666669</v>
      </c>
      <c r="R21" s="547">
        <v>23638.666666666664</v>
      </c>
      <c r="S21" s="547">
        <v>196.25</v>
      </c>
      <c r="T21" s="68">
        <v>256230.71527777775</v>
      </c>
      <c r="U21" s="51"/>
    </row>
    <row r="22" spans="2:21" ht="21" customHeight="1" x14ac:dyDescent="0.25">
      <c r="B22" s="72" t="s">
        <v>18</v>
      </c>
      <c r="C22" s="82">
        <v>26718.930555555551</v>
      </c>
      <c r="D22" s="82">
        <v>3509.8472222222222</v>
      </c>
      <c r="E22" s="82">
        <v>5312.1875</v>
      </c>
      <c r="F22" s="82">
        <v>42921.604166666664</v>
      </c>
      <c r="G22" s="82">
        <v>2575.0763888888891</v>
      </c>
      <c r="H22" s="82">
        <v>48873.222222222219</v>
      </c>
      <c r="I22" s="82">
        <v>54553.909722222226</v>
      </c>
      <c r="J22" s="82">
        <v>16820.409722222223</v>
      </c>
      <c r="K22" s="82">
        <v>28889.520833333332</v>
      </c>
      <c r="L22" s="82">
        <v>13797.201388888889</v>
      </c>
      <c r="M22" s="82">
        <v>60748.715277777774</v>
      </c>
      <c r="N22" s="82">
        <v>31051.395833333328</v>
      </c>
      <c r="O22" s="82">
        <v>29824.5625</v>
      </c>
      <c r="P22" s="82">
        <v>14003.236111111109</v>
      </c>
      <c r="Q22" s="82">
        <v>19423.423611111113</v>
      </c>
      <c r="R22" s="82">
        <v>2671.2430555555552</v>
      </c>
      <c r="S22" s="82">
        <v>51.659722222222221</v>
      </c>
      <c r="T22" s="68">
        <v>401746.14583333326</v>
      </c>
      <c r="U22" s="52"/>
    </row>
    <row r="23" spans="2:21" x14ac:dyDescent="0.2">
      <c r="B23" s="1664"/>
      <c r="C23" s="1664"/>
      <c r="D23" s="1664"/>
      <c r="E23" s="1664"/>
      <c r="F23" s="1664"/>
      <c r="G23" s="1664"/>
      <c r="H23" s="1664"/>
      <c r="I23" s="1664"/>
      <c r="J23" s="1664"/>
      <c r="K23" s="1664"/>
      <c r="L23" s="1664"/>
      <c r="M23" s="1664"/>
      <c r="N23" s="1664"/>
      <c r="O23" s="1664"/>
      <c r="P23" s="1664"/>
      <c r="Q23" s="1664"/>
      <c r="R23" s="1664"/>
      <c r="S23" s="1664"/>
      <c r="T23" s="1664"/>
      <c r="U23" s="52"/>
    </row>
    <row r="24" spans="2:21" ht="15" customHeight="1" x14ac:dyDescent="0.2">
      <c r="B24" s="1638"/>
      <c r="C24" s="1638"/>
      <c r="D24" s="1638"/>
      <c r="E24" s="1638"/>
      <c r="F24" s="1638"/>
      <c r="G24" s="1638"/>
      <c r="H24" s="1638"/>
      <c r="I24" s="1638"/>
      <c r="J24" s="1638"/>
      <c r="K24" s="1638"/>
      <c r="L24" s="1638"/>
      <c r="M24" s="1638"/>
      <c r="N24" s="1638"/>
      <c r="O24" s="1638"/>
      <c r="P24" s="1638"/>
      <c r="Q24" s="1638"/>
      <c r="R24" s="1638"/>
      <c r="S24" s="1638"/>
      <c r="T24" s="1638"/>
    </row>
    <row r="25" spans="2:21" x14ac:dyDescent="0.2">
      <c r="B25" s="1638"/>
      <c r="C25" s="1638"/>
      <c r="D25" s="1638"/>
      <c r="E25" s="1638"/>
      <c r="F25" s="1638"/>
      <c r="G25" s="1638"/>
      <c r="H25" s="1638"/>
      <c r="I25" s="1638"/>
      <c r="J25" s="1638"/>
      <c r="K25" s="1638"/>
      <c r="L25" s="1638"/>
      <c r="M25" s="1638"/>
      <c r="N25" s="1638"/>
      <c r="O25" s="1638"/>
      <c r="P25" s="1638"/>
      <c r="Q25" s="1638"/>
      <c r="R25" s="1638"/>
      <c r="S25" s="1638"/>
      <c r="T25" s="1638"/>
    </row>
    <row r="27" spans="2:21" x14ac:dyDescent="0.2">
      <c r="B27" s="14"/>
      <c r="C27" s="14"/>
      <c r="D27" s="14"/>
      <c r="E27" s="14"/>
      <c r="F27" s="14"/>
      <c r="G27" s="14"/>
      <c r="H27" s="14"/>
      <c r="I27" s="14"/>
      <c r="J27" s="14"/>
      <c r="K27" s="14"/>
      <c r="L27" s="14"/>
      <c r="M27" s="14"/>
    </row>
  </sheetData>
  <mergeCells count="5">
    <mergeCell ref="B3:T3"/>
    <mergeCell ref="B4:T4"/>
    <mergeCell ref="B23:T23"/>
    <mergeCell ref="B24:T24"/>
    <mergeCell ref="B25:T25"/>
  </mergeCells>
  <hyperlinks>
    <hyperlink ref="U3" location="'Indice Total '!A1" display="Volver"/>
  </hyperlinks>
  <pageMargins left="0.70866141732283472" right="0.70866141732283472" top="0.74803149606299213" bottom="0.74803149606299213" header="0.31496062992125984" footer="0.31496062992125984"/>
  <pageSetup scale="38"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zoomScaleNormal="100" workbookViewId="0"/>
  </sheetViews>
  <sheetFormatPr baseColWidth="10" defaultRowHeight="12.75" x14ac:dyDescent="0.2"/>
  <cols>
    <col min="1" max="1" width="23.42578125" style="992" customWidth="1"/>
    <col min="2" max="2" width="69.85546875" style="992" customWidth="1"/>
    <col min="3" max="3" width="12.7109375" style="992" bestFit="1" customWidth="1"/>
    <col min="4" max="7" width="13.5703125" style="992" customWidth="1"/>
    <col min="8" max="8" width="11.42578125" style="992"/>
    <col min="9" max="9" width="13" style="992" bestFit="1" customWidth="1"/>
    <col min="10" max="10" width="12.85546875" style="992" bestFit="1" customWidth="1"/>
    <col min="11" max="11" width="12.28515625" style="992" customWidth="1"/>
    <col min="12" max="12" width="12.85546875" style="992" bestFit="1" customWidth="1"/>
    <col min="13" max="16384" width="11.42578125" style="992"/>
  </cols>
  <sheetData>
    <row r="1" spans="2:12" ht="41.25" customHeight="1" x14ac:dyDescent="0.2"/>
    <row r="2" spans="2:12" ht="21.75" customHeight="1" x14ac:dyDescent="0.25">
      <c r="B2" s="1597" t="s">
        <v>717</v>
      </c>
      <c r="C2" s="1597"/>
      <c r="D2" s="1597"/>
      <c r="E2" s="1597"/>
      <c r="F2" s="1597"/>
      <c r="G2" s="988"/>
      <c r="H2" s="1" t="s">
        <v>2</v>
      </c>
    </row>
    <row r="3" spans="2:12" ht="42" customHeight="1" x14ac:dyDescent="0.2">
      <c r="B3" s="1665" t="s">
        <v>86</v>
      </c>
      <c r="C3" s="1666"/>
      <c r="D3" s="1666"/>
      <c r="E3" s="1666"/>
      <c r="F3" s="1666"/>
      <c r="G3" s="1666"/>
    </row>
    <row r="4" spans="2:12" ht="15.75" customHeight="1" x14ac:dyDescent="0.25">
      <c r="B4" s="1644">
        <v>2015</v>
      </c>
      <c r="C4" s="1644"/>
      <c r="D4" s="1644"/>
      <c r="E4" s="1644"/>
      <c r="F4" s="1644"/>
      <c r="G4" s="1644"/>
    </row>
    <row r="5" spans="2:12" ht="15.75" thickBot="1" x14ac:dyDescent="0.3">
      <c r="B5" s="1667" t="s">
        <v>87</v>
      </c>
      <c r="C5" s="1667"/>
      <c r="D5" s="1667"/>
      <c r="E5" s="1667"/>
      <c r="F5" s="1667"/>
      <c r="G5" s="1667"/>
    </row>
    <row r="6" spans="2:12" ht="23.25" customHeight="1" x14ac:dyDescent="0.2">
      <c r="B6" s="424"/>
      <c r="C6" s="424"/>
      <c r="D6" s="424"/>
      <c r="E6" s="424"/>
      <c r="F6" s="424"/>
      <c r="G6" s="424"/>
    </row>
    <row r="7" spans="2:12" ht="15.75" x14ac:dyDescent="0.25">
      <c r="B7" s="79"/>
      <c r="C7" s="1634" t="s">
        <v>14</v>
      </c>
      <c r="D7" s="1634"/>
      <c r="E7" s="1634"/>
      <c r="F7" s="80"/>
      <c r="G7" s="80"/>
    </row>
    <row r="8" spans="2:12" ht="23.25" customHeight="1" x14ac:dyDescent="0.2">
      <c r="B8" s="64" t="s">
        <v>13</v>
      </c>
      <c r="C8" s="620" t="s">
        <v>79</v>
      </c>
      <c r="D8" s="620" t="s">
        <v>16</v>
      </c>
      <c r="E8" s="620" t="s">
        <v>64</v>
      </c>
      <c r="F8" s="620" t="s">
        <v>85</v>
      </c>
      <c r="G8" s="64" t="s">
        <v>18</v>
      </c>
      <c r="I8" s="998"/>
      <c r="J8" s="998"/>
      <c r="K8" s="998"/>
      <c r="L8" s="998"/>
    </row>
    <row r="9" spans="2:12" ht="18" customHeight="1" x14ac:dyDescent="0.25">
      <c r="B9" s="81" t="s">
        <v>773</v>
      </c>
      <c r="C9" s="67">
        <v>428910.20564740617</v>
      </c>
      <c r="D9" s="67">
        <v>344515.60689420492</v>
      </c>
      <c r="E9" s="67">
        <v>446055.82737907203</v>
      </c>
      <c r="F9" s="67">
        <v>231745.12326671954</v>
      </c>
      <c r="G9" s="85">
        <v>374859.81353247445</v>
      </c>
      <c r="I9" s="550"/>
      <c r="J9" s="19"/>
      <c r="K9" s="19"/>
      <c r="L9" s="19"/>
    </row>
    <row r="10" spans="2:12" ht="18" customHeight="1" x14ac:dyDescent="0.25">
      <c r="B10" s="81" t="s">
        <v>758</v>
      </c>
      <c r="C10" s="67">
        <v>654797.34326322877</v>
      </c>
      <c r="D10" s="67">
        <v>603606.67511451442</v>
      </c>
      <c r="E10" s="67">
        <v>561222.59864798025</v>
      </c>
      <c r="F10" s="67">
        <v>375298.09800726903</v>
      </c>
      <c r="G10" s="85">
        <v>614513.67427904939</v>
      </c>
      <c r="I10" s="19"/>
      <c r="J10" s="19"/>
      <c r="K10" s="19"/>
      <c r="L10" s="19"/>
    </row>
    <row r="11" spans="2:12" ht="18" customHeight="1" x14ac:dyDescent="0.25">
      <c r="B11" s="81" t="s">
        <v>774</v>
      </c>
      <c r="C11" s="67">
        <v>1290548.3407868445</v>
      </c>
      <c r="D11" s="67">
        <v>1353440.512824164</v>
      </c>
      <c r="E11" s="67">
        <v>1152990.0958241422</v>
      </c>
      <c r="F11" s="67">
        <v>1694793.9360742627</v>
      </c>
      <c r="G11" s="85">
        <v>1400034.19813599</v>
      </c>
      <c r="I11" s="19"/>
      <c r="J11" s="19"/>
      <c r="K11" s="19"/>
      <c r="L11" s="19"/>
    </row>
    <row r="12" spans="2:12" ht="18" customHeight="1" x14ac:dyDescent="0.25">
      <c r="B12" s="81" t="s">
        <v>775</v>
      </c>
      <c r="C12" s="67">
        <v>724547.97133626835</v>
      </c>
      <c r="D12" s="67">
        <v>667690.74374026386</v>
      </c>
      <c r="E12" s="67">
        <v>660858.75268001319</v>
      </c>
      <c r="F12" s="67">
        <v>362158.99341994413</v>
      </c>
      <c r="G12" s="85">
        <v>674721.84261623037</v>
      </c>
      <c r="I12" s="19"/>
      <c r="J12" s="19"/>
      <c r="K12" s="19"/>
      <c r="L12" s="19"/>
    </row>
    <row r="13" spans="2:12" ht="18" customHeight="1" x14ac:dyDescent="0.25">
      <c r="B13" s="81" t="s">
        <v>776</v>
      </c>
      <c r="C13" s="67">
        <v>1074739.9596959366</v>
      </c>
      <c r="D13" s="67">
        <v>1133916.7590093075</v>
      </c>
      <c r="E13" s="67">
        <v>1121356.3075837581</v>
      </c>
      <c r="F13" s="67">
        <v>356224.05383398075</v>
      </c>
      <c r="G13" s="85">
        <v>1041036.1485591597</v>
      </c>
      <c r="I13" s="19"/>
      <c r="J13" s="19"/>
      <c r="K13" s="19"/>
      <c r="L13" s="19"/>
    </row>
    <row r="14" spans="2:12" ht="18" customHeight="1" x14ac:dyDescent="0.25">
      <c r="B14" s="81" t="s">
        <v>19</v>
      </c>
      <c r="C14" s="67">
        <v>577592.83134640532</v>
      </c>
      <c r="D14" s="67">
        <v>593140.38331507717</v>
      </c>
      <c r="E14" s="67">
        <v>560106.99901249283</v>
      </c>
      <c r="F14" s="67">
        <v>317894.25238589826</v>
      </c>
      <c r="G14" s="85">
        <v>565676.11038908979</v>
      </c>
      <c r="I14" s="19"/>
      <c r="J14" s="19"/>
      <c r="K14" s="19"/>
      <c r="L14" s="19"/>
    </row>
    <row r="15" spans="2:12" ht="18" customHeight="1" x14ac:dyDescent="0.25">
      <c r="B15" s="81" t="s">
        <v>777</v>
      </c>
      <c r="C15" s="67">
        <v>643779.84146926773</v>
      </c>
      <c r="D15" s="67">
        <v>613149.74780168256</v>
      </c>
      <c r="E15" s="67">
        <v>574956.04904662166</v>
      </c>
      <c r="F15" s="67">
        <v>373913.99044266943</v>
      </c>
      <c r="G15" s="85">
        <v>589631.21418046416</v>
      </c>
      <c r="I15" s="19"/>
      <c r="J15" s="19"/>
      <c r="K15" s="19"/>
      <c r="L15" s="19"/>
    </row>
    <row r="16" spans="2:12" ht="18" customHeight="1" x14ac:dyDescent="0.25">
      <c r="B16" s="81" t="s">
        <v>778</v>
      </c>
      <c r="C16" s="67">
        <v>422881.8004660841</v>
      </c>
      <c r="D16" s="67">
        <v>371039.54015252419</v>
      </c>
      <c r="E16" s="67">
        <v>347373.09644823271</v>
      </c>
      <c r="F16" s="67">
        <v>294326.06626488455</v>
      </c>
      <c r="G16" s="85">
        <v>378374.80462411093</v>
      </c>
      <c r="I16" s="19"/>
      <c r="J16" s="19"/>
      <c r="K16" s="19"/>
      <c r="L16" s="19"/>
    </row>
    <row r="17" spans="2:12" ht="18" customHeight="1" x14ac:dyDescent="0.25">
      <c r="B17" s="81" t="s">
        <v>779</v>
      </c>
      <c r="C17" s="67">
        <v>709048.01291478984</v>
      </c>
      <c r="D17" s="67">
        <v>675913.63871208124</v>
      </c>
      <c r="E17" s="67">
        <v>625358.971223603</v>
      </c>
      <c r="F17" s="67">
        <v>330781.8453398791</v>
      </c>
      <c r="G17" s="85">
        <v>634457.85726167832</v>
      </c>
      <c r="I17" s="19"/>
      <c r="J17" s="19"/>
      <c r="K17" s="19"/>
      <c r="L17" s="19"/>
    </row>
    <row r="18" spans="2:12" ht="18" customHeight="1" x14ac:dyDescent="0.25">
      <c r="B18" s="81" t="s">
        <v>780</v>
      </c>
      <c r="C18" s="67">
        <v>1079085.8211757888</v>
      </c>
      <c r="D18" s="67">
        <v>1091214.5499073865</v>
      </c>
      <c r="E18" s="67">
        <v>1176685.6050725456</v>
      </c>
      <c r="F18" s="67">
        <v>914298.37026597175</v>
      </c>
      <c r="G18" s="85">
        <v>1083413.9270114636</v>
      </c>
      <c r="I18" s="19"/>
      <c r="J18" s="19"/>
      <c r="K18" s="19"/>
      <c r="L18" s="19"/>
    </row>
    <row r="19" spans="2:12" ht="18" customHeight="1" x14ac:dyDescent="0.25">
      <c r="B19" s="81" t="s">
        <v>781</v>
      </c>
      <c r="C19" s="67">
        <v>621658.66502789047</v>
      </c>
      <c r="D19" s="67">
        <v>598081.00034515385</v>
      </c>
      <c r="E19" s="67">
        <v>529362.32790872047</v>
      </c>
      <c r="F19" s="67">
        <v>563164.35712330253</v>
      </c>
      <c r="G19" s="85">
        <v>598210.44283106655</v>
      </c>
      <c r="I19" s="19"/>
      <c r="J19" s="19"/>
      <c r="K19" s="19"/>
      <c r="L19" s="19"/>
    </row>
    <row r="20" spans="2:12" ht="18" customHeight="1" x14ac:dyDescent="0.25">
      <c r="B20" s="81" t="s">
        <v>782</v>
      </c>
      <c r="C20" s="67">
        <v>867372.65869934869</v>
      </c>
      <c r="D20" s="67">
        <v>725414.95696918655</v>
      </c>
      <c r="E20" s="67">
        <v>725953.96090286516</v>
      </c>
      <c r="F20" s="67">
        <v>665746.5726077453</v>
      </c>
      <c r="G20" s="85">
        <v>788485.46784842142</v>
      </c>
      <c r="I20" s="19"/>
      <c r="J20" s="19"/>
      <c r="K20" s="19"/>
      <c r="L20" s="19"/>
    </row>
    <row r="21" spans="2:12" ht="18" customHeight="1" x14ac:dyDescent="0.25">
      <c r="B21" s="81" t="s">
        <v>783</v>
      </c>
      <c r="C21" s="67">
        <v>755344.99340112694</v>
      </c>
      <c r="D21" s="67">
        <v>719612.08262493799</v>
      </c>
      <c r="E21" s="67">
        <v>691743.6998477967</v>
      </c>
      <c r="F21" s="67">
        <v>694088.33915801812</v>
      </c>
      <c r="G21" s="85">
        <v>733873.19729380601</v>
      </c>
      <c r="I21" s="19"/>
      <c r="J21" s="19"/>
      <c r="K21" s="19"/>
      <c r="L21" s="19"/>
    </row>
    <row r="22" spans="2:12" ht="18" customHeight="1" x14ac:dyDescent="0.25">
      <c r="B22" s="81" t="s">
        <v>784</v>
      </c>
      <c r="C22" s="67">
        <v>788588.26800263382</v>
      </c>
      <c r="D22" s="67">
        <v>786094.84909130854</v>
      </c>
      <c r="E22" s="67">
        <v>728754.25006714556</v>
      </c>
      <c r="F22" s="67">
        <v>673875.73077499622</v>
      </c>
      <c r="G22" s="85">
        <v>746782.82726527425</v>
      </c>
      <c r="I22" s="19"/>
      <c r="J22" s="19"/>
      <c r="K22" s="19"/>
      <c r="L22" s="19"/>
    </row>
    <row r="23" spans="2:12" ht="18" customHeight="1" x14ac:dyDescent="0.25">
      <c r="B23" s="81" t="s">
        <v>785</v>
      </c>
      <c r="C23" s="67">
        <v>633140.90530567907</v>
      </c>
      <c r="D23" s="67">
        <v>550551.91563602933</v>
      </c>
      <c r="E23" s="67">
        <v>399537.91120921349</v>
      </c>
      <c r="F23" s="67">
        <v>331074.00915801182</v>
      </c>
      <c r="G23" s="85">
        <v>534681.56539476698</v>
      </c>
      <c r="I23" s="19"/>
      <c r="J23" s="19"/>
      <c r="K23" s="19"/>
      <c r="L23" s="19"/>
    </row>
    <row r="24" spans="2:12" ht="18" customHeight="1" x14ac:dyDescent="0.25">
      <c r="B24" s="81" t="s">
        <v>786</v>
      </c>
      <c r="C24" s="67">
        <v>352806.01229457458</v>
      </c>
      <c r="D24" s="67">
        <v>316193.05168692674</v>
      </c>
      <c r="E24" s="67">
        <v>303305.75390618102</v>
      </c>
      <c r="F24" s="67">
        <v>243713.12264533094</v>
      </c>
      <c r="G24" s="85">
        <v>258041.07500322603</v>
      </c>
      <c r="I24" s="19"/>
      <c r="J24" s="19"/>
      <c r="K24" s="19"/>
      <c r="L24" s="19"/>
    </row>
    <row r="25" spans="2:12" ht="18" customHeight="1" x14ac:dyDescent="0.25">
      <c r="B25" s="81" t="s">
        <v>787</v>
      </c>
      <c r="C25" s="67">
        <v>941321.75061088055</v>
      </c>
      <c r="D25" s="67">
        <v>1005643.3835709394</v>
      </c>
      <c r="E25" s="67">
        <v>0</v>
      </c>
      <c r="F25" s="67">
        <v>668887.02335164824</v>
      </c>
      <c r="G25" s="85">
        <v>875285.73875214311</v>
      </c>
      <c r="I25" s="19"/>
      <c r="J25" s="19"/>
      <c r="K25" s="19"/>
      <c r="L25" s="19"/>
    </row>
    <row r="26" spans="2:12" ht="24.75" customHeight="1" x14ac:dyDescent="0.25">
      <c r="B26" s="86" t="s">
        <v>18</v>
      </c>
      <c r="C26" s="87">
        <v>679186.61995052616</v>
      </c>
      <c r="D26" s="87">
        <v>642452.10954660573</v>
      </c>
      <c r="E26" s="87">
        <v>604814.36136747443</v>
      </c>
      <c r="F26" s="87">
        <v>432362.15336778219</v>
      </c>
      <c r="G26" s="87">
        <v>623596.88826895785</v>
      </c>
      <c r="H26" s="40"/>
      <c r="I26" s="19"/>
      <c r="J26" s="19"/>
      <c r="K26" s="19"/>
      <c r="L26" s="19"/>
    </row>
    <row r="27" spans="2:12" x14ac:dyDescent="0.2">
      <c r="B27" s="91" t="s">
        <v>81</v>
      </c>
      <c r="C27" s="28"/>
      <c r="D27" s="28"/>
      <c r="E27" s="28"/>
      <c r="F27" s="28"/>
      <c r="G27" s="28"/>
    </row>
    <row r="28" spans="2:12" x14ac:dyDescent="0.2">
      <c r="B28" s="1652"/>
      <c r="C28" s="1662"/>
      <c r="D28" s="1662"/>
      <c r="E28" s="1662"/>
      <c r="F28" s="1662"/>
      <c r="G28" s="1001"/>
    </row>
    <row r="29" spans="2:12" x14ac:dyDescent="0.2">
      <c r="B29" s="1652"/>
      <c r="C29" s="1654"/>
      <c r="D29" s="1654"/>
      <c r="E29" s="1654"/>
      <c r="F29" s="1654"/>
      <c r="G29" s="999"/>
    </row>
    <row r="30" spans="2:12" x14ac:dyDescent="0.2">
      <c r="B30" s="1652"/>
      <c r="C30" s="1655"/>
      <c r="D30" s="1655"/>
      <c r="E30" s="1655"/>
      <c r="F30" s="1654"/>
      <c r="G30" s="999"/>
    </row>
  </sheetData>
  <mergeCells count="8">
    <mergeCell ref="B29:F29"/>
    <mergeCell ref="B30:F30"/>
    <mergeCell ref="B2:F2"/>
    <mergeCell ref="B3:G3"/>
    <mergeCell ref="B4:G4"/>
    <mergeCell ref="B5:G5"/>
    <mergeCell ref="C7:E7"/>
    <mergeCell ref="B28:F28"/>
  </mergeCells>
  <hyperlinks>
    <hyperlink ref="H2" location="'Indice Total '!A1" display="Volver"/>
  </hyperlinks>
  <pageMargins left="0.7" right="0.7" top="0.75" bottom="0.75" header="0.3" footer="0.3"/>
  <pageSetup scale="71"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C113"/>
  <sheetViews>
    <sheetView showGridLines="0" workbookViewId="0"/>
  </sheetViews>
  <sheetFormatPr baseColWidth="10" defaultRowHeight="15" x14ac:dyDescent="0.25"/>
  <cols>
    <col min="1" max="1" width="18.28515625" customWidth="1"/>
    <col min="3" max="3" width="181" style="647" customWidth="1"/>
    <col min="4" max="7" width="10.85546875" customWidth="1"/>
  </cols>
  <sheetData>
    <row r="1" spans="1:3" ht="33" customHeight="1" x14ac:dyDescent="0.25">
      <c r="A1" s="415"/>
      <c r="B1" s="420"/>
      <c r="C1" s="1515"/>
    </row>
    <row r="2" spans="1:3" ht="26.25" x14ac:dyDescent="0.25">
      <c r="A2" s="415"/>
      <c r="B2" s="420"/>
      <c r="C2" s="1516" t="s">
        <v>2012</v>
      </c>
    </row>
    <row r="3" spans="1:3" x14ac:dyDescent="0.25">
      <c r="A3" s="415"/>
      <c r="B3" s="420"/>
      <c r="C3" s="1515"/>
    </row>
    <row r="4" spans="1:3" ht="30" x14ac:dyDescent="0.25">
      <c r="C4" s="1517" t="s">
        <v>2293</v>
      </c>
    </row>
    <row r="5" spans="1:3" x14ac:dyDescent="0.25">
      <c r="C5" s="1518"/>
    </row>
    <row r="6" spans="1:3" x14ac:dyDescent="0.25">
      <c r="C6" s="1518" t="s">
        <v>2294</v>
      </c>
    </row>
    <row r="7" spans="1:3" x14ac:dyDescent="0.25">
      <c r="C7" s="1518"/>
    </row>
    <row r="8" spans="1:3" ht="15.75" x14ac:dyDescent="0.25">
      <c r="C8" s="1519" t="s">
        <v>2295</v>
      </c>
    </row>
    <row r="9" spans="1:3" x14ac:dyDescent="0.25">
      <c r="C9" s="1518"/>
    </row>
    <row r="10" spans="1:3" ht="60" x14ac:dyDescent="0.25">
      <c r="C10" s="1518" t="s">
        <v>2296</v>
      </c>
    </row>
    <row r="11" spans="1:3" x14ac:dyDescent="0.25">
      <c r="C11" s="1518"/>
    </row>
    <row r="12" spans="1:3" ht="30" x14ac:dyDescent="0.25">
      <c r="C12" s="1518" t="s">
        <v>2297</v>
      </c>
    </row>
    <row r="13" spans="1:3" x14ac:dyDescent="0.25">
      <c r="C13" s="1518"/>
    </row>
    <row r="14" spans="1:3" ht="30" x14ac:dyDescent="0.25">
      <c r="C14" s="1518" t="s">
        <v>2298</v>
      </c>
    </row>
    <row r="15" spans="1:3" x14ac:dyDescent="0.25">
      <c r="C15" s="1518"/>
    </row>
    <row r="16" spans="1:3" x14ac:dyDescent="0.25">
      <c r="C16" s="1518" t="s">
        <v>2299</v>
      </c>
    </row>
    <row r="17" spans="3:3" x14ac:dyDescent="0.25">
      <c r="C17" s="1518" t="s">
        <v>2300</v>
      </c>
    </row>
    <row r="18" spans="3:3" ht="30" x14ac:dyDescent="0.25">
      <c r="C18" s="1518" t="s">
        <v>2301</v>
      </c>
    </row>
    <row r="19" spans="3:3" x14ac:dyDescent="0.25">
      <c r="C19" s="1518"/>
    </row>
    <row r="20" spans="3:3" x14ac:dyDescent="0.25">
      <c r="C20" s="1518" t="s">
        <v>2302</v>
      </c>
    </row>
    <row r="21" spans="3:3" x14ac:dyDescent="0.25">
      <c r="C21" s="1518"/>
    </row>
    <row r="22" spans="3:3" ht="30" x14ac:dyDescent="0.25">
      <c r="C22" s="1518" t="s">
        <v>2303</v>
      </c>
    </row>
    <row r="23" spans="3:3" x14ac:dyDescent="0.25">
      <c r="C23" s="1518"/>
    </row>
    <row r="24" spans="3:3" ht="15.75" x14ac:dyDescent="0.25">
      <c r="C24" s="1519" t="s">
        <v>2304</v>
      </c>
    </row>
    <row r="25" spans="3:3" x14ac:dyDescent="0.25">
      <c r="C25" s="1518"/>
    </row>
    <row r="26" spans="3:3" ht="45" x14ac:dyDescent="0.25">
      <c r="C26" s="1518" t="s">
        <v>2305</v>
      </c>
    </row>
    <row r="27" spans="3:3" x14ac:dyDescent="0.25">
      <c r="C27" s="1518"/>
    </row>
    <row r="28" spans="3:3" ht="30" x14ac:dyDescent="0.25">
      <c r="C28" s="1518" t="s">
        <v>2306</v>
      </c>
    </row>
    <row r="29" spans="3:3" x14ac:dyDescent="0.25">
      <c r="C29" s="1518" t="s">
        <v>2307</v>
      </c>
    </row>
    <row r="30" spans="3:3" x14ac:dyDescent="0.25">
      <c r="C30" s="1518"/>
    </row>
    <row r="31" spans="3:3" ht="15.75" x14ac:dyDescent="0.25">
      <c r="C31" s="1519" t="s">
        <v>2308</v>
      </c>
    </row>
    <row r="32" spans="3:3" x14ac:dyDescent="0.25">
      <c r="C32" s="1518"/>
    </row>
    <row r="33" spans="3:3" ht="30" x14ac:dyDescent="0.25">
      <c r="C33" s="1518" t="s">
        <v>2309</v>
      </c>
    </row>
    <row r="34" spans="3:3" ht="28.5" customHeight="1" x14ac:dyDescent="0.25">
      <c r="C34" s="1518" t="s">
        <v>2310</v>
      </c>
    </row>
    <row r="35" spans="3:3" ht="30" customHeight="1" x14ac:dyDescent="0.25">
      <c r="C35" s="1518" t="s">
        <v>2311</v>
      </c>
    </row>
    <row r="36" spans="3:3" ht="55.5" customHeight="1" x14ac:dyDescent="0.25">
      <c r="C36" s="1518" t="s">
        <v>2312</v>
      </c>
    </row>
    <row r="37" spans="3:3" ht="27" customHeight="1" x14ac:dyDescent="0.25">
      <c r="C37" s="1518" t="s">
        <v>2313</v>
      </c>
    </row>
    <row r="38" spans="3:3" ht="47.25" customHeight="1" x14ac:dyDescent="0.25">
      <c r="C38" s="1518" t="s">
        <v>2314</v>
      </c>
    </row>
    <row r="39" spans="3:3" x14ac:dyDescent="0.25">
      <c r="C39" s="1518"/>
    </row>
    <row r="40" spans="3:3" ht="15.75" x14ac:dyDescent="0.25">
      <c r="C40" s="1519" t="s">
        <v>2315</v>
      </c>
    </row>
    <row r="41" spans="3:3" x14ac:dyDescent="0.25">
      <c r="C41" s="1518"/>
    </row>
    <row r="42" spans="3:3" ht="30" x14ac:dyDescent="0.25">
      <c r="C42" s="1518" t="s">
        <v>2316</v>
      </c>
    </row>
    <row r="43" spans="3:3" x14ac:dyDescent="0.25">
      <c r="C43" s="1518"/>
    </row>
    <row r="44" spans="3:3" ht="15.75" x14ac:dyDescent="0.25">
      <c r="C44" s="1519" t="s">
        <v>2317</v>
      </c>
    </row>
    <row r="45" spans="3:3" x14ac:dyDescent="0.25">
      <c r="C45" s="1518"/>
    </row>
    <row r="46" spans="3:3" ht="30" x14ac:dyDescent="0.25">
      <c r="C46" s="1518" t="s">
        <v>2318</v>
      </c>
    </row>
    <row r="47" spans="3:3" x14ac:dyDescent="0.25">
      <c r="C47" s="1518"/>
    </row>
    <row r="48" spans="3:3" ht="30" x14ac:dyDescent="0.25">
      <c r="C48" s="1518" t="s">
        <v>2319</v>
      </c>
    </row>
    <row r="49" spans="3:3" x14ac:dyDescent="0.25">
      <c r="C49" s="1518"/>
    </row>
    <row r="50" spans="3:3" ht="15.75" x14ac:dyDescent="0.25">
      <c r="C50" s="1519" t="s">
        <v>2320</v>
      </c>
    </row>
    <row r="51" spans="3:3" x14ac:dyDescent="0.25">
      <c r="C51" s="1518"/>
    </row>
    <row r="52" spans="3:3" ht="30" x14ac:dyDescent="0.25">
      <c r="C52" s="1518" t="s">
        <v>2321</v>
      </c>
    </row>
    <row r="53" spans="3:3" x14ac:dyDescent="0.25">
      <c r="C53" s="1518"/>
    </row>
    <row r="54" spans="3:3" ht="30" x14ac:dyDescent="0.25">
      <c r="C54" s="1518" t="s">
        <v>2322</v>
      </c>
    </row>
    <row r="55" spans="3:3" x14ac:dyDescent="0.25">
      <c r="C55" s="1520"/>
    </row>
    <row r="56" spans="3:3" ht="15.75" x14ac:dyDescent="0.25">
      <c r="C56" s="1519" t="s">
        <v>2323</v>
      </c>
    </row>
    <row r="57" spans="3:3" x14ac:dyDescent="0.25">
      <c r="C57" s="1518"/>
    </row>
    <row r="58" spans="3:3" ht="30" x14ac:dyDescent="0.25">
      <c r="C58" s="1518" t="s">
        <v>2324</v>
      </c>
    </row>
    <row r="59" spans="3:3" x14ac:dyDescent="0.25">
      <c r="C59" s="1521"/>
    </row>
    <row r="60" spans="3:3" ht="15.75" x14ac:dyDescent="0.25">
      <c r="C60" s="1519" t="s">
        <v>2325</v>
      </c>
    </row>
    <row r="61" spans="3:3" x14ac:dyDescent="0.25">
      <c r="C61" s="1518"/>
    </row>
    <row r="62" spans="3:3" ht="36" customHeight="1" x14ac:dyDescent="0.25">
      <c r="C62" s="1518" t="s">
        <v>2432</v>
      </c>
    </row>
    <row r="63" spans="3:3" ht="27" customHeight="1" x14ac:dyDescent="0.25">
      <c r="C63" s="1518" t="s">
        <v>2433</v>
      </c>
    </row>
    <row r="64" spans="3:3" x14ac:dyDescent="0.25">
      <c r="C64" s="1518"/>
    </row>
    <row r="65" spans="3:3" ht="15.75" x14ac:dyDescent="0.25">
      <c r="C65" s="1519" t="s">
        <v>2326</v>
      </c>
    </row>
    <row r="66" spans="3:3" ht="64.5" customHeight="1" x14ac:dyDescent="0.25">
      <c r="C66" s="1522" t="s">
        <v>2431</v>
      </c>
    </row>
    <row r="67" spans="3:3" ht="95.25" customHeight="1" x14ac:dyDescent="0.25"/>
    <row r="68" spans="3:3" ht="95.25" customHeight="1" x14ac:dyDescent="0.25"/>
    <row r="69" spans="3:3" ht="95.25" customHeight="1" x14ac:dyDescent="0.25"/>
    <row r="70" spans="3:3" ht="95.25" customHeight="1" x14ac:dyDescent="0.25"/>
    <row r="71" spans="3:3" ht="95.25" customHeight="1" x14ac:dyDescent="0.25"/>
    <row r="113" spans="3:3" x14ac:dyDescent="0.25">
      <c r="C113" s="647" t="s">
        <v>2292</v>
      </c>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workbookViewId="0"/>
  </sheetViews>
  <sheetFormatPr baseColWidth="10" defaultRowHeight="12.75" x14ac:dyDescent="0.2"/>
  <cols>
    <col min="1" max="1" width="22.28515625" style="992" customWidth="1"/>
    <col min="2" max="2" width="42.7109375" style="992" bestFit="1" customWidth="1"/>
    <col min="3" max="8" width="11.42578125" style="992"/>
    <col min="9" max="10" width="11.7109375" style="992" bestFit="1" customWidth="1"/>
    <col min="11" max="11" width="12.28515625" style="992" customWidth="1"/>
    <col min="12" max="16384" width="11.42578125" style="992"/>
  </cols>
  <sheetData>
    <row r="1" spans="2:11" ht="39.75" customHeight="1" x14ac:dyDescent="0.2"/>
    <row r="2" spans="2:11" ht="18" x14ac:dyDescent="0.25">
      <c r="B2" s="1599" t="s">
        <v>718</v>
      </c>
      <c r="C2" s="1600"/>
      <c r="D2" s="1600"/>
      <c r="E2" s="1600"/>
      <c r="F2" s="1600"/>
      <c r="G2" s="1600"/>
      <c r="H2" s="1" t="s">
        <v>2</v>
      </c>
    </row>
    <row r="3" spans="2:11" ht="54" customHeight="1" x14ac:dyDescent="0.25">
      <c r="B3" s="1668" t="s">
        <v>90</v>
      </c>
      <c r="C3" s="1668"/>
      <c r="D3" s="1668"/>
      <c r="E3" s="1668"/>
      <c r="F3" s="1668"/>
      <c r="G3" s="1668"/>
    </row>
    <row r="4" spans="2:11" ht="18.75" customHeight="1" x14ac:dyDescent="0.25">
      <c r="B4" s="1644">
        <v>2015</v>
      </c>
      <c r="C4" s="1644"/>
      <c r="D4" s="1644"/>
      <c r="E4" s="1644"/>
      <c r="F4" s="1644"/>
      <c r="G4" s="1644"/>
    </row>
    <row r="5" spans="2:11" ht="15.75" thickBot="1" x14ac:dyDescent="0.3">
      <c r="B5" s="1667" t="s">
        <v>2030</v>
      </c>
      <c r="C5" s="1667"/>
      <c r="D5" s="1667"/>
      <c r="E5" s="1667"/>
      <c r="F5" s="1667"/>
      <c r="G5" s="1667"/>
    </row>
    <row r="6" spans="2:11" x14ac:dyDescent="0.2">
      <c r="B6" s="439"/>
      <c r="C6" s="439"/>
      <c r="D6" s="439"/>
      <c r="E6" s="439"/>
      <c r="F6" s="439"/>
      <c r="G6" s="439"/>
    </row>
    <row r="7" spans="2:11" ht="15.75" x14ac:dyDescent="0.2">
      <c r="B7" s="89"/>
      <c r="C7" s="1634" t="s">
        <v>14</v>
      </c>
      <c r="D7" s="1634"/>
      <c r="E7" s="1634"/>
      <c r="F7" s="89"/>
      <c r="G7" s="89"/>
    </row>
    <row r="8" spans="2:11" ht="21" customHeight="1" x14ac:dyDescent="0.2">
      <c r="B8" s="64" t="s">
        <v>67</v>
      </c>
      <c r="C8" s="620" t="s">
        <v>62</v>
      </c>
      <c r="D8" s="620" t="s">
        <v>16</v>
      </c>
      <c r="E8" s="620" t="s">
        <v>64</v>
      </c>
      <c r="F8" s="620" t="s">
        <v>89</v>
      </c>
      <c r="G8" s="620" t="s">
        <v>18</v>
      </c>
      <c r="I8" s="998"/>
      <c r="J8" s="998"/>
      <c r="K8" s="998"/>
    </row>
    <row r="9" spans="2:11" ht="18" customHeight="1" x14ac:dyDescent="0.25">
      <c r="B9" s="66" t="s">
        <v>28</v>
      </c>
      <c r="C9" s="84">
        <v>644405.655721516</v>
      </c>
      <c r="D9" s="84">
        <v>548950.7615801451</v>
      </c>
      <c r="E9" s="84">
        <v>675360.98575390829</v>
      </c>
      <c r="F9" s="84">
        <v>266370.56299437204</v>
      </c>
      <c r="G9" s="85">
        <v>513818.28627084318</v>
      </c>
      <c r="I9" s="19"/>
      <c r="J9" s="19"/>
      <c r="K9" s="19"/>
    </row>
    <row r="10" spans="2:11" ht="18" customHeight="1" x14ac:dyDescent="0.25">
      <c r="B10" s="66" t="s">
        <v>29</v>
      </c>
      <c r="C10" s="84">
        <v>702787.30826996022</v>
      </c>
      <c r="D10" s="84">
        <v>654213.82171412988</v>
      </c>
      <c r="E10" s="84">
        <v>693302.67483030015</v>
      </c>
      <c r="F10" s="84">
        <v>403271.46997918561</v>
      </c>
      <c r="G10" s="85">
        <v>585049.54375207098</v>
      </c>
      <c r="I10" s="19"/>
      <c r="J10" s="19"/>
      <c r="K10" s="19"/>
    </row>
    <row r="11" spans="2:11" ht="18" customHeight="1" x14ac:dyDescent="0.25">
      <c r="B11" s="66" t="s">
        <v>30</v>
      </c>
      <c r="C11" s="84">
        <v>867501.9866068376</v>
      </c>
      <c r="D11" s="84">
        <v>829286.02244973229</v>
      </c>
      <c r="E11" s="84">
        <v>682897.42650917417</v>
      </c>
      <c r="F11" s="84">
        <v>651649.65986443078</v>
      </c>
      <c r="G11" s="85">
        <v>788265.92815540032</v>
      </c>
      <c r="I11" s="19"/>
      <c r="J11" s="19"/>
      <c r="K11" s="19"/>
    </row>
    <row r="12" spans="2:11" ht="18" customHeight="1" x14ac:dyDescent="0.25">
      <c r="B12" s="66" t="s">
        <v>31</v>
      </c>
      <c r="C12" s="84">
        <v>799875.25295121886</v>
      </c>
      <c r="D12" s="84">
        <v>695868.39516294585</v>
      </c>
      <c r="E12" s="84">
        <v>776093.27980295557</v>
      </c>
      <c r="F12" s="84">
        <v>465271.17555342568</v>
      </c>
      <c r="G12" s="85">
        <v>695631.0936043018</v>
      </c>
      <c r="I12" s="19"/>
      <c r="J12" s="19"/>
      <c r="K12" s="19"/>
    </row>
    <row r="13" spans="2:11" ht="18" customHeight="1" x14ac:dyDescent="0.25">
      <c r="B13" s="66" t="s">
        <v>32</v>
      </c>
      <c r="C13" s="84">
        <v>602603.45469943935</v>
      </c>
      <c r="D13" s="67">
        <v>498691.4893431479</v>
      </c>
      <c r="E13" s="67">
        <v>1062454.566285454</v>
      </c>
      <c r="F13" s="67">
        <v>283560.66187713057</v>
      </c>
      <c r="G13" s="85">
        <v>519693.85401844681</v>
      </c>
      <c r="I13" s="19"/>
      <c r="J13" s="19"/>
      <c r="K13" s="19"/>
    </row>
    <row r="14" spans="2:11" ht="18" customHeight="1" x14ac:dyDescent="0.25">
      <c r="B14" s="66" t="s">
        <v>33</v>
      </c>
      <c r="C14" s="84">
        <v>566947.98865900247</v>
      </c>
      <c r="D14" s="67">
        <v>464453.70681337506</v>
      </c>
      <c r="E14" s="67">
        <v>587530.89502649638</v>
      </c>
      <c r="F14" s="67">
        <v>326772.83283621946</v>
      </c>
      <c r="G14" s="85">
        <v>516966.53697963996</v>
      </c>
      <c r="I14" s="19"/>
      <c r="J14" s="19"/>
      <c r="K14" s="19"/>
    </row>
    <row r="15" spans="2:11" ht="18" customHeight="1" x14ac:dyDescent="0.25">
      <c r="B15" s="66" t="s">
        <v>34</v>
      </c>
      <c r="C15" s="84">
        <v>523426.93247663596</v>
      </c>
      <c r="D15" s="67">
        <v>418195.79071645625</v>
      </c>
      <c r="E15" s="67">
        <v>662548.35025689367</v>
      </c>
      <c r="F15" s="67">
        <v>612303.96511186438</v>
      </c>
      <c r="G15" s="85">
        <v>518625.27890682017</v>
      </c>
      <c r="I15" s="19"/>
      <c r="J15" s="19"/>
      <c r="K15" s="19"/>
    </row>
    <row r="16" spans="2:11" ht="18" customHeight="1" x14ac:dyDescent="0.25">
      <c r="B16" s="66" t="s">
        <v>35</v>
      </c>
      <c r="C16" s="84">
        <v>477006.38641765364</v>
      </c>
      <c r="D16" s="67">
        <v>453796.76848181227</v>
      </c>
      <c r="E16" s="67">
        <v>419927.20507265191</v>
      </c>
      <c r="F16" s="67">
        <v>307316.31112443231</v>
      </c>
      <c r="G16" s="85">
        <v>427789.80469850241</v>
      </c>
      <c r="I16" s="19"/>
      <c r="J16" s="19"/>
      <c r="K16" s="19"/>
    </row>
    <row r="17" spans="2:11" ht="18" customHeight="1" x14ac:dyDescent="0.25">
      <c r="B17" s="66" t="s">
        <v>36</v>
      </c>
      <c r="C17" s="84">
        <v>568603.30825576733</v>
      </c>
      <c r="D17" s="67">
        <v>472846.65492476249</v>
      </c>
      <c r="E17" s="67">
        <v>574937.51683778688</v>
      </c>
      <c r="F17" s="67">
        <v>342756.53206413588</v>
      </c>
      <c r="G17" s="85">
        <v>501862.28637350007</v>
      </c>
      <c r="I17" s="19"/>
      <c r="J17" s="19"/>
      <c r="K17" s="19"/>
    </row>
    <row r="18" spans="2:11" ht="18" customHeight="1" x14ac:dyDescent="0.25">
      <c r="B18" s="66" t="s">
        <v>37</v>
      </c>
      <c r="C18" s="84">
        <v>497061.56312735617</v>
      </c>
      <c r="D18" s="67">
        <v>505512.17804294982</v>
      </c>
      <c r="E18" s="67">
        <v>317263.02989799512</v>
      </c>
      <c r="F18" s="67">
        <v>356584.91062357603</v>
      </c>
      <c r="G18" s="85">
        <v>468560.35404829594</v>
      </c>
      <c r="I18" s="19"/>
      <c r="J18" s="19"/>
      <c r="K18" s="19"/>
    </row>
    <row r="19" spans="2:11" ht="18" customHeight="1" x14ac:dyDescent="0.25">
      <c r="B19" s="66" t="s">
        <v>38</v>
      </c>
      <c r="C19" s="84">
        <v>616400.90801151248</v>
      </c>
      <c r="D19" s="67">
        <v>474356.22036312724</v>
      </c>
      <c r="E19" s="67">
        <v>459401.68816476502</v>
      </c>
      <c r="F19" s="67">
        <v>368260.22470222088</v>
      </c>
      <c r="G19" s="85">
        <v>512448.73007747787</v>
      </c>
      <c r="I19" s="19"/>
      <c r="J19" s="19"/>
      <c r="K19" s="19"/>
    </row>
    <row r="20" spans="2:11" ht="18" customHeight="1" x14ac:dyDescent="0.25">
      <c r="B20" s="66" t="s">
        <v>39</v>
      </c>
      <c r="C20" s="84">
        <v>591402.26211092516</v>
      </c>
      <c r="D20" s="67">
        <v>517615.40431822388</v>
      </c>
      <c r="E20" s="67">
        <v>575529.31974116724</v>
      </c>
      <c r="F20" s="67">
        <v>353372.83963281126</v>
      </c>
      <c r="G20" s="85">
        <v>518884.15222364012</v>
      </c>
      <c r="I20" s="19"/>
      <c r="J20" s="19"/>
      <c r="K20" s="19"/>
    </row>
    <row r="21" spans="2:11" ht="18" customHeight="1" x14ac:dyDescent="0.25">
      <c r="B21" s="66" t="s">
        <v>68</v>
      </c>
      <c r="C21" s="84">
        <v>793549.75503966911</v>
      </c>
      <c r="D21" s="67">
        <v>564753.61371925939</v>
      </c>
      <c r="E21" s="67">
        <v>461347.55973578402</v>
      </c>
      <c r="F21" s="67">
        <v>317469.03887787141</v>
      </c>
      <c r="G21" s="85">
        <v>588093.2987005834</v>
      </c>
      <c r="I21" s="19"/>
      <c r="J21" s="19"/>
      <c r="K21" s="19"/>
    </row>
    <row r="22" spans="2:11" ht="18" customHeight="1" x14ac:dyDescent="0.25">
      <c r="B22" s="66" t="s">
        <v>41</v>
      </c>
      <c r="C22" s="84">
        <v>642600.83312721679</v>
      </c>
      <c r="D22" s="67">
        <v>742273.49883127492</v>
      </c>
      <c r="E22" s="67">
        <v>630664.82633223955</v>
      </c>
      <c r="F22" s="67">
        <v>408326.38084605994</v>
      </c>
      <c r="G22" s="85">
        <v>603442.45193837222</v>
      </c>
      <c r="I22" s="19"/>
      <c r="J22" s="19"/>
      <c r="K22" s="19"/>
    </row>
    <row r="23" spans="2:11" ht="18" customHeight="1" x14ac:dyDescent="0.25">
      <c r="B23" s="66" t="s">
        <v>42</v>
      </c>
      <c r="C23" s="84">
        <v>721046.88330786943</v>
      </c>
      <c r="D23" s="67">
        <v>707273.93113749532</v>
      </c>
      <c r="E23" s="67">
        <v>621789.83300689224</v>
      </c>
      <c r="F23" s="67">
        <v>485236.42253542162</v>
      </c>
      <c r="G23" s="85">
        <v>685212.69670014014</v>
      </c>
      <c r="I23" s="19"/>
      <c r="J23" s="19"/>
      <c r="K23" s="19"/>
    </row>
    <row r="24" spans="2:11" ht="21" customHeight="1" x14ac:dyDescent="0.25">
      <c r="B24" s="86" t="s">
        <v>18</v>
      </c>
      <c r="C24" s="88">
        <v>679186.62012615905</v>
      </c>
      <c r="D24" s="88">
        <v>642452.10954660445</v>
      </c>
      <c r="E24" s="88">
        <v>604814.36135326175</v>
      </c>
      <c r="F24" s="88">
        <v>432362.11742461444</v>
      </c>
      <c r="G24" s="82">
        <v>623596.88314017968</v>
      </c>
      <c r="I24" s="512"/>
      <c r="J24" s="512"/>
      <c r="K24" s="512"/>
    </row>
    <row r="25" spans="2:11" ht="15" x14ac:dyDescent="0.25">
      <c r="B25" s="91" t="s">
        <v>81</v>
      </c>
      <c r="C25" s="83"/>
      <c r="D25" s="83"/>
      <c r="E25" s="83"/>
      <c r="F25" s="83"/>
      <c r="G25" s="83"/>
      <c r="H25" s="59"/>
    </row>
  </sheetData>
  <mergeCells count="5">
    <mergeCell ref="B2:G2"/>
    <mergeCell ref="B3:G3"/>
    <mergeCell ref="B5:G5"/>
    <mergeCell ref="B4:G4"/>
    <mergeCell ref="C7:E7"/>
  </mergeCells>
  <hyperlinks>
    <hyperlink ref="H2" location="'Indice Total '!A1" display="Volver"/>
  </hyperlinks>
  <pageMargins left="0.7" right="0.7" top="0.75" bottom="0.75" header="0.3" footer="0.3"/>
  <pageSetup scale="91"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6"/>
  <sheetViews>
    <sheetView showGridLines="0" workbookViewId="0"/>
  </sheetViews>
  <sheetFormatPr baseColWidth="10" defaultRowHeight="12.75" x14ac:dyDescent="0.25"/>
  <cols>
    <col min="1" max="1" width="22.7109375" style="92" customWidth="1"/>
    <col min="2" max="2" width="45" style="92" customWidth="1"/>
    <col min="3" max="7" width="14.7109375" style="92" customWidth="1"/>
    <col min="8" max="8" width="11.42578125" style="92" customWidth="1"/>
    <col min="9" max="10" width="11.42578125" style="92"/>
    <col min="11" max="11" width="12.28515625" style="92" customWidth="1"/>
    <col min="12" max="16384" width="11.42578125" style="92"/>
  </cols>
  <sheetData>
    <row r="1" spans="2:11" ht="47.25" customHeight="1" x14ac:dyDescent="0.25"/>
    <row r="2" spans="2:11" ht="19.5" customHeight="1" x14ac:dyDescent="0.25">
      <c r="B2" s="1599" t="s">
        <v>105</v>
      </c>
      <c r="C2" s="1600"/>
      <c r="D2" s="1600"/>
      <c r="E2" s="1600"/>
      <c r="F2" s="1600"/>
      <c r="G2" s="1600"/>
      <c r="H2" s="1" t="s">
        <v>2</v>
      </c>
    </row>
    <row r="3" spans="2:11" ht="35.25" customHeight="1" x14ac:dyDescent="0.25">
      <c r="B3" s="1671" t="s">
        <v>91</v>
      </c>
      <c r="C3" s="1603"/>
      <c r="D3" s="1603"/>
      <c r="E3" s="1603"/>
      <c r="F3" s="1603"/>
      <c r="G3" s="1603"/>
      <c r="I3" s="36"/>
    </row>
    <row r="4" spans="2:11" ht="15.75" thickBot="1" x14ac:dyDescent="0.3">
      <c r="B4" s="1671" t="s">
        <v>759</v>
      </c>
      <c r="C4" s="1672"/>
      <c r="D4" s="1672"/>
      <c r="E4" s="1672"/>
      <c r="F4" s="1672"/>
      <c r="G4" s="1672"/>
      <c r="I4" s="36"/>
      <c r="K4" s="93"/>
    </row>
    <row r="5" spans="2:11" x14ac:dyDescent="0.25">
      <c r="B5" s="440"/>
      <c r="C5" s="440"/>
      <c r="D5" s="440"/>
      <c r="E5" s="440"/>
      <c r="F5" s="440"/>
      <c r="G5" s="440"/>
    </row>
    <row r="6" spans="2:11" ht="20.25" customHeight="1" x14ac:dyDescent="0.25">
      <c r="B6" s="539" t="s">
        <v>92</v>
      </c>
      <c r="C6" s="95">
        <v>2011</v>
      </c>
      <c r="D6" s="95">
        <v>2012</v>
      </c>
      <c r="E6" s="95">
        <v>2013</v>
      </c>
      <c r="F6" s="95">
        <v>2014</v>
      </c>
      <c r="G6" s="95">
        <v>2015</v>
      </c>
    </row>
    <row r="7" spans="2:11" ht="18" customHeight="1" x14ac:dyDescent="0.25">
      <c r="B7" s="96" t="s">
        <v>93</v>
      </c>
      <c r="C7" s="97"/>
      <c r="D7" s="97"/>
      <c r="E7" s="97"/>
      <c r="F7" s="97"/>
      <c r="G7" s="97"/>
      <c r="H7" s="98"/>
    </row>
    <row r="8" spans="2:11" ht="18" customHeight="1" x14ac:dyDescent="0.25">
      <c r="B8" s="81" t="s">
        <v>4</v>
      </c>
      <c r="C8" s="99">
        <v>111312</v>
      </c>
      <c r="D8" s="100">
        <v>99967</v>
      </c>
      <c r="E8" s="100">
        <v>87514</v>
      </c>
      <c r="F8" s="100">
        <v>81229</v>
      </c>
      <c r="G8" s="100">
        <v>80270</v>
      </c>
      <c r="H8" s="393"/>
    </row>
    <row r="9" spans="2:11" ht="18" customHeight="1" x14ac:dyDescent="0.25">
      <c r="B9" s="81" t="s">
        <v>5</v>
      </c>
      <c r="C9" s="99">
        <v>81273</v>
      </c>
      <c r="D9" s="100">
        <v>84103</v>
      </c>
      <c r="E9" s="100">
        <v>79607</v>
      </c>
      <c r="F9" s="100">
        <v>79007</v>
      </c>
      <c r="G9" s="100">
        <v>75380</v>
      </c>
      <c r="H9" s="393"/>
    </row>
    <row r="10" spans="2:11" ht="18" customHeight="1" x14ac:dyDescent="0.25">
      <c r="B10" s="81" t="s">
        <v>6</v>
      </c>
      <c r="C10" s="99">
        <v>32950</v>
      </c>
      <c r="D10" s="100">
        <v>30916</v>
      </c>
      <c r="E10" s="100">
        <v>31430</v>
      </c>
      <c r="F10" s="100">
        <v>27696</v>
      </c>
      <c r="G10" s="100">
        <v>24386</v>
      </c>
      <c r="H10" s="393"/>
      <c r="I10" s="59"/>
    </row>
    <row r="11" spans="2:11" ht="18" customHeight="1" x14ac:dyDescent="0.25">
      <c r="B11" s="96" t="s">
        <v>94</v>
      </c>
      <c r="C11" s="101">
        <v>225535</v>
      </c>
      <c r="D11" s="101">
        <v>214986</v>
      </c>
      <c r="E11" s="101">
        <v>198551</v>
      </c>
      <c r="F11" s="101">
        <v>187932</v>
      </c>
      <c r="G11" s="101">
        <v>180036</v>
      </c>
      <c r="H11" s="393"/>
      <c r="I11" s="93"/>
    </row>
    <row r="12" spans="2:11" ht="23.25" customHeight="1" x14ac:dyDescent="0.25">
      <c r="B12" s="96" t="s">
        <v>95</v>
      </c>
      <c r="C12" s="101"/>
      <c r="D12" s="101"/>
      <c r="E12" s="101"/>
      <c r="F12" s="101"/>
      <c r="G12" s="101"/>
      <c r="H12" s="98"/>
      <c r="I12" s="93"/>
    </row>
    <row r="13" spans="2:11" ht="18" customHeight="1" x14ac:dyDescent="0.25">
      <c r="B13" s="81" t="s">
        <v>4</v>
      </c>
      <c r="C13" s="99">
        <v>27007</v>
      </c>
      <c r="D13" s="100">
        <v>23371</v>
      </c>
      <c r="E13" s="100">
        <v>20102</v>
      </c>
      <c r="F13" s="100">
        <v>20036</v>
      </c>
      <c r="G13" s="100">
        <v>24140</v>
      </c>
      <c r="H13" s="98"/>
      <c r="I13" s="93"/>
    </row>
    <row r="14" spans="2:11" ht="18" customHeight="1" x14ac:dyDescent="0.25">
      <c r="B14" s="81" t="s">
        <v>5</v>
      </c>
      <c r="C14" s="99">
        <v>18124</v>
      </c>
      <c r="D14" s="100">
        <v>18923</v>
      </c>
      <c r="E14" s="100">
        <v>19787</v>
      </c>
      <c r="F14" s="100">
        <v>20597</v>
      </c>
      <c r="G14" s="100">
        <v>21743</v>
      </c>
      <c r="H14" s="98"/>
      <c r="I14" s="93"/>
    </row>
    <row r="15" spans="2:11" ht="18" customHeight="1" x14ac:dyDescent="0.25">
      <c r="B15" s="81" t="s">
        <v>6</v>
      </c>
      <c r="C15" s="99">
        <v>6847</v>
      </c>
      <c r="D15" s="100">
        <v>6762</v>
      </c>
      <c r="E15" s="100">
        <v>7990</v>
      </c>
      <c r="F15" s="100">
        <v>7112</v>
      </c>
      <c r="G15" s="100">
        <v>6746</v>
      </c>
      <c r="H15" s="98"/>
      <c r="I15" s="93"/>
    </row>
    <row r="16" spans="2:11" ht="18" customHeight="1" x14ac:dyDescent="0.25">
      <c r="B16" s="96" t="s">
        <v>96</v>
      </c>
      <c r="C16" s="101">
        <v>51978</v>
      </c>
      <c r="D16" s="101">
        <v>49056</v>
      </c>
      <c r="E16" s="101">
        <v>47879</v>
      </c>
      <c r="F16" s="101">
        <v>47745</v>
      </c>
      <c r="G16" s="101">
        <v>52629</v>
      </c>
      <c r="H16" s="98"/>
      <c r="I16" s="93"/>
    </row>
    <row r="17" spans="2:12" ht="25.5" customHeight="1" x14ac:dyDescent="0.25">
      <c r="B17" s="96" t="s">
        <v>97</v>
      </c>
      <c r="C17" s="101"/>
      <c r="D17" s="101"/>
      <c r="E17" s="101"/>
      <c r="F17" s="101"/>
      <c r="G17" s="101"/>
      <c r="H17" s="98"/>
      <c r="I17" s="93"/>
    </row>
    <row r="18" spans="2:12" ht="18" customHeight="1" x14ac:dyDescent="0.25">
      <c r="B18" s="81" t="s">
        <v>4</v>
      </c>
      <c r="C18" s="102">
        <v>138319</v>
      </c>
      <c r="D18" s="102">
        <v>123338</v>
      </c>
      <c r="E18" s="102">
        <v>107616</v>
      </c>
      <c r="F18" s="102">
        <v>101265</v>
      </c>
      <c r="G18" s="102">
        <v>104410</v>
      </c>
      <c r="H18" s="98"/>
      <c r="I18" s="93"/>
    </row>
    <row r="19" spans="2:12" ht="18" customHeight="1" x14ac:dyDescent="0.25">
      <c r="B19" s="81" t="s">
        <v>5</v>
      </c>
      <c r="C19" s="102">
        <v>99397</v>
      </c>
      <c r="D19" s="102">
        <v>103026</v>
      </c>
      <c r="E19" s="102">
        <v>99394</v>
      </c>
      <c r="F19" s="102">
        <v>99604</v>
      </c>
      <c r="G19" s="102">
        <v>97123</v>
      </c>
      <c r="H19" s="98"/>
      <c r="I19" s="93"/>
    </row>
    <row r="20" spans="2:12" ht="18" customHeight="1" x14ac:dyDescent="0.25">
      <c r="B20" s="81" t="s">
        <v>6</v>
      </c>
      <c r="C20" s="102">
        <v>39797</v>
      </c>
      <c r="D20" s="102">
        <v>37678</v>
      </c>
      <c r="E20" s="102">
        <v>39420</v>
      </c>
      <c r="F20" s="102">
        <v>34808</v>
      </c>
      <c r="G20" s="102">
        <v>31132</v>
      </c>
      <c r="H20" s="98"/>
      <c r="I20" s="93"/>
    </row>
    <row r="21" spans="2:12" ht="18" customHeight="1" x14ac:dyDescent="0.25">
      <c r="B21" s="96" t="s">
        <v>98</v>
      </c>
      <c r="C21" s="101">
        <v>277513</v>
      </c>
      <c r="D21" s="101">
        <v>264042</v>
      </c>
      <c r="E21" s="101">
        <v>246430</v>
      </c>
      <c r="F21" s="101">
        <v>235677</v>
      </c>
      <c r="G21" s="101">
        <v>232665</v>
      </c>
      <c r="H21" s="98"/>
      <c r="I21" s="93"/>
    </row>
    <row r="22" spans="2:12" ht="24.75" customHeight="1" x14ac:dyDescent="0.25">
      <c r="B22" s="96" t="s">
        <v>99</v>
      </c>
      <c r="C22" s="101"/>
      <c r="D22" s="101"/>
      <c r="E22" s="101"/>
      <c r="F22" s="101"/>
      <c r="G22" s="101"/>
      <c r="H22" s="98"/>
      <c r="I22" s="103"/>
    </row>
    <row r="23" spans="2:12" ht="18" customHeight="1" x14ac:dyDescent="0.25">
      <c r="B23" s="81" t="s">
        <v>100</v>
      </c>
      <c r="C23" s="99">
        <v>2788</v>
      </c>
      <c r="D23" s="100">
        <v>1775</v>
      </c>
      <c r="E23" s="100">
        <v>2242</v>
      </c>
      <c r="F23" s="100">
        <v>2099</v>
      </c>
      <c r="G23" s="100">
        <v>2351</v>
      </c>
      <c r="H23" s="392"/>
    </row>
    <row r="24" spans="2:12" ht="18" customHeight="1" x14ac:dyDescent="0.25">
      <c r="B24" s="81" t="s">
        <v>5</v>
      </c>
      <c r="C24" s="99">
        <v>1616</v>
      </c>
      <c r="D24" s="100">
        <v>1605</v>
      </c>
      <c r="E24" s="100">
        <v>1668</v>
      </c>
      <c r="F24" s="100">
        <v>2237</v>
      </c>
      <c r="G24" s="100">
        <v>2385</v>
      </c>
      <c r="H24" s="392"/>
    </row>
    <row r="25" spans="2:12" ht="18" customHeight="1" x14ac:dyDescent="0.25">
      <c r="B25" s="81" t="s">
        <v>6</v>
      </c>
      <c r="C25" s="99">
        <v>1252</v>
      </c>
      <c r="D25" s="100">
        <v>1052</v>
      </c>
      <c r="E25" s="100">
        <v>1257</v>
      </c>
      <c r="F25" s="100">
        <v>2116</v>
      </c>
      <c r="G25" s="100">
        <v>1430</v>
      </c>
      <c r="H25" s="392"/>
    </row>
    <row r="26" spans="2:12" ht="18" customHeight="1" x14ac:dyDescent="0.25">
      <c r="B26" s="96" t="s">
        <v>101</v>
      </c>
      <c r="C26" s="101">
        <v>5656</v>
      </c>
      <c r="D26" s="101">
        <v>4432</v>
      </c>
      <c r="E26" s="101">
        <v>5167</v>
      </c>
      <c r="F26" s="101">
        <v>6452</v>
      </c>
      <c r="G26" s="101">
        <v>6166</v>
      </c>
      <c r="H26" s="392"/>
    </row>
    <row r="27" spans="2:12" ht="37.5" customHeight="1" x14ac:dyDescent="0.25">
      <c r="B27" s="1673" t="s">
        <v>102</v>
      </c>
      <c r="C27" s="1674"/>
      <c r="D27" s="1674"/>
      <c r="E27" s="1674"/>
      <c r="F27" s="1674"/>
      <c r="G27" s="1674"/>
    </row>
    <row r="28" spans="2:12" ht="17.25" customHeight="1" x14ac:dyDescent="0.2">
      <c r="B28" s="1669" t="s">
        <v>103</v>
      </c>
      <c r="C28" s="1670"/>
      <c r="D28" s="1670"/>
      <c r="E28" s="1670"/>
      <c r="F28" s="1670"/>
      <c r="G28" s="1670"/>
    </row>
    <row r="29" spans="2:12" ht="37.5" customHeight="1" x14ac:dyDescent="0.2">
      <c r="B29" s="1669" t="s">
        <v>2031</v>
      </c>
      <c r="C29" s="1670"/>
      <c r="D29" s="1670"/>
      <c r="E29" s="1670"/>
      <c r="F29" s="1670"/>
      <c r="G29" s="1670"/>
    </row>
    <row r="30" spans="2:12" ht="16.5" customHeight="1" x14ac:dyDescent="0.2">
      <c r="B30" s="1669" t="s">
        <v>104</v>
      </c>
      <c r="C30" s="1670"/>
      <c r="D30" s="1670"/>
      <c r="E30" s="1670"/>
      <c r="F30" s="1670"/>
      <c r="G30" s="1670"/>
    </row>
    <row r="31" spans="2:12" ht="18.75" customHeight="1" x14ac:dyDescent="0.25">
      <c r="B31" s="14"/>
    </row>
    <row r="32" spans="2:12" ht="18.75" customHeight="1" x14ac:dyDescent="0.25">
      <c r="B32" s="104"/>
      <c r="C32" s="93"/>
      <c r="D32" s="93"/>
      <c r="E32" s="93"/>
      <c r="F32" s="93"/>
      <c r="G32" s="103"/>
      <c r="H32" s="103"/>
      <c r="I32" s="103"/>
      <c r="J32" s="103"/>
      <c r="K32" s="103"/>
      <c r="L32" s="103"/>
    </row>
    <row r="33" spans="2:13" ht="18.75" customHeight="1" x14ac:dyDescent="0.25">
      <c r="B33" s="104"/>
      <c r="C33" s="93"/>
      <c r="D33" s="93"/>
      <c r="E33" s="93"/>
      <c r="F33" s="93"/>
      <c r="G33" s="103"/>
      <c r="H33" s="103"/>
      <c r="I33" s="103"/>
      <c r="J33" s="103"/>
      <c r="K33" s="103"/>
      <c r="M33" s="103"/>
    </row>
    <row r="34" spans="2:13" ht="15" x14ac:dyDescent="0.25">
      <c r="B34" s="94"/>
      <c r="C34" s="93"/>
      <c r="D34" s="93"/>
      <c r="E34" s="93"/>
      <c r="F34" s="93"/>
    </row>
    <row r="35" spans="2:13" x14ac:dyDescent="0.25">
      <c r="B35" s="94"/>
      <c r="C35" s="105"/>
      <c r="D35" s="105"/>
      <c r="E35" s="105"/>
      <c r="F35" s="105"/>
    </row>
    <row r="36" spans="2:13" x14ac:dyDescent="0.25">
      <c r="B36" s="94"/>
    </row>
  </sheetData>
  <mergeCells count="7">
    <mergeCell ref="B30:G30"/>
    <mergeCell ref="B2:G2"/>
    <mergeCell ref="B3:G3"/>
    <mergeCell ref="B4:G4"/>
    <mergeCell ref="B27:G27"/>
    <mergeCell ref="B28:G28"/>
    <mergeCell ref="B29:G29"/>
  </mergeCells>
  <hyperlinks>
    <hyperlink ref="H2" location="'Indice Total '!A61" display="Volver"/>
  </hyperlinks>
  <pageMargins left="0.70866141732283472" right="0.70866141732283472" top="0.74803149606299213" bottom="0.74803149606299213" header="0.31496062992125984" footer="0.31496062992125984"/>
  <pageSetup scale="83"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9"/>
  <sheetViews>
    <sheetView showGridLines="0" workbookViewId="0"/>
  </sheetViews>
  <sheetFormatPr baseColWidth="10" defaultRowHeight="12.75" x14ac:dyDescent="0.2"/>
  <cols>
    <col min="1" max="1" width="23.28515625" style="992" customWidth="1"/>
    <col min="2" max="2" width="47.7109375" style="992" customWidth="1"/>
    <col min="3" max="8" width="11.42578125" style="992"/>
    <col min="9" max="9" width="16.42578125" style="992" customWidth="1"/>
    <col min="10" max="10" width="11.42578125" style="992"/>
    <col min="11" max="11" width="12.28515625" style="992" customWidth="1"/>
    <col min="12" max="16384" width="11.42578125" style="992"/>
  </cols>
  <sheetData>
    <row r="1" spans="2:6" ht="47.25" customHeight="1" x14ac:dyDescent="0.2"/>
    <row r="2" spans="2:6" ht="22.5" customHeight="1" x14ac:dyDescent="0.25">
      <c r="B2" s="1599" t="s">
        <v>109</v>
      </c>
      <c r="C2" s="1600"/>
      <c r="D2" s="1600"/>
      <c r="E2" s="1600"/>
      <c r="F2" s="1" t="s">
        <v>2</v>
      </c>
    </row>
    <row r="3" spans="2:6" ht="45.75" customHeight="1" x14ac:dyDescent="0.25">
      <c r="B3" s="1671" t="s">
        <v>831</v>
      </c>
      <c r="C3" s="1603"/>
      <c r="D3" s="1603"/>
      <c r="E3" s="1603"/>
    </row>
    <row r="4" spans="2:6" ht="13.5" customHeight="1" thickBot="1" x14ac:dyDescent="0.3">
      <c r="B4" s="1671">
        <v>2015</v>
      </c>
      <c r="C4" s="1672"/>
      <c r="D4" s="1672"/>
      <c r="E4" s="1672"/>
    </row>
    <row r="5" spans="2:6" x14ac:dyDescent="0.2">
      <c r="B5" s="440"/>
      <c r="C5" s="440"/>
      <c r="D5" s="440"/>
      <c r="E5" s="440"/>
    </row>
    <row r="6" spans="2:6" ht="15" x14ac:dyDescent="0.2">
      <c r="B6" s="539" t="s">
        <v>92</v>
      </c>
      <c r="C6" s="620" t="s">
        <v>23</v>
      </c>
      <c r="D6" s="620" t="s">
        <v>24</v>
      </c>
      <c r="E6" s="620" t="s">
        <v>18</v>
      </c>
    </row>
    <row r="7" spans="2:6" ht="25.5" customHeight="1" x14ac:dyDescent="0.25">
      <c r="B7" s="96" t="s">
        <v>93</v>
      </c>
      <c r="C7" s="82"/>
      <c r="D7" s="82"/>
      <c r="E7" s="82"/>
    </row>
    <row r="8" spans="2:6" ht="15" x14ac:dyDescent="0.25">
      <c r="B8" s="81" t="s">
        <v>4</v>
      </c>
      <c r="C8" s="84">
        <v>52295</v>
      </c>
      <c r="D8" s="84">
        <v>27975</v>
      </c>
      <c r="E8" s="106">
        <v>80270</v>
      </c>
    </row>
    <row r="9" spans="2:6" ht="15" x14ac:dyDescent="0.25">
      <c r="B9" s="81" t="s">
        <v>5</v>
      </c>
      <c r="C9" s="84">
        <v>55242</v>
      </c>
      <c r="D9" s="84">
        <v>20138</v>
      </c>
      <c r="E9" s="106">
        <v>75380</v>
      </c>
      <c r="F9" s="40"/>
    </row>
    <row r="10" spans="2:6" ht="15" x14ac:dyDescent="0.25">
      <c r="B10" s="81" t="s">
        <v>6</v>
      </c>
      <c r="C10" s="84">
        <v>16599</v>
      </c>
      <c r="D10" s="84">
        <v>7787</v>
      </c>
      <c r="E10" s="106">
        <v>24386</v>
      </c>
    </row>
    <row r="11" spans="2:6" ht="18.75" customHeight="1" x14ac:dyDescent="0.25">
      <c r="B11" s="96" t="s">
        <v>125</v>
      </c>
      <c r="C11" s="82">
        <v>124136</v>
      </c>
      <c r="D11" s="82">
        <v>55900</v>
      </c>
      <c r="E11" s="82">
        <v>180036</v>
      </c>
    </row>
    <row r="12" spans="2:6" ht="25.5" customHeight="1" x14ac:dyDescent="0.25">
      <c r="B12" s="96" t="s">
        <v>95</v>
      </c>
      <c r="C12" s="82"/>
      <c r="D12" s="82"/>
      <c r="E12" s="82"/>
    </row>
    <row r="13" spans="2:6" ht="15" x14ac:dyDescent="0.25">
      <c r="B13" s="81" t="s">
        <v>4</v>
      </c>
      <c r="C13" s="84">
        <v>11113</v>
      </c>
      <c r="D13" s="84">
        <v>13027</v>
      </c>
      <c r="E13" s="106">
        <v>24140</v>
      </c>
    </row>
    <row r="14" spans="2:6" ht="15" x14ac:dyDescent="0.25">
      <c r="B14" s="81" t="s">
        <v>5</v>
      </c>
      <c r="C14" s="84">
        <v>11488</v>
      </c>
      <c r="D14" s="84">
        <v>10255</v>
      </c>
      <c r="E14" s="106">
        <v>21743</v>
      </c>
    </row>
    <row r="15" spans="2:6" ht="15" x14ac:dyDescent="0.25">
      <c r="B15" s="81" t="s">
        <v>6</v>
      </c>
      <c r="C15" s="84">
        <v>3280</v>
      </c>
      <c r="D15" s="84">
        <v>3466</v>
      </c>
      <c r="E15" s="106">
        <v>6746</v>
      </c>
    </row>
    <row r="16" spans="2:6" ht="15" x14ac:dyDescent="0.25">
      <c r="B16" s="96" t="s">
        <v>126</v>
      </c>
      <c r="C16" s="82">
        <v>25881</v>
      </c>
      <c r="D16" s="82">
        <v>26748</v>
      </c>
      <c r="E16" s="82">
        <v>52629</v>
      </c>
    </row>
    <row r="17" spans="2:6" ht="22.5" customHeight="1" x14ac:dyDescent="0.25">
      <c r="B17" s="96" t="s">
        <v>97</v>
      </c>
      <c r="C17" s="82"/>
      <c r="D17" s="82"/>
      <c r="E17" s="82"/>
    </row>
    <row r="18" spans="2:6" ht="15" x14ac:dyDescent="0.25">
      <c r="B18" s="81" t="s">
        <v>4</v>
      </c>
      <c r="C18" s="107">
        <v>63408</v>
      </c>
      <c r="D18" s="107">
        <v>41002</v>
      </c>
      <c r="E18" s="106">
        <v>104410</v>
      </c>
    </row>
    <row r="19" spans="2:6" ht="15" x14ac:dyDescent="0.25">
      <c r="B19" s="81" t="s">
        <v>5</v>
      </c>
      <c r="C19" s="107">
        <v>66730</v>
      </c>
      <c r="D19" s="107">
        <v>30393</v>
      </c>
      <c r="E19" s="106">
        <v>97123</v>
      </c>
    </row>
    <row r="20" spans="2:6" ht="15" x14ac:dyDescent="0.25">
      <c r="B20" s="81" t="s">
        <v>6</v>
      </c>
      <c r="C20" s="107">
        <v>19879</v>
      </c>
      <c r="D20" s="107">
        <v>11253</v>
      </c>
      <c r="E20" s="106">
        <v>31132</v>
      </c>
    </row>
    <row r="21" spans="2:6" ht="15" x14ac:dyDescent="0.25">
      <c r="B21" s="96" t="s">
        <v>98</v>
      </c>
      <c r="C21" s="82">
        <v>150017</v>
      </c>
      <c r="D21" s="82">
        <v>82648</v>
      </c>
      <c r="E21" s="82">
        <v>232665</v>
      </c>
    </row>
    <row r="22" spans="2:6" ht="24.75" customHeight="1" x14ac:dyDescent="0.25">
      <c r="B22" s="96" t="s">
        <v>99</v>
      </c>
      <c r="C22" s="82"/>
      <c r="D22" s="82"/>
      <c r="E22" s="82"/>
    </row>
    <row r="23" spans="2:6" ht="15" x14ac:dyDescent="0.25">
      <c r="B23" s="81" t="s">
        <v>4</v>
      </c>
      <c r="C23" s="84">
        <v>806</v>
      </c>
      <c r="D23" s="84">
        <v>1545</v>
      </c>
      <c r="E23" s="106">
        <v>2351</v>
      </c>
    </row>
    <row r="24" spans="2:6" ht="15" x14ac:dyDescent="0.25">
      <c r="B24" s="81" t="s">
        <v>5</v>
      </c>
      <c r="C24" s="84">
        <v>1434</v>
      </c>
      <c r="D24" s="84">
        <v>951</v>
      </c>
      <c r="E24" s="106">
        <v>2385</v>
      </c>
    </row>
    <row r="25" spans="2:6" ht="15" x14ac:dyDescent="0.25">
      <c r="B25" s="81" t="s">
        <v>6</v>
      </c>
      <c r="C25" s="84">
        <v>664</v>
      </c>
      <c r="D25" s="84">
        <v>766</v>
      </c>
      <c r="E25" s="106">
        <v>1430</v>
      </c>
    </row>
    <row r="26" spans="2:6" ht="15" x14ac:dyDescent="0.25">
      <c r="B26" s="96" t="s">
        <v>696</v>
      </c>
      <c r="C26" s="82">
        <v>2904</v>
      </c>
      <c r="D26" s="82">
        <v>3262</v>
      </c>
      <c r="E26" s="82">
        <v>6166</v>
      </c>
      <c r="F26" s="594"/>
    </row>
    <row r="27" spans="2:6" ht="66" customHeight="1" x14ac:dyDescent="0.2">
      <c r="B27" s="1673" t="s">
        <v>102</v>
      </c>
      <c r="C27" s="1673"/>
      <c r="D27" s="1673"/>
      <c r="E27" s="1673"/>
    </row>
    <row r="28" spans="2:6" ht="26.25" customHeight="1" x14ac:dyDescent="0.2">
      <c r="B28" s="1669" t="s">
        <v>103</v>
      </c>
      <c r="C28" s="1669"/>
      <c r="D28" s="1669"/>
      <c r="E28" s="1669"/>
    </row>
    <row r="29" spans="2:6" ht="54" customHeight="1" x14ac:dyDescent="0.2">
      <c r="B29" s="1673" t="s">
        <v>2032</v>
      </c>
      <c r="C29" s="1673"/>
      <c r="D29" s="1673"/>
      <c r="E29" s="1673"/>
    </row>
  </sheetData>
  <mergeCells count="6">
    <mergeCell ref="B29:E29"/>
    <mergeCell ref="B2:E2"/>
    <mergeCell ref="B3:E3"/>
    <mergeCell ref="B4:E4"/>
    <mergeCell ref="B27:E27"/>
    <mergeCell ref="B28:E28"/>
  </mergeCells>
  <hyperlinks>
    <hyperlink ref="F2" location="'Indice Total '!A61" display="Volver"/>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8"/>
  <sheetViews>
    <sheetView showGridLines="0" workbookViewId="0"/>
  </sheetViews>
  <sheetFormatPr baseColWidth="10" defaultRowHeight="15" x14ac:dyDescent="0.25"/>
  <cols>
    <col min="1" max="1" width="22.28515625" customWidth="1"/>
    <col min="2" max="2" width="50.140625" customWidth="1"/>
    <col min="11" max="11" width="12.28515625" customWidth="1"/>
  </cols>
  <sheetData>
    <row r="1" spans="2:7" ht="51.75" customHeight="1" x14ac:dyDescent="0.25"/>
    <row r="2" spans="2:7" ht="18" x14ac:dyDescent="0.25">
      <c r="B2" s="1599" t="s">
        <v>113</v>
      </c>
      <c r="C2" s="1599"/>
      <c r="D2" s="1599"/>
      <c r="E2" s="1599"/>
      <c r="F2" s="1599"/>
      <c r="G2" s="1" t="s">
        <v>2</v>
      </c>
    </row>
    <row r="3" spans="2:7" ht="46.5" customHeight="1" x14ac:dyDescent="0.25">
      <c r="B3" s="1671" t="s">
        <v>837</v>
      </c>
      <c r="C3" s="1671"/>
      <c r="D3" s="1671"/>
      <c r="E3" s="1671"/>
      <c r="F3" s="1671"/>
    </row>
    <row r="4" spans="2:7" ht="15.75" thickBot="1" x14ac:dyDescent="0.3">
      <c r="B4" s="1671">
        <v>2015</v>
      </c>
      <c r="C4" s="1671"/>
      <c r="D4" s="1671"/>
      <c r="E4" s="1671"/>
      <c r="F4" s="1671"/>
    </row>
    <row r="5" spans="2:7" x14ac:dyDescent="0.25">
      <c r="B5" s="441"/>
      <c r="C5" s="441"/>
      <c r="D5" s="441"/>
      <c r="E5" s="441"/>
      <c r="F5" s="441"/>
    </row>
    <row r="6" spans="2:7" ht="15.75" x14ac:dyDescent="0.25">
      <c r="B6" s="109"/>
      <c r="C6" s="1675" t="s">
        <v>14</v>
      </c>
      <c r="D6" s="1675"/>
      <c r="E6" s="1675"/>
      <c r="F6" s="109"/>
    </row>
    <row r="7" spans="2:7" ht="28.5" customHeight="1" x14ac:dyDescent="0.25">
      <c r="B7" s="539" t="s">
        <v>823</v>
      </c>
      <c r="C7" s="539" t="s">
        <v>15</v>
      </c>
      <c r="D7" s="539" t="s">
        <v>16</v>
      </c>
      <c r="E7" s="539" t="s">
        <v>17</v>
      </c>
      <c r="F7" s="539" t="s">
        <v>18</v>
      </c>
    </row>
    <row r="8" spans="2:7" ht="24.75" customHeight="1" x14ac:dyDescent="0.25">
      <c r="B8" s="110" t="s">
        <v>93</v>
      </c>
      <c r="C8" s="82"/>
      <c r="D8" s="82"/>
      <c r="E8" s="82"/>
      <c r="F8" s="82"/>
    </row>
    <row r="9" spans="2:7" x14ac:dyDescent="0.25">
      <c r="B9" s="111" t="s">
        <v>28</v>
      </c>
      <c r="C9" s="394">
        <v>857</v>
      </c>
      <c r="D9" s="394">
        <v>396</v>
      </c>
      <c r="E9" s="394">
        <v>107</v>
      </c>
      <c r="F9" s="85">
        <v>1360</v>
      </c>
    </row>
    <row r="10" spans="2:7" x14ac:dyDescent="0.25">
      <c r="B10" s="111" t="s">
        <v>29</v>
      </c>
      <c r="C10" s="394">
        <v>727</v>
      </c>
      <c r="D10" s="394">
        <v>859</v>
      </c>
      <c r="E10" s="394">
        <v>130</v>
      </c>
      <c r="F10" s="85">
        <v>1716</v>
      </c>
    </row>
    <row r="11" spans="2:7" x14ac:dyDescent="0.25">
      <c r="B11" s="111" t="s">
        <v>30</v>
      </c>
      <c r="C11" s="394">
        <v>1720</v>
      </c>
      <c r="D11" s="394">
        <v>1415</v>
      </c>
      <c r="E11" s="394">
        <v>184</v>
      </c>
      <c r="F11" s="85">
        <v>3319</v>
      </c>
    </row>
    <row r="12" spans="2:7" x14ac:dyDescent="0.25">
      <c r="B12" s="111" t="s">
        <v>31</v>
      </c>
      <c r="C12" s="394">
        <v>989</v>
      </c>
      <c r="D12" s="394">
        <v>491</v>
      </c>
      <c r="E12" s="394">
        <v>13</v>
      </c>
      <c r="F12" s="85">
        <v>1493</v>
      </c>
    </row>
    <row r="13" spans="2:7" x14ac:dyDescent="0.25">
      <c r="B13" s="111" t="s">
        <v>32</v>
      </c>
      <c r="C13" s="394">
        <v>1926</v>
      </c>
      <c r="D13" s="394">
        <v>1322</v>
      </c>
      <c r="E13" s="394">
        <v>35</v>
      </c>
      <c r="F13" s="85">
        <v>3283</v>
      </c>
    </row>
    <row r="14" spans="2:7" x14ac:dyDescent="0.25">
      <c r="B14" s="111" t="s">
        <v>33</v>
      </c>
      <c r="C14" s="394">
        <v>4120</v>
      </c>
      <c r="D14" s="394">
        <v>2821</v>
      </c>
      <c r="E14" s="394">
        <v>9500</v>
      </c>
      <c r="F14" s="85">
        <v>16441</v>
      </c>
    </row>
    <row r="15" spans="2:7" x14ac:dyDescent="0.25">
      <c r="B15" s="111" t="s">
        <v>34</v>
      </c>
      <c r="C15" s="394">
        <v>4055</v>
      </c>
      <c r="D15" s="394">
        <v>3617</v>
      </c>
      <c r="E15" s="394">
        <v>715</v>
      </c>
      <c r="F15" s="85">
        <v>8387</v>
      </c>
    </row>
    <row r="16" spans="2:7" x14ac:dyDescent="0.25">
      <c r="B16" s="111" t="s">
        <v>35</v>
      </c>
      <c r="C16" s="394">
        <v>3495</v>
      </c>
      <c r="D16" s="394">
        <v>3441</v>
      </c>
      <c r="E16" s="394">
        <v>551</v>
      </c>
      <c r="F16" s="85">
        <v>7487</v>
      </c>
    </row>
    <row r="17" spans="2:6" x14ac:dyDescent="0.25">
      <c r="B17" s="111" t="s">
        <v>36</v>
      </c>
      <c r="C17" s="394">
        <v>6012</v>
      </c>
      <c r="D17" s="394">
        <v>3644</v>
      </c>
      <c r="E17" s="394">
        <v>1464</v>
      </c>
      <c r="F17" s="85">
        <v>11120</v>
      </c>
    </row>
    <row r="18" spans="2:6" x14ac:dyDescent="0.25">
      <c r="B18" s="111" t="s">
        <v>37</v>
      </c>
      <c r="C18" s="394">
        <v>2095</v>
      </c>
      <c r="D18" s="394">
        <v>3547</v>
      </c>
      <c r="E18" s="394">
        <v>16</v>
      </c>
      <c r="F18" s="85">
        <v>5658</v>
      </c>
    </row>
    <row r="19" spans="2:6" x14ac:dyDescent="0.25">
      <c r="B19" s="111" t="s">
        <v>38</v>
      </c>
      <c r="C19" s="394">
        <v>1333</v>
      </c>
      <c r="D19" s="394">
        <v>1073</v>
      </c>
      <c r="E19" s="394">
        <v>27</v>
      </c>
      <c r="F19" s="85">
        <v>2433</v>
      </c>
    </row>
    <row r="20" spans="2:6" x14ac:dyDescent="0.25">
      <c r="B20" s="111" t="s">
        <v>39</v>
      </c>
      <c r="C20" s="394">
        <v>2704</v>
      </c>
      <c r="D20" s="394">
        <v>3186</v>
      </c>
      <c r="E20" s="394">
        <v>1713</v>
      </c>
      <c r="F20" s="85">
        <v>7603</v>
      </c>
    </row>
    <row r="21" spans="2:6" x14ac:dyDescent="0.25">
      <c r="B21" s="111" t="s">
        <v>68</v>
      </c>
      <c r="C21" s="394">
        <v>300</v>
      </c>
      <c r="D21" s="394">
        <v>408</v>
      </c>
      <c r="E21" s="394">
        <v>19</v>
      </c>
      <c r="F21" s="85">
        <v>727</v>
      </c>
    </row>
    <row r="22" spans="2:6" x14ac:dyDescent="0.25">
      <c r="B22" s="111" t="s">
        <v>41</v>
      </c>
      <c r="C22" s="394">
        <v>572</v>
      </c>
      <c r="D22" s="394">
        <v>426</v>
      </c>
      <c r="E22" s="394">
        <v>581</v>
      </c>
      <c r="F22" s="85">
        <v>1579</v>
      </c>
    </row>
    <row r="23" spans="2:6" x14ac:dyDescent="0.25">
      <c r="B23" s="111" t="s">
        <v>42</v>
      </c>
      <c r="C23" s="113">
        <v>49365</v>
      </c>
      <c r="D23" s="113">
        <v>48734</v>
      </c>
      <c r="E23" s="113">
        <v>9331</v>
      </c>
      <c r="F23" s="85">
        <v>107430</v>
      </c>
    </row>
    <row r="24" spans="2:6" ht="24.75" customHeight="1" x14ac:dyDescent="0.25">
      <c r="B24" s="110" t="s">
        <v>125</v>
      </c>
      <c r="C24" s="82">
        <v>80270</v>
      </c>
      <c r="D24" s="82">
        <v>75380</v>
      </c>
      <c r="E24" s="82">
        <v>24386</v>
      </c>
      <c r="F24" s="82">
        <v>180036</v>
      </c>
    </row>
    <row r="25" spans="2:6" ht="24.75" customHeight="1" x14ac:dyDescent="0.25">
      <c r="B25" s="110" t="s">
        <v>95</v>
      </c>
      <c r="C25" s="82"/>
      <c r="D25" s="82"/>
      <c r="E25" s="82"/>
      <c r="F25" s="82"/>
    </row>
    <row r="26" spans="2:6" x14ac:dyDescent="0.25">
      <c r="B26" s="111" t="s">
        <v>28</v>
      </c>
      <c r="C26" s="112">
        <v>214</v>
      </c>
      <c r="D26" s="112">
        <v>72</v>
      </c>
      <c r="E26" s="113">
        <v>23</v>
      </c>
      <c r="F26" s="85">
        <v>309</v>
      </c>
    </row>
    <row r="27" spans="2:6" x14ac:dyDescent="0.25">
      <c r="B27" s="111" t="s">
        <v>29</v>
      </c>
      <c r="C27" s="112">
        <v>183</v>
      </c>
      <c r="D27" s="112">
        <v>157</v>
      </c>
      <c r="E27" s="113">
        <v>27</v>
      </c>
      <c r="F27" s="85">
        <v>367</v>
      </c>
    </row>
    <row r="28" spans="2:6" x14ac:dyDescent="0.25">
      <c r="B28" s="111" t="s">
        <v>30</v>
      </c>
      <c r="C28" s="112">
        <v>388</v>
      </c>
      <c r="D28" s="112">
        <v>396</v>
      </c>
      <c r="E28" s="113">
        <v>58</v>
      </c>
      <c r="F28" s="85">
        <v>842</v>
      </c>
    </row>
    <row r="29" spans="2:6" x14ac:dyDescent="0.25">
      <c r="B29" s="111" t="s">
        <v>31</v>
      </c>
      <c r="C29" s="112">
        <v>177</v>
      </c>
      <c r="D29" s="112">
        <v>116</v>
      </c>
      <c r="E29" s="113">
        <v>5</v>
      </c>
      <c r="F29" s="85">
        <v>298</v>
      </c>
    </row>
    <row r="30" spans="2:6" x14ac:dyDescent="0.25">
      <c r="B30" s="111" t="s">
        <v>32</v>
      </c>
      <c r="C30" s="112">
        <v>491</v>
      </c>
      <c r="D30" s="112">
        <v>199</v>
      </c>
      <c r="E30" s="113">
        <v>16</v>
      </c>
      <c r="F30" s="85">
        <v>706</v>
      </c>
    </row>
    <row r="31" spans="2:6" x14ac:dyDescent="0.25">
      <c r="B31" s="111" t="s">
        <v>33</v>
      </c>
      <c r="C31" s="112">
        <v>1064</v>
      </c>
      <c r="D31" s="112">
        <v>611</v>
      </c>
      <c r="E31" s="113">
        <v>2360</v>
      </c>
      <c r="F31" s="85">
        <v>4035</v>
      </c>
    </row>
    <row r="32" spans="2:6" x14ac:dyDescent="0.25">
      <c r="B32" s="111" t="s">
        <v>34</v>
      </c>
      <c r="C32" s="112">
        <v>691</v>
      </c>
      <c r="D32" s="112">
        <v>519</v>
      </c>
      <c r="E32" s="113">
        <v>193</v>
      </c>
      <c r="F32" s="85">
        <v>1403</v>
      </c>
    </row>
    <row r="33" spans="2:6" x14ac:dyDescent="0.25">
      <c r="B33" s="111" t="s">
        <v>35</v>
      </c>
      <c r="C33" s="112">
        <v>731</v>
      </c>
      <c r="D33" s="112">
        <v>533</v>
      </c>
      <c r="E33" s="112">
        <v>88</v>
      </c>
      <c r="F33" s="85">
        <v>1352</v>
      </c>
    </row>
    <row r="34" spans="2:6" x14ac:dyDescent="0.25">
      <c r="B34" s="111" t="s">
        <v>36</v>
      </c>
      <c r="C34" s="112">
        <v>1352</v>
      </c>
      <c r="D34" s="112">
        <v>793</v>
      </c>
      <c r="E34" s="112">
        <v>303</v>
      </c>
      <c r="F34" s="85">
        <v>2448</v>
      </c>
    </row>
    <row r="35" spans="2:6" x14ac:dyDescent="0.25">
      <c r="B35" s="111" t="s">
        <v>37</v>
      </c>
      <c r="C35" s="112">
        <v>440</v>
      </c>
      <c r="D35" s="112">
        <v>677</v>
      </c>
      <c r="E35" s="112">
        <v>10</v>
      </c>
      <c r="F35" s="85">
        <v>1127</v>
      </c>
    </row>
    <row r="36" spans="2:6" x14ac:dyDescent="0.25">
      <c r="B36" s="111" t="s">
        <v>38</v>
      </c>
      <c r="C36" s="112">
        <v>218</v>
      </c>
      <c r="D36" s="112">
        <v>123</v>
      </c>
      <c r="E36" s="112">
        <v>3</v>
      </c>
      <c r="F36" s="85">
        <v>344</v>
      </c>
    </row>
    <row r="37" spans="2:6" x14ac:dyDescent="0.25">
      <c r="B37" s="111" t="s">
        <v>39</v>
      </c>
      <c r="C37" s="112">
        <v>475</v>
      </c>
      <c r="D37" s="112">
        <v>362</v>
      </c>
      <c r="E37" s="112">
        <v>243</v>
      </c>
      <c r="F37" s="85">
        <v>1080</v>
      </c>
    </row>
    <row r="38" spans="2:6" x14ac:dyDescent="0.25">
      <c r="B38" s="111" t="s">
        <v>68</v>
      </c>
      <c r="C38" s="112">
        <v>55</v>
      </c>
      <c r="D38" s="112">
        <v>42</v>
      </c>
      <c r="E38" s="112">
        <v>1</v>
      </c>
      <c r="F38" s="85">
        <v>98</v>
      </c>
    </row>
    <row r="39" spans="2:6" x14ac:dyDescent="0.25">
      <c r="B39" s="111" t="s">
        <v>41</v>
      </c>
      <c r="C39" s="112">
        <v>173</v>
      </c>
      <c r="D39" s="112">
        <v>85</v>
      </c>
      <c r="E39" s="112">
        <v>142</v>
      </c>
      <c r="F39" s="85">
        <v>400</v>
      </c>
    </row>
    <row r="40" spans="2:6" x14ac:dyDescent="0.25">
      <c r="B40" s="111" t="s">
        <v>42</v>
      </c>
      <c r="C40" s="112">
        <v>17488</v>
      </c>
      <c r="D40" s="112">
        <v>17058</v>
      </c>
      <c r="E40" s="112">
        <v>3274</v>
      </c>
      <c r="F40" s="85">
        <v>37820</v>
      </c>
    </row>
    <row r="41" spans="2:6" ht="24.75" customHeight="1" x14ac:dyDescent="0.25">
      <c r="B41" s="110" t="s">
        <v>126</v>
      </c>
      <c r="C41" s="82">
        <v>24140</v>
      </c>
      <c r="D41" s="82">
        <v>21743</v>
      </c>
      <c r="E41" s="82">
        <v>6746</v>
      </c>
      <c r="F41" s="82">
        <v>52629</v>
      </c>
    </row>
    <row r="42" spans="2:6" ht="24.75" customHeight="1" x14ac:dyDescent="0.25">
      <c r="B42" s="110" t="s">
        <v>97</v>
      </c>
      <c r="C42" s="82"/>
      <c r="D42" s="82"/>
      <c r="E42" s="82"/>
      <c r="F42" s="82"/>
    </row>
    <row r="43" spans="2:6" x14ac:dyDescent="0.25">
      <c r="B43" s="111" t="s">
        <v>28</v>
      </c>
      <c r="C43" s="114">
        <v>1071</v>
      </c>
      <c r="D43" s="114">
        <v>468</v>
      </c>
      <c r="E43" s="114">
        <v>130</v>
      </c>
      <c r="F43" s="85">
        <v>1669</v>
      </c>
    </row>
    <row r="44" spans="2:6" x14ac:dyDescent="0.25">
      <c r="B44" s="111" t="s">
        <v>29</v>
      </c>
      <c r="C44" s="114">
        <v>910</v>
      </c>
      <c r="D44" s="114">
        <v>1016</v>
      </c>
      <c r="E44" s="114">
        <v>157</v>
      </c>
      <c r="F44" s="85">
        <v>2083</v>
      </c>
    </row>
    <row r="45" spans="2:6" x14ac:dyDescent="0.25">
      <c r="B45" s="111" t="s">
        <v>30</v>
      </c>
      <c r="C45" s="114">
        <v>2108</v>
      </c>
      <c r="D45" s="114">
        <v>1811</v>
      </c>
      <c r="E45" s="114">
        <v>242</v>
      </c>
      <c r="F45" s="85">
        <v>4161</v>
      </c>
    </row>
    <row r="46" spans="2:6" x14ac:dyDescent="0.25">
      <c r="B46" s="111" t="s">
        <v>31</v>
      </c>
      <c r="C46" s="114">
        <v>1166</v>
      </c>
      <c r="D46" s="114">
        <v>607</v>
      </c>
      <c r="E46" s="114">
        <v>18</v>
      </c>
      <c r="F46" s="85">
        <v>1791</v>
      </c>
    </row>
    <row r="47" spans="2:6" x14ac:dyDescent="0.25">
      <c r="B47" s="111" t="s">
        <v>32</v>
      </c>
      <c r="C47" s="114">
        <v>2417</v>
      </c>
      <c r="D47" s="114">
        <v>1521</v>
      </c>
      <c r="E47" s="114">
        <v>51</v>
      </c>
      <c r="F47" s="85">
        <v>3989</v>
      </c>
    </row>
    <row r="48" spans="2:6" x14ac:dyDescent="0.25">
      <c r="B48" s="111" t="s">
        <v>33</v>
      </c>
      <c r="C48" s="114">
        <v>5184</v>
      </c>
      <c r="D48" s="114">
        <v>3432</v>
      </c>
      <c r="E48" s="114">
        <v>11860</v>
      </c>
      <c r="F48" s="85">
        <v>20476</v>
      </c>
    </row>
    <row r="49" spans="2:9" x14ac:dyDescent="0.25">
      <c r="B49" s="111" t="s">
        <v>34</v>
      </c>
      <c r="C49" s="114">
        <v>4746</v>
      </c>
      <c r="D49" s="114">
        <v>4136</v>
      </c>
      <c r="E49" s="114">
        <v>908</v>
      </c>
      <c r="F49" s="85">
        <v>9790</v>
      </c>
    </row>
    <row r="50" spans="2:9" x14ac:dyDescent="0.25">
      <c r="B50" s="111" t="s">
        <v>35</v>
      </c>
      <c r="C50" s="114">
        <v>4226</v>
      </c>
      <c r="D50" s="114">
        <v>3974</v>
      </c>
      <c r="E50" s="114">
        <v>639</v>
      </c>
      <c r="F50" s="85">
        <v>8839</v>
      </c>
    </row>
    <row r="51" spans="2:9" x14ac:dyDescent="0.25">
      <c r="B51" s="111" t="s">
        <v>36</v>
      </c>
      <c r="C51" s="114">
        <v>7364</v>
      </c>
      <c r="D51" s="114">
        <v>4437</v>
      </c>
      <c r="E51" s="114">
        <v>1767</v>
      </c>
      <c r="F51" s="85">
        <v>13568</v>
      </c>
    </row>
    <row r="52" spans="2:9" x14ac:dyDescent="0.25">
      <c r="B52" s="111" t="s">
        <v>37</v>
      </c>
      <c r="C52" s="114">
        <v>2535</v>
      </c>
      <c r="D52" s="114">
        <v>4224</v>
      </c>
      <c r="E52" s="114">
        <v>26</v>
      </c>
      <c r="F52" s="85">
        <v>6785</v>
      </c>
    </row>
    <row r="53" spans="2:9" x14ac:dyDescent="0.25">
      <c r="B53" s="111" t="s">
        <v>38</v>
      </c>
      <c r="C53" s="114">
        <v>1551</v>
      </c>
      <c r="D53" s="114">
        <v>1196</v>
      </c>
      <c r="E53" s="114">
        <v>30</v>
      </c>
      <c r="F53" s="85">
        <v>2777</v>
      </c>
    </row>
    <row r="54" spans="2:9" x14ac:dyDescent="0.25">
      <c r="B54" s="111" t="s">
        <v>39</v>
      </c>
      <c r="C54" s="114">
        <v>3179</v>
      </c>
      <c r="D54" s="114">
        <v>3548</v>
      </c>
      <c r="E54" s="114">
        <v>1956</v>
      </c>
      <c r="F54" s="85">
        <v>8683</v>
      </c>
    </row>
    <row r="55" spans="2:9" x14ac:dyDescent="0.25">
      <c r="B55" s="111" t="s">
        <v>68</v>
      </c>
      <c r="C55" s="114">
        <v>355</v>
      </c>
      <c r="D55" s="114">
        <v>450</v>
      </c>
      <c r="E55" s="114">
        <v>20</v>
      </c>
      <c r="F55" s="85">
        <v>825</v>
      </c>
    </row>
    <row r="56" spans="2:9" x14ac:dyDescent="0.25">
      <c r="B56" s="111" t="s">
        <v>41</v>
      </c>
      <c r="C56" s="114">
        <v>745</v>
      </c>
      <c r="D56" s="114">
        <v>511</v>
      </c>
      <c r="E56" s="114">
        <v>723</v>
      </c>
      <c r="F56" s="85">
        <v>1979</v>
      </c>
    </row>
    <row r="57" spans="2:9" x14ac:dyDescent="0.25">
      <c r="B57" s="111" t="s">
        <v>42</v>
      </c>
      <c r="C57" s="114">
        <v>66853</v>
      </c>
      <c r="D57" s="114">
        <v>65792</v>
      </c>
      <c r="E57" s="114">
        <v>12605</v>
      </c>
      <c r="F57" s="85">
        <v>145250</v>
      </c>
    </row>
    <row r="58" spans="2:9" ht="24.75" customHeight="1" x14ac:dyDescent="0.25">
      <c r="B58" s="110" t="s">
        <v>107</v>
      </c>
      <c r="C58" s="82">
        <v>104410</v>
      </c>
      <c r="D58" s="82">
        <v>97123</v>
      </c>
      <c r="E58" s="82">
        <v>31132</v>
      </c>
      <c r="F58" s="82">
        <v>232665</v>
      </c>
    </row>
    <row r="59" spans="2:9" ht="24" customHeight="1" x14ac:dyDescent="0.25">
      <c r="B59" s="115" t="s">
        <v>99</v>
      </c>
      <c r="C59" s="82"/>
      <c r="D59" s="82"/>
      <c r="E59" s="82"/>
      <c r="F59" s="82"/>
    </row>
    <row r="60" spans="2:9" x14ac:dyDescent="0.25">
      <c r="B60" s="111" t="s">
        <v>28</v>
      </c>
      <c r="C60" s="112">
        <v>36</v>
      </c>
      <c r="D60" s="112">
        <v>17</v>
      </c>
      <c r="E60" s="112">
        <v>10</v>
      </c>
      <c r="F60" s="85">
        <v>63</v>
      </c>
      <c r="G60" s="618"/>
      <c r="I60" s="398"/>
    </row>
    <row r="61" spans="2:9" x14ac:dyDescent="0.25">
      <c r="B61" s="111" t="s">
        <v>29</v>
      </c>
      <c r="C61" s="112">
        <v>38</v>
      </c>
      <c r="D61" s="112">
        <v>32</v>
      </c>
      <c r="E61" s="112">
        <v>6</v>
      </c>
      <c r="F61" s="85">
        <v>76</v>
      </c>
      <c r="G61" s="618"/>
      <c r="I61" s="398"/>
    </row>
    <row r="62" spans="2:9" x14ac:dyDescent="0.25">
      <c r="B62" s="111" t="s">
        <v>30</v>
      </c>
      <c r="C62" s="112">
        <v>27</v>
      </c>
      <c r="D62" s="112">
        <v>64</v>
      </c>
      <c r="E62" s="112">
        <v>5</v>
      </c>
      <c r="F62" s="85">
        <v>96</v>
      </c>
      <c r="G62" s="618"/>
      <c r="H62" s="617"/>
      <c r="I62" s="398"/>
    </row>
    <row r="63" spans="2:9" x14ac:dyDescent="0.25">
      <c r="B63" s="111" t="s">
        <v>31</v>
      </c>
      <c r="C63" s="112">
        <v>109</v>
      </c>
      <c r="D63" s="112">
        <v>37</v>
      </c>
      <c r="E63" s="112">
        <v>0</v>
      </c>
      <c r="F63" s="85">
        <v>146</v>
      </c>
      <c r="G63" s="618"/>
      <c r="I63" s="398"/>
    </row>
    <row r="64" spans="2:9" x14ac:dyDescent="0.25">
      <c r="B64" s="111" t="s">
        <v>32</v>
      </c>
      <c r="C64" s="112">
        <v>99</v>
      </c>
      <c r="D64" s="112">
        <v>21</v>
      </c>
      <c r="E64" s="112">
        <v>1</v>
      </c>
      <c r="F64" s="85">
        <v>121</v>
      </c>
      <c r="G64" s="618"/>
      <c r="I64" s="398"/>
    </row>
    <row r="65" spans="2:9" x14ac:dyDescent="0.25">
      <c r="B65" s="111" t="s">
        <v>33</v>
      </c>
      <c r="C65" s="112">
        <v>139</v>
      </c>
      <c r="D65" s="112">
        <v>54</v>
      </c>
      <c r="E65" s="112">
        <v>321</v>
      </c>
      <c r="F65" s="85">
        <v>514</v>
      </c>
      <c r="G65" s="618"/>
      <c r="I65" s="398"/>
    </row>
    <row r="66" spans="2:9" x14ac:dyDescent="0.25">
      <c r="B66" s="111" t="s">
        <v>34</v>
      </c>
      <c r="C66" s="112">
        <v>79</v>
      </c>
      <c r="D66" s="112">
        <v>59</v>
      </c>
      <c r="E66" s="112">
        <v>153</v>
      </c>
      <c r="F66" s="85">
        <v>291</v>
      </c>
      <c r="G66" s="618"/>
      <c r="I66" s="398"/>
    </row>
    <row r="67" spans="2:9" x14ac:dyDescent="0.25">
      <c r="B67" s="111" t="s">
        <v>35</v>
      </c>
      <c r="C67" s="112">
        <v>116</v>
      </c>
      <c r="D67" s="112">
        <v>94</v>
      </c>
      <c r="E67" s="112">
        <v>37</v>
      </c>
      <c r="F67" s="85">
        <v>247</v>
      </c>
      <c r="G67" s="618"/>
      <c r="I67" s="398"/>
    </row>
    <row r="68" spans="2:9" x14ac:dyDescent="0.25">
      <c r="B68" s="111" t="s">
        <v>36</v>
      </c>
      <c r="C68" s="112">
        <v>282</v>
      </c>
      <c r="D68" s="112">
        <v>118</v>
      </c>
      <c r="E68" s="112">
        <v>82</v>
      </c>
      <c r="F68" s="85">
        <v>482</v>
      </c>
      <c r="G68" s="618"/>
      <c r="I68" s="398"/>
    </row>
    <row r="69" spans="2:9" x14ac:dyDescent="0.25">
      <c r="B69" s="111" t="s">
        <v>37</v>
      </c>
      <c r="C69" s="112">
        <v>109</v>
      </c>
      <c r="D69" s="112">
        <v>89</v>
      </c>
      <c r="E69" s="112">
        <v>2</v>
      </c>
      <c r="F69" s="85">
        <v>200</v>
      </c>
      <c r="G69" s="618"/>
      <c r="I69" s="398"/>
    </row>
    <row r="70" spans="2:9" x14ac:dyDescent="0.25">
      <c r="B70" s="111" t="s">
        <v>38</v>
      </c>
      <c r="C70" s="112">
        <v>74</v>
      </c>
      <c r="D70" s="112">
        <v>105</v>
      </c>
      <c r="E70" s="112">
        <v>2</v>
      </c>
      <c r="F70" s="85">
        <v>181</v>
      </c>
      <c r="G70" s="618"/>
      <c r="I70" s="398"/>
    </row>
    <row r="71" spans="2:9" x14ac:dyDescent="0.25">
      <c r="B71" s="111" t="s">
        <v>39</v>
      </c>
      <c r="C71" s="112">
        <v>138</v>
      </c>
      <c r="D71" s="112">
        <v>159</v>
      </c>
      <c r="E71" s="112">
        <v>370</v>
      </c>
      <c r="F71" s="85">
        <v>667</v>
      </c>
      <c r="G71" s="618"/>
      <c r="I71" s="398"/>
    </row>
    <row r="72" spans="2:9" x14ac:dyDescent="0.25">
      <c r="B72" s="111" t="s">
        <v>68</v>
      </c>
      <c r="C72" s="112">
        <v>8</v>
      </c>
      <c r="D72" s="112">
        <v>53</v>
      </c>
      <c r="E72" s="112">
        <v>0</v>
      </c>
      <c r="F72" s="85">
        <v>61</v>
      </c>
      <c r="G72" s="618"/>
      <c r="I72" s="398"/>
    </row>
    <row r="73" spans="2:9" x14ac:dyDescent="0.25">
      <c r="B73" s="111" t="s">
        <v>41</v>
      </c>
      <c r="C73" s="112">
        <v>12</v>
      </c>
      <c r="D73" s="112">
        <v>23</v>
      </c>
      <c r="E73" s="112">
        <v>45</v>
      </c>
      <c r="F73" s="85">
        <v>80</v>
      </c>
      <c r="G73" s="618"/>
      <c r="I73" s="398"/>
    </row>
    <row r="74" spans="2:9" x14ac:dyDescent="0.25">
      <c r="B74" s="111" t="s">
        <v>42</v>
      </c>
      <c r="C74" s="112">
        <v>1085</v>
      </c>
      <c r="D74" s="112">
        <v>1460</v>
      </c>
      <c r="E74" s="112">
        <v>396</v>
      </c>
      <c r="F74" s="85">
        <v>2941</v>
      </c>
      <c r="G74" s="618"/>
      <c r="I74" s="398"/>
    </row>
    <row r="75" spans="2:9" ht="24.75" customHeight="1" x14ac:dyDescent="0.25">
      <c r="B75" s="115" t="s">
        <v>696</v>
      </c>
      <c r="C75" s="82">
        <v>2351</v>
      </c>
      <c r="D75" s="82">
        <v>2385</v>
      </c>
      <c r="E75" s="82">
        <v>1430</v>
      </c>
      <c r="F75" s="82">
        <v>6166</v>
      </c>
      <c r="G75" s="618"/>
    </row>
    <row r="76" spans="2:9" ht="48.75" customHeight="1" x14ac:dyDescent="0.25">
      <c r="B76" s="1676" t="s">
        <v>102</v>
      </c>
      <c r="C76" s="1676"/>
      <c r="D76" s="1676"/>
      <c r="E76" s="1676"/>
      <c r="F76" s="1676"/>
    </row>
    <row r="77" spans="2:9" ht="17.25" customHeight="1" x14ac:dyDescent="0.25">
      <c r="B77" s="1669" t="s">
        <v>103</v>
      </c>
      <c r="C77" s="1669"/>
      <c r="D77" s="1669"/>
      <c r="E77" s="1669"/>
      <c r="F77" s="1669"/>
    </row>
    <row r="78" spans="2:9" ht="42.75" customHeight="1" x14ac:dyDescent="0.25">
      <c r="B78" s="1669" t="s">
        <v>2032</v>
      </c>
      <c r="C78" s="1669"/>
      <c r="D78" s="1669"/>
      <c r="E78" s="1669"/>
      <c r="F78" s="1669"/>
    </row>
  </sheetData>
  <mergeCells count="7">
    <mergeCell ref="B78:F78"/>
    <mergeCell ref="B2:F2"/>
    <mergeCell ref="B3:F3"/>
    <mergeCell ref="B4:F4"/>
    <mergeCell ref="C6:E6"/>
    <mergeCell ref="B76:F76"/>
    <mergeCell ref="B77:F77"/>
  </mergeCells>
  <hyperlinks>
    <hyperlink ref="G2" location="'Indice Total '!A61" display="Volver"/>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91"/>
  <sheetViews>
    <sheetView showGridLines="0" workbookViewId="0"/>
  </sheetViews>
  <sheetFormatPr baseColWidth="10" defaultRowHeight="12.75" x14ac:dyDescent="0.25"/>
  <cols>
    <col min="1" max="1" width="22.7109375" style="2" customWidth="1"/>
    <col min="2" max="2" width="69.7109375" style="2" customWidth="1"/>
    <col min="3" max="3" width="11.42578125" style="2"/>
    <col min="4" max="4" width="15.7109375" style="2" customWidth="1"/>
    <col min="5" max="10" width="11.42578125" style="2"/>
    <col min="11" max="11" width="12.28515625" style="2" customWidth="1"/>
    <col min="12" max="16384" width="11.42578125" style="2"/>
  </cols>
  <sheetData>
    <row r="1" spans="2:7" ht="46.5" customHeight="1" x14ac:dyDescent="0.25"/>
    <row r="2" spans="2:7" ht="18" x14ac:dyDescent="0.25">
      <c r="B2" s="1599" t="s">
        <v>118</v>
      </c>
      <c r="C2" s="1599"/>
      <c r="D2" s="1599"/>
      <c r="E2" s="1599"/>
      <c r="F2" s="1599"/>
      <c r="G2" s="1" t="s">
        <v>2</v>
      </c>
    </row>
    <row r="3" spans="2:7" ht="38.25" customHeight="1" x14ac:dyDescent="0.25">
      <c r="B3" s="1671" t="s">
        <v>838</v>
      </c>
      <c r="C3" s="1671"/>
      <c r="D3" s="1671"/>
      <c r="E3" s="1671"/>
      <c r="F3" s="1671"/>
    </row>
    <row r="4" spans="2:7" ht="13.5" customHeight="1" thickBot="1" x14ac:dyDescent="0.3">
      <c r="B4" s="1671">
        <v>2015</v>
      </c>
      <c r="C4" s="1671"/>
      <c r="D4" s="1671"/>
      <c r="E4" s="1671"/>
      <c r="F4" s="1671"/>
    </row>
    <row r="5" spans="2:7" ht="13.5" customHeight="1" x14ac:dyDescent="0.25">
      <c r="B5" s="441"/>
      <c r="C5" s="441"/>
      <c r="D5" s="441"/>
      <c r="E5" s="441"/>
      <c r="F5" s="441"/>
    </row>
    <row r="6" spans="2:7" ht="15.75" x14ac:dyDescent="0.25">
      <c r="B6" s="109"/>
      <c r="C6" s="1675" t="s">
        <v>14</v>
      </c>
      <c r="D6" s="1675"/>
      <c r="E6" s="1675"/>
      <c r="F6" s="109"/>
    </row>
    <row r="7" spans="2:7" ht="22.5" customHeight="1" x14ac:dyDescent="0.25">
      <c r="B7" s="539" t="s">
        <v>13</v>
      </c>
      <c r="C7" s="539" t="s">
        <v>15</v>
      </c>
      <c r="D7" s="539" t="s">
        <v>16</v>
      </c>
      <c r="E7" s="539" t="s">
        <v>17</v>
      </c>
      <c r="F7" s="539" t="s">
        <v>18</v>
      </c>
    </row>
    <row r="8" spans="2:7" ht="17.25" x14ac:dyDescent="0.25">
      <c r="B8" s="110" t="s">
        <v>93</v>
      </c>
      <c r="C8" s="82"/>
      <c r="D8" s="82"/>
      <c r="E8" s="82"/>
      <c r="F8" s="82"/>
    </row>
    <row r="9" spans="2:7" ht="15" x14ac:dyDescent="0.25">
      <c r="B9" s="502" t="s">
        <v>773</v>
      </c>
      <c r="C9" s="394">
        <v>7401</v>
      </c>
      <c r="D9" s="394">
        <v>5922</v>
      </c>
      <c r="E9" s="394">
        <v>2166</v>
      </c>
      <c r="F9" s="85">
        <v>15489</v>
      </c>
    </row>
    <row r="10" spans="2:7" ht="15" x14ac:dyDescent="0.25">
      <c r="B10" s="502" t="s">
        <v>758</v>
      </c>
      <c r="C10" s="394">
        <v>897</v>
      </c>
      <c r="D10" s="394">
        <v>648</v>
      </c>
      <c r="E10" s="394">
        <v>363</v>
      </c>
      <c r="F10" s="85">
        <v>1908</v>
      </c>
    </row>
    <row r="11" spans="2:7" ht="15" x14ac:dyDescent="0.25">
      <c r="B11" s="502" t="s">
        <v>774</v>
      </c>
      <c r="C11" s="394">
        <v>444</v>
      </c>
      <c r="D11" s="394">
        <v>397</v>
      </c>
      <c r="E11" s="394">
        <v>77</v>
      </c>
      <c r="F11" s="85">
        <v>918</v>
      </c>
    </row>
    <row r="12" spans="2:7" ht="15" x14ac:dyDescent="0.25">
      <c r="B12" s="502" t="s">
        <v>775</v>
      </c>
      <c r="C12" s="394">
        <v>13206</v>
      </c>
      <c r="D12" s="394">
        <v>10471</v>
      </c>
      <c r="E12" s="394">
        <v>3941</v>
      </c>
      <c r="F12" s="85">
        <v>27618</v>
      </c>
    </row>
    <row r="13" spans="2:7" ht="15" x14ac:dyDescent="0.25">
      <c r="B13" s="502" t="s">
        <v>776</v>
      </c>
      <c r="C13" s="394">
        <v>259</v>
      </c>
      <c r="D13" s="394">
        <v>204</v>
      </c>
      <c r="E13" s="394">
        <v>31</v>
      </c>
      <c r="F13" s="85">
        <v>494</v>
      </c>
    </row>
    <row r="14" spans="2:7" ht="15" x14ac:dyDescent="0.25">
      <c r="B14" s="502" t="s">
        <v>19</v>
      </c>
      <c r="C14" s="394">
        <v>6598</v>
      </c>
      <c r="D14" s="394">
        <v>17226</v>
      </c>
      <c r="E14" s="394">
        <v>2677</v>
      </c>
      <c r="F14" s="85">
        <v>26501</v>
      </c>
    </row>
    <row r="15" spans="2:7" ht="15" x14ac:dyDescent="0.25">
      <c r="B15" s="502" t="s">
        <v>777</v>
      </c>
      <c r="C15" s="394">
        <v>14966</v>
      </c>
      <c r="D15" s="394">
        <v>8999</v>
      </c>
      <c r="E15" s="394">
        <v>2051</v>
      </c>
      <c r="F15" s="85">
        <v>26016</v>
      </c>
    </row>
    <row r="16" spans="2:7" ht="15" x14ac:dyDescent="0.25">
      <c r="B16" s="502" t="s">
        <v>778</v>
      </c>
      <c r="C16" s="394">
        <v>5805</v>
      </c>
      <c r="D16" s="394">
        <v>3076</v>
      </c>
      <c r="E16" s="394">
        <v>1718</v>
      </c>
      <c r="F16" s="85">
        <v>10599</v>
      </c>
    </row>
    <row r="17" spans="2:6" ht="15" x14ac:dyDescent="0.25">
      <c r="B17" s="502" t="s">
        <v>779</v>
      </c>
      <c r="C17" s="394">
        <v>5821</v>
      </c>
      <c r="D17" s="394">
        <v>8500</v>
      </c>
      <c r="E17" s="394">
        <v>3319</v>
      </c>
      <c r="F17" s="85">
        <v>17640</v>
      </c>
    </row>
    <row r="18" spans="2:6" ht="15" x14ac:dyDescent="0.25">
      <c r="B18" s="502" t="s">
        <v>780</v>
      </c>
      <c r="C18" s="394">
        <v>637</v>
      </c>
      <c r="D18" s="394">
        <v>1081</v>
      </c>
      <c r="E18" s="394">
        <v>207</v>
      </c>
      <c r="F18" s="85">
        <v>1925</v>
      </c>
    </row>
    <row r="19" spans="2:6" ht="15" x14ac:dyDescent="0.25">
      <c r="B19" s="502" t="s">
        <v>781</v>
      </c>
      <c r="C19" s="394">
        <v>9672</v>
      </c>
      <c r="D19" s="394">
        <v>9884</v>
      </c>
      <c r="E19" s="394">
        <v>2756</v>
      </c>
      <c r="F19" s="85">
        <v>22312</v>
      </c>
    </row>
    <row r="20" spans="2:6" ht="15" x14ac:dyDescent="0.25">
      <c r="B20" s="502" t="s">
        <v>782</v>
      </c>
      <c r="C20" s="394">
        <v>3697</v>
      </c>
      <c r="D20" s="394">
        <v>3428</v>
      </c>
      <c r="E20" s="394">
        <v>1726</v>
      </c>
      <c r="F20" s="85">
        <v>8851</v>
      </c>
    </row>
    <row r="21" spans="2:6" ht="15" x14ac:dyDescent="0.25">
      <c r="B21" s="502" t="s">
        <v>783</v>
      </c>
      <c r="C21" s="394">
        <v>3858</v>
      </c>
      <c r="D21" s="394">
        <v>2128</v>
      </c>
      <c r="E21" s="394">
        <v>1015</v>
      </c>
      <c r="F21" s="85">
        <v>7001</v>
      </c>
    </row>
    <row r="22" spans="2:6" ht="15" x14ac:dyDescent="0.25">
      <c r="B22" s="502" t="s">
        <v>784</v>
      </c>
      <c r="C22" s="394">
        <v>2394</v>
      </c>
      <c r="D22" s="394">
        <v>869</v>
      </c>
      <c r="E22" s="394">
        <v>990</v>
      </c>
      <c r="F22" s="85">
        <v>4253</v>
      </c>
    </row>
    <row r="23" spans="2:6" ht="15" x14ac:dyDescent="0.25">
      <c r="B23" s="502" t="s">
        <v>785</v>
      </c>
      <c r="C23" s="394">
        <v>4336</v>
      </c>
      <c r="D23" s="394">
        <v>2177</v>
      </c>
      <c r="E23" s="394">
        <v>1218</v>
      </c>
      <c r="F23" s="85">
        <v>7731</v>
      </c>
    </row>
    <row r="24" spans="2:6" ht="15" x14ac:dyDescent="0.25">
      <c r="B24" s="502" t="s">
        <v>786</v>
      </c>
      <c r="C24" s="394">
        <v>278</v>
      </c>
      <c r="D24" s="394">
        <v>358</v>
      </c>
      <c r="E24" s="394">
        <v>131</v>
      </c>
      <c r="F24" s="85">
        <v>767</v>
      </c>
    </row>
    <row r="25" spans="2:6" ht="15" x14ac:dyDescent="0.25">
      <c r="B25" s="502" t="s">
        <v>787</v>
      </c>
      <c r="C25" s="394">
        <v>1</v>
      </c>
      <c r="D25" s="394">
        <v>12</v>
      </c>
      <c r="E25" s="394"/>
      <c r="F25" s="85">
        <v>13</v>
      </c>
    </row>
    <row r="26" spans="2:6" ht="22.5" customHeight="1" x14ac:dyDescent="0.25">
      <c r="B26" s="110" t="s">
        <v>125</v>
      </c>
      <c r="C26" s="82">
        <v>80270</v>
      </c>
      <c r="D26" s="82">
        <v>75380</v>
      </c>
      <c r="E26" s="82">
        <v>24386</v>
      </c>
      <c r="F26" s="82">
        <v>180036</v>
      </c>
    </row>
    <row r="27" spans="2:6" ht="21" customHeight="1" x14ac:dyDescent="0.25">
      <c r="B27" s="110" t="s">
        <v>839</v>
      </c>
      <c r="C27" s="82"/>
      <c r="D27" s="82"/>
      <c r="E27" s="82"/>
      <c r="F27" s="82"/>
    </row>
    <row r="28" spans="2:6" ht="15" x14ac:dyDescent="0.25">
      <c r="B28" s="502" t="s">
        <v>773</v>
      </c>
      <c r="C28" s="394">
        <v>824</v>
      </c>
      <c r="D28" s="394">
        <v>525</v>
      </c>
      <c r="E28" s="394">
        <v>296</v>
      </c>
      <c r="F28" s="85">
        <v>1645</v>
      </c>
    </row>
    <row r="29" spans="2:6" ht="15" x14ac:dyDescent="0.25">
      <c r="B29" s="502" t="s">
        <v>758</v>
      </c>
      <c r="C29" s="394">
        <v>129</v>
      </c>
      <c r="D29" s="394">
        <v>66</v>
      </c>
      <c r="E29" s="394">
        <v>40</v>
      </c>
      <c r="F29" s="85">
        <v>235</v>
      </c>
    </row>
    <row r="30" spans="2:6" ht="15" x14ac:dyDescent="0.25">
      <c r="B30" s="502" t="s">
        <v>774</v>
      </c>
      <c r="C30" s="394">
        <v>122</v>
      </c>
      <c r="D30" s="394">
        <v>58</v>
      </c>
      <c r="E30" s="394">
        <v>23</v>
      </c>
      <c r="F30" s="85">
        <v>203</v>
      </c>
    </row>
    <row r="31" spans="2:6" ht="15" x14ac:dyDescent="0.25">
      <c r="B31" s="502" t="s">
        <v>775</v>
      </c>
      <c r="C31" s="394">
        <v>2648</v>
      </c>
      <c r="D31" s="394">
        <v>1739</v>
      </c>
      <c r="E31" s="394">
        <v>854</v>
      </c>
      <c r="F31" s="85">
        <v>5241</v>
      </c>
    </row>
    <row r="32" spans="2:6" ht="15" x14ac:dyDescent="0.25">
      <c r="B32" s="502" t="s">
        <v>776</v>
      </c>
      <c r="C32" s="394">
        <v>71</v>
      </c>
      <c r="D32" s="394">
        <v>68</v>
      </c>
      <c r="E32" s="394">
        <v>18</v>
      </c>
      <c r="F32" s="85">
        <v>157</v>
      </c>
    </row>
    <row r="33" spans="2:6" ht="15" x14ac:dyDescent="0.25">
      <c r="B33" s="502" t="s">
        <v>19</v>
      </c>
      <c r="C33" s="394">
        <v>1246</v>
      </c>
      <c r="D33" s="394">
        <v>4276</v>
      </c>
      <c r="E33" s="394">
        <v>674</v>
      </c>
      <c r="F33" s="85">
        <v>6196</v>
      </c>
    </row>
    <row r="34" spans="2:6" ht="15" x14ac:dyDescent="0.25">
      <c r="B34" s="502" t="s">
        <v>777</v>
      </c>
      <c r="C34" s="394">
        <v>4512</v>
      </c>
      <c r="D34" s="394">
        <v>2752</v>
      </c>
      <c r="E34" s="394">
        <v>484</v>
      </c>
      <c r="F34" s="85">
        <v>7748</v>
      </c>
    </row>
    <row r="35" spans="2:6" ht="15" x14ac:dyDescent="0.25">
      <c r="B35" s="502" t="s">
        <v>778</v>
      </c>
      <c r="C35" s="394">
        <v>1492</v>
      </c>
      <c r="D35" s="394">
        <v>591</v>
      </c>
      <c r="E35" s="394">
        <v>406</v>
      </c>
      <c r="F35" s="85">
        <v>2489</v>
      </c>
    </row>
    <row r="36" spans="2:6" ht="15" x14ac:dyDescent="0.25">
      <c r="B36" s="502" t="s">
        <v>779</v>
      </c>
      <c r="C36" s="394">
        <v>1424</v>
      </c>
      <c r="D36" s="394">
        <v>1720</v>
      </c>
      <c r="E36" s="394">
        <v>609</v>
      </c>
      <c r="F36" s="85">
        <v>3753</v>
      </c>
    </row>
    <row r="37" spans="2:6" ht="15" x14ac:dyDescent="0.25">
      <c r="B37" s="502" t="s">
        <v>780</v>
      </c>
      <c r="C37" s="394">
        <v>636</v>
      </c>
      <c r="D37" s="394">
        <v>1176</v>
      </c>
      <c r="E37" s="394">
        <v>244</v>
      </c>
      <c r="F37" s="85">
        <v>2056</v>
      </c>
    </row>
    <row r="38" spans="2:6" ht="15" x14ac:dyDescent="0.25">
      <c r="B38" s="502" t="s">
        <v>781</v>
      </c>
      <c r="C38" s="394">
        <v>4475</v>
      </c>
      <c r="D38" s="394">
        <v>4692</v>
      </c>
      <c r="E38" s="394">
        <v>1057</v>
      </c>
      <c r="F38" s="85">
        <v>10224</v>
      </c>
    </row>
    <row r="39" spans="2:6" ht="15" x14ac:dyDescent="0.25">
      <c r="B39" s="502" t="s">
        <v>782</v>
      </c>
      <c r="C39" s="394">
        <v>1572</v>
      </c>
      <c r="D39" s="394">
        <v>1299</v>
      </c>
      <c r="E39" s="394">
        <v>621</v>
      </c>
      <c r="F39" s="85">
        <v>3492</v>
      </c>
    </row>
    <row r="40" spans="2:6" ht="15" x14ac:dyDescent="0.25">
      <c r="B40" s="502" t="s">
        <v>783</v>
      </c>
      <c r="C40" s="394">
        <v>1788</v>
      </c>
      <c r="D40" s="394">
        <v>1044</v>
      </c>
      <c r="E40" s="394">
        <v>434</v>
      </c>
      <c r="F40" s="85">
        <v>3266</v>
      </c>
    </row>
    <row r="41" spans="2:6" ht="17.100000000000001" customHeight="1" x14ac:dyDescent="0.25">
      <c r="B41" s="502" t="s">
        <v>784</v>
      </c>
      <c r="C41" s="394">
        <v>1521</v>
      </c>
      <c r="D41" s="394">
        <v>742</v>
      </c>
      <c r="E41" s="394">
        <v>556</v>
      </c>
      <c r="F41" s="85">
        <v>2819</v>
      </c>
    </row>
    <row r="42" spans="2:6" ht="17.100000000000001" customHeight="1" x14ac:dyDescent="0.25">
      <c r="B42" s="502" t="s">
        <v>785</v>
      </c>
      <c r="C42" s="394">
        <v>1545</v>
      </c>
      <c r="D42" s="394">
        <v>852</v>
      </c>
      <c r="E42" s="394">
        <v>387</v>
      </c>
      <c r="F42" s="85">
        <v>2784</v>
      </c>
    </row>
    <row r="43" spans="2:6" ht="17.100000000000001" customHeight="1" x14ac:dyDescent="0.25">
      <c r="B43" s="502" t="s">
        <v>786</v>
      </c>
      <c r="C43" s="394">
        <v>135</v>
      </c>
      <c r="D43" s="394">
        <v>141</v>
      </c>
      <c r="E43" s="394">
        <v>43</v>
      </c>
      <c r="F43" s="85">
        <v>319</v>
      </c>
    </row>
    <row r="44" spans="2:6" ht="17.100000000000001" customHeight="1" x14ac:dyDescent="0.25">
      <c r="B44" s="502" t="s">
        <v>787</v>
      </c>
      <c r="C44" s="394">
        <v>0</v>
      </c>
      <c r="D44" s="394">
        <v>2</v>
      </c>
      <c r="E44" s="394"/>
      <c r="F44" s="85">
        <v>2</v>
      </c>
    </row>
    <row r="45" spans="2:6" ht="19.5" customHeight="1" x14ac:dyDescent="0.25">
      <c r="B45" s="110" t="s">
        <v>126</v>
      </c>
      <c r="C45" s="82">
        <v>24140</v>
      </c>
      <c r="D45" s="82">
        <v>21743</v>
      </c>
      <c r="E45" s="82">
        <v>6746</v>
      </c>
      <c r="F45" s="82">
        <v>52629</v>
      </c>
    </row>
    <row r="46" spans="2:6" ht="23.25" customHeight="1" x14ac:dyDescent="0.25">
      <c r="B46" s="110" t="s">
        <v>97</v>
      </c>
      <c r="C46" s="82"/>
      <c r="D46" s="82"/>
      <c r="E46" s="82"/>
      <c r="F46" s="82"/>
    </row>
    <row r="47" spans="2:6" ht="17.100000000000001" customHeight="1" x14ac:dyDescent="0.25">
      <c r="B47" s="502" t="s">
        <v>773</v>
      </c>
      <c r="C47" s="394">
        <v>8225</v>
      </c>
      <c r="D47" s="394">
        <v>6447</v>
      </c>
      <c r="E47" s="394">
        <v>2462</v>
      </c>
      <c r="F47" s="85">
        <v>17134</v>
      </c>
    </row>
    <row r="48" spans="2:6" ht="17.100000000000001" customHeight="1" x14ac:dyDescent="0.25">
      <c r="B48" s="502" t="s">
        <v>758</v>
      </c>
      <c r="C48" s="394">
        <v>1026</v>
      </c>
      <c r="D48" s="394">
        <v>714</v>
      </c>
      <c r="E48" s="394">
        <v>403</v>
      </c>
      <c r="F48" s="85">
        <v>2143</v>
      </c>
    </row>
    <row r="49" spans="2:6" ht="17.100000000000001" customHeight="1" x14ac:dyDescent="0.25">
      <c r="B49" s="502" t="s">
        <v>774</v>
      </c>
      <c r="C49" s="394">
        <v>566</v>
      </c>
      <c r="D49" s="394">
        <v>455</v>
      </c>
      <c r="E49" s="394">
        <v>100</v>
      </c>
      <c r="F49" s="85">
        <v>1121</v>
      </c>
    </row>
    <row r="50" spans="2:6" ht="17.100000000000001" customHeight="1" x14ac:dyDescent="0.25">
      <c r="B50" s="502" t="s">
        <v>775</v>
      </c>
      <c r="C50" s="394">
        <v>15854</v>
      </c>
      <c r="D50" s="394">
        <v>12210</v>
      </c>
      <c r="E50" s="394">
        <v>4795</v>
      </c>
      <c r="F50" s="85">
        <v>32859</v>
      </c>
    </row>
    <row r="51" spans="2:6" ht="17.100000000000001" customHeight="1" x14ac:dyDescent="0.25">
      <c r="B51" s="502" t="s">
        <v>776</v>
      </c>
      <c r="C51" s="394">
        <v>330</v>
      </c>
      <c r="D51" s="394">
        <v>272</v>
      </c>
      <c r="E51" s="394">
        <v>49</v>
      </c>
      <c r="F51" s="85">
        <v>651</v>
      </c>
    </row>
    <row r="52" spans="2:6" ht="17.100000000000001" customHeight="1" x14ac:dyDescent="0.25">
      <c r="B52" s="502" t="s">
        <v>19</v>
      </c>
      <c r="C52" s="394">
        <v>7844</v>
      </c>
      <c r="D52" s="394">
        <v>21502</v>
      </c>
      <c r="E52" s="394">
        <v>3351</v>
      </c>
      <c r="F52" s="85">
        <v>32697</v>
      </c>
    </row>
    <row r="53" spans="2:6" ht="17.100000000000001" customHeight="1" x14ac:dyDescent="0.25">
      <c r="B53" s="502" t="s">
        <v>777</v>
      </c>
      <c r="C53" s="394">
        <v>19478</v>
      </c>
      <c r="D53" s="394">
        <v>11751</v>
      </c>
      <c r="E53" s="394">
        <v>2535</v>
      </c>
      <c r="F53" s="85">
        <v>33764</v>
      </c>
    </row>
    <row r="54" spans="2:6" ht="17.100000000000001" customHeight="1" x14ac:dyDescent="0.25">
      <c r="B54" s="502" t="s">
        <v>778</v>
      </c>
      <c r="C54" s="394">
        <v>7297</v>
      </c>
      <c r="D54" s="394">
        <v>3667</v>
      </c>
      <c r="E54" s="394">
        <v>2124</v>
      </c>
      <c r="F54" s="85">
        <v>13088</v>
      </c>
    </row>
    <row r="55" spans="2:6" ht="17.100000000000001" customHeight="1" x14ac:dyDescent="0.25">
      <c r="B55" s="502" t="s">
        <v>779</v>
      </c>
      <c r="C55" s="394">
        <v>7245</v>
      </c>
      <c r="D55" s="394">
        <v>10220</v>
      </c>
      <c r="E55" s="394">
        <v>3928</v>
      </c>
      <c r="F55" s="85">
        <v>21393</v>
      </c>
    </row>
    <row r="56" spans="2:6" ht="17.100000000000001" customHeight="1" x14ac:dyDescent="0.25">
      <c r="B56" s="502" t="s">
        <v>780</v>
      </c>
      <c r="C56" s="394">
        <v>1273</v>
      </c>
      <c r="D56" s="394">
        <v>2257</v>
      </c>
      <c r="E56" s="394">
        <v>451</v>
      </c>
      <c r="F56" s="85">
        <v>3981</v>
      </c>
    </row>
    <row r="57" spans="2:6" ht="17.100000000000001" customHeight="1" x14ac:dyDescent="0.25">
      <c r="B57" s="502" t="s">
        <v>781</v>
      </c>
      <c r="C57" s="394">
        <v>14147</v>
      </c>
      <c r="D57" s="394">
        <v>14576</v>
      </c>
      <c r="E57" s="394">
        <v>3813</v>
      </c>
      <c r="F57" s="85">
        <v>32536</v>
      </c>
    </row>
    <row r="58" spans="2:6" ht="17.100000000000001" customHeight="1" x14ac:dyDescent="0.25">
      <c r="B58" s="502" t="s">
        <v>782</v>
      </c>
      <c r="C58" s="394">
        <v>5269</v>
      </c>
      <c r="D58" s="394">
        <v>4727</v>
      </c>
      <c r="E58" s="394">
        <v>2347</v>
      </c>
      <c r="F58" s="85">
        <v>12343</v>
      </c>
    </row>
    <row r="59" spans="2:6" ht="17.100000000000001" customHeight="1" x14ac:dyDescent="0.25">
      <c r="B59" s="502" t="s">
        <v>783</v>
      </c>
      <c r="C59" s="394">
        <v>5646</v>
      </c>
      <c r="D59" s="394">
        <v>3172</v>
      </c>
      <c r="E59" s="394">
        <v>1449</v>
      </c>
      <c r="F59" s="85">
        <v>10267</v>
      </c>
    </row>
    <row r="60" spans="2:6" ht="17.100000000000001" customHeight="1" x14ac:dyDescent="0.25">
      <c r="B60" s="502" t="s">
        <v>784</v>
      </c>
      <c r="C60" s="394">
        <v>3915</v>
      </c>
      <c r="D60" s="394">
        <v>1611</v>
      </c>
      <c r="E60" s="394">
        <v>1546</v>
      </c>
      <c r="F60" s="85">
        <v>7072</v>
      </c>
    </row>
    <row r="61" spans="2:6" ht="17.100000000000001" customHeight="1" x14ac:dyDescent="0.25">
      <c r="B61" s="502" t="s">
        <v>785</v>
      </c>
      <c r="C61" s="394">
        <v>5881</v>
      </c>
      <c r="D61" s="394">
        <v>3029</v>
      </c>
      <c r="E61" s="394">
        <v>1605</v>
      </c>
      <c r="F61" s="85">
        <v>10515</v>
      </c>
    </row>
    <row r="62" spans="2:6" ht="17.100000000000001" customHeight="1" x14ac:dyDescent="0.25">
      <c r="B62" s="502" t="s">
        <v>786</v>
      </c>
      <c r="C62" s="394">
        <v>413</v>
      </c>
      <c r="D62" s="394">
        <v>499</v>
      </c>
      <c r="E62" s="394">
        <v>174</v>
      </c>
      <c r="F62" s="85">
        <v>1086</v>
      </c>
    </row>
    <row r="63" spans="2:6" ht="17.100000000000001" customHeight="1" x14ac:dyDescent="0.25">
      <c r="B63" s="502" t="s">
        <v>787</v>
      </c>
      <c r="C63" s="394">
        <v>1</v>
      </c>
      <c r="D63" s="394">
        <v>14</v>
      </c>
      <c r="E63" s="394">
        <v>0</v>
      </c>
      <c r="F63" s="85">
        <v>15</v>
      </c>
    </row>
    <row r="64" spans="2:6" ht="21" customHeight="1" x14ac:dyDescent="0.25">
      <c r="B64" s="110" t="s">
        <v>107</v>
      </c>
      <c r="C64" s="82">
        <v>104410</v>
      </c>
      <c r="D64" s="82">
        <v>97123</v>
      </c>
      <c r="E64" s="82">
        <v>31132</v>
      </c>
      <c r="F64" s="82">
        <v>232665</v>
      </c>
    </row>
    <row r="65" spans="2:6" ht="27.75" customHeight="1" x14ac:dyDescent="0.25">
      <c r="B65" s="115" t="s">
        <v>99</v>
      </c>
      <c r="C65" s="82"/>
      <c r="D65" s="82"/>
      <c r="E65" s="82"/>
      <c r="F65" s="82"/>
    </row>
    <row r="66" spans="2:6" ht="17.100000000000001" customHeight="1" x14ac:dyDescent="0.25">
      <c r="B66" s="502" t="s">
        <v>773</v>
      </c>
      <c r="C66" s="394">
        <v>93</v>
      </c>
      <c r="D66" s="394">
        <v>101</v>
      </c>
      <c r="E66" s="394">
        <v>132</v>
      </c>
      <c r="F66" s="85">
        <v>326</v>
      </c>
    </row>
    <row r="67" spans="2:6" ht="17.100000000000001" customHeight="1" x14ac:dyDescent="0.25">
      <c r="B67" s="502" t="s">
        <v>758</v>
      </c>
      <c r="C67" s="394">
        <v>34</v>
      </c>
      <c r="D67" s="394">
        <v>68</v>
      </c>
      <c r="E67" s="394">
        <v>104</v>
      </c>
      <c r="F67" s="85">
        <v>206</v>
      </c>
    </row>
    <row r="68" spans="2:6" ht="17.100000000000001" customHeight="1" x14ac:dyDescent="0.25">
      <c r="B68" s="502" t="s">
        <v>774</v>
      </c>
      <c r="C68" s="394">
        <v>29</v>
      </c>
      <c r="D68" s="394">
        <v>59</v>
      </c>
      <c r="E68" s="394">
        <v>11</v>
      </c>
      <c r="F68" s="85">
        <v>99</v>
      </c>
    </row>
    <row r="69" spans="2:6" ht="17.100000000000001" customHeight="1" x14ac:dyDescent="0.25">
      <c r="B69" s="502" t="s">
        <v>775</v>
      </c>
      <c r="C69" s="394">
        <v>309</v>
      </c>
      <c r="D69" s="394">
        <v>422</v>
      </c>
      <c r="E69" s="394">
        <v>385</v>
      </c>
      <c r="F69" s="85">
        <v>1116</v>
      </c>
    </row>
    <row r="70" spans="2:6" ht="17.100000000000001" customHeight="1" x14ac:dyDescent="0.25">
      <c r="B70" s="502" t="s">
        <v>776</v>
      </c>
      <c r="C70" s="394">
        <v>9</v>
      </c>
      <c r="D70" s="394">
        <v>11</v>
      </c>
      <c r="E70" s="394">
        <v>0</v>
      </c>
      <c r="F70" s="85">
        <v>20</v>
      </c>
    </row>
    <row r="71" spans="2:6" ht="17.100000000000001" customHeight="1" x14ac:dyDescent="0.25">
      <c r="B71" s="502" t="s">
        <v>19</v>
      </c>
      <c r="C71" s="394">
        <v>58</v>
      </c>
      <c r="D71" s="394">
        <v>403</v>
      </c>
      <c r="E71" s="394">
        <v>49</v>
      </c>
      <c r="F71" s="85">
        <v>510</v>
      </c>
    </row>
    <row r="72" spans="2:6" ht="17.100000000000001" customHeight="1" x14ac:dyDescent="0.25">
      <c r="B72" s="502" t="s">
        <v>777</v>
      </c>
      <c r="C72" s="394">
        <v>350</v>
      </c>
      <c r="D72" s="394">
        <v>219</v>
      </c>
      <c r="E72" s="394">
        <v>73</v>
      </c>
      <c r="F72" s="85">
        <v>642</v>
      </c>
    </row>
    <row r="73" spans="2:6" ht="17.100000000000001" customHeight="1" x14ac:dyDescent="0.25">
      <c r="B73" s="502" t="s">
        <v>778</v>
      </c>
      <c r="C73" s="394">
        <v>126</v>
      </c>
      <c r="D73" s="394">
        <v>72</v>
      </c>
      <c r="E73" s="394">
        <v>62</v>
      </c>
      <c r="F73" s="85">
        <v>260</v>
      </c>
    </row>
    <row r="74" spans="2:6" ht="17.100000000000001" customHeight="1" x14ac:dyDescent="0.25">
      <c r="B74" s="502" t="s">
        <v>779</v>
      </c>
      <c r="C74" s="394">
        <v>83</v>
      </c>
      <c r="D74" s="394">
        <v>195</v>
      </c>
      <c r="E74" s="394">
        <v>126</v>
      </c>
      <c r="F74" s="85">
        <v>404</v>
      </c>
    </row>
    <row r="75" spans="2:6" ht="17.100000000000001" customHeight="1" x14ac:dyDescent="0.25">
      <c r="B75" s="502" t="s">
        <v>780</v>
      </c>
      <c r="C75" s="394">
        <v>45</v>
      </c>
      <c r="D75" s="394">
        <v>65</v>
      </c>
      <c r="E75" s="394">
        <v>36</v>
      </c>
      <c r="F75" s="85">
        <v>146</v>
      </c>
    </row>
    <row r="76" spans="2:6" ht="17.100000000000001" customHeight="1" x14ac:dyDescent="0.25">
      <c r="B76" s="502" t="s">
        <v>781</v>
      </c>
      <c r="C76" s="394">
        <v>206</v>
      </c>
      <c r="D76" s="394">
        <v>273</v>
      </c>
      <c r="E76" s="394">
        <v>129</v>
      </c>
      <c r="F76" s="85">
        <v>608</v>
      </c>
    </row>
    <row r="77" spans="2:6" ht="17.100000000000001" customHeight="1" x14ac:dyDescent="0.25">
      <c r="B77" s="502" t="s">
        <v>782</v>
      </c>
      <c r="C77" s="394">
        <v>355</v>
      </c>
      <c r="D77" s="394">
        <v>220</v>
      </c>
      <c r="E77" s="394">
        <v>156</v>
      </c>
      <c r="F77" s="85">
        <v>731</v>
      </c>
    </row>
    <row r="78" spans="2:6" ht="17.100000000000001" customHeight="1" x14ac:dyDescent="0.25">
      <c r="B78" s="502" t="s">
        <v>783</v>
      </c>
      <c r="C78" s="394">
        <v>276</v>
      </c>
      <c r="D78" s="394">
        <v>109</v>
      </c>
      <c r="E78" s="394">
        <v>65</v>
      </c>
      <c r="F78" s="85">
        <v>450</v>
      </c>
    </row>
    <row r="79" spans="2:6" ht="17.100000000000001" customHeight="1" x14ac:dyDescent="0.25">
      <c r="B79" s="502" t="s">
        <v>784</v>
      </c>
      <c r="C79" s="394">
        <v>233</v>
      </c>
      <c r="D79" s="394">
        <v>86</v>
      </c>
      <c r="E79" s="394">
        <v>64</v>
      </c>
      <c r="F79" s="85">
        <v>383</v>
      </c>
    </row>
    <row r="80" spans="2:6" ht="17.100000000000001" customHeight="1" x14ac:dyDescent="0.25">
      <c r="B80" s="502" t="s">
        <v>785</v>
      </c>
      <c r="C80" s="394">
        <v>142</v>
      </c>
      <c r="D80" s="394">
        <v>76</v>
      </c>
      <c r="E80" s="394">
        <v>37</v>
      </c>
      <c r="F80" s="85">
        <v>255</v>
      </c>
    </row>
    <row r="81" spans="2:6" ht="17.100000000000001" customHeight="1" x14ac:dyDescent="0.25">
      <c r="B81" s="502" t="s">
        <v>786</v>
      </c>
      <c r="C81" s="394">
        <v>3</v>
      </c>
      <c r="D81" s="394">
        <v>6</v>
      </c>
      <c r="E81" s="394">
        <v>1</v>
      </c>
      <c r="F81" s="85">
        <v>10</v>
      </c>
    </row>
    <row r="82" spans="2:6" ht="17.100000000000001" customHeight="1" x14ac:dyDescent="0.25">
      <c r="B82" s="502" t="s">
        <v>787</v>
      </c>
      <c r="C82" s="394">
        <v>0</v>
      </c>
      <c r="D82" s="394">
        <v>0</v>
      </c>
      <c r="E82" s="394">
        <v>0</v>
      </c>
      <c r="F82" s="85">
        <v>0</v>
      </c>
    </row>
    <row r="83" spans="2:6" ht="27" customHeight="1" x14ac:dyDescent="0.25">
      <c r="B83" s="115" t="s">
        <v>696</v>
      </c>
      <c r="C83" s="82">
        <v>2351</v>
      </c>
      <c r="D83" s="82">
        <v>2385</v>
      </c>
      <c r="E83" s="82">
        <v>1430</v>
      </c>
      <c r="F83" s="82">
        <v>6166</v>
      </c>
    </row>
    <row r="84" spans="2:6" ht="39" customHeight="1" x14ac:dyDescent="0.2">
      <c r="B84" s="1676" t="s">
        <v>102</v>
      </c>
      <c r="C84" s="1676"/>
      <c r="D84" s="1676"/>
      <c r="E84" s="1676"/>
      <c r="F84" s="1676"/>
    </row>
    <row r="85" spans="2:6" ht="15" customHeight="1" x14ac:dyDescent="0.2">
      <c r="B85" s="1669" t="s">
        <v>103</v>
      </c>
      <c r="C85" s="1669"/>
      <c r="D85" s="1669"/>
      <c r="E85" s="1669"/>
      <c r="F85" s="1669"/>
    </row>
    <row r="86" spans="2:6" ht="40.5" customHeight="1" x14ac:dyDescent="0.2">
      <c r="B86" s="1669" t="s">
        <v>2032</v>
      </c>
      <c r="C86" s="1669"/>
      <c r="D86" s="1669"/>
      <c r="E86" s="1669"/>
      <c r="F86" s="1669"/>
    </row>
    <row r="87" spans="2:6" ht="24.75" customHeight="1" x14ac:dyDescent="0.2">
      <c r="B87" s="1677"/>
      <c r="C87" s="1677"/>
      <c r="D87" s="1677"/>
      <c r="E87" s="1677"/>
      <c r="F87" s="1677"/>
    </row>
    <row r="88" spans="2:6" ht="24.75" customHeight="1" x14ac:dyDescent="0.2">
      <c r="B88" s="1677"/>
      <c r="C88" s="1677"/>
      <c r="D88" s="1677"/>
      <c r="E88" s="1677"/>
      <c r="F88" s="1677"/>
    </row>
    <row r="89" spans="2:6" ht="26.25" customHeight="1" x14ac:dyDescent="0.2">
      <c r="B89" s="1677"/>
      <c r="C89" s="1677"/>
      <c r="D89" s="1677"/>
      <c r="E89" s="1677"/>
      <c r="F89" s="1677"/>
    </row>
    <row r="91" spans="2:6" x14ac:dyDescent="0.25">
      <c r="B91" s="14"/>
    </row>
  </sheetData>
  <mergeCells count="10">
    <mergeCell ref="B86:F86"/>
    <mergeCell ref="B87:F87"/>
    <mergeCell ref="B88:F88"/>
    <mergeCell ref="B89:F89"/>
    <mergeCell ref="B2:F2"/>
    <mergeCell ref="B3:F3"/>
    <mergeCell ref="B4:F4"/>
    <mergeCell ref="C6:E6"/>
    <mergeCell ref="B84:F84"/>
    <mergeCell ref="B85:F85"/>
  </mergeCells>
  <hyperlinks>
    <hyperlink ref="G2" location="'Indice Total '!A61" display="Volver"/>
  </hyperlinks>
  <pageMargins left="0.70866141732283472" right="0.70866141732283472" top="0.74803149606299213" bottom="0.74803149606299213" header="0.31496062992125984" footer="0.31496062992125984"/>
  <pageSetup scale="45"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88"/>
  <sheetViews>
    <sheetView showGridLines="0" workbookViewId="0"/>
  </sheetViews>
  <sheetFormatPr baseColWidth="10" defaultRowHeight="12.75" x14ac:dyDescent="0.2"/>
  <cols>
    <col min="1" max="1" width="22.85546875" style="992" customWidth="1"/>
    <col min="2" max="2" width="69.42578125" style="992" customWidth="1"/>
    <col min="3" max="3" width="12.7109375" style="992" bestFit="1" customWidth="1"/>
    <col min="4" max="4" width="17" style="992" customWidth="1"/>
    <col min="5" max="5" width="12.7109375" style="992" bestFit="1" customWidth="1"/>
    <col min="6" max="6" width="11.42578125" style="123"/>
    <col min="7" max="10" width="11.42578125" style="992"/>
    <col min="11" max="11" width="12.28515625" style="992" customWidth="1"/>
    <col min="12" max="16384" width="11.42578125" style="992"/>
  </cols>
  <sheetData>
    <row r="1" spans="2:6" ht="48" customHeight="1" x14ac:dyDescent="0.2"/>
    <row r="2" spans="2:6" ht="18" x14ac:dyDescent="0.25">
      <c r="B2" s="1599" t="s">
        <v>719</v>
      </c>
      <c r="C2" s="1599"/>
      <c r="D2" s="1599"/>
      <c r="F2" s="1" t="s">
        <v>2</v>
      </c>
    </row>
    <row r="3" spans="2:6" ht="45.75" customHeight="1" x14ac:dyDescent="0.25">
      <c r="B3" s="1671" t="s">
        <v>840</v>
      </c>
      <c r="C3" s="1671"/>
      <c r="D3" s="1671"/>
      <c r="E3" s="1671"/>
      <c r="F3" s="116"/>
    </row>
    <row r="4" spans="2:6" ht="17.25" customHeight="1" thickBot="1" x14ac:dyDescent="0.3">
      <c r="B4" s="1671">
        <v>2015</v>
      </c>
      <c r="C4" s="1671"/>
      <c r="D4" s="1671"/>
      <c r="E4" s="1671"/>
      <c r="F4" s="116"/>
    </row>
    <row r="5" spans="2:6" x14ac:dyDescent="0.2">
      <c r="B5" s="442"/>
      <c r="C5" s="442"/>
      <c r="D5" s="442"/>
      <c r="E5" s="442"/>
      <c r="F5" s="117"/>
    </row>
    <row r="6" spans="2:6" ht="31.5" customHeight="1" x14ac:dyDescent="0.2">
      <c r="B6" s="539" t="s">
        <v>13</v>
      </c>
      <c r="C6" s="620" t="s">
        <v>23</v>
      </c>
      <c r="D6" s="620" t="s">
        <v>24</v>
      </c>
      <c r="E6" s="539" t="s">
        <v>18</v>
      </c>
      <c r="F6" s="118"/>
    </row>
    <row r="7" spans="2:6" ht="18" customHeight="1" x14ac:dyDescent="0.25">
      <c r="B7" s="110" t="s">
        <v>93</v>
      </c>
      <c r="C7" s="82"/>
      <c r="D7" s="82"/>
      <c r="E7" s="82"/>
      <c r="F7" s="119"/>
    </row>
    <row r="8" spans="2:6" ht="17.25" customHeight="1" x14ac:dyDescent="0.25">
      <c r="B8" s="502" t="s">
        <v>773</v>
      </c>
      <c r="C8" s="120">
        <v>11429</v>
      </c>
      <c r="D8" s="120">
        <v>4060</v>
      </c>
      <c r="E8" s="603">
        <v>15489</v>
      </c>
      <c r="F8" s="119"/>
    </row>
    <row r="9" spans="2:6" ht="17.25" customHeight="1" x14ac:dyDescent="0.25">
      <c r="B9" s="502" t="s">
        <v>758</v>
      </c>
      <c r="C9" s="120">
        <v>1458</v>
      </c>
      <c r="D9" s="120">
        <v>450</v>
      </c>
      <c r="E9" s="603">
        <v>1908</v>
      </c>
      <c r="F9" s="119"/>
    </row>
    <row r="10" spans="2:6" ht="17.25" customHeight="1" x14ac:dyDescent="0.25">
      <c r="B10" s="502" t="s">
        <v>774</v>
      </c>
      <c r="C10" s="120">
        <v>878</v>
      </c>
      <c r="D10" s="120">
        <v>40</v>
      </c>
      <c r="E10" s="603">
        <v>918</v>
      </c>
      <c r="F10" s="119"/>
    </row>
    <row r="11" spans="2:6" ht="17.25" customHeight="1" x14ac:dyDescent="0.25">
      <c r="B11" s="502" t="s">
        <v>775</v>
      </c>
      <c r="C11" s="120">
        <v>22768</v>
      </c>
      <c r="D11" s="120">
        <v>4850</v>
      </c>
      <c r="E11" s="603">
        <v>27618</v>
      </c>
      <c r="F11" s="119"/>
    </row>
    <row r="12" spans="2:6" ht="17.25" customHeight="1" x14ac:dyDescent="0.25">
      <c r="B12" s="502" t="s">
        <v>776</v>
      </c>
      <c r="C12" s="120">
        <v>450</v>
      </c>
      <c r="D12" s="120">
        <v>44</v>
      </c>
      <c r="E12" s="603">
        <v>494</v>
      </c>
      <c r="F12" s="119"/>
    </row>
    <row r="13" spans="2:6" ht="17.25" customHeight="1" x14ac:dyDescent="0.25">
      <c r="B13" s="502" t="s">
        <v>19</v>
      </c>
      <c r="C13" s="120">
        <v>25301</v>
      </c>
      <c r="D13" s="120">
        <v>1200</v>
      </c>
      <c r="E13" s="603">
        <v>26501</v>
      </c>
      <c r="F13" s="119"/>
    </row>
    <row r="14" spans="2:6" ht="17.25" customHeight="1" x14ac:dyDescent="0.25">
      <c r="B14" s="502" t="s">
        <v>777</v>
      </c>
      <c r="C14" s="120">
        <v>16584</v>
      </c>
      <c r="D14" s="120">
        <v>9432</v>
      </c>
      <c r="E14" s="603">
        <v>26016</v>
      </c>
      <c r="F14" s="119"/>
    </row>
    <row r="15" spans="2:6" ht="17.25" customHeight="1" x14ac:dyDescent="0.25">
      <c r="B15" s="502" t="s">
        <v>778</v>
      </c>
      <c r="C15" s="120">
        <v>4550</v>
      </c>
      <c r="D15" s="120">
        <v>6049</v>
      </c>
      <c r="E15" s="603">
        <v>10599</v>
      </c>
      <c r="F15" s="119"/>
    </row>
    <row r="16" spans="2:6" ht="17.25" customHeight="1" x14ac:dyDescent="0.25">
      <c r="B16" s="502" t="s">
        <v>779</v>
      </c>
      <c r="C16" s="120">
        <v>16032</v>
      </c>
      <c r="D16" s="120">
        <v>1608</v>
      </c>
      <c r="E16" s="603">
        <v>17640</v>
      </c>
      <c r="F16" s="119"/>
    </row>
    <row r="17" spans="2:6" ht="17.25" customHeight="1" x14ac:dyDescent="0.25">
      <c r="B17" s="502" t="s">
        <v>780</v>
      </c>
      <c r="C17" s="120">
        <v>656</v>
      </c>
      <c r="D17" s="120">
        <v>1269</v>
      </c>
      <c r="E17" s="603">
        <v>1925</v>
      </c>
      <c r="F17" s="119"/>
    </row>
    <row r="18" spans="2:6" ht="17.25" customHeight="1" x14ac:dyDescent="0.25">
      <c r="B18" s="502" t="s">
        <v>781</v>
      </c>
      <c r="C18" s="120">
        <v>13094</v>
      </c>
      <c r="D18" s="120">
        <v>9218</v>
      </c>
      <c r="E18" s="603">
        <v>22312</v>
      </c>
      <c r="F18" s="119"/>
    </row>
    <row r="19" spans="2:6" ht="17.25" customHeight="1" x14ac:dyDescent="0.25">
      <c r="B19" s="502" t="s">
        <v>782</v>
      </c>
      <c r="C19" s="120">
        <v>3272</v>
      </c>
      <c r="D19" s="120">
        <v>5579</v>
      </c>
      <c r="E19" s="603">
        <v>8851</v>
      </c>
      <c r="F19" s="119"/>
    </row>
    <row r="20" spans="2:6" ht="17.25" customHeight="1" x14ac:dyDescent="0.25">
      <c r="B20" s="502" t="s">
        <v>783</v>
      </c>
      <c r="C20" s="120">
        <v>1823</v>
      </c>
      <c r="D20" s="120">
        <v>5178</v>
      </c>
      <c r="E20" s="603">
        <v>7001</v>
      </c>
      <c r="F20" s="119"/>
    </row>
    <row r="21" spans="2:6" ht="17.25" customHeight="1" x14ac:dyDescent="0.25">
      <c r="B21" s="502" t="s">
        <v>784</v>
      </c>
      <c r="C21" s="120">
        <v>1020</v>
      </c>
      <c r="D21" s="120">
        <v>3233</v>
      </c>
      <c r="E21" s="603">
        <v>4253</v>
      </c>
      <c r="F21" s="119"/>
    </row>
    <row r="22" spans="2:6" ht="17.25" customHeight="1" x14ac:dyDescent="0.25">
      <c r="B22" s="502" t="s">
        <v>785</v>
      </c>
      <c r="C22" s="120">
        <v>4370</v>
      </c>
      <c r="D22" s="120">
        <v>3361</v>
      </c>
      <c r="E22" s="603">
        <v>7731</v>
      </c>
      <c r="F22" s="119"/>
    </row>
    <row r="23" spans="2:6" ht="17.25" customHeight="1" x14ac:dyDescent="0.25">
      <c r="B23" s="502" t="s">
        <v>786</v>
      </c>
      <c r="C23" s="120">
        <v>441</v>
      </c>
      <c r="D23" s="120">
        <v>326</v>
      </c>
      <c r="E23" s="603">
        <v>767</v>
      </c>
      <c r="F23" s="119"/>
    </row>
    <row r="24" spans="2:6" ht="17.25" customHeight="1" x14ac:dyDescent="0.25">
      <c r="B24" s="502" t="s">
        <v>787</v>
      </c>
      <c r="C24" s="120">
        <v>10</v>
      </c>
      <c r="D24" s="120">
        <v>3</v>
      </c>
      <c r="E24" s="603">
        <v>13</v>
      </c>
      <c r="F24" s="119"/>
    </row>
    <row r="25" spans="2:6" ht="20.25" customHeight="1" x14ac:dyDescent="0.25">
      <c r="B25" s="110" t="s">
        <v>125</v>
      </c>
      <c r="C25" s="121">
        <v>124136</v>
      </c>
      <c r="D25" s="121">
        <v>55900</v>
      </c>
      <c r="E25" s="121">
        <v>180036</v>
      </c>
      <c r="F25" s="119"/>
    </row>
    <row r="26" spans="2:6" ht="20.25" customHeight="1" x14ac:dyDescent="0.25">
      <c r="B26" s="110" t="s">
        <v>95</v>
      </c>
      <c r="C26" s="121"/>
      <c r="D26" s="121"/>
      <c r="E26" s="121"/>
      <c r="F26" s="119"/>
    </row>
    <row r="27" spans="2:6" ht="17.25" customHeight="1" x14ac:dyDescent="0.25">
      <c r="B27" s="502" t="s">
        <v>773</v>
      </c>
      <c r="C27" s="120">
        <v>1011</v>
      </c>
      <c r="D27" s="120">
        <v>634</v>
      </c>
      <c r="E27" s="603">
        <v>1645</v>
      </c>
      <c r="F27" s="119"/>
    </row>
    <row r="28" spans="2:6" ht="17.25" customHeight="1" x14ac:dyDescent="0.25">
      <c r="B28" s="502" t="s">
        <v>758</v>
      </c>
      <c r="C28" s="120">
        <v>110</v>
      </c>
      <c r="D28" s="120">
        <v>125</v>
      </c>
      <c r="E28" s="603">
        <v>235</v>
      </c>
      <c r="F28" s="119"/>
    </row>
    <row r="29" spans="2:6" ht="17.25" customHeight="1" x14ac:dyDescent="0.25">
      <c r="B29" s="502" t="s">
        <v>774</v>
      </c>
      <c r="C29" s="120">
        <v>172</v>
      </c>
      <c r="D29" s="120">
        <v>31</v>
      </c>
      <c r="E29" s="603">
        <v>203</v>
      </c>
      <c r="F29" s="119"/>
    </row>
    <row r="30" spans="2:6" ht="17.25" customHeight="1" x14ac:dyDescent="0.25">
      <c r="B30" s="502" t="s">
        <v>775</v>
      </c>
      <c r="C30" s="120">
        <v>3284</v>
      </c>
      <c r="D30" s="120">
        <v>1957</v>
      </c>
      <c r="E30" s="603">
        <v>5241</v>
      </c>
      <c r="F30" s="119"/>
    </row>
    <row r="31" spans="2:6" ht="17.25" customHeight="1" x14ac:dyDescent="0.25">
      <c r="B31" s="502" t="s">
        <v>776</v>
      </c>
      <c r="C31" s="120">
        <v>104</v>
      </c>
      <c r="D31" s="120">
        <v>53</v>
      </c>
      <c r="E31" s="603">
        <v>157</v>
      </c>
      <c r="F31" s="119"/>
    </row>
    <row r="32" spans="2:6" ht="17.25" customHeight="1" x14ac:dyDescent="0.25">
      <c r="B32" s="502" t="s">
        <v>19</v>
      </c>
      <c r="C32" s="120">
        <v>5335</v>
      </c>
      <c r="D32" s="120">
        <v>861</v>
      </c>
      <c r="E32" s="603">
        <v>6196</v>
      </c>
      <c r="F32" s="119"/>
    </row>
    <row r="33" spans="2:6" ht="17.25" customHeight="1" x14ac:dyDescent="0.25">
      <c r="B33" s="502" t="s">
        <v>777</v>
      </c>
      <c r="C33" s="120">
        <v>3601</v>
      </c>
      <c r="D33" s="120">
        <v>4147</v>
      </c>
      <c r="E33" s="603">
        <v>7748</v>
      </c>
      <c r="F33" s="119"/>
    </row>
    <row r="34" spans="2:6" ht="17.25" customHeight="1" x14ac:dyDescent="0.25">
      <c r="B34" s="502" t="s">
        <v>778</v>
      </c>
      <c r="C34" s="120">
        <v>936</v>
      </c>
      <c r="D34" s="120">
        <v>1553</v>
      </c>
      <c r="E34" s="603">
        <v>2489</v>
      </c>
      <c r="F34" s="119"/>
    </row>
    <row r="35" spans="2:6" ht="17.25" customHeight="1" x14ac:dyDescent="0.25">
      <c r="B35" s="502" t="s">
        <v>779</v>
      </c>
      <c r="C35" s="120">
        <v>2665</v>
      </c>
      <c r="D35" s="120">
        <v>1088</v>
      </c>
      <c r="E35" s="603">
        <v>3753</v>
      </c>
      <c r="F35" s="119"/>
    </row>
    <row r="36" spans="2:6" ht="17.25" customHeight="1" x14ac:dyDescent="0.25">
      <c r="B36" s="502" t="s">
        <v>780</v>
      </c>
      <c r="C36" s="120">
        <v>609</v>
      </c>
      <c r="D36" s="120">
        <v>1447</v>
      </c>
      <c r="E36" s="603">
        <v>2056</v>
      </c>
      <c r="F36" s="119"/>
    </row>
    <row r="37" spans="2:6" ht="17.25" customHeight="1" x14ac:dyDescent="0.25">
      <c r="B37" s="502" t="s">
        <v>781</v>
      </c>
      <c r="C37" s="120">
        <v>4704</v>
      </c>
      <c r="D37" s="120">
        <v>5520</v>
      </c>
      <c r="E37" s="603">
        <v>10224</v>
      </c>
      <c r="F37" s="119"/>
    </row>
    <row r="38" spans="2:6" ht="17.25" customHeight="1" x14ac:dyDescent="0.25">
      <c r="B38" s="502" t="s">
        <v>782</v>
      </c>
      <c r="C38" s="120">
        <v>906</v>
      </c>
      <c r="D38" s="120">
        <v>2586</v>
      </c>
      <c r="E38" s="603">
        <v>3492</v>
      </c>
      <c r="F38" s="119"/>
    </row>
    <row r="39" spans="2:6" ht="17.25" customHeight="1" x14ac:dyDescent="0.25">
      <c r="B39" s="502" t="s">
        <v>783</v>
      </c>
      <c r="C39" s="120">
        <v>638</v>
      </c>
      <c r="D39" s="120">
        <v>2628</v>
      </c>
      <c r="E39" s="603">
        <v>3266</v>
      </c>
      <c r="F39" s="119"/>
    </row>
    <row r="40" spans="2:6" ht="17.25" customHeight="1" x14ac:dyDescent="0.25">
      <c r="B40" s="502" t="s">
        <v>784</v>
      </c>
      <c r="C40" s="120">
        <v>509</v>
      </c>
      <c r="D40" s="120">
        <v>2310</v>
      </c>
      <c r="E40" s="603">
        <v>2819</v>
      </c>
      <c r="F40" s="119"/>
    </row>
    <row r="41" spans="2:6" ht="17.25" customHeight="1" x14ac:dyDescent="0.25">
      <c r="B41" s="502" t="s">
        <v>785</v>
      </c>
      <c r="C41" s="120">
        <v>1100</v>
      </c>
      <c r="D41" s="120">
        <v>1684</v>
      </c>
      <c r="E41" s="603">
        <v>2784</v>
      </c>
      <c r="F41" s="119"/>
    </row>
    <row r="42" spans="2:6" ht="17.25" customHeight="1" x14ac:dyDescent="0.25">
      <c r="B42" s="502" t="s">
        <v>786</v>
      </c>
      <c r="C42" s="120">
        <v>197</v>
      </c>
      <c r="D42" s="120">
        <v>122</v>
      </c>
      <c r="E42" s="603">
        <v>319</v>
      </c>
      <c r="F42" s="119"/>
    </row>
    <row r="43" spans="2:6" ht="17.25" customHeight="1" x14ac:dyDescent="0.25">
      <c r="B43" s="502" t="s">
        <v>787</v>
      </c>
      <c r="C43" s="120">
        <v>0</v>
      </c>
      <c r="D43" s="120">
        <v>2</v>
      </c>
      <c r="E43" s="603">
        <v>2</v>
      </c>
      <c r="F43" s="119"/>
    </row>
    <row r="44" spans="2:6" ht="24" customHeight="1" x14ac:dyDescent="0.25">
      <c r="B44" s="110" t="s">
        <v>106</v>
      </c>
      <c r="C44" s="121">
        <v>25881</v>
      </c>
      <c r="D44" s="121">
        <v>26748</v>
      </c>
      <c r="E44" s="121">
        <v>52629</v>
      </c>
      <c r="F44" s="119"/>
    </row>
    <row r="45" spans="2:6" ht="24" customHeight="1" x14ac:dyDescent="0.25">
      <c r="B45" s="110" t="s">
        <v>97</v>
      </c>
      <c r="C45" s="121"/>
      <c r="D45" s="121"/>
      <c r="E45" s="121"/>
      <c r="F45" s="119"/>
    </row>
    <row r="46" spans="2:6" ht="17.25" customHeight="1" x14ac:dyDescent="0.25">
      <c r="B46" s="502" t="s">
        <v>773</v>
      </c>
      <c r="C46" s="122">
        <v>12440</v>
      </c>
      <c r="D46" s="122">
        <v>4694</v>
      </c>
      <c r="E46" s="603">
        <v>17134</v>
      </c>
      <c r="F46" s="119"/>
    </row>
    <row r="47" spans="2:6" ht="17.25" customHeight="1" x14ac:dyDescent="0.25">
      <c r="B47" s="502" t="s">
        <v>758</v>
      </c>
      <c r="C47" s="122">
        <v>1568</v>
      </c>
      <c r="D47" s="122">
        <v>575</v>
      </c>
      <c r="E47" s="603">
        <v>2143</v>
      </c>
      <c r="F47" s="119"/>
    </row>
    <row r="48" spans="2:6" ht="17.25" customHeight="1" x14ac:dyDescent="0.25">
      <c r="B48" s="502" t="s">
        <v>774</v>
      </c>
      <c r="C48" s="122">
        <v>1050</v>
      </c>
      <c r="D48" s="122">
        <v>71</v>
      </c>
      <c r="E48" s="603">
        <v>1121</v>
      </c>
      <c r="F48" s="119"/>
    </row>
    <row r="49" spans="2:6" ht="17.25" customHeight="1" x14ac:dyDescent="0.25">
      <c r="B49" s="502" t="s">
        <v>775</v>
      </c>
      <c r="C49" s="122">
        <v>26052</v>
      </c>
      <c r="D49" s="122">
        <v>6807</v>
      </c>
      <c r="E49" s="603">
        <v>32859</v>
      </c>
      <c r="F49" s="119"/>
    </row>
    <row r="50" spans="2:6" ht="17.25" customHeight="1" x14ac:dyDescent="0.25">
      <c r="B50" s="502" t="s">
        <v>776</v>
      </c>
      <c r="C50" s="122">
        <v>554</v>
      </c>
      <c r="D50" s="122">
        <v>97</v>
      </c>
      <c r="E50" s="603">
        <v>651</v>
      </c>
      <c r="F50" s="119"/>
    </row>
    <row r="51" spans="2:6" ht="17.25" customHeight="1" x14ac:dyDescent="0.25">
      <c r="B51" s="502" t="s">
        <v>19</v>
      </c>
      <c r="C51" s="122">
        <v>30636</v>
      </c>
      <c r="D51" s="122">
        <v>2061</v>
      </c>
      <c r="E51" s="603">
        <v>32697</v>
      </c>
      <c r="F51" s="119"/>
    </row>
    <row r="52" spans="2:6" ht="17.25" customHeight="1" x14ac:dyDescent="0.25">
      <c r="B52" s="502" t="s">
        <v>777</v>
      </c>
      <c r="C52" s="122">
        <v>20185</v>
      </c>
      <c r="D52" s="122">
        <v>13579</v>
      </c>
      <c r="E52" s="603">
        <v>33764</v>
      </c>
      <c r="F52" s="119"/>
    </row>
    <row r="53" spans="2:6" ht="17.25" customHeight="1" x14ac:dyDescent="0.25">
      <c r="B53" s="502" t="s">
        <v>778</v>
      </c>
      <c r="C53" s="122">
        <v>5486</v>
      </c>
      <c r="D53" s="122">
        <v>7602</v>
      </c>
      <c r="E53" s="603">
        <v>13088</v>
      </c>
      <c r="F53" s="119"/>
    </row>
    <row r="54" spans="2:6" ht="17.25" customHeight="1" x14ac:dyDescent="0.25">
      <c r="B54" s="502" t="s">
        <v>779</v>
      </c>
      <c r="C54" s="122">
        <v>18697</v>
      </c>
      <c r="D54" s="122">
        <v>2696</v>
      </c>
      <c r="E54" s="603">
        <v>21393</v>
      </c>
      <c r="F54" s="119"/>
    </row>
    <row r="55" spans="2:6" ht="17.25" customHeight="1" x14ac:dyDescent="0.25">
      <c r="B55" s="502" t="s">
        <v>780</v>
      </c>
      <c r="C55" s="122">
        <v>1265</v>
      </c>
      <c r="D55" s="122">
        <v>2716</v>
      </c>
      <c r="E55" s="603">
        <v>3981</v>
      </c>
      <c r="F55" s="119"/>
    </row>
    <row r="56" spans="2:6" ht="17.25" customHeight="1" x14ac:dyDescent="0.25">
      <c r="B56" s="502" t="s">
        <v>781</v>
      </c>
      <c r="C56" s="122">
        <v>17798</v>
      </c>
      <c r="D56" s="122">
        <v>14738</v>
      </c>
      <c r="E56" s="603">
        <v>32536</v>
      </c>
      <c r="F56" s="119"/>
    </row>
    <row r="57" spans="2:6" ht="17.25" customHeight="1" x14ac:dyDescent="0.25">
      <c r="B57" s="502" t="s">
        <v>782</v>
      </c>
      <c r="C57" s="122">
        <v>4178</v>
      </c>
      <c r="D57" s="122">
        <v>8165</v>
      </c>
      <c r="E57" s="603">
        <v>12343</v>
      </c>
      <c r="F57" s="119"/>
    </row>
    <row r="58" spans="2:6" ht="17.25" customHeight="1" x14ac:dyDescent="0.25">
      <c r="B58" s="502" t="s">
        <v>783</v>
      </c>
      <c r="C58" s="122">
        <v>2461</v>
      </c>
      <c r="D58" s="122">
        <v>7806</v>
      </c>
      <c r="E58" s="603">
        <v>10267</v>
      </c>
      <c r="F58" s="119"/>
    </row>
    <row r="59" spans="2:6" ht="17.25" customHeight="1" x14ac:dyDescent="0.25">
      <c r="B59" s="502" t="s">
        <v>784</v>
      </c>
      <c r="C59" s="122">
        <v>1529</v>
      </c>
      <c r="D59" s="122">
        <v>5543</v>
      </c>
      <c r="E59" s="603">
        <v>7072</v>
      </c>
      <c r="F59" s="119"/>
    </row>
    <row r="60" spans="2:6" ht="17.25" customHeight="1" x14ac:dyDescent="0.25">
      <c r="B60" s="502" t="s">
        <v>785</v>
      </c>
      <c r="C60" s="122">
        <v>5470</v>
      </c>
      <c r="D60" s="122">
        <v>5045</v>
      </c>
      <c r="E60" s="603">
        <v>10515</v>
      </c>
      <c r="F60" s="119"/>
    </row>
    <row r="61" spans="2:6" ht="17.25" customHeight="1" x14ac:dyDescent="0.25">
      <c r="B61" s="502" t="s">
        <v>786</v>
      </c>
      <c r="C61" s="122">
        <v>638</v>
      </c>
      <c r="D61" s="122">
        <v>448</v>
      </c>
      <c r="E61" s="603">
        <v>1086</v>
      </c>
      <c r="F61" s="119"/>
    </row>
    <row r="62" spans="2:6" ht="17.25" customHeight="1" x14ac:dyDescent="0.25">
      <c r="B62" s="502" t="s">
        <v>787</v>
      </c>
      <c r="C62" s="122">
        <v>10</v>
      </c>
      <c r="D62" s="122">
        <v>5</v>
      </c>
      <c r="E62" s="603">
        <v>15</v>
      </c>
      <c r="F62" s="119"/>
    </row>
    <row r="63" spans="2:6" ht="15" x14ac:dyDescent="0.25">
      <c r="B63" s="110" t="s">
        <v>108</v>
      </c>
      <c r="C63" s="121">
        <v>150017</v>
      </c>
      <c r="D63" s="121">
        <v>82648</v>
      </c>
      <c r="E63" s="121">
        <v>232665</v>
      </c>
      <c r="F63" s="119"/>
    </row>
    <row r="64" spans="2:6" ht="20.25" customHeight="1" x14ac:dyDescent="0.25">
      <c r="B64" s="115" t="s">
        <v>99</v>
      </c>
      <c r="C64" s="121"/>
      <c r="D64" s="121"/>
      <c r="E64" s="121"/>
      <c r="F64" s="119"/>
    </row>
    <row r="65" spans="2:9" ht="17.25" customHeight="1" x14ac:dyDescent="0.25">
      <c r="B65" s="502" t="s">
        <v>773</v>
      </c>
      <c r="C65" s="120">
        <v>207</v>
      </c>
      <c r="D65" s="120">
        <v>119</v>
      </c>
      <c r="E65" s="603">
        <v>326</v>
      </c>
      <c r="F65" s="119"/>
    </row>
    <row r="66" spans="2:9" ht="17.25" customHeight="1" x14ac:dyDescent="0.25">
      <c r="B66" s="502" t="s">
        <v>758</v>
      </c>
      <c r="C66" s="120">
        <v>78</v>
      </c>
      <c r="D66" s="120">
        <v>128</v>
      </c>
      <c r="E66" s="603">
        <v>206</v>
      </c>
      <c r="F66" s="119"/>
    </row>
    <row r="67" spans="2:9" ht="17.25" customHeight="1" x14ac:dyDescent="0.25">
      <c r="B67" s="502" t="s">
        <v>774</v>
      </c>
      <c r="C67" s="120">
        <v>93</v>
      </c>
      <c r="D67" s="120">
        <v>6</v>
      </c>
      <c r="E67" s="603">
        <v>99</v>
      </c>
      <c r="F67" s="119"/>
    </row>
    <row r="68" spans="2:9" ht="17.25" customHeight="1" x14ac:dyDescent="0.25">
      <c r="B68" s="502" t="s">
        <v>775</v>
      </c>
      <c r="C68" s="120">
        <v>757</v>
      </c>
      <c r="D68" s="120">
        <v>359</v>
      </c>
      <c r="E68" s="603">
        <v>1116</v>
      </c>
      <c r="F68" s="119"/>
    </row>
    <row r="69" spans="2:9" ht="17.25" customHeight="1" x14ac:dyDescent="0.25">
      <c r="B69" s="502" t="s">
        <v>776</v>
      </c>
      <c r="C69" s="120">
        <v>15</v>
      </c>
      <c r="D69" s="120">
        <v>5</v>
      </c>
      <c r="E69" s="603">
        <v>20</v>
      </c>
      <c r="F69" s="119"/>
    </row>
    <row r="70" spans="2:9" ht="17.25" customHeight="1" x14ac:dyDescent="0.25">
      <c r="B70" s="502" t="s">
        <v>19</v>
      </c>
      <c r="C70" s="120">
        <v>455</v>
      </c>
      <c r="D70" s="120">
        <v>55</v>
      </c>
      <c r="E70" s="603">
        <v>510</v>
      </c>
      <c r="F70" s="119"/>
    </row>
    <row r="71" spans="2:9" ht="17.25" customHeight="1" x14ac:dyDescent="0.25">
      <c r="B71" s="502" t="s">
        <v>777</v>
      </c>
      <c r="C71" s="120">
        <v>275</v>
      </c>
      <c r="D71" s="120">
        <v>367</v>
      </c>
      <c r="E71" s="603">
        <v>642</v>
      </c>
      <c r="F71" s="119"/>
    </row>
    <row r="72" spans="2:9" ht="17.25" customHeight="1" x14ac:dyDescent="0.25">
      <c r="B72" s="502" t="s">
        <v>778</v>
      </c>
      <c r="C72" s="120">
        <v>71</v>
      </c>
      <c r="D72" s="120">
        <v>189</v>
      </c>
      <c r="E72" s="603">
        <v>260</v>
      </c>
      <c r="F72" s="119"/>
    </row>
    <row r="73" spans="2:9" ht="17.25" customHeight="1" x14ac:dyDescent="0.25">
      <c r="B73" s="502" t="s">
        <v>779</v>
      </c>
      <c r="C73" s="120">
        <v>315</v>
      </c>
      <c r="D73" s="120">
        <v>89</v>
      </c>
      <c r="E73" s="603">
        <v>404</v>
      </c>
      <c r="F73" s="119"/>
    </row>
    <row r="74" spans="2:9" ht="17.25" customHeight="1" x14ac:dyDescent="0.25">
      <c r="B74" s="502" t="s">
        <v>780</v>
      </c>
      <c r="C74" s="120">
        <v>32</v>
      </c>
      <c r="D74" s="120">
        <v>114</v>
      </c>
      <c r="E74" s="603">
        <v>146</v>
      </c>
      <c r="F74" s="119"/>
    </row>
    <row r="75" spans="2:9" ht="17.25" customHeight="1" x14ac:dyDescent="0.25">
      <c r="B75" s="502" t="s">
        <v>781</v>
      </c>
      <c r="C75" s="120">
        <v>230</v>
      </c>
      <c r="D75" s="120">
        <v>378</v>
      </c>
      <c r="E75" s="603">
        <v>608</v>
      </c>
      <c r="F75" s="119"/>
    </row>
    <row r="76" spans="2:9" ht="17.25" customHeight="1" x14ac:dyDescent="0.25">
      <c r="B76" s="502" t="s">
        <v>782</v>
      </c>
      <c r="C76" s="120">
        <v>184</v>
      </c>
      <c r="D76" s="120">
        <v>547</v>
      </c>
      <c r="E76" s="603">
        <v>731</v>
      </c>
      <c r="F76" s="119"/>
    </row>
    <row r="77" spans="2:9" ht="17.25" customHeight="1" x14ac:dyDescent="0.25">
      <c r="B77" s="502" t="s">
        <v>783</v>
      </c>
      <c r="C77" s="120">
        <v>68</v>
      </c>
      <c r="D77" s="120">
        <v>382</v>
      </c>
      <c r="E77" s="603">
        <v>450</v>
      </c>
      <c r="F77" s="119"/>
    </row>
    <row r="78" spans="2:9" ht="17.25" customHeight="1" x14ac:dyDescent="0.25">
      <c r="B78" s="502" t="s">
        <v>784</v>
      </c>
      <c r="C78" s="120">
        <v>51</v>
      </c>
      <c r="D78" s="120">
        <v>332</v>
      </c>
      <c r="E78" s="603">
        <v>383</v>
      </c>
      <c r="F78" s="119"/>
    </row>
    <row r="79" spans="2:9" ht="17.25" customHeight="1" x14ac:dyDescent="0.25">
      <c r="B79" s="502" t="s">
        <v>785</v>
      </c>
      <c r="C79" s="120">
        <v>69</v>
      </c>
      <c r="D79" s="120">
        <v>186</v>
      </c>
      <c r="E79" s="603">
        <v>255</v>
      </c>
      <c r="F79" s="119"/>
      <c r="I79" s="40"/>
    </row>
    <row r="80" spans="2:9" ht="17.25" customHeight="1" x14ac:dyDescent="0.25">
      <c r="B80" s="502" t="s">
        <v>786</v>
      </c>
      <c r="C80" s="120">
        <v>4</v>
      </c>
      <c r="D80" s="120">
        <v>6</v>
      </c>
      <c r="E80" s="603">
        <v>10</v>
      </c>
      <c r="F80" s="119"/>
    </row>
    <row r="81" spans="2:6" ht="17.25" customHeight="1" x14ac:dyDescent="0.25">
      <c r="B81" s="502" t="s">
        <v>787</v>
      </c>
      <c r="C81" s="120">
        <v>0</v>
      </c>
      <c r="D81" s="120">
        <v>0</v>
      </c>
      <c r="E81" s="603">
        <v>0</v>
      </c>
      <c r="F81" s="119"/>
    </row>
    <row r="82" spans="2:6" ht="32.25" customHeight="1" x14ac:dyDescent="0.25">
      <c r="B82" s="115" t="s">
        <v>696</v>
      </c>
      <c r="C82" s="121">
        <v>2904</v>
      </c>
      <c r="D82" s="121">
        <v>3262</v>
      </c>
      <c r="E82" s="121">
        <v>6166</v>
      </c>
      <c r="F82" s="119"/>
    </row>
    <row r="83" spans="2:6" ht="42.75" customHeight="1" x14ac:dyDescent="0.25">
      <c r="B83" s="1676" t="s">
        <v>102</v>
      </c>
      <c r="C83" s="1676"/>
      <c r="D83" s="1676"/>
      <c r="E83" s="1676"/>
      <c r="F83" s="119"/>
    </row>
    <row r="84" spans="2:6" ht="16.5" customHeight="1" x14ac:dyDescent="0.25">
      <c r="B84" s="1669" t="s">
        <v>103</v>
      </c>
      <c r="C84" s="1669"/>
      <c r="D84" s="1669"/>
      <c r="E84" s="1669"/>
      <c r="F84" s="119"/>
    </row>
    <row r="85" spans="2:6" ht="39.75" customHeight="1" x14ac:dyDescent="0.25">
      <c r="B85" s="1669" t="s">
        <v>2032</v>
      </c>
      <c r="C85" s="1669"/>
      <c r="D85" s="1669"/>
      <c r="E85" s="1669"/>
      <c r="F85" s="119"/>
    </row>
    <row r="86" spans="2:6" ht="27.75" customHeight="1" x14ac:dyDescent="0.25">
      <c r="B86" s="1677"/>
      <c r="C86" s="1677"/>
      <c r="D86" s="1677"/>
      <c r="E86" s="1677"/>
      <c r="F86" s="119"/>
    </row>
    <row r="87" spans="2:6" ht="28.5" customHeight="1" x14ac:dyDescent="0.25">
      <c r="B87" s="1677"/>
      <c r="C87" s="1677"/>
      <c r="D87" s="1677"/>
      <c r="E87" s="1677"/>
      <c r="F87" s="119"/>
    </row>
    <row r="88" spans="2:6" ht="29.25" customHeight="1" x14ac:dyDescent="0.25">
      <c r="B88" s="1677"/>
      <c r="C88" s="1677"/>
      <c r="D88" s="1677"/>
      <c r="E88" s="1677"/>
      <c r="F88" s="119"/>
    </row>
  </sheetData>
  <mergeCells count="9">
    <mergeCell ref="B86:E86"/>
    <mergeCell ref="B87:E87"/>
    <mergeCell ref="B88:E88"/>
    <mergeCell ref="B2:D2"/>
    <mergeCell ref="B3:E3"/>
    <mergeCell ref="B4:E4"/>
    <mergeCell ref="B83:E83"/>
    <mergeCell ref="B84:E84"/>
    <mergeCell ref="B85:E85"/>
  </mergeCells>
  <hyperlinks>
    <hyperlink ref="F2" location="'Indice Total '!A61" display="Volver"/>
  </hyperlinks>
  <pageMargins left="0.7" right="0.7" top="0.75" bottom="0.75" header="0.3" footer="0.3"/>
  <pageSetup scale="41"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48"/>
  <sheetViews>
    <sheetView showGridLines="0" workbookViewId="0"/>
  </sheetViews>
  <sheetFormatPr baseColWidth="10" defaultRowHeight="12.75" x14ac:dyDescent="0.25"/>
  <cols>
    <col min="1" max="1" width="22.7109375" style="92" customWidth="1"/>
    <col min="2" max="2" width="45.5703125" style="92" customWidth="1"/>
    <col min="3" max="3" width="12.7109375" style="92" customWidth="1"/>
    <col min="4" max="4" width="17.42578125" style="92" customWidth="1"/>
    <col min="5" max="5" width="12.7109375" style="92" customWidth="1"/>
    <col min="6" max="10" width="11.42578125" style="92"/>
    <col min="11" max="11" width="12.28515625" style="92" customWidth="1"/>
    <col min="12" max="16384" width="11.42578125" style="92"/>
  </cols>
  <sheetData>
    <row r="1" spans="2:7" ht="51.75" customHeight="1" x14ac:dyDescent="0.25"/>
    <row r="2" spans="2:7" ht="19.5" customHeight="1" x14ac:dyDescent="0.25">
      <c r="B2" s="1599" t="s">
        <v>137</v>
      </c>
      <c r="C2" s="1599"/>
      <c r="D2" s="1599"/>
      <c r="E2" s="1599"/>
      <c r="F2" s="1599"/>
      <c r="G2" s="1" t="s">
        <v>2</v>
      </c>
    </row>
    <row r="3" spans="2:7" ht="51.75" customHeight="1" x14ac:dyDescent="0.25">
      <c r="B3" s="1681" t="s">
        <v>841</v>
      </c>
      <c r="C3" s="1681"/>
      <c r="D3" s="1681"/>
      <c r="E3" s="1681"/>
      <c r="F3" s="1681"/>
    </row>
    <row r="4" spans="2:7" ht="17.25" customHeight="1" thickBot="1" x14ac:dyDescent="0.3">
      <c r="B4" s="1682">
        <v>2015</v>
      </c>
      <c r="C4" s="1682"/>
      <c r="D4" s="1682"/>
      <c r="E4" s="1682"/>
      <c r="F4" s="1682"/>
    </row>
    <row r="5" spans="2:7" ht="17.25" customHeight="1" x14ac:dyDescent="0.25">
      <c r="B5" s="422"/>
      <c r="C5" s="423"/>
      <c r="D5" s="423"/>
      <c r="E5" s="423"/>
      <c r="F5" s="443"/>
    </row>
    <row r="6" spans="2:7" ht="15.75" x14ac:dyDescent="0.25">
      <c r="B6" s="1683" t="s">
        <v>110</v>
      </c>
      <c r="C6" s="1685" t="s">
        <v>14</v>
      </c>
      <c r="D6" s="1685"/>
      <c r="E6" s="1685"/>
      <c r="F6" s="1621" t="s">
        <v>18</v>
      </c>
    </row>
    <row r="7" spans="2:7" ht="15" x14ac:dyDescent="0.25">
      <c r="B7" s="1684"/>
      <c r="C7" s="620" t="s">
        <v>15</v>
      </c>
      <c r="D7" s="620" t="s">
        <v>16</v>
      </c>
      <c r="E7" s="620" t="s">
        <v>17</v>
      </c>
      <c r="F7" s="1686"/>
    </row>
    <row r="8" spans="2:7" ht="21" customHeight="1" x14ac:dyDescent="0.25">
      <c r="B8" s="124" t="s">
        <v>842</v>
      </c>
      <c r="C8" s="82"/>
      <c r="D8" s="82"/>
      <c r="E8" s="82"/>
      <c r="F8" s="82"/>
    </row>
    <row r="9" spans="2:7" ht="18" customHeight="1" x14ac:dyDescent="0.25">
      <c r="B9" s="125" t="s">
        <v>111</v>
      </c>
      <c r="C9" s="112">
        <v>4436</v>
      </c>
      <c r="D9" s="112">
        <v>9784</v>
      </c>
      <c r="E9" s="126">
        <v>1570</v>
      </c>
      <c r="F9" s="107">
        <v>15790</v>
      </c>
      <c r="G9" s="2"/>
    </row>
    <row r="10" spans="2:7" ht="18" customHeight="1" x14ac:dyDescent="0.25">
      <c r="B10" s="125" t="s">
        <v>49</v>
      </c>
      <c r="C10" s="112">
        <v>8007</v>
      </c>
      <c r="D10" s="112">
        <v>10353</v>
      </c>
      <c r="E10" s="126">
        <v>2767</v>
      </c>
      <c r="F10" s="107">
        <v>21127</v>
      </c>
    </row>
    <row r="11" spans="2:7" ht="18" customHeight="1" x14ac:dyDescent="0.25">
      <c r="B11" s="125" t="s">
        <v>50</v>
      </c>
      <c r="C11" s="112">
        <v>16725</v>
      </c>
      <c r="D11" s="112">
        <v>15922</v>
      </c>
      <c r="E11" s="126">
        <v>5169</v>
      </c>
      <c r="F11" s="107">
        <v>37816</v>
      </c>
    </row>
    <row r="12" spans="2:7" ht="18" customHeight="1" x14ac:dyDescent="0.25">
      <c r="B12" s="125" t="s">
        <v>51</v>
      </c>
      <c r="C12" s="112">
        <v>21674</v>
      </c>
      <c r="D12" s="112">
        <v>16445</v>
      </c>
      <c r="E12" s="126">
        <v>5636</v>
      </c>
      <c r="F12" s="107">
        <v>43755</v>
      </c>
    </row>
    <row r="13" spans="2:7" ht="18" customHeight="1" x14ac:dyDescent="0.25">
      <c r="B13" s="125" t="s">
        <v>52</v>
      </c>
      <c r="C13" s="112">
        <v>7096</v>
      </c>
      <c r="D13" s="112">
        <v>6052</v>
      </c>
      <c r="E13" s="126">
        <v>2675</v>
      </c>
      <c r="F13" s="107">
        <v>15823</v>
      </c>
    </row>
    <row r="14" spans="2:7" ht="18" customHeight="1" x14ac:dyDescent="0.25">
      <c r="B14" s="125" t="s">
        <v>53</v>
      </c>
      <c r="C14" s="112">
        <v>22169</v>
      </c>
      <c r="D14" s="112">
        <v>16544</v>
      </c>
      <c r="E14" s="126">
        <v>6522</v>
      </c>
      <c r="F14" s="107">
        <v>45235</v>
      </c>
    </row>
    <row r="15" spans="2:7" ht="18" customHeight="1" x14ac:dyDescent="0.25">
      <c r="B15" s="125" t="s">
        <v>54</v>
      </c>
      <c r="C15" s="112">
        <v>163</v>
      </c>
      <c r="D15" s="112">
        <v>280</v>
      </c>
      <c r="E15" s="126">
        <v>47</v>
      </c>
      <c r="F15" s="107">
        <v>490</v>
      </c>
    </row>
    <row r="16" spans="2:7" ht="18" customHeight="1" x14ac:dyDescent="0.25">
      <c r="B16" s="124" t="s">
        <v>125</v>
      </c>
      <c r="C16" s="82">
        <v>80270</v>
      </c>
      <c r="D16" s="82">
        <v>75380</v>
      </c>
      <c r="E16" s="82">
        <v>24386</v>
      </c>
      <c r="F16" s="82">
        <v>180036</v>
      </c>
    </row>
    <row r="17" spans="2:6" ht="21" customHeight="1" x14ac:dyDescent="0.25">
      <c r="B17" s="124" t="s">
        <v>843</v>
      </c>
      <c r="C17" s="82"/>
      <c r="D17" s="82"/>
      <c r="E17" s="82"/>
      <c r="F17" s="82"/>
    </row>
    <row r="18" spans="2:6" ht="18" customHeight="1" x14ac:dyDescent="0.25">
      <c r="B18" s="125" t="s">
        <v>111</v>
      </c>
      <c r="C18" s="112">
        <v>896</v>
      </c>
      <c r="D18" s="112">
        <v>2324</v>
      </c>
      <c r="E18" s="112">
        <v>224</v>
      </c>
      <c r="F18" s="107">
        <v>3444</v>
      </c>
    </row>
    <row r="19" spans="2:6" ht="18" customHeight="1" x14ac:dyDescent="0.25">
      <c r="B19" s="125" t="s">
        <v>49</v>
      </c>
      <c r="C19" s="112">
        <v>1507</v>
      </c>
      <c r="D19" s="112">
        <v>1663</v>
      </c>
      <c r="E19" s="112">
        <v>488</v>
      </c>
      <c r="F19" s="107">
        <v>3658</v>
      </c>
    </row>
    <row r="20" spans="2:6" ht="18" customHeight="1" x14ac:dyDescent="0.25">
      <c r="B20" s="125" t="s">
        <v>50</v>
      </c>
      <c r="C20" s="112">
        <v>3995</v>
      </c>
      <c r="D20" s="112">
        <v>3059</v>
      </c>
      <c r="E20" s="112">
        <v>1084</v>
      </c>
      <c r="F20" s="107">
        <v>8138</v>
      </c>
    </row>
    <row r="21" spans="2:6" ht="18" customHeight="1" x14ac:dyDescent="0.25">
      <c r="B21" s="125" t="s">
        <v>51</v>
      </c>
      <c r="C21" s="112">
        <v>6481</v>
      </c>
      <c r="D21" s="112">
        <v>4725</v>
      </c>
      <c r="E21" s="112">
        <v>1564</v>
      </c>
      <c r="F21" s="107">
        <v>12770</v>
      </c>
    </row>
    <row r="22" spans="2:6" ht="18" customHeight="1" x14ac:dyDescent="0.25">
      <c r="B22" s="125" t="s">
        <v>52</v>
      </c>
      <c r="C22" s="112">
        <v>2805</v>
      </c>
      <c r="D22" s="112">
        <v>2425</v>
      </c>
      <c r="E22" s="112">
        <v>917</v>
      </c>
      <c r="F22" s="107">
        <v>6147</v>
      </c>
    </row>
    <row r="23" spans="2:6" ht="18" customHeight="1" x14ac:dyDescent="0.25">
      <c r="B23" s="125" t="s">
        <v>53</v>
      </c>
      <c r="C23" s="112">
        <v>8411</v>
      </c>
      <c r="D23" s="112">
        <v>7457</v>
      </c>
      <c r="E23" s="112">
        <v>2461</v>
      </c>
      <c r="F23" s="107">
        <v>18329</v>
      </c>
    </row>
    <row r="24" spans="2:6" ht="18" customHeight="1" x14ac:dyDescent="0.25">
      <c r="B24" s="125" t="s">
        <v>54</v>
      </c>
      <c r="C24" s="112">
        <v>45</v>
      </c>
      <c r="D24" s="112">
        <v>90</v>
      </c>
      <c r="E24" s="112">
        <v>8</v>
      </c>
      <c r="F24" s="107">
        <v>143</v>
      </c>
    </row>
    <row r="25" spans="2:6" ht="18" customHeight="1" x14ac:dyDescent="0.25">
      <c r="B25" s="124" t="s">
        <v>126</v>
      </c>
      <c r="C25" s="82">
        <v>24140</v>
      </c>
      <c r="D25" s="82">
        <v>21743</v>
      </c>
      <c r="E25" s="82">
        <v>6746</v>
      </c>
      <c r="F25" s="82">
        <v>52629</v>
      </c>
    </row>
    <row r="26" spans="2:6" ht="36" customHeight="1" x14ac:dyDescent="0.25">
      <c r="B26" s="124" t="s">
        <v>97</v>
      </c>
      <c r="C26" s="82"/>
      <c r="D26" s="82"/>
      <c r="E26" s="82"/>
      <c r="F26" s="82"/>
    </row>
    <row r="27" spans="2:6" ht="18" customHeight="1" x14ac:dyDescent="0.25">
      <c r="B27" s="125" t="s">
        <v>111</v>
      </c>
      <c r="C27" s="114">
        <v>5332</v>
      </c>
      <c r="D27" s="114">
        <v>12108</v>
      </c>
      <c r="E27" s="114">
        <v>1794</v>
      </c>
      <c r="F27" s="107">
        <v>19234</v>
      </c>
    </row>
    <row r="28" spans="2:6" ht="18" customHeight="1" x14ac:dyDescent="0.25">
      <c r="B28" s="125" t="s">
        <v>49</v>
      </c>
      <c r="C28" s="114">
        <v>9514</v>
      </c>
      <c r="D28" s="114">
        <v>12016</v>
      </c>
      <c r="E28" s="114">
        <v>3255</v>
      </c>
      <c r="F28" s="107">
        <v>24785</v>
      </c>
    </row>
    <row r="29" spans="2:6" ht="18" customHeight="1" x14ac:dyDescent="0.25">
      <c r="B29" s="125" t="s">
        <v>50</v>
      </c>
      <c r="C29" s="114">
        <v>20720</v>
      </c>
      <c r="D29" s="114">
        <v>18981</v>
      </c>
      <c r="E29" s="114">
        <v>6253</v>
      </c>
      <c r="F29" s="107">
        <v>45954</v>
      </c>
    </row>
    <row r="30" spans="2:6" ht="18" customHeight="1" x14ac:dyDescent="0.25">
      <c r="B30" s="125" t="s">
        <v>51</v>
      </c>
      <c r="C30" s="114">
        <v>28155</v>
      </c>
      <c r="D30" s="114">
        <v>21170</v>
      </c>
      <c r="E30" s="114">
        <v>7200</v>
      </c>
      <c r="F30" s="107">
        <v>56525</v>
      </c>
    </row>
    <row r="31" spans="2:6" ht="18" customHeight="1" x14ac:dyDescent="0.25">
      <c r="B31" s="125" t="s">
        <v>52</v>
      </c>
      <c r="C31" s="114">
        <v>9901</v>
      </c>
      <c r="D31" s="114">
        <v>8477</v>
      </c>
      <c r="E31" s="114">
        <v>3592</v>
      </c>
      <c r="F31" s="107">
        <v>21970</v>
      </c>
    </row>
    <row r="32" spans="2:6" ht="18" customHeight="1" x14ac:dyDescent="0.25">
      <c r="B32" s="125" t="s">
        <v>53</v>
      </c>
      <c r="C32" s="114">
        <v>30580</v>
      </c>
      <c r="D32" s="114">
        <v>24001</v>
      </c>
      <c r="E32" s="114">
        <v>8983</v>
      </c>
      <c r="F32" s="107">
        <v>63564</v>
      </c>
    </row>
    <row r="33" spans="2:6" ht="18" customHeight="1" x14ac:dyDescent="0.25">
      <c r="B33" s="125" t="s">
        <v>54</v>
      </c>
      <c r="C33" s="114">
        <v>208</v>
      </c>
      <c r="D33" s="114">
        <v>370</v>
      </c>
      <c r="E33" s="114">
        <v>55</v>
      </c>
      <c r="F33" s="107">
        <v>633</v>
      </c>
    </row>
    <row r="34" spans="2:6" ht="18" customHeight="1" x14ac:dyDescent="0.25">
      <c r="B34" s="124" t="s">
        <v>112</v>
      </c>
      <c r="C34" s="82">
        <v>104410</v>
      </c>
      <c r="D34" s="82">
        <v>97123</v>
      </c>
      <c r="E34" s="82">
        <v>31132</v>
      </c>
      <c r="F34" s="82">
        <v>232665</v>
      </c>
    </row>
    <row r="35" spans="2:6" ht="20.25" customHeight="1" x14ac:dyDescent="0.25">
      <c r="B35" s="124" t="s">
        <v>844</v>
      </c>
      <c r="C35" s="82"/>
      <c r="D35" s="82"/>
      <c r="E35" s="82"/>
      <c r="F35" s="82"/>
    </row>
    <row r="36" spans="2:6" ht="18" customHeight="1" x14ac:dyDescent="0.25">
      <c r="B36" s="125" t="s">
        <v>111</v>
      </c>
      <c r="C36" s="112">
        <v>174</v>
      </c>
      <c r="D36" s="112">
        <v>312</v>
      </c>
      <c r="E36" s="112">
        <v>86</v>
      </c>
      <c r="F36" s="107">
        <v>572</v>
      </c>
    </row>
    <row r="37" spans="2:6" ht="18" customHeight="1" x14ac:dyDescent="0.25">
      <c r="B37" s="125" t="s">
        <v>49</v>
      </c>
      <c r="C37" s="112">
        <v>35</v>
      </c>
      <c r="D37" s="112">
        <v>209</v>
      </c>
      <c r="E37" s="112">
        <v>105</v>
      </c>
      <c r="F37" s="107">
        <v>349</v>
      </c>
    </row>
    <row r="38" spans="2:6" ht="18" customHeight="1" x14ac:dyDescent="0.25">
      <c r="B38" s="125" t="s">
        <v>50</v>
      </c>
      <c r="C38" s="112">
        <v>306</v>
      </c>
      <c r="D38" s="112">
        <v>307</v>
      </c>
      <c r="E38" s="112">
        <v>224</v>
      </c>
      <c r="F38" s="107">
        <v>837</v>
      </c>
    </row>
    <row r="39" spans="2:6" ht="18" customHeight="1" x14ac:dyDescent="0.25">
      <c r="B39" s="125" t="s">
        <v>51</v>
      </c>
      <c r="C39" s="112">
        <v>565</v>
      </c>
      <c r="D39" s="112">
        <v>576</v>
      </c>
      <c r="E39" s="112">
        <v>273</v>
      </c>
      <c r="F39" s="107">
        <v>1414</v>
      </c>
    </row>
    <row r="40" spans="2:6" ht="18" customHeight="1" x14ac:dyDescent="0.25">
      <c r="B40" s="125" t="s">
        <v>52</v>
      </c>
      <c r="C40" s="112">
        <v>261</v>
      </c>
      <c r="D40" s="112">
        <v>270</v>
      </c>
      <c r="E40" s="112">
        <v>165</v>
      </c>
      <c r="F40" s="107">
        <v>696</v>
      </c>
    </row>
    <row r="41" spans="2:6" ht="18" customHeight="1" x14ac:dyDescent="0.25">
      <c r="B41" s="125" t="s">
        <v>53</v>
      </c>
      <c r="C41" s="112">
        <v>1008</v>
      </c>
      <c r="D41" s="112">
        <v>702</v>
      </c>
      <c r="E41" s="112">
        <v>574</v>
      </c>
      <c r="F41" s="107">
        <v>2284</v>
      </c>
    </row>
    <row r="42" spans="2:6" ht="18" customHeight="1" x14ac:dyDescent="0.25">
      <c r="B42" s="125" t="s">
        <v>54</v>
      </c>
      <c r="C42" s="112">
        <v>2</v>
      </c>
      <c r="D42" s="112">
        <v>9</v>
      </c>
      <c r="E42" s="112">
        <v>3</v>
      </c>
      <c r="F42" s="107">
        <v>14</v>
      </c>
    </row>
    <row r="43" spans="2:6" ht="20.25" customHeight="1" x14ac:dyDescent="0.25">
      <c r="B43" s="124" t="s">
        <v>696</v>
      </c>
      <c r="C43" s="82">
        <v>2351</v>
      </c>
      <c r="D43" s="82">
        <v>2385</v>
      </c>
      <c r="E43" s="82">
        <v>1430</v>
      </c>
      <c r="F43" s="82">
        <v>6166</v>
      </c>
    </row>
    <row r="44" spans="2:6" ht="36" customHeight="1" x14ac:dyDescent="0.25">
      <c r="B44" s="1678" t="s">
        <v>102</v>
      </c>
      <c r="C44" s="1678"/>
      <c r="D44" s="1678"/>
      <c r="E44" s="1678"/>
      <c r="F44" s="1678"/>
    </row>
    <row r="45" spans="2:6" ht="25.5" customHeight="1" x14ac:dyDescent="0.25">
      <c r="B45" s="1679" t="s">
        <v>103</v>
      </c>
      <c r="C45" s="1679"/>
      <c r="D45" s="1679"/>
      <c r="E45" s="1679"/>
      <c r="F45" s="1679"/>
    </row>
    <row r="46" spans="2:6" ht="40.5" customHeight="1" x14ac:dyDescent="0.25">
      <c r="B46" s="1680" t="s">
        <v>2033</v>
      </c>
      <c r="C46" s="1680"/>
      <c r="D46" s="1680"/>
      <c r="E46" s="1680"/>
      <c r="F46" s="1680"/>
    </row>
    <row r="48" spans="2:6" x14ac:dyDescent="0.25">
      <c r="B48" s="14"/>
    </row>
  </sheetData>
  <mergeCells count="9">
    <mergeCell ref="B44:F44"/>
    <mergeCell ref="B45:F45"/>
    <mergeCell ref="B46:F46"/>
    <mergeCell ref="B2:F2"/>
    <mergeCell ref="B3:F3"/>
    <mergeCell ref="B4:F4"/>
    <mergeCell ref="B6:B7"/>
    <mergeCell ref="C6:E6"/>
    <mergeCell ref="F6:F7"/>
  </mergeCells>
  <hyperlinks>
    <hyperlink ref="G2" location="'Indice Total '!A61" display="Volver"/>
  </hyperlinks>
  <pageMargins left="0.70866141732283472" right="0.70866141732283472" top="0.74803149606299213" bottom="0.74803149606299213" header="0.31496062992125984" footer="0.31496062992125984"/>
  <pageSetup scale="77"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26"/>
  <sheetViews>
    <sheetView showGridLines="0" zoomScaleNormal="100" workbookViewId="0"/>
  </sheetViews>
  <sheetFormatPr baseColWidth="10" defaultRowHeight="12.75" x14ac:dyDescent="0.25"/>
  <cols>
    <col min="1" max="1" width="22.5703125" style="92" customWidth="1"/>
    <col min="2" max="2" width="57.140625" style="92" customWidth="1"/>
    <col min="3" max="5" width="14.7109375" style="92" customWidth="1"/>
    <col min="6" max="6" width="13.7109375" style="92" customWidth="1"/>
    <col min="7" max="10" width="11.42578125" style="92"/>
    <col min="11" max="11" width="12.28515625" style="92" customWidth="1"/>
    <col min="12" max="16384" width="11.42578125" style="92"/>
  </cols>
  <sheetData>
    <row r="1" spans="2:8" ht="49.5" customHeight="1" x14ac:dyDescent="0.25"/>
    <row r="2" spans="2:8" ht="18" x14ac:dyDescent="0.25">
      <c r="B2" s="1599" t="s">
        <v>146</v>
      </c>
      <c r="C2" s="1599"/>
      <c r="D2" s="1599"/>
      <c r="E2" s="1599"/>
      <c r="F2" s="1599"/>
      <c r="G2" s="1599"/>
      <c r="H2" s="1" t="s">
        <v>2</v>
      </c>
    </row>
    <row r="3" spans="2:8" ht="33.75" customHeight="1" x14ac:dyDescent="0.25">
      <c r="B3" s="1688" t="s">
        <v>845</v>
      </c>
      <c r="C3" s="1688"/>
      <c r="D3" s="1688"/>
      <c r="E3" s="1688"/>
      <c r="F3" s="1688"/>
      <c r="G3" s="1688"/>
    </row>
    <row r="4" spans="2:8" ht="16.5" thickBot="1" x14ac:dyDescent="0.3">
      <c r="B4" s="1688" t="s">
        <v>759</v>
      </c>
      <c r="C4" s="1688"/>
      <c r="D4" s="1688"/>
      <c r="E4" s="1688"/>
      <c r="F4" s="1688"/>
      <c r="G4" s="1688"/>
    </row>
    <row r="5" spans="2:8" x14ac:dyDescent="0.25">
      <c r="B5" s="440"/>
      <c r="C5" s="440"/>
      <c r="D5" s="440"/>
      <c r="E5" s="440"/>
      <c r="F5" s="440"/>
      <c r="G5" s="440"/>
    </row>
    <row r="6" spans="2:8" ht="27" customHeight="1" x14ac:dyDescent="0.25">
      <c r="B6" s="620" t="s">
        <v>114</v>
      </c>
      <c r="C6" s="620">
        <v>2011</v>
      </c>
      <c r="D6" s="620">
        <v>2012</v>
      </c>
      <c r="E6" s="620">
        <v>2013</v>
      </c>
      <c r="F6" s="620">
        <v>2014</v>
      </c>
      <c r="G6" s="620">
        <v>2015</v>
      </c>
      <c r="H6" s="127"/>
    </row>
    <row r="7" spans="2:8" ht="24" customHeight="1" x14ac:dyDescent="0.25">
      <c r="B7" s="96" t="s">
        <v>846</v>
      </c>
      <c r="C7" s="128"/>
      <c r="D7" s="128"/>
      <c r="E7" s="128"/>
      <c r="F7" s="128"/>
      <c r="G7" s="128"/>
      <c r="H7" s="129"/>
    </row>
    <row r="8" spans="2:8" ht="18" customHeight="1" x14ac:dyDescent="0.25">
      <c r="B8" s="81" t="s">
        <v>4</v>
      </c>
      <c r="C8" s="513">
        <v>5.3460000000000001E-2</v>
      </c>
      <c r="D8" s="514">
        <v>4.5650000000000003E-2</v>
      </c>
      <c r="E8" s="514">
        <v>3.9245357026661418E-2</v>
      </c>
      <c r="F8" s="514">
        <v>3.5374065130220012E-2</v>
      </c>
      <c r="G8" s="514">
        <v>3.4056678892549097E-2</v>
      </c>
      <c r="H8" s="129"/>
    </row>
    <row r="9" spans="2:8" ht="18" customHeight="1" x14ac:dyDescent="0.25">
      <c r="B9" s="81" t="s">
        <v>5</v>
      </c>
      <c r="C9" s="513">
        <v>5.3999999999999999E-2</v>
      </c>
      <c r="D9" s="513">
        <v>4.9549999999999997E-2</v>
      </c>
      <c r="E9" s="513">
        <v>4.277271025827932E-2</v>
      </c>
      <c r="F9" s="513">
        <v>4.2017592909264177E-2</v>
      </c>
      <c r="G9" s="513">
        <v>3.9258356625296878E-2</v>
      </c>
      <c r="H9" s="129"/>
    </row>
    <row r="10" spans="2:8" ht="18" customHeight="1" x14ac:dyDescent="0.25">
      <c r="B10" s="81" t="s">
        <v>6</v>
      </c>
      <c r="C10" s="513">
        <v>6.3E-2</v>
      </c>
      <c r="D10" s="513">
        <v>5.9180000000000003E-2</v>
      </c>
      <c r="E10" s="513">
        <v>5.8226643923138234E-2</v>
      </c>
      <c r="F10" s="513">
        <v>5.0727310940594836E-2</v>
      </c>
      <c r="G10" s="513">
        <v>4.3904333826090339E-2</v>
      </c>
      <c r="H10" s="129"/>
    </row>
    <row r="11" spans="2:8" ht="18.75" customHeight="1" x14ac:dyDescent="0.25">
      <c r="B11" s="96" t="s">
        <v>115</v>
      </c>
      <c r="C11" s="515">
        <v>5.4879999999999998E-2</v>
      </c>
      <c r="D11" s="515">
        <v>4.8759999999999998E-2</v>
      </c>
      <c r="E11" s="515">
        <v>4.2875524930563354E-2</v>
      </c>
      <c r="F11" s="515">
        <v>3.9794212067952174E-2</v>
      </c>
      <c r="G11" s="515">
        <v>3.6999999999999998E-2</v>
      </c>
      <c r="H11" s="551"/>
    </row>
    <row r="12" spans="2:8" ht="24.75" customHeight="1" x14ac:dyDescent="0.25">
      <c r="B12" s="96" t="s">
        <v>847</v>
      </c>
      <c r="C12" s="515"/>
      <c r="D12" s="515"/>
      <c r="E12" s="515"/>
      <c r="F12" s="515"/>
      <c r="G12" s="515"/>
      <c r="H12" s="130"/>
    </row>
    <row r="13" spans="2:8" ht="18" customHeight="1" x14ac:dyDescent="0.25">
      <c r="B13" s="81" t="s">
        <v>4</v>
      </c>
      <c r="C13" s="513">
        <v>1.2970000000000001E-2</v>
      </c>
      <c r="D13" s="513">
        <v>1.0670000000000001E-2</v>
      </c>
      <c r="E13" s="513">
        <v>9.0146738458983453E-3</v>
      </c>
      <c r="F13" s="513">
        <v>8.7253907957636819E-3</v>
      </c>
      <c r="G13" s="513">
        <v>1.024203598437941E-2</v>
      </c>
      <c r="H13" s="131"/>
    </row>
    <row r="14" spans="2:8" ht="18" customHeight="1" x14ac:dyDescent="0.25">
      <c r="B14" s="81" t="s">
        <v>5</v>
      </c>
      <c r="C14" s="513">
        <v>1.2E-2</v>
      </c>
      <c r="D14" s="513">
        <v>1.115E-2</v>
      </c>
      <c r="E14" s="513">
        <v>1.0631522578172434E-2</v>
      </c>
      <c r="F14" s="513">
        <v>1.0953920046984625E-2</v>
      </c>
      <c r="G14" s="513">
        <v>1.132388495759923E-2</v>
      </c>
      <c r="H14" s="129"/>
    </row>
    <row r="15" spans="2:8" ht="18" customHeight="1" x14ac:dyDescent="0.25">
      <c r="B15" s="81" t="s">
        <v>6</v>
      </c>
      <c r="C15" s="513">
        <v>1.3100000000000001E-2</v>
      </c>
      <c r="D15" s="513">
        <v>1.29E-2</v>
      </c>
      <c r="E15" s="513">
        <v>1.4802128060638705E-2</v>
      </c>
      <c r="F15" s="513">
        <v>1.3026163901267708E-2</v>
      </c>
      <c r="G15" s="513">
        <v>1.2145437381727443E-2</v>
      </c>
      <c r="H15" s="129"/>
    </row>
    <row r="16" spans="2:8" ht="20.25" customHeight="1" x14ac:dyDescent="0.25">
      <c r="B16" s="96" t="s">
        <v>116</v>
      </c>
      <c r="C16" s="515">
        <v>1.26E-2</v>
      </c>
      <c r="D16" s="515">
        <v>1.11E-2</v>
      </c>
      <c r="E16" s="515">
        <v>1.0339093019679795E-2</v>
      </c>
      <c r="F16" s="515">
        <v>1.0109904940001578E-2</v>
      </c>
      <c r="G16" s="515">
        <v>1.0999999999999999E-2</v>
      </c>
      <c r="H16" s="129"/>
    </row>
    <row r="17" spans="2:7" ht="24.75" customHeight="1" x14ac:dyDescent="0.25">
      <c r="B17" s="96" t="s">
        <v>117</v>
      </c>
      <c r="C17" s="515"/>
      <c r="D17" s="515"/>
      <c r="E17" s="515"/>
      <c r="F17" s="515"/>
      <c r="G17" s="515"/>
    </row>
    <row r="18" spans="2:7" ht="18" customHeight="1" x14ac:dyDescent="0.25">
      <c r="B18" s="81" t="s">
        <v>4</v>
      </c>
      <c r="C18" s="516">
        <v>6.6430000000000003E-2</v>
      </c>
      <c r="D18" s="516">
        <v>5.6320000000000002E-2</v>
      </c>
      <c r="E18" s="516">
        <v>4.8260030872559763E-2</v>
      </c>
      <c r="F18" s="516">
        <v>4.4099455925983695E-2</v>
      </c>
      <c r="G18" s="516">
        <f t="shared" ref="G18:G20" si="0">+G8+G13</f>
        <v>4.4298714876928505E-2</v>
      </c>
    </row>
    <row r="19" spans="2:7" ht="18" customHeight="1" x14ac:dyDescent="0.25">
      <c r="B19" s="81" t="s">
        <v>5</v>
      </c>
      <c r="C19" s="516">
        <v>6.6000000000000003E-2</v>
      </c>
      <c r="D19" s="516">
        <v>6.0699999999999997E-2</v>
      </c>
      <c r="E19" s="516">
        <v>5.3404232836451751E-2</v>
      </c>
      <c r="F19" s="516">
        <v>5.2971512956248801E-2</v>
      </c>
      <c r="G19" s="516">
        <f t="shared" si="0"/>
        <v>5.0582241582896106E-2</v>
      </c>
    </row>
    <row r="20" spans="2:7" ht="18" customHeight="1" x14ac:dyDescent="0.25">
      <c r="B20" s="81" t="s">
        <v>6</v>
      </c>
      <c r="C20" s="516">
        <v>7.6100000000000001E-2</v>
      </c>
      <c r="D20" s="516">
        <v>7.2080000000000005E-2</v>
      </c>
      <c r="E20" s="516">
        <v>7.3028771983776941E-2</v>
      </c>
      <c r="F20" s="516">
        <v>6.3753474841862542E-2</v>
      </c>
      <c r="G20" s="516">
        <f t="shared" si="0"/>
        <v>5.6049771207817782E-2</v>
      </c>
    </row>
    <row r="21" spans="2:7" ht="18" customHeight="1" x14ac:dyDescent="0.25">
      <c r="B21" s="96" t="s">
        <v>695</v>
      </c>
      <c r="C21" s="515">
        <v>6.7500000000000004E-2</v>
      </c>
      <c r="D21" s="515">
        <v>5.9880000000000003E-2</v>
      </c>
      <c r="E21" s="515">
        <v>5.3236212162778247E-2</v>
      </c>
      <c r="F21" s="515">
        <v>4.9904117007953747E-2</v>
      </c>
      <c r="G21" s="515">
        <v>4.8000000000000001E-2</v>
      </c>
    </row>
    <row r="22" spans="2:7" ht="23.25" customHeight="1" x14ac:dyDescent="0.25">
      <c r="B22" s="1678" t="s">
        <v>693</v>
      </c>
      <c r="C22" s="1678"/>
      <c r="D22" s="1678"/>
      <c r="E22" s="1678"/>
      <c r="F22" s="1678"/>
      <c r="G22" s="1678"/>
    </row>
    <row r="23" spans="2:7" ht="25.5" customHeight="1" x14ac:dyDescent="0.2">
      <c r="B23" s="1689" t="s">
        <v>694</v>
      </c>
      <c r="C23" s="1689"/>
      <c r="D23" s="1689"/>
      <c r="E23" s="1689"/>
      <c r="F23" s="1689"/>
      <c r="G23" s="1689"/>
    </row>
    <row r="24" spans="2:7" ht="28.5" customHeight="1" x14ac:dyDescent="0.2">
      <c r="B24" s="1687"/>
      <c r="C24" s="1687"/>
      <c r="D24" s="1687"/>
      <c r="E24" s="1687"/>
      <c r="F24" s="1687"/>
      <c r="G24" s="1687"/>
    </row>
    <row r="25" spans="2:7" ht="30" customHeight="1" x14ac:dyDescent="0.25">
      <c r="B25" s="104"/>
    </row>
    <row r="26" spans="2:7" ht="30.75" customHeight="1" x14ac:dyDescent="0.25">
      <c r="B26" s="104"/>
    </row>
  </sheetData>
  <mergeCells count="6">
    <mergeCell ref="B24:G24"/>
    <mergeCell ref="B2:G2"/>
    <mergeCell ref="B3:G3"/>
    <mergeCell ref="B4:G4"/>
    <mergeCell ref="B22:G22"/>
    <mergeCell ref="B23:G23"/>
  </mergeCells>
  <hyperlinks>
    <hyperlink ref="H2" location="'Indice Total '!A61" display="Volver"/>
  </hyperlinks>
  <pageMargins left="0.70866141732283472" right="0.70866141732283472" top="0.74803149606299213" bottom="0.74803149606299213" header="0.31496062992125984" footer="0.31496062992125984"/>
  <pageSetup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107"/>
  <sheetViews>
    <sheetView showGridLines="0" workbookViewId="0"/>
  </sheetViews>
  <sheetFormatPr baseColWidth="10" defaultRowHeight="26.25" customHeight="1" x14ac:dyDescent="0.25"/>
  <cols>
    <col min="1" max="1" width="23.140625" style="2" customWidth="1"/>
    <col min="2" max="2" width="69" style="135" customWidth="1"/>
    <col min="3" max="7" width="9.7109375" style="135" customWidth="1"/>
    <col min="8" max="8" width="9.7109375" style="136" customWidth="1"/>
    <col min="9" max="10" width="9.7109375" style="135" customWidth="1"/>
    <col min="11" max="11" width="12.28515625" style="2" customWidth="1"/>
    <col min="12" max="15" width="6.5703125" style="2" customWidth="1"/>
    <col min="16" max="16384" width="11.42578125" style="2"/>
  </cols>
  <sheetData>
    <row r="1" spans="2:15" ht="46.5" customHeight="1" x14ac:dyDescent="0.25"/>
    <row r="2" spans="2:15" ht="26.25" customHeight="1" x14ac:dyDescent="0.25">
      <c r="B2" s="1599" t="s">
        <v>848</v>
      </c>
      <c r="C2" s="1599"/>
      <c r="D2" s="1599"/>
      <c r="E2" s="1599"/>
      <c r="F2" s="1599"/>
      <c r="G2" s="1599"/>
      <c r="H2" s="1599"/>
      <c r="I2" s="1599"/>
      <c r="J2" s="1599"/>
      <c r="K2" s="1" t="s">
        <v>2</v>
      </c>
    </row>
    <row r="3" spans="2:15" ht="48" customHeight="1" x14ac:dyDescent="0.25">
      <c r="B3" s="1690" t="s">
        <v>849</v>
      </c>
      <c r="C3" s="1690"/>
      <c r="D3" s="1690"/>
      <c r="E3" s="1690"/>
      <c r="F3" s="1690"/>
      <c r="G3" s="1690"/>
      <c r="H3" s="1690"/>
      <c r="I3" s="1690"/>
      <c r="J3" s="1690"/>
    </row>
    <row r="4" spans="2:15" ht="16.5" thickBot="1" x14ac:dyDescent="0.3">
      <c r="B4" s="1691" t="s">
        <v>760</v>
      </c>
      <c r="C4" s="1691"/>
      <c r="D4" s="1691"/>
      <c r="E4" s="1691"/>
      <c r="F4" s="1691"/>
      <c r="G4" s="1691"/>
      <c r="H4" s="1691"/>
      <c r="I4" s="1691"/>
      <c r="J4" s="1691"/>
    </row>
    <row r="5" spans="2:15" ht="21.75" customHeight="1" x14ac:dyDescent="0.25">
      <c r="B5" s="425"/>
      <c r="C5" s="425"/>
      <c r="D5" s="425"/>
      <c r="E5" s="425"/>
      <c r="F5" s="425"/>
      <c r="G5" s="425"/>
      <c r="H5" s="425"/>
      <c r="I5" s="425"/>
      <c r="J5" s="425"/>
    </row>
    <row r="6" spans="2:15" ht="20.25" customHeight="1" x14ac:dyDescent="0.25">
      <c r="B6" s="1621" t="s">
        <v>13</v>
      </c>
      <c r="C6" s="1621">
        <v>2014</v>
      </c>
      <c r="D6" s="1621"/>
      <c r="E6" s="1621"/>
      <c r="F6" s="1692"/>
      <c r="G6" s="1693">
        <v>2015</v>
      </c>
      <c r="H6" s="1621"/>
      <c r="I6" s="1621"/>
      <c r="J6" s="1692"/>
    </row>
    <row r="7" spans="2:15" ht="21.75" customHeight="1" x14ac:dyDescent="0.25">
      <c r="B7" s="1621"/>
      <c r="C7" s="1675" t="s">
        <v>14</v>
      </c>
      <c r="D7" s="1675"/>
      <c r="E7" s="1675"/>
      <c r="F7" s="1694"/>
      <c r="G7" s="1695" t="s">
        <v>14</v>
      </c>
      <c r="H7" s="1675"/>
      <c r="I7" s="1675"/>
      <c r="J7" s="1675"/>
    </row>
    <row r="8" spans="2:15" ht="27" customHeight="1" x14ac:dyDescent="0.25">
      <c r="B8" s="1686"/>
      <c r="C8" s="993" t="s">
        <v>15</v>
      </c>
      <c r="D8" s="993" t="s">
        <v>16</v>
      </c>
      <c r="E8" s="993" t="s">
        <v>17</v>
      </c>
      <c r="F8" s="993" t="s">
        <v>18</v>
      </c>
      <c r="G8" s="1003" t="s">
        <v>15</v>
      </c>
      <c r="H8" s="993" t="s">
        <v>16</v>
      </c>
      <c r="I8" s="993" t="s">
        <v>17</v>
      </c>
      <c r="J8" s="993" t="s">
        <v>18</v>
      </c>
      <c r="K8" s="1696"/>
      <c r="L8" s="1696"/>
    </row>
    <row r="9" spans="2:15" ht="27.75" customHeight="1" x14ac:dyDescent="0.25">
      <c r="B9" s="110" t="s">
        <v>850</v>
      </c>
      <c r="C9" s="133"/>
      <c r="D9" s="133"/>
      <c r="E9" s="133"/>
      <c r="F9" s="133"/>
      <c r="G9" s="134"/>
      <c r="H9" s="133"/>
      <c r="I9" s="133"/>
      <c r="J9" s="133"/>
      <c r="L9" s="5"/>
    </row>
    <row r="10" spans="2:15" ht="18.75" customHeight="1" x14ac:dyDescent="0.25">
      <c r="B10" s="502" t="s">
        <v>773</v>
      </c>
      <c r="C10" s="517">
        <v>4.6053818706744507E-2</v>
      </c>
      <c r="D10" s="517">
        <v>5.2578226287675271E-2</v>
      </c>
      <c r="E10" s="517">
        <v>6.4119102714044057E-2</v>
      </c>
      <c r="F10" s="518">
        <v>5.0193392410267247E-2</v>
      </c>
      <c r="G10" s="519">
        <v>4.2700314583793093E-2</v>
      </c>
      <c r="H10" s="517">
        <v>5.0522364450068781E-2</v>
      </c>
      <c r="I10" s="517">
        <v>6.334166776330219E-2</v>
      </c>
      <c r="J10" s="518">
        <v>4.7697328746347661E-2</v>
      </c>
      <c r="L10" s="597"/>
      <c r="M10" s="597"/>
      <c r="N10" s="598"/>
      <c r="O10" s="598"/>
    </row>
    <row r="11" spans="2:15" ht="18.75" customHeight="1" x14ac:dyDescent="0.25">
      <c r="B11" s="502" t="s">
        <v>758</v>
      </c>
      <c r="C11" s="517">
        <v>4.4771373455154431E-2</v>
      </c>
      <c r="D11" s="517">
        <v>6.8522851684090766E-2</v>
      </c>
      <c r="E11" s="517">
        <v>6.2286601138127264E-2</v>
      </c>
      <c r="F11" s="518">
        <v>5.3787930787038481E-2</v>
      </c>
      <c r="G11" s="519">
        <v>3.5597827884303754E-2</v>
      </c>
      <c r="H11" s="517">
        <v>5.8058446697627192E-2</v>
      </c>
      <c r="I11" s="517">
        <v>7.0111057460164175E-2</v>
      </c>
      <c r="J11" s="518">
        <v>4.5935133877161229E-2</v>
      </c>
      <c r="L11" s="597"/>
      <c r="M11" s="597"/>
      <c r="N11" s="598"/>
      <c r="O11" s="598"/>
    </row>
    <row r="12" spans="2:15" ht="18.75" customHeight="1" x14ac:dyDescent="0.25">
      <c r="B12" s="502" t="s">
        <v>774</v>
      </c>
      <c r="C12" s="517">
        <v>1.5692854322937228E-2</v>
      </c>
      <c r="D12" s="517">
        <v>1.4319252336448599E-2</v>
      </c>
      <c r="E12" s="517">
        <v>1.2829713381859722E-2</v>
      </c>
      <c r="F12" s="518">
        <v>1.483960250506251E-2</v>
      </c>
      <c r="G12" s="519">
        <v>1.4344946421840504E-2</v>
      </c>
      <c r="H12" s="517">
        <v>1.488698825977857E-2</v>
      </c>
      <c r="I12" s="517">
        <v>1.5028544475708734E-2</v>
      </c>
      <c r="J12" s="518">
        <v>1.4631153093181956E-2</v>
      </c>
      <c r="L12" s="597"/>
      <c r="M12" s="597"/>
      <c r="N12" s="598"/>
      <c r="O12" s="598"/>
    </row>
    <row r="13" spans="2:15" ht="18.75" customHeight="1" x14ac:dyDescent="0.25">
      <c r="B13" s="502" t="s">
        <v>775</v>
      </c>
      <c r="C13" s="517">
        <v>5.1620546152231654E-2</v>
      </c>
      <c r="D13" s="517">
        <v>6.6100636026526535E-2</v>
      </c>
      <c r="E13" s="517">
        <v>6.4539940002460466E-2</v>
      </c>
      <c r="F13" s="518">
        <v>5.8267570971357263E-2</v>
      </c>
      <c r="G13" s="519">
        <v>4.6995674744332465E-2</v>
      </c>
      <c r="H13" s="517">
        <v>6.210017317591985E-2</v>
      </c>
      <c r="I13" s="517">
        <v>5.3783875072927576E-2</v>
      </c>
      <c r="J13" s="518">
        <v>5.2817588268367965E-2</v>
      </c>
      <c r="L13" s="597"/>
      <c r="M13" s="597"/>
      <c r="N13" s="598"/>
      <c r="O13" s="598"/>
    </row>
    <row r="14" spans="2:15" ht="18.75" customHeight="1" x14ac:dyDescent="0.25">
      <c r="B14" s="502" t="s">
        <v>776</v>
      </c>
      <c r="C14" s="517">
        <v>1.8153476252653133E-2</v>
      </c>
      <c r="D14" s="517">
        <v>1.9357316604788118E-2</v>
      </c>
      <c r="E14" s="517">
        <v>1.3036865358151663E-2</v>
      </c>
      <c r="F14" s="518">
        <v>1.8284244516823464E-2</v>
      </c>
      <c r="G14" s="519">
        <v>1.7202253783056776E-2</v>
      </c>
      <c r="H14" s="517">
        <v>1.4670805815584135E-2</v>
      </c>
      <c r="I14" s="517">
        <v>1.7357222844344905E-2</v>
      </c>
      <c r="J14" s="518">
        <v>1.6066433945491208E-2</v>
      </c>
      <c r="L14" s="597"/>
      <c r="M14" s="597"/>
      <c r="N14" s="598"/>
      <c r="O14" s="598"/>
    </row>
    <row r="15" spans="2:15" ht="18.75" customHeight="1" x14ac:dyDescent="0.25">
      <c r="B15" s="502" t="s">
        <v>19</v>
      </c>
      <c r="C15" s="517">
        <v>4.8010002731076938E-2</v>
      </c>
      <c r="D15" s="517">
        <v>4.4494038898680741E-2</v>
      </c>
      <c r="E15" s="517">
        <v>5.4792255504286132E-2</v>
      </c>
      <c r="F15" s="518">
        <v>4.6122851827191315E-2</v>
      </c>
      <c r="G15" s="519">
        <v>5.0344186472384332E-2</v>
      </c>
      <c r="H15" s="517">
        <v>4.3017206091648587E-2</v>
      </c>
      <c r="I15" s="517">
        <v>5.5057947615766691E-2</v>
      </c>
      <c r="J15" s="518">
        <v>4.568163258270326E-2</v>
      </c>
      <c r="L15" s="597"/>
      <c r="M15" s="597"/>
      <c r="N15" s="598"/>
      <c r="O15" s="598"/>
    </row>
    <row r="16" spans="2:15" ht="18.75" customHeight="1" x14ac:dyDescent="0.25">
      <c r="B16" s="502" t="s">
        <v>777</v>
      </c>
      <c r="C16" s="517">
        <v>4.1224139891194639E-2</v>
      </c>
      <c r="D16" s="517">
        <v>4.1715490464452443E-2</v>
      </c>
      <c r="E16" s="517">
        <v>5.3295434357790016E-2</v>
      </c>
      <c r="F16" s="518">
        <v>4.2240739042432682E-2</v>
      </c>
      <c r="G16" s="519">
        <v>3.8171089765143822E-2</v>
      </c>
      <c r="H16" s="517">
        <v>3.8192650280906328E-2</v>
      </c>
      <c r="I16" s="517">
        <v>4.8485278299823881E-2</v>
      </c>
      <c r="J16" s="518">
        <v>3.8829874894200811E-2</v>
      </c>
      <c r="L16" s="597"/>
      <c r="M16" s="597"/>
      <c r="N16" s="598"/>
      <c r="O16" s="598"/>
    </row>
    <row r="17" spans="2:15" ht="18.75" customHeight="1" x14ac:dyDescent="0.25">
      <c r="B17" s="502" t="s">
        <v>778</v>
      </c>
      <c r="C17" s="517">
        <v>5.1891814885358829E-2</v>
      </c>
      <c r="D17" s="517">
        <v>5.639762410854407E-2</v>
      </c>
      <c r="E17" s="517">
        <v>6.0059503110389864E-2</v>
      </c>
      <c r="F17" s="518">
        <v>5.4410023888786796E-2</v>
      </c>
      <c r="G17" s="519">
        <v>5.3967075900206621E-2</v>
      </c>
      <c r="H17" s="517">
        <v>5.5089741714599558E-2</v>
      </c>
      <c r="I17" s="517">
        <v>4.800815971049794E-2</v>
      </c>
      <c r="J17" s="518">
        <v>5.3211214903223426E-2</v>
      </c>
      <c r="L17" s="597"/>
      <c r="M17" s="597"/>
      <c r="N17" s="598"/>
      <c r="O17" s="598"/>
    </row>
    <row r="18" spans="2:15" ht="18.75" customHeight="1" x14ac:dyDescent="0.25">
      <c r="B18" s="502" t="s">
        <v>779</v>
      </c>
      <c r="C18" s="517">
        <v>4.2706346962942628E-2</v>
      </c>
      <c r="D18" s="517">
        <v>6.3140430682196796E-2</v>
      </c>
      <c r="E18" s="517">
        <v>6.987458504721171E-2</v>
      </c>
      <c r="F18" s="518">
        <v>5.6602545151677515E-2</v>
      </c>
      <c r="G18" s="519">
        <v>4.1002149542913965E-2</v>
      </c>
      <c r="H18" s="517">
        <v>5.837978914593802E-2</v>
      </c>
      <c r="I18" s="517">
        <v>5.4224568788878436E-2</v>
      </c>
      <c r="J18" s="518">
        <v>5.0577031652935665E-2</v>
      </c>
      <c r="L18" s="597"/>
      <c r="M18" s="597"/>
      <c r="N18" s="598"/>
      <c r="O18" s="598"/>
    </row>
    <row r="19" spans="2:15" ht="18.75" customHeight="1" x14ac:dyDescent="0.25">
      <c r="B19" s="502" t="s">
        <v>780</v>
      </c>
      <c r="C19" s="517">
        <v>1.1602090678947335E-2</v>
      </c>
      <c r="D19" s="517">
        <v>1.3030116267448447E-2</v>
      </c>
      <c r="E19" s="517">
        <v>1.8234310895000758E-2</v>
      </c>
      <c r="F19" s="518">
        <v>1.2924084715413278E-2</v>
      </c>
      <c r="G19" s="519">
        <v>9.7536327305578104E-3</v>
      </c>
      <c r="H19" s="517">
        <v>1.2578189466008732E-2</v>
      </c>
      <c r="I19" s="517">
        <v>1.4058043192828362E-2</v>
      </c>
      <c r="J19" s="518">
        <v>1.1598056547303752E-2</v>
      </c>
      <c r="L19" s="597"/>
      <c r="M19" s="597"/>
      <c r="N19" s="598"/>
      <c r="O19" s="598"/>
    </row>
    <row r="20" spans="2:15" ht="18.75" customHeight="1" x14ac:dyDescent="0.25">
      <c r="B20" s="502" t="s">
        <v>781</v>
      </c>
      <c r="C20" s="517">
        <v>2.9291284852901223E-2</v>
      </c>
      <c r="D20" s="517">
        <v>3.532221967524099E-2</v>
      </c>
      <c r="E20" s="517">
        <v>3.9506569510585808E-2</v>
      </c>
      <c r="F20" s="518">
        <v>3.3021894577999235E-2</v>
      </c>
      <c r="G20" s="519">
        <v>2.8489919393440425E-2</v>
      </c>
      <c r="H20" s="517">
        <v>3.1619937985380632E-2</v>
      </c>
      <c r="I20" s="517">
        <v>3.5562819906232522E-2</v>
      </c>
      <c r="J20" s="518">
        <v>3.0582282575658155E-2</v>
      </c>
      <c r="L20" s="597"/>
      <c r="M20" s="597"/>
      <c r="N20" s="598"/>
      <c r="O20" s="598"/>
    </row>
    <row r="21" spans="2:15" ht="18.75" customHeight="1" x14ac:dyDescent="0.25">
      <c r="B21" s="502" t="s">
        <v>782</v>
      </c>
      <c r="C21" s="517">
        <v>1.7728714950096383E-2</v>
      </c>
      <c r="D21" s="517">
        <v>3.071906604339382E-2</v>
      </c>
      <c r="E21" s="517">
        <v>3.8154108944694717E-2</v>
      </c>
      <c r="F21" s="518">
        <v>2.3997601327700471E-2</v>
      </c>
      <c r="G21" s="519">
        <v>1.8845082412190937E-2</v>
      </c>
      <c r="H21" s="517">
        <v>2.9753629876301396E-2</v>
      </c>
      <c r="I21" s="517">
        <v>3.6609874697082982E-2</v>
      </c>
      <c r="J21" s="518">
        <v>2.4686428298328046E-2</v>
      </c>
      <c r="L21" s="597"/>
      <c r="M21" s="597"/>
      <c r="N21" s="598"/>
      <c r="O21" s="598"/>
    </row>
    <row r="22" spans="2:15" ht="18.75" customHeight="1" x14ac:dyDescent="0.25">
      <c r="B22" s="502" t="s">
        <v>783</v>
      </c>
      <c r="C22" s="517">
        <v>1.8229215776986617E-2</v>
      </c>
      <c r="D22" s="517">
        <v>2.1720550042734904E-2</v>
      </c>
      <c r="E22" s="517">
        <v>2.9400217145739888E-2</v>
      </c>
      <c r="F22" s="518">
        <v>2.0470629295661711E-2</v>
      </c>
      <c r="G22" s="519">
        <v>1.8445914932680538E-2</v>
      </c>
      <c r="H22" s="517">
        <v>1.9355366839381379E-2</v>
      </c>
      <c r="I22" s="517">
        <v>2.4476114688080253E-2</v>
      </c>
      <c r="J22" s="518">
        <v>1.9416766664139766E-2</v>
      </c>
      <c r="L22" s="597"/>
      <c r="M22" s="597"/>
      <c r="N22" s="598"/>
      <c r="O22" s="598"/>
    </row>
    <row r="23" spans="2:15" ht="18.75" customHeight="1" x14ac:dyDescent="0.25">
      <c r="B23" s="502" t="s">
        <v>784</v>
      </c>
      <c r="C23" s="517">
        <v>2.5025143465656985E-2</v>
      </c>
      <c r="D23" s="517">
        <v>2.4017651249913813E-2</v>
      </c>
      <c r="E23" s="517">
        <v>3.3135750390923306E-2</v>
      </c>
      <c r="F23" s="518">
        <v>2.6423420434409362E-2</v>
      </c>
      <c r="G23" s="519">
        <v>2.596271158868876E-2</v>
      </c>
      <c r="H23" s="517">
        <v>2.1362329944340765E-2</v>
      </c>
      <c r="I23" s="517">
        <v>2.8149124012529676E-2</v>
      </c>
      <c r="J23" s="518">
        <v>2.5306726791382145E-2</v>
      </c>
      <c r="L23" s="597"/>
      <c r="M23" s="597"/>
      <c r="N23" s="598"/>
      <c r="O23" s="598"/>
    </row>
    <row r="24" spans="2:15" ht="18.75" customHeight="1" x14ac:dyDescent="0.25">
      <c r="B24" s="502" t="s">
        <v>785</v>
      </c>
      <c r="C24" s="517">
        <v>3.191970872356914E-2</v>
      </c>
      <c r="D24" s="517">
        <v>3.6246222626981829E-2</v>
      </c>
      <c r="E24" s="517">
        <v>5.4911039766695237E-2</v>
      </c>
      <c r="F24" s="518">
        <v>3.5761256778250074E-2</v>
      </c>
      <c r="G24" s="519">
        <v>3.0277831927540827E-2</v>
      </c>
      <c r="H24" s="517">
        <v>3.3911550099499324E-2</v>
      </c>
      <c r="I24" s="517">
        <v>4.4680304716254386E-2</v>
      </c>
      <c r="J24" s="518">
        <v>3.2945000046165331E-2</v>
      </c>
      <c r="L24" s="597"/>
      <c r="M24" s="597"/>
      <c r="N24" s="598"/>
      <c r="O24" s="598"/>
    </row>
    <row r="25" spans="2:15" ht="18.75" customHeight="1" x14ac:dyDescent="0.25">
      <c r="B25" s="502" t="s">
        <v>786</v>
      </c>
      <c r="C25" s="517">
        <v>2.5833058396568787E-2</v>
      </c>
      <c r="D25" s="517">
        <v>2.3946699282242752E-2</v>
      </c>
      <c r="E25" s="517">
        <v>2.7893535484681591E-2</v>
      </c>
      <c r="F25" s="518">
        <v>2.5232936011198193E-2</v>
      </c>
      <c r="G25" s="519">
        <v>2.1196294460752545E-2</v>
      </c>
      <c r="H25" s="517">
        <v>2.2442678702963625E-2</v>
      </c>
      <c r="I25" s="517">
        <v>2.8120639690887624E-2</v>
      </c>
      <c r="J25" s="518">
        <v>2.2742266665678301E-2</v>
      </c>
      <c r="L25" s="597"/>
      <c r="M25" s="597"/>
      <c r="N25" s="598"/>
      <c r="O25" s="598"/>
    </row>
    <row r="26" spans="2:15" ht="18.75" customHeight="1" x14ac:dyDescent="0.25">
      <c r="B26" s="502" t="s">
        <v>787</v>
      </c>
      <c r="C26" s="517">
        <v>2.4E-2</v>
      </c>
      <c r="D26" s="517">
        <v>1.304145319049837E-2</v>
      </c>
      <c r="E26" s="517">
        <v>1.2631578947368421E-2</v>
      </c>
      <c r="F26" s="518">
        <v>1.3686478266379419E-2</v>
      </c>
      <c r="G26" s="519">
        <v>1.1080332409972299E-2</v>
      </c>
      <c r="H26" s="517">
        <v>2.295186483901817E-2</v>
      </c>
      <c r="I26" s="517">
        <v>0</v>
      </c>
      <c r="J26" s="518">
        <v>2.0033388981636056E-2</v>
      </c>
      <c r="L26" s="597"/>
      <c r="M26" s="597"/>
      <c r="N26" s="598"/>
      <c r="O26" s="598"/>
    </row>
    <row r="27" spans="2:15" ht="18.75" customHeight="1" x14ac:dyDescent="0.25">
      <c r="B27" s="110" t="s">
        <v>119</v>
      </c>
      <c r="C27" s="520">
        <v>3.5374065130220012E-2</v>
      </c>
      <c r="D27" s="520">
        <v>4.2032100369437407E-2</v>
      </c>
      <c r="E27" s="520">
        <v>5.0727310940594836E-2</v>
      </c>
      <c r="F27" s="520">
        <v>3.9799681515578111E-2</v>
      </c>
      <c r="G27" s="521">
        <v>3.4056678892549097E-2</v>
      </c>
      <c r="H27" s="520">
        <v>3.9258356625296878E-2</v>
      </c>
      <c r="I27" s="520">
        <v>4.3904333826090332E-2</v>
      </c>
      <c r="J27" s="520">
        <v>3.725533635040066E-2</v>
      </c>
      <c r="L27" s="599"/>
      <c r="M27" s="597"/>
      <c r="N27" s="598"/>
      <c r="O27" s="598"/>
    </row>
    <row r="28" spans="2:15" ht="26.25" customHeight="1" x14ac:dyDescent="0.25">
      <c r="B28" s="110" t="s">
        <v>851</v>
      </c>
      <c r="C28" s="520"/>
      <c r="D28" s="520"/>
      <c r="E28" s="520"/>
      <c r="F28" s="520"/>
      <c r="G28" s="520"/>
      <c r="H28" s="520"/>
      <c r="I28" s="520"/>
      <c r="J28" s="520"/>
      <c r="L28" s="5"/>
      <c r="M28" s="5"/>
    </row>
    <row r="29" spans="2:15" ht="18.75" customHeight="1" x14ac:dyDescent="0.25">
      <c r="B29" s="502" t="s">
        <v>773</v>
      </c>
      <c r="C29" s="517">
        <v>4.4412365613303922E-3</v>
      </c>
      <c r="D29" s="517">
        <v>4.7066379411574398E-3</v>
      </c>
      <c r="E29" s="517">
        <v>7.107613076803381E-3</v>
      </c>
      <c r="F29" s="518">
        <v>4.8169621725684788E-3</v>
      </c>
      <c r="G29" s="519">
        <v>4.7540952867241599E-3</v>
      </c>
      <c r="H29" s="517">
        <v>4.4789330186231187E-3</v>
      </c>
      <c r="I29" s="517">
        <v>8.6561097220394494E-3</v>
      </c>
      <c r="J29" s="518">
        <v>5.0656663301531348E-3</v>
      </c>
      <c r="L29" s="553"/>
      <c r="M29" s="553"/>
      <c r="N29" s="553"/>
      <c r="O29" s="553"/>
    </row>
    <row r="30" spans="2:15" ht="18.75" customHeight="1" x14ac:dyDescent="0.25">
      <c r="B30" s="502" t="s">
        <v>758</v>
      </c>
      <c r="C30" s="517">
        <v>4.2821105293282171E-3</v>
      </c>
      <c r="D30" s="517">
        <v>6.0966446987098296E-3</v>
      </c>
      <c r="E30" s="517">
        <v>6.414899120538024E-3</v>
      </c>
      <c r="F30" s="518">
        <v>5.0667981205423721E-3</v>
      </c>
      <c r="G30" s="519">
        <v>5.1194200636289671E-3</v>
      </c>
      <c r="H30" s="517">
        <v>5.9133603117953624E-3</v>
      </c>
      <c r="I30" s="517">
        <v>7.7257363592467404E-3</v>
      </c>
      <c r="J30" s="518">
        <v>5.6576291725015148E-3</v>
      </c>
      <c r="L30" s="553"/>
      <c r="M30" s="553"/>
      <c r="N30" s="553"/>
      <c r="O30" s="553"/>
    </row>
    <row r="31" spans="2:15" ht="18.75" customHeight="1" x14ac:dyDescent="0.25">
      <c r="B31" s="502" t="s">
        <v>774</v>
      </c>
      <c r="C31" s="517">
        <v>1.5462560863271483E-3</v>
      </c>
      <c r="D31" s="517">
        <v>2.6557009345794394E-3</v>
      </c>
      <c r="E31" s="517">
        <v>2.8119919741062403E-3</v>
      </c>
      <c r="F31" s="518">
        <v>2.1422819211734077E-3</v>
      </c>
      <c r="G31" s="519">
        <v>3.9416294222174358E-3</v>
      </c>
      <c r="H31" s="517">
        <v>2.17492523694498E-3</v>
      </c>
      <c r="I31" s="517">
        <v>4.4890457524844269E-3</v>
      </c>
      <c r="J31" s="518">
        <v>3.2354292787755306E-3</v>
      </c>
      <c r="L31" s="553"/>
      <c r="M31" s="553"/>
      <c r="N31" s="553"/>
      <c r="O31" s="553"/>
    </row>
    <row r="32" spans="2:15" ht="18.75" customHeight="1" x14ac:dyDescent="0.25">
      <c r="B32" s="502" t="s">
        <v>775</v>
      </c>
      <c r="C32" s="517">
        <v>8.6279006726702988E-3</v>
      </c>
      <c r="D32" s="517">
        <v>9.3517817639261567E-3</v>
      </c>
      <c r="E32" s="517">
        <v>1.2781810209675944E-2</v>
      </c>
      <c r="F32" s="518">
        <v>9.4955843895750767E-3</v>
      </c>
      <c r="G32" s="519">
        <v>9.4233338424195342E-3</v>
      </c>
      <c r="H32" s="517">
        <v>1.0313456322502591E-2</v>
      </c>
      <c r="I32" s="517">
        <v>1.1654765113494076E-2</v>
      </c>
      <c r="J32" s="518">
        <v>1.0023063947951209E-2</v>
      </c>
      <c r="L32" s="553"/>
      <c r="M32" s="553"/>
      <c r="N32" s="553"/>
      <c r="O32" s="553"/>
    </row>
    <row r="33" spans="2:15" ht="18.75" customHeight="1" x14ac:dyDescent="0.25">
      <c r="B33" s="502" t="s">
        <v>776</v>
      </c>
      <c r="C33" s="517">
        <v>4.7626990929013928E-3</v>
      </c>
      <c r="D33" s="517">
        <v>5.6074766355140183E-3</v>
      </c>
      <c r="E33" s="517">
        <v>4.7801839646556101E-3</v>
      </c>
      <c r="F33" s="518">
        <v>5.133008093713743E-3</v>
      </c>
      <c r="G33" s="519">
        <v>4.7156757474788851E-3</v>
      </c>
      <c r="H33" s="517">
        <v>4.8902686051947118E-3</v>
      </c>
      <c r="I33" s="517">
        <v>1.0078387458006719E-2</v>
      </c>
      <c r="J33" s="518">
        <v>5.1061338652674485E-3</v>
      </c>
      <c r="L33" s="553"/>
      <c r="M33" s="553"/>
      <c r="N33" s="553"/>
      <c r="O33" s="553"/>
    </row>
    <row r="34" spans="2:15" ht="18.75" customHeight="1" x14ac:dyDescent="0.25">
      <c r="B34" s="502" t="s">
        <v>19</v>
      </c>
      <c r="C34" s="517">
        <v>7.3777907787970064E-3</v>
      </c>
      <c r="D34" s="517">
        <v>9.6310317399498479E-3</v>
      </c>
      <c r="E34" s="517">
        <v>1.2938495641525131E-2</v>
      </c>
      <c r="F34" s="518">
        <v>9.4081779897791182E-3</v>
      </c>
      <c r="G34" s="519">
        <v>9.5072531592286878E-3</v>
      </c>
      <c r="H34" s="517">
        <v>1.0678136145819654E-2</v>
      </c>
      <c r="I34" s="517">
        <v>1.3862180311179211E-2</v>
      </c>
      <c r="J34" s="518">
        <v>1.0680479811419546E-2</v>
      </c>
      <c r="L34" s="553"/>
      <c r="M34" s="553"/>
      <c r="N34" s="553"/>
      <c r="O34" s="553"/>
    </row>
    <row r="35" spans="2:15" ht="18.75" customHeight="1" x14ac:dyDescent="0.25">
      <c r="B35" s="502" t="s">
        <v>777</v>
      </c>
      <c r="C35" s="517">
        <v>1.0262981040797411E-2</v>
      </c>
      <c r="D35" s="517">
        <v>1.1553597862584395E-2</v>
      </c>
      <c r="E35" s="517">
        <v>1.1502931248889679E-2</v>
      </c>
      <c r="F35" s="518">
        <v>1.0806635571842091E-2</v>
      </c>
      <c r="G35" s="519">
        <v>1.1507948484586993E-2</v>
      </c>
      <c r="H35" s="517">
        <v>1.1679761481615092E-2</v>
      </c>
      <c r="I35" s="517">
        <v>1.1441674645107147E-2</v>
      </c>
      <c r="J35" s="518">
        <v>1.1564186296135757E-2</v>
      </c>
      <c r="L35" s="553"/>
      <c r="M35" s="553"/>
      <c r="N35" s="553"/>
      <c r="O35" s="553"/>
    </row>
    <row r="36" spans="2:15" ht="18.75" customHeight="1" x14ac:dyDescent="0.25">
      <c r="B36" s="502" t="s">
        <v>778</v>
      </c>
      <c r="C36" s="517">
        <v>1.0310693486143708E-2</v>
      </c>
      <c r="D36" s="517">
        <v>9.3565625062079112E-3</v>
      </c>
      <c r="E36" s="517">
        <v>1.5393531934623856E-2</v>
      </c>
      <c r="F36" s="518">
        <v>1.090764569382182E-2</v>
      </c>
      <c r="G36" s="519">
        <v>1.3870607621551814E-2</v>
      </c>
      <c r="H36" s="517">
        <v>1.0584537501082035E-2</v>
      </c>
      <c r="I36" s="517">
        <v>1.1345350897824309E-2</v>
      </c>
      <c r="J36" s="518">
        <v>1.2495774497039636E-2</v>
      </c>
      <c r="L36" s="553"/>
      <c r="M36" s="553"/>
      <c r="N36" s="553"/>
      <c r="O36" s="553"/>
    </row>
    <row r="37" spans="2:15" ht="18.75" customHeight="1" x14ac:dyDescent="0.25">
      <c r="B37" s="502" t="s">
        <v>779</v>
      </c>
      <c r="C37" s="517">
        <v>9.1788805165355196E-3</v>
      </c>
      <c r="D37" s="517">
        <v>1.1973971401179038E-2</v>
      </c>
      <c r="E37" s="517">
        <v>1.1444193180601312E-2</v>
      </c>
      <c r="F37" s="518">
        <v>1.0801968255774867E-2</v>
      </c>
      <c r="G37" s="519">
        <v>1.0030417617094913E-2</v>
      </c>
      <c r="H37" s="517">
        <v>1.1813322038942753E-2</v>
      </c>
      <c r="I37" s="517">
        <v>9.9496120495411178E-3</v>
      </c>
      <c r="J37" s="518">
        <v>1.0760521530241925E-2</v>
      </c>
      <c r="L37" s="553"/>
      <c r="M37" s="553"/>
      <c r="N37" s="553"/>
      <c r="O37" s="553"/>
    </row>
    <row r="38" spans="2:15" ht="18.75" customHeight="1" x14ac:dyDescent="0.25">
      <c r="B38" s="502" t="s">
        <v>780</v>
      </c>
      <c r="C38" s="517">
        <v>1.0189116171362408E-2</v>
      </c>
      <c r="D38" s="517">
        <v>1.3142552553552988E-2</v>
      </c>
      <c r="E38" s="517">
        <v>1.9216158404731568E-2</v>
      </c>
      <c r="F38" s="518">
        <v>1.2500032964221952E-2</v>
      </c>
      <c r="G38" s="519">
        <v>9.7383209052351125E-3</v>
      </c>
      <c r="H38" s="517">
        <v>1.3683580769682025E-2</v>
      </c>
      <c r="I38" s="517">
        <v>1.6570833521981257E-2</v>
      </c>
      <c r="J38" s="518">
        <v>1.2387326888964423E-2</v>
      </c>
      <c r="L38" s="553"/>
      <c r="M38" s="553"/>
      <c r="N38" s="553"/>
      <c r="O38" s="553"/>
    </row>
    <row r="39" spans="2:15" ht="18.75" customHeight="1" x14ac:dyDescent="0.25">
      <c r="B39" s="502" t="s">
        <v>781</v>
      </c>
      <c r="C39" s="517">
        <v>1.1199051424022307E-2</v>
      </c>
      <c r="D39" s="517">
        <v>1.5069128940519708E-2</v>
      </c>
      <c r="E39" s="517">
        <v>1.4954386367548341E-2</v>
      </c>
      <c r="F39" s="518">
        <v>1.3301619818295746E-2</v>
      </c>
      <c r="G39" s="519">
        <v>1.3181595252858344E-2</v>
      </c>
      <c r="H39" s="517">
        <v>1.5010193143201733E-2</v>
      </c>
      <c r="I39" s="517">
        <v>1.3639296313819948E-2</v>
      </c>
      <c r="J39" s="518">
        <v>1.4013681294977097E-2</v>
      </c>
      <c r="L39" s="553"/>
      <c r="M39" s="553"/>
      <c r="N39" s="553"/>
      <c r="O39" s="553"/>
    </row>
    <row r="40" spans="2:15" ht="18.75" customHeight="1" x14ac:dyDescent="0.25">
      <c r="B40" s="502" t="s">
        <v>782</v>
      </c>
      <c r="C40" s="517">
        <v>6.6629519743537429E-3</v>
      </c>
      <c r="D40" s="517">
        <v>1.0314747013724848E-2</v>
      </c>
      <c r="E40" s="517">
        <v>1.3622843419748048E-2</v>
      </c>
      <c r="F40" s="518">
        <v>8.5558084516030915E-3</v>
      </c>
      <c r="G40" s="519">
        <v>8.0131105090517057E-3</v>
      </c>
      <c r="H40" s="517">
        <v>1.1274785650325412E-2</v>
      </c>
      <c r="I40" s="517">
        <v>1.3171918995879798E-2</v>
      </c>
      <c r="J40" s="518">
        <v>9.7395783095425986E-3</v>
      </c>
      <c r="L40" s="553"/>
      <c r="M40" s="553"/>
      <c r="N40" s="553"/>
      <c r="O40" s="553"/>
    </row>
    <row r="41" spans="2:15" ht="18.75" customHeight="1" x14ac:dyDescent="0.25">
      <c r="B41" s="502" t="s">
        <v>783</v>
      </c>
      <c r="C41" s="517">
        <v>6.8516043451272999E-3</v>
      </c>
      <c r="D41" s="517">
        <v>9.1079790516481809E-3</v>
      </c>
      <c r="E41" s="517">
        <v>1.1791671693188423E-2</v>
      </c>
      <c r="F41" s="518">
        <v>8.0503771120461927E-3</v>
      </c>
      <c r="G41" s="519">
        <v>8.5488066095471237E-3</v>
      </c>
      <c r="H41" s="517">
        <v>9.4957720772153014E-3</v>
      </c>
      <c r="I41" s="517">
        <v>1.0465649039041212E-2</v>
      </c>
      <c r="J41" s="518">
        <v>9.0580145586459746E-3</v>
      </c>
      <c r="L41" s="553"/>
      <c r="M41" s="553"/>
      <c r="N41" s="553"/>
      <c r="O41" s="553"/>
    </row>
    <row r="42" spans="2:15" ht="18.75" customHeight="1" x14ac:dyDescent="0.25">
      <c r="B42" s="502" t="s">
        <v>784</v>
      </c>
      <c r="C42" s="517">
        <v>1.3033928888363014E-2</v>
      </c>
      <c r="D42" s="517">
        <v>1.9191137601605776E-2</v>
      </c>
      <c r="E42" s="517">
        <v>1.8502490999672716E-2</v>
      </c>
      <c r="F42" s="518">
        <v>1.5746930285911526E-2</v>
      </c>
      <c r="G42" s="519">
        <v>1.6495106234918799E-2</v>
      </c>
      <c r="H42" s="517">
        <v>1.8240332357538372E-2</v>
      </c>
      <c r="I42" s="517">
        <v>1.5809002980774242E-2</v>
      </c>
      <c r="J42" s="518">
        <v>1.6773962573455505E-2</v>
      </c>
      <c r="L42" s="553"/>
      <c r="M42" s="553"/>
      <c r="N42" s="553"/>
      <c r="O42" s="553"/>
    </row>
    <row r="43" spans="2:15" ht="18.75" customHeight="1" x14ac:dyDescent="0.25">
      <c r="B43" s="502" t="s">
        <v>785</v>
      </c>
      <c r="C43" s="517">
        <v>9.2996144549988453E-3</v>
      </c>
      <c r="D43" s="517">
        <v>1.2832719294614398E-2</v>
      </c>
      <c r="E43" s="517">
        <v>1.4965272892390734E-2</v>
      </c>
      <c r="F43" s="518">
        <v>1.0911424664924242E-2</v>
      </c>
      <c r="G43" s="519">
        <v>1.078857249263159E-2</v>
      </c>
      <c r="H43" s="517">
        <v>1.3271768803295097E-2</v>
      </c>
      <c r="I43" s="517">
        <v>1.4196451498514326E-2</v>
      </c>
      <c r="J43" s="518">
        <v>1.1863779605293528E-2</v>
      </c>
      <c r="L43" s="553"/>
      <c r="M43" s="553"/>
      <c r="N43" s="553"/>
      <c r="O43" s="553"/>
    </row>
    <row r="44" spans="2:15" ht="18.75" customHeight="1" x14ac:dyDescent="0.25">
      <c r="B44" s="502" t="s">
        <v>786</v>
      </c>
      <c r="C44" s="517">
        <v>7.9181788188716594E-3</v>
      </c>
      <c r="D44" s="517">
        <v>7.8792365380282604E-3</v>
      </c>
      <c r="E44" s="517">
        <v>8.7952589366113131E-3</v>
      </c>
      <c r="F44" s="518">
        <v>8.0286614581085158E-3</v>
      </c>
      <c r="G44" s="519">
        <v>1.0293164576264726E-2</v>
      </c>
      <c r="H44" s="517">
        <v>8.8391555785415389E-3</v>
      </c>
      <c r="I44" s="517">
        <v>9.2304389825050986E-3</v>
      </c>
      <c r="J44" s="518">
        <v>9.4586480656471683E-3</v>
      </c>
      <c r="L44" s="553"/>
      <c r="M44" s="553"/>
      <c r="N44" s="553"/>
      <c r="O44" s="553"/>
    </row>
    <row r="45" spans="2:15" ht="18.75" customHeight="1" x14ac:dyDescent="0.25">
      <c r="B45" s="502" t="s">
        <v>787</v>
      </c>
      <c r="C45" s="517">
        <v>0</v>
      </c>
      <c r="D45" s="517">
        <v>9.3153237074988359E-3</v>
      </c>
      <c r="E45" s="517">
        <v>0</v>
      </c>
      <c r="F45" s="518">
        <v>7.603599036877455E-3</v>
      </c>
      <c r="G45" s="519">
        <v>0</v>
      </c>
      <c r="H45" s="517">
        <v>3.8253108065030282E-3</v>
      </c>
      <c r="I45" s="517">
        <v>0</v>
      </c>
      <c r="J45" s="518">
        <v>3.0820598433286242E-3</v>
      </c>
      <c r="L45" s="553"/>
      <c r="M45" s="553"/>
      <c r="N45" s="553"/>
      <c r="O45" s="553"/>
    </row>
    <row r="46" spans="2:15" ht="27.75" customHeight="1" x14ac:dyDescent="0.25">
      <c r="B46" s="110" t="s">
        <v>120</v>
      </c>
      <c r="C46" s="522">
        <v>8.7253907957636819E-3</v>
      </c>
      <c r="D46" s="522">
        <v>1.0957702118917339E-2</v>
      </c>
      <c r="E46" s="522">
        <v>1.3026163901267708E-2</v>
      </c>
      <c r="F46" s="522">
        <v>1.0111294478648005E-2</v>
      </c>
      <c r="G46" s="523">
        <v>1.024203598437941E-2</v>
      </c>
      <c r="H46" s="522">
        <v>1.132388495759923E-2</v>
      </c>
      <c r="I46" s="522">
        <v>1.214543738172744E-2</v>
      </c>
      <c r="J46" s="522">
        <v>1.0890661294325782E-2</v>
      </c>
    </row>
    <row r="47" spans="2:15" ht="30.75" customHeight="1" x14ac:dyDescent="0.25">
      <c r="B47" s="96" t="s">
        <v>121</v>
      </c>
      <c r="C47" s="520"/>
      <c r="D47" s="520"/>
      <c r="E47" s="520"/>
      <c r="F47" s="520"/>
      <c r="G47" s="521"/>
      <c r="H47" s="520"/>
      <c r="I47" s="520"/>
      <c r="J47" s="520"/>
    </row>
    <row r="48" spans="2:15" ht="18.75" customHeight="1" x14ac:dyDescent="0.25">
      <c r="B48" s="502" t="s">
        <v>773</v>
      </c>
      <c r="C48" s="518">
        <v>5.04950552680749E-2</v>
      </c>
      <c r="D48" s="518">
        <v>5.7284864228832708E-2</v>
      </c>
      <c r="E48" s="518">
        <v>7.1226715790847439E-2</v>
      </c>
      <c r="F48" s="518">
        <v>5.5010354582835728E-2</v>
      </c>
      <c r="G48" s="595">
        <v>4.7454409870517252E-2</v>
      </c>
      <c r="H48" s="518">
        <v>5.5001297468691902E-2</v>
      </c>
      <c r="I48" s="518">
        <v>7.1997777485341641E-2</v>
      </c>
      <c r="J48" s="518">
        <v>5.2762995076500799E-2</v>
      </c>
      <c r="K48" s="552"/>
    </row>
    <row r="49" spans="2:11" ht="18.75" customHeight="1" x14ac:dyDescent="0.25">
      <c r="B49" s="502" t="s">
        <v>758</v>
      </c>
      <c r="C49" s="518">
        <v>4.905348398448265E-2</v>
      </c>
      <c r="D49" s="518">
        <v>7.461949638280059E-2</v>
      </c>
      <c r="E49" s="518">
        <v>6.8701500258665282E-2</v>
      </c>
      <c r="F49" s="518">
        <v>5.8854728907580853E-2</v>
      </c>
      <c r="G49" s="595">
        <v>4.0717247947932723E-2</v>
      </c>
      <c r="H49" s="518">
        <v>6.3971807009422552E-2</v>
      </c>
      <c r="I49" s="518">
        <v>7.7836793819410915E-2</v>
      </c>
      <c r="J49" s="518">
        <v>5.1592763049662746E-2</v>
      </c>
      <c r="K49" s="552"/>
    </row>
    <row r="50" spans="2:11" ht="18.75" customHeight="1" x14ac:dyDescent="0.25">
      <c r="B50" s="502" t="s">
        <v>774</v>
      </c>
      <c r="C50" s="518">
        <v>1.7239110409264378E-2</v>
      </c>
      <c r="D50" s="518">
        <v>1.6974953271028038E-2</v>
      </c>
      <c r="E50" s="518">
        <v>1.5641705355965964E-2</v>
      </c>
      <c r="F50" s="518">
        <v>1.6981884426235917E-2</v>
      </c>
      <c r="G50" s="595">
        <v>1.8286575844057941E-2</v>
      </c>
      <c r="H50" s="518">
        <v>1.7061913496723549E-2</v>
      </c>
      <c r="I50" s="518">
        <v>1.951759022819316E-2</v>
      </c>
      <c r="J50" s="518">
        <v>1.7866582371957488E-2</v>
      </c>
      <c r="K50" s="552"/>
    </row>
    <row r="51" spans="2:11" ht="18.75" customHeight="1" x14ac:dyDescent="0.25">
      <c r="B51" s="502" t="s">
        <v>775</v>
      </c>
      <c r="C51" s="518">
        <v>6.0248446824901949E-2</v>
      </c>
      <c r="D51" s="518">
        <v>7.5452417790452697E-2</v>
      </c>
      <c r="E51" s="518">
        <v>7.7321750212136414E-2</v>
      </c>
      <c r="F51" s="518">
        <v>6.7763155360932345E-2</v>
      </c>
      <c r="G51" s="595">
        <v>5.6419008586752001E-2</v>
      </c>
      <c r="H51" s="518">
        <v>7.2413629498422435E-2</v>
      </c>
      <c r="I51" s="518">
        <v>6.5438640186421648E-2</v>
      </c>
      <c r="J51" s="518">
        <v>6.2840652216319182E-2</v>
      </c>
      <c r="K51" s="552"/>
    </row>
    <row r="52" spans="2:11" ht="18.75" customHeight="1" x14ac:dyDescent="0.25">
      <c r="B52" s="502" t="s">
        <v>776</v>
      </c>
      <c r="C52" s="518">
        <v>2.2916175345554526E-2</v>
      </c>
      <c r="D52" s="518">
        <v>2.4964793240302138E-2</v>
      </c>
      <c r="E52" s="518">
        <v>1.7817049322807272E-2</v>
      </c>
      <c r="F52" s="518">
        <v>2.3417252610537207E-2</v>
      </c>
      <c r="G52" s="595">
        <v>2.191792953053566E-2</v>
      </c>
      <c r="H52" s="518">
        <v>1.9561074420778847E-2</v>
      </c>
      <c r="I52" s="518">
        <v>2.7435610302351622E-2</v>
      </c>
      <c r="J52" s="518">
        <v>2.1172567810758658E-2</v>
      </c>
      <c r="K52" s="552"/>
    </row>
    <row r="53" spans="2:11" ht="18.75" customHeight="1" x14ac:dyDescent="0.25">
      <c r="B53" s="502" t="s">
        <v>19</v>
      </c>
      <c r="C53" s="518">
        <v>5.5387793509873946E-2</v>
      </c>
      <c r="D53" s="518">
        <v>5.412507063863059E-2</v>
      </c>
      <c r="E53" s="518">
        <v>6.7730751145811258E-2</v>
      </c>
      <c r="F53" s="518">
        <v>5.5531029816970431E-2</v>
      </c>
      <c r="G53" s="595">
        <v>5.9851439631613018E-2</v>
      </c>
      <c r="H53" s="518">
        <v>5.369534223746824E-2</v>
      </c>
      <c r="I53" s="518">
        <v>6.8920127926945907E-2</v>
      </c>
      <c r="J53" s="518">
        <v>5.636211239412281E-2</v>
      </c>
      <c r="K53" s="552"/>
    </row>
    <row r="54" spans="2:11" ht="18.75" customHeight="1" x14ac:dyDescent="0.25">
      <c r="B54" s="502" t="s">
        <v>777</v>
      </c>
      <c r="C54" s="518">
        <v>5.148712093199205E-2</v>
      </c>
      <c r="D54" s="518">
        <v>5.3269088327036834E-2</v>
      </c>
      <c r="E54" s="518">
        <v>6.4798365606679689E-2</v>
      </c>
      <c r="F54" s="518">
        <v>5.3047374614274771E-2</v>
      </c>
      <c r="G54" s="595">
        <v>4.9679038249730814E-2</v>
      </c>
      <c r="H54" s="518">
        <v>4.9872411762521419E-2</v>
      </c>
      <c r="I54" s="518">
        <v>5.9926952944931028E-2</v>
      </c>
      <c r="J54" s="518">
        <v>5.039406119033657E-2</v>
      </c>
      <c r="K54" s="552"/>
    </row>
    <row r="55" spans="2:11" ht="18.75" customHeight="1" x14ac:dyDescent="0.25">
      <c r="B55" s="502" t="s">
        <v>778</v>
      </c>
      <c r="C55" s="518">
        <v>6.2202508371502541E-2</v>
      </c>
      <c r="D55" s="518">
        <v>6.5754186614751978E-2</v>
      </c>
      <c r="E55" s="518">
        <v>7.5453035045013717E-2</v>
      </c>
      <c r="F55" s="518">
        <v>6.5317669582608623E-2</v>
      </c>
      <c r="G55" s="595">
        <v>6.7837683521758438E-2</v>
      </c>
      <c r="H55" s="518">
        <v>6.5674279215681586E-2</v>
      </c>
      <c r="I55" s="518">
        <v>5.9353510608322252E-2</v>
      </c>
      <c r="J55" s="518">
        <v>6.5706989400263066E-2</v>
      </c>
      <c r="K55" s="552"/>
    </row>
    <row r="56" spans="2:11" ht="18.75" customHeight="1" x14ac:dyDescent="0.25">
      <c r="B56" s="502" t="s">
        <v>779</v>
      </c>
      <c r="C56" s="518">
        <v>5.1885227479478144E-2</v>
      </c>
      <c r="D56" s="518">
        <v>7.5114402083375831E-2</v>
      </c>
      <c r="E56" s="518">
        <v>8.1318778227813027E-2</v>
      </c>
      <c r="F56" s="518">
        <v>6.7404513407452377E-2</v>
      </c>
      <c r="G56" s="595">
        <v>5.1032567160008882E-2</v>
      </c>
      <c r="H56" s="518">
        <v>7.019311118488078E-2</v>
      </c>
      <c r="I56" s="518">
        <v>6.4174180838419553E-2</v>
      </c>
      <c r="J56" s="518">
        <v>6.1337553183177587E-2</v>
      </c>
      <c r="K56" s="552"/>
    </row>
    <row r="57" spans="2:11" ht="18.75" customHeight="1" x14ac:dyDescent="0.25">
      <c r="B57" s="502" t="s">
        <v>780</v>
      </c>
      <c r="C57" s="518">
        <v>2.1791206850309743E-2</v>
      </c>
      <c r="D57" s="518">
        <v>2.6172668821001437E-2</v>
      </c>
      <c r="E57" s="518">
        <v>3.7450469299732322E-2</v>
      </c>
      <c r="F57" s="518">
        <v>2.542411767963523E-2</v>
      </c>
      <c r="G57" s="595">
        <v>1.9491953635792925E-2</v>
      </c>
      <c r="H57" s="518">
        <v>2.6261770235690755E-2</v>
      </c>
      <c r="I57" s="518">
        <v>3.0628876714809621E-2</v>
      </c>
      <c r="J57" s="518">
        <v>2.3985383436268173E-2</v>
      </c>
      <c r="K57" s="552"/>
    </row>
    <row r="58" spans="2:11" ht="18.75" customHeight="1" x14ac:dyDescent="0.25">
      <c r="B58" s="502" t="s">
        <v>781</v>
      </c>
      <c r="C58" s="518">
        <v>4.0490336276923528E-2</v>
      </c>
      <c r="D58" s="518">
        <v>5.0391348615760695E-2</v>
      </c>
      <c r="E58" s="518">
        <v>5.4460955878134147E-2</v>
      </c>
      <c r="F58" s="518">
        <v>4.6323514396294979E-2</v>
      </c>
      <c r="G58" s="595">
        <v>4.1671514646298771E-2</v>
      </c>
      <c r="H58" s="518">
        <v>4.6630131128582365E-2</v>
      </c>
      <c r="I58" s="518">
        <v>4.9202116220052466E-2</v>
      </c>
      <c r="J58" s="518">
        <v>4.4595963870635254E-2</v>
      </c>
      <c r="K58" s="552"/>
    </row>
    <row r="59" spans="2:11" ht="18.75" customHeight="1" x14ac:dyDescent="0.25">
      <c r="B59" s="502" t="s">
        <v>782</v>
      </c>
      <c r="C59" s="518">
        <v>2.4391666924450127E-2</v>
      </c>
      <c r="D59" s="518">
        <v>4.1033813057118666E-2</v>
      </c>
      <c r="E59" s="518">
        <v>5.1776952364442769E-2</v>
      </c>
      <c r="F59" s="518">
        <v>3.2553409779303565E-2</v>
      </c>
      <c r="G59" s="595">
        <v>2.6858192921242641E-2</v>
      </c>
      <c r="H59" s="518">
        <v>4.102841552662681E-2</v>
      </c>
      <c r="I59" s="518">
        <v>4.9781793692962782E-2</v>
      </c>
      <c r="J59" s="518">
        <v>3.4426006607870645E-2</v>
      </c>
      <c r="K59" s="552"/>
    </row>
    <row r="60" spans="2:11" ht="18.75" customHeight="1" x14ac:dyDescent="0.25">
      <c r="B60" s="502" t="s">
        <v>783</v>
      </c>
      <c r="C60" s="518">
        <v>2.5080820122113916E-2</v>
      </c>
      <c r="D60" s="518">
        <v>3.0828529094383085E-2</v>
      </c>
      <c r="E60" s="518">
        <v>4.1191888838928312E-2</v>
      </c>
      <c r="F60" s="518">
        <v>2.8521006407707904E-2</v>
      </c>
      <c r="G60" s="595">
        <v>2.6994721542227661E-2</v>
      </c>
      <c r="H60" s="518">
        <v>2.8851138916596679E-2</v>
      </c>
      <c r="I60" s="518">
        <v>3.4941763727121461E-2</v>
      </c>
      <c r="J60" s="518">
        <v>2.8474781222785739E-2</v>
      </c>
      <c r="K60" s="552"/>
    </row>
    <row r="61" spans="2:11" ht="18.75" customHeight="1" x14ac:dyDescent="0.25">
      <c r="B61" s="502" t="s">
        <v>784</v>
      </c>
      <c r="C61" s="518">
        <v>3.805907235402E-2</v>
      </c>
      <c r="D61" s="518">
        <v>4.3208788851519589E-2</v>
      </c>
      <c r="E61" s="518">
        <v>5.1638241390596022E-2</v>
      </c>
      <c r="F61" s="518">
        <v>4.2170350720320889E-2</v>
      </c>
      <c r="G61" s="595">
        <v>4.2457817823607559E-2</v>
      </c>
      <c r="H61" s="518">
        <v>3.9602662301879137E-2</v>
      </c>
      <c r="I61" s="518">
        <v>4.3958126993303918E-2</v>
      </c>
      <c r="J61" s="518">
        <v>4.2080689364837651E-2</v>
      </c>
      <c r="K61" s="552"/>
    </row>
    <row r="62" spans="2:11" ht="18.75" customHeight="1" x14ac:dyDescent="0.25">
      <c r="B62" s="502" t="s">
        <v>785</v>
      </c>
      <c r="C62" s="518">
        <v>4.1219323178567982E-2</v>
      </c>
      <c r="D62" s="518">
        <v>4.9078941921596231E-2</v>
      </c>
      <c r="E62" s="518">
        <v>6.9876312659085976E-2</v>
      </c>
      <c r="F62" s="518">
        <v>4.6672681443174317E-2</v>
      </c>
      <c r="G62" s="595">
        <v>4.1066404420172418E-2</v>
      </c>
      <c r="H62" s="518">
        <v>4.7183318902794424E-2</v>
      </c>
      <c r="I62" s="518">
        <v>5.8876756214768712E-2</v>
      </c>
      <c r="J62" s="518">
        <v>4.4808779651458859E-2</v>
      </c>
      <c r="K62" s="552"/>
    </row>
    <row r="63" spans="2:11" ht="18.75" customHeight="1" x14ac:dyDescent="0.25">
      <c r="B63" s="502" t="s">
        <v>786</v>
      </c>
      <c r="C63" s="518">
        <v>3.3751237215440447E-2</v>
      </c>
      <c r="D63" s="518">
        <v>3.182593582027101E-2</v>
      </c>
      <c r="E63" s="518">
        <v>3.66887944212929E-2</v>
      </c>
      <c r="F63" s="518">
        <v>3.3261597469306708E-2</v>
      </c>
      <c r="G63" s="595">
        <v>3.1489459037017269E-2</v>
      </c>
      <c r="H63" s="518">
        <v>3.1281834281505161E-2</v>
      </c>
      <c r="I63" s="518">
        <v>3.7351078673392726E-2</v>
      </c>
      <c r="J63" s="518">
        <v>3.220091473132547E-2</v>
      </c>
      <c r="K63" s="552"/>
    </row>
    <row r="64" spans="2:11" ht="18.75" customHeight="1" x14ac:dyDescent="0.25">
      <c r="B64" s="502" t="s">
        <v>787</v>
      </c>
      <c r="C64" s="518">
        <v>2.4E-2</v>
      </c>
      <c r="D64" s="518">
        <v>2.2356776897997206E-2</v>
      </c>
      <c r="E64" s="518">
        <v>1.2631578947368421E-2</v>
      </c>
      <c r="F64" s="518">
        <v>2.1290077303256875E-2</v>
      </c>
      <c r="G64" s="595">
        <v>1.1080332409972299E-2</v>
      </c>
      <c r="H64" s="518">
        <v>2.6777175645521199E-2</v>
      </c>
      <c r="I64" s="518">
        <v>0</v>
      </c>
      <c r="J64" s="518">
        <v>2.311544882496468E-2</v>
      </c>
      <c r="K64" s="552"/>
    </row>
    <row r="65" spans="2:12" ht="26.25" customHeight="1" x14ac:dyDescent="0.25">
      <c r="B65" s="96" t="s">
        <v>122</v>
      </c>
      <c r="C65" s="522">
        <v>4.4099455925983695E-2</v>
      </c>
      <c r="D65" s="522">
        <v>5.2971512956248808E-2</v>
      </c>
      <c r="E65" s="522">
        <v>6.3753474841862542E-2</v>
      </c>
      <c r="F65" s="522">
        <v>4.990411700795374E-2</v>
      </c>
      <c r="G65" s="596">
        <v>4.4298714876928505E-2</v>
      </c>
      <c r="H65" s="522">
        <v>5.0582241582896106E-2</v>
      </c>
      <c r="I65" s="522">
        <v>5.6049771207817775E-2</v>
      </c>
      <c r="J65" s="522">
        <v>4.8145997644726442E-2</v>
      </c>
      <c r="K65" s="552"/>
    </row>
    <row r="66" spans="2:12" ht="18.75" customHeight="1" x14ac:dyDescent="0.25">
      <c r="B66" s="1697" t="s">
        <v>123</v>
      </c>
      <c r="C66" s="1697"/>
      <c r="D66" s="1698"/>
      <c r="E66" s="1698"/>
      <c r="F66" s="1698"/>
      <c r="G66" s="1698"/>
      <c r="H66" s="1698"/>
      <c r="I66" s="1698"/>
      <c r="J66" s="1698"/>
    </row>
    <row r="67" spans="2:12" ht="26.25" customHeight="1" x14ac:dyDescent="0.25">
      <c r="B67" s="1680" t="s">
        <v>693</v>
      </c>
      <c r="C67" s="1680"/>
      <c r="D67" s="1680"/>
      <c r="E67" s="1680"/>
      <c r="F67" s="1680"/>
      <c r="G67" s="1680"/>
      <c r="H67" s="1680"/>
      <c r="I67" s="1680"/>
      <c r="J67" s="1680"/>
    </row>
    <row r="68" spans="2:12" ht="26.25" customHeight="1" x14ac:dyDescent="0.2">
      <c r="B68" s="1689" t="s">
        <v>694</v>
      </c>
      <c r="C68" s="1689"/>
      <c r="D68" s="1689"/>
      <c r="E68" s="1689"/>
      <c r="F68" s="1689"/>
      <c r="G68" s="1689"/>
      <c r="H68" s="1689"/>
      <c r="I68" s="1689"/>
      <c r="J68" s="1689"/>
    </row>
    <row r="69" spans="2:12" ht="26.25" customHeight="1" x14ac:dyDescent="0.2">
      <c r="B69" s="554"/>
      <c r="C69" s="555"/>
      <c r="D69" s="555"/>
      <c r="E69" s="555"/>
      <c r="F69" s="555"/>
      <c r="G69" s="22"/>
      <c r="H69" s="22"/>
      <c r="I69" s="22"/>
      <c r="J69" s="22"/>
      <c r="L69" s="1696"/>
    </row>
    <row r="70" spans="2:12" ht="26.25" customHeight="1" x14ac:dyDescent="0.2">
      <c r="B70" s="1627"/>
      <c r="C70" s="1627"/>
      <c r="D70" s="1625"/>
      <c r="E70" s="1625"/>
      <c r="F70" s="1625"/>
      <c r="G70" s="1625"/>
      <c r="H70" s="1625"/>
      <c r="I70" s="1625"/>
      <c r="J70" s="1625"/>
      <c r="L70" s="1696"/>
    </row>
    <row r="71" spans="2:12" ht="26.25" customHeight="1" x14ac:dyDescent="0.2">
      <c r="B71" s="1627"/>
      <c r="C71" s="1627"/>
      <c r="D71" s="1700"/>
      <c r="E71" s="1700"/>
      <c r="F71" s="1701"/>
      <c r="G71" s="1701"/>
      <c r="H71" s="1701"/>
      <c r="I71" s="1701"/>
      <c r="J71" s="1701"/>
      <c r="L71" s="1699"/>
    </row>
    <row r="72" spans="2:12" ht="9.75" customHeight="1" x14ac:dyDescent="0.25">
      <c r="B72" s="2"/>
      <c r="C72" s="2"/>
      <c r="D72" s="2"/>
      <c r="E72" s="2"/>
      <c r="F72" s="2"/>
    </row>
    <row r="73" spans="2:12" ht="26.25" customHeight="1" x14ac:dyDescent="0.25">
      <c r="B73" s="2"/>
      <c r="C73" s="2"/>
      <c r="D73" s="2"/>
      <c r="E73" s="2"/>
      <c r="F73" s="2"/>
    </row>
    <row r="74" spans="2:12" ht="26.25" customHeight="1" x14ac:dyDescent="0.25">
      <c r="B74" s="137"/>
      <c r="C74" s="137"/>
    </row>
    <row r="85" spans="3:3" ht="26.25" customHeight="1" x14ac:dyDescent="0.25">
      <c r="C85" s="137"/>
    </row>
    <row r="96" spans="3:3" ht="26.25" customHeight="1" x14ac:dyDescent="0.25">
      <c r="C96" s="137"/>
    </row>
    <row r="107" spans="3:3" ht="26.25" customHeight="1" x14ac:dyDescent="0.25">
      <c r="C107" s="137"/>
    </row>
  </sheetData>
  <mergeCells count="15">
    <mergeCell ref="K8:L8"/>
    <mergeCell ref="B66:J66"/>
    <mergeCell ref="B67:J67"/>
    <mergeCell ref="B68:J68"/>
    <mergeCell ref="L69:L71"/>
    <mergeCell ref="B70:J70"/>
    <mergeCell ref="B71:J71"/>
    <mergeCell ref="B2:J2"/>
    <mergeCell ref="B3:J3"/>
    <mergeCell ref="B4:J4"/>
    <mergeCell ref="B6:B8"/>
    <mergeCell ref="C6:F6"/>
    <mergeCell ref="G6:J6"/>
    <mergeCell ref="C7:F7"/>
    <mergeCell ref="G7:J7"/>
  </mergeCells>
  <hyperlinks>
    <hyperlink ref="K2" location="'Indice Total '!A61" display="Volver"/>
  </hyperlinks>
  <pageMargins left="0.70866141732283472" right="0.70866141732283472" top="0.74803149606299213" bottom="0.74803149606299213" header="0.31496062992125984" footer="0.31496062992125984"/>
  <pageSetup scale="57"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8"/>
  <sheetViews>
    <sheetView showGridLines="0" workbookViewId="0"/>
  </sheetViews>
  <sheetFormatPr baseColWidth="10" defaultRowHeight="12.75" x14ac:dyDescent="0.25"/>
  <cols>
    <col min="1" max="1" width="23.140625" style="138" customWidth="1"/>
    <col min="2" max="2" width="44.5703125" style="138" customWidth="1"/>
    <col min="3" max="7" width="14.28515625" style="138" customWidth="1"/>
    <col min="8" max="8" width="11.42578125" style="138"/>
    <col min="9" max="9" width="0" style="138" hidden="1" customWidth="1"/>
    <col min="10" max="10" width="11.42578125" style="138"/>
    <col min="11" max="11" width="12.28515625" style="138" customWidth="1"/>
    <col min="12" max="13" width="11.42578125" style="138"/>
    <col min="14" max="14" width="12.42578125" style="138" bestFit="1" customWidth="1"/>
    <col min="15" max="16384" width="11.42578125" style="138"/>
  </cols>
  <sheetData>
    <row r="1" spans="2:14" ht="48" customHeight="1" x14ac:dyDescent="0.25"/>
    <row r="2" spans="2:14" ht="18" customHeight="1" x14ac:dyDescent="0.25">
      <c r="B2" s="1599" t="s">
        <v>152</v>
      </c>
      <c r="C2" s="1599"/>
      <c r="D2" s="1599"/>
      <c r="E2" s="1599"/>
      <c r="F2" s="1599"/>
      <c r="G2" s="1599"/>
      <c r="H2" s="1" t="s">
        <v>2</v>
      </c>
    </row>
    <row r="3" spans="2:14" ht="48.75" customHeight="1" x14ac:dyDescent="0.25">
      <c r="B3" s="1702" t="s">
        <v>852</v>
      </c>
      <c r="C3" s="1702"/>
      <c r="D3" s="1702"/>
      <c r="E3" s="1702"/>
      <c r="F3" s="1702"/>
      <c r="G3" s="1702"/>
    </row>
    <row r="4" spans="2:14" ht="18" customHeight="1" thickBot="1" x14ac:dyDescent="0.3">
      <c r="B4" s="1639" t="s">
        <v>759</v>
      </c>
      <c r="C4" s="1639"/>
      <c r="D4" s="1639"/>
      <c r="E4" s="1639"/>
      <c r="F4" s="1639"/>
      <c r="G4" s="1639"/>
    </row>
    <row r="5" spans="2:14" x14ac:dyDescent="0.25">
      <c r="B5" s="444"/>
      <c r="C5" s="444"/>
      <c r="D5" s="444"/>
      <c r="E5" s="444"/>
      <c r="F5" s="444"/>
      <c r="G5" s="444"/>
    </row>
    <row r="6" spans="2:14" ht="21" customHeight="1" x14ac:dyDescent="0.25">
      <c r="B6" s="539" t="s">
        <v>124</v>
      </c>
      <c r="C6" s="620">
        <v>2011</v>
      </c>
      <c r="D6" s="620">
        <v>2012</v>
      </c>
      <c r="E6" s="620">
        <v>2013</v>
      </c>
      <c r="F6" s="620">
        <v>2014</v>
      </c>
      <c r="G6" s="620">
        <v>2015</v>
      </c>
      <c r="H6" s="139"/>
      <c r="J6" s="605"/>
    </row>
    <row r="7" spans="2:14" ht="33.75" customHeight="1" x14ac:dyDescent="0.25">
      <c r="B7" s="140" t="s">
        <v>129</v>
      </c>
      <c r="C7" s="141"/>
      <c r="D7" s="141"/>
      <c r="E7" s="141"/>
      <c r="F7" s="141"/>
      <c r="G7" s="141"/>
      <c r="H7" s="142"/>
    </row>
    <row r="8" spans="2:14" ht="21" customHeight="1" x14ac:dyDescent="0.2">
      <c r="B8" s="111" t="s">
        <v>4</v>
      </c>
      <c r="C8" s="524">
        <v>13.56458423170907</v>
      </c>
      <c r="D8" s="524">
        <v>15.408094671241511</v>
      </c>
      <c r="E8" s="524">
        <v>17.806248143154239</v>
      </c>
      <c r="F8" s="524">
        <v>18.884203917320168</v>
      </c>
      <c r="G8" s="606">
        <v>20.874697894605706</v>
      </c>
      <c r="H8" s="607"/>
      <c r="I8" s="608"/>
      <c r="J8" s="609"/>
      <c r="K8" s="610"/>
      <c r="L8" s="399"/>
      <c r="M8" s="556"/>
      <c r="N8" s="560"/>
    </row>
    <row r="9" spans="2:14" ht="21" customHeight="1" x14ac:dyDescent="0.2">
      <c r="B9" s="111" t="s">
        <v>5</v>
      </c>
      <c r="C9" s="524">
        <v>15.878446716621756</v>
      </c>
      <c r="D9" s="524">
        <v>16.542774930739689</v>
      </c>
      <c r="E9" s="524">
        <v>17.578516964588541</v>
      </c>
      <c r="F9" s="524">
        <v>17.901236599288669</v>
      </c>
      <c r="G9" s="524">
        <v>18.36244361899708</v>
      </c>
      <c r="H9" s="607"/>
      <c r="I9" s="608"/>
      <c r="J9" s="609"/>
      <c r="K9" s="611"/>
      <c r="L9" s="399"/>
      <c r="M9" s="556"/>
      <c r="N9" s="560"/>
    </row>
    <row r="10" spans="2:14" ht="21" customHeight="1" x14ac:dyDescent="0.2">
      <c r="B10" s="111" t="s">
        <v>6</v>
      </c>
      <c r="C10" s="524">
        <v>13.601942336874052</v>
      </c>
      <c r="D10" s="524">
        <v>13.912795963255272</v>
      </c>
      <c r="E10" s="524">
        <v>15.096818326439708</v>
      </c>
      <c r="F10" s="524">
        <v>16.336041305603697</v>
      </c>
      <c r="G10" s="524">
        <v>15.010579840892316</v>
      </c>
      <c r="H10" s="607"/>
      <c r="I10" s="608"/>
      <c r="J10" s="609"/>
      <c r="K10" s="611"/>
      <c r="L10" s="399"/>
      <c r="M10" s="556"/>
      <c r="N10" s="560"/>
    </row>
    <row r="11" spans="2:14" ht="33" customHeight="1" x14ac:dyDescent="0.25">
      <c r="B11" s="140" t="s">
        <v>130</v>
      </c>
      <c r="C11" s="525">
        <v>14.4038574944022</v>
      </c>
      <c r="D11" s="525">
        <v>15.636953103923046</v>
      </c>
      <c r="E11" s="525">
        <v>17.286047413510886</v>
      </c>
      <c r="F11" s="525">
        <v>18.095433454653811</v>
      </c>
      <c r="G11" s="525">
        <v>19.028533182252438</v>
      </c>
      <c r="H11" s="607"/>
      <c r="I11" s="608"/>
      <c r="J11" s="609"/>
      <c r="K11" s="611"/>
      <c r="L11" s="399"/>
      <c r="M11" s="556"/>
    </row>
    <row r="12" spans="2:14" ht="39" customHeight="1" x14ac:dyDescent="0.25">
      <c r="B12" s="140" t="s">
        <v>131</v>
      </c>
      <c r="C12" s="525"/>
      <c r="D12" s="525"/>
      <c r="E12" s="525"/>
      <c r="F12" s="525"/>
      <c r="G12" s="525"/>
      <c r="H12" s="142"/>
      <c r="J12" s="559"/>
      <c r="K12" s="558"/>
      <c r="M12" s="556"/>
    </row>
    <row r="13" spans="2:14" ht="21" customHeight="1" x14ac:dyDescent="0.2">
      <c r="B13" s="111" t="s">
        <v>4</v>
      </c>
      <c r="C13" s="524">
        <v>16.753693486873772</v>
      </c>
      <c r="D13" s="524">
        <v>20.371443241624235</v>
      </c>
      <c r="E13" s="524">
        <v>24.712814645308924</v>
      </c>
      <c r="F13" s="524">
        <v>27.498153324016769</v>
      </c>
      <c r="G13" s="524">
        <v>29.220546810273405</v>
      </c>
      <c r="H13" s="142"/>
      <c r="J13" s="559"/>
      <c r="K13" s="558"/>
      <c r="M13" s="556"/>
    </row>
    <row r="14" spans="2:14" ht="21" customHeight="1" x14ac:dyDescent="0.2">
      <c r="B14" s="111" t="s">
        <v>5</v>
      </c>
      <c r="C14" s="524">
        <v>21.032608695652176</v>
      </c>
      <c r="D14" s="524">
        <v>21.598900808539874</v>
      </c>
      <c r="E14" s="524">
        <v>23.764946682165057</v>
      </c>
      <c r="F14" s="524">
        <v>23.760693304850221</v>
      </c>
      <c r="G14" s="524">
        <v>23.655843259899736</v>
      </c>
      <c r="H14" s="142"/>
      <c r="J14" s="559"/>
      <c r="K14" s="558"/>
      <c r="M14" s="556"/>
    </row>
    <row r="15" spans="2:14" ht="21" customHeight="1" x14ac:dyDescent="0.2">
      <c r="B15" s="111" t="s">
        <v>6</v>
      </c>
      <c r="C15" s="524">
        <v>16.140353439462537</v>
      </c>
      <c r="D15" s="524">
        <v>15.828157349896481</v>
      </c>
      <c r="E15" s="524">
        <v>17.540801001251566</v>
      </c>
      <c r="F15" s="524">
        <v>17.880343082114734</v>
      </c>
      <c r="G15" s="524">
        <v>16.692113845241625</v>
      </c>
      <c r="H15" s="142"/>
      <c r="J15" s="559"/>
      <c r="K15" s="558"/>
      <c r="M15" s="556"/>
    </row>
    <row r="16" spans="2:14" ht="41.25" customHeight="1" x14ac:dyDescent="0.25">
      <c r="B16" s="140" t="s">
        <v>132</v>
      </c>
      <c r="C16" s="525">
        <v>18.164896687059908</v>
      </c>
      <c r="D16" s="525">
        <v>20.2186684605349</v>
      </c>
      <c r="E16" s="525">
        <v>23.124229829361514</v>
      </c>
      <c r="F16" s="525">
        <v>24.453178343282019</v>
      </c>
      <c r="G16" s="525">
        <v>25.315662467460907</v>
      </c>
      <c r="H16" s="142"/>
      <c r="J16" s="559"/>
      <c r="K16" s="558"/>
      <c r="M16" s="556"/>
    </row>
    <row r="17" spans="2:13" ht="52.5" customHeight="1" x14ac:dyDescent="0.25">
      <c r="B17" s="140" t="s">
        <v>133</v>
      </c>
      <c r="C17" s="525"/>
      <c r="D17" s="525"/>
      <c r="E17" s="525"/>
      <c r="F17" s="525"/>
      <c r="G17" s="525"/>
      <c r="H17" s="142"/>
      <c r="J17" s="559"/>
      <c r="K17" s="558"/>
      <c r="M17" s="556"/>
    </row>
    <row r="18" spans="2:13" ht="21" customHeight="1" x14ac:dyDescent="0.2">
      <c r="B18" s="111" t="s">
        <v>4</v>
      </c>
      <c r="C18" s="524">
        <v>14.187262776625047</v>
      </c>
      <c r="D18" s="524">
        <v>16.348586810228802</v>
      </c>
      <c r="E18" s="524">
        <v>19.096351843592032</v>
      </c>
      <c r="F18" s="524">
        <v>20.588535031847133</v>
      </c>
      <c r="G18" s="524">
        <v>22.804290776745521</v>
      </c>
      <c r="H18" s="142"/>
      <c r="J18" s="559"/>
      <c r="K18" s="558"/>
      <c r="M18" s="556"/>
    </row>
    <row r="19" spans="2:13" ht="21" customHeight="1" x14ac:dyDescent="0.2">
      <c r="B19" s="111" t="s">
        <v>5</v>
      </c>
      <c r="C19" s="524">
        <v>16.81825407205449</v>
      </c>
      <c r="D19" s="524">
        <v>17.471444101488945</v>
      </c>
      <c r="E19" s="524">
        <v>18.81008914018955</v>
      </c>
      <c r="F19" s="524">
        <v>19.112907112164169</v>
      </c>
      <c r="G19" s="524">
        <v>19.547481029210381</v>
      </c>
      <c r="H19" s="142"/>
      <c r="J19" s="559"/>
      <c r="K19" s="558"/>
      <c r="M19" s="556"/>
    </row>
    <row r="20" spans="2:13" ht="21" customHeight="1" x14ac:dyDescent="0.2">
      <c r="B20" s="111" t="s">
        <v>6</v>
      </c>
      <c r="C20" s="524">
        <v>14.038671256627383</v>
      </c>
      <c r="D20" s="524">
        <v>14.256542279314189</v>
      </c>
      <c r="E20" s="524">
        <v>15.5921867072552</v>
      </c>
      <c r="F20" s="524">
        <v>16.651574350723973</v>
      </c>
      <c r="G20" s="524">
        <v>15.374951818065014</v>
      </c>
      <c r="H20" s="142"/>
      <c r="J20" s="559"/>
      <c r="K20" s="558"/>
      <c r="M20" s="556"/>
    </row>
    <row r="21" spans="2:13" ht="34.5" customHeight="1" x14ac:dyDescent="0.25">
      <c r="B21" s="140" t="s">
        <v>134</v>
      </c>
      <c r="C21" s="525">
        <v>15.10829762930025</v>
      </c>
      <c r="D21" s="525">
        <v>16.488183698048037</v>
      </c>
      <c r="E21" s="525">
        <v>18.420350606663149</v>
      </c>
      <c r="F21" s="525">
        <v>19.383427317896953</v>
      </c>
      <c r="G21" s="525">
        <v>20.450686609502934</v>
      </c>
      <c r="H21" s="142"/>
      <c r="J21" s="559"/>
      <c r="K21" s="558"/>
      <c r="M21" s="556"/>
    </row>
    <row r="22" spans="2:13" ht="47.25" customHeight="1" x14ac:dyDescent="0.25">
      <c r="B22" s="140" t="s">
        <v>2034</v>
      </c>
      <c r="C22" s="525"/>
      <c r="D22" s="525"/>
      <c r="E22" s="525"/>
      <c r="F22" s="525"/>
      <c r="G22" s="525"/>
      <c r="H22" s="142"/>
      <c r="J22" s="559"/>
      <c r="M22" s="556"/>
    </row>
    <row r="23" spans="2:13" ht="21" customHeight="1" x14ac:dyDescent="0.2">
      <c r="B23" s="111" t="s">
        <v>4</v>
      </c>
      <c r="C23" s="524">
        <v>45.988163558106166</v>
      </c>
      <c r="D23" s="524">
        <v>66.409577464788725</v>
      </c>
      <c r="E23" s="524">
        <v>74.823066841415468</v>
      </c>
      <c r="F23" s="524">
        <v>68.503407659075293</v>
      </c>
      <c r="G23" s="524">
        <v>77.523027432231018</v>
      </c>
      <c r="H23" s="142"/>
      <c r="J23" s="559"/>
      <c r="M23" s="556"/>
    </row>
    <row r="24" spans="2:13" ht="21" customHeight="1" x14ac:dyDescent="0.2">
      <c r="B24" s="111" t="s">
        <v>5</v>
      </c>
      <c r="C24" s="524">
        <v>49.60891089108911</v>
      </c>
      <c r="D24" s="524">
        <v>52.195638629283486</v>
      </c>
      <c r="E24" s="524">
        <v>51.408872901678656</v>
      </c>
      <c r="F24" s="524">
        <v>52.397806004618936</v>
      </c>
      <c r="G24" s="524">
        <v>53.51558073654391</v>
      </c>
      <c r="H24" s="142"/>
      <c r="J24" s="559"/>
      <c r="M24" s="556"/>
    </row>
    <row r="25" spans="2:13" ht="21" customHeight="1" x14ac:dyDescent="0.2">
      <c r="B25" s="111" t="s">
        <v>6</v>
      </c>
      <c r="C25" s="524">
        <v>13.416134185303514</v>
      </c>
      <c r="D25" s="524">
        <v>13.047528517110266</v>
      </c>
      <c r="E25" s="524">
        <v>23.92203659506762</v>
      </c>
      <c r="F25" s="524">
        <v>22.116554063701106</v>
      </c>
      <c r="G25" s="524">
        <v>23.795981452859351</v>
      </c>
      <c r="H25" s="142"/>
      <c r="J25" s="559"/>
      <c r="M25" s="556"/>
    </row>
    <row r="26" spans="2:13" ht="30" x14ac:dyDescent="0.25">
      <c r="B26" s="140" t="s">
        <v>136</v>
      </c>
      <c r="C26" s="525">
        <v>39.812588401697312</v>
      </c>
      <c r="D26" s="525">
        <v>48.595893501805051</v>
      </c>
      <c r="E26" s="525">
        <v>55.06137322593019</v>
      </c>
      <c r="F26" s="525">
        <v>52.820400738080636</v>
      </c>
      <c r="G26" s="525">
        <v>60.877208436812353</v>
      </c>
      <c r="H26" s="142"/>
      <c r="J26" s="559"/>
      <c r="M26" s="556"/>
    </row>
    <row r="27" spans="2:13" ht="17.25" customHeight="1" x14ac:dyDescent="0.25">
      <c r="B27" s="628" t="s">
        <v>832</v>
      </c>
      <c r="F27" s="557"/>
      <c r="M27" s="556"/>
    </row>
    <row r="28" spans="2:13" ht="29.25" customHeight="1" x14ac:dyDescent="0.25">
      <c r="B28" s="1605" t="s">
        <v>2035</v>
      </c>
      <c r="C28" s="1605"/>
      <c r="D28" s="1605"/>
      <c r="E28" s="1605"/>
      <c r="F28" s="1605"/>
      <c r="G28" s="1605"/>
    </row>
  </sheetData>
  <mergeCells count="4">
    <mergeCell ref="B2:G2"/>
    <mergeCell ref="B3:G3"/>
    <mergeCell ref="B4:G4"/>
    <mergeCell ref="B28:G28"/>
  </mergeCells>
  <hyperlinks>
    <hyperlink ref="H2" location="'Indice Total '!A61" display="Volver"/>
  </hyperlinks>
  <pageMargins left="0.7" right="0.7" top="0.75" bottom="0.75" header="0.3" footer="0.3"/>
  <pageSetup scale="6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pageSetUpPr fitToPage="1"/>
  </sheetPr>
  <dimension ref="B1:K446"/>
  <sheetViews>
    <sheetView showGridLines="0" zoomScaleNormal="100" workbookViewId="0"/>
  </sheetViews>
  <sheetFormatPr baseColWidth="10" defaultRowHeight="15" x14ac:dyDescent="0.25"/>
  <cols>
    <col min="1" max="1" width="19.28515625" style="415" customWidth="1"/>
    <col min="2" max="2" width="10.140625" style="420" customWidth="1"/>
    <col min="3" max="3" width="177.7109375" style="415" bestFit="1" customWidth="1"/>
    <col min="4" max="16384" width="11.42578125" style="415"/>
  </cols>
  <sheetData>
    <row r="1" spans="2:3" ht="15" customHeight="1" x14ac:dyDescent="0.25"/>
    <row r="2" spans="2:3" ht="16.5" customHeight="1" x14ac:dyDescent="0.25">
      <c r="C2" s="630"/>
    </row>
    <row r="3" spans="2:3" ht="67.5" hidden="1" customHeight="1" x14ac:dyDescent="0.25"/>
    <row r="5" spans="2:3" ht="25.5" customHeight="1" x14ac:dyDescent="0.25">
      <c r="C5" s="630" t="s">
        <v>913</v>
      </c>
    </row>
    <row r="6" spans="2:3" ht="21" x14ac:dyDescent="0.35">
      <c r="C6" s="631"/>
    </row>
    <row r="7" spans="2:3" x14ac:dyDescent="0.25">
      <c r="C7" s="419"/>
    </row>
    <row r="8" spans="2:3" ht="21" x14ac:dyDescent="0.25">
      <c r="B8"/>
      <c r="C8" s="416" t="s">
        <v>914</v>
      </c>
    </row>
    <row r="9" spans="2:3" x14ac:dyDescent="0.25">
      <c r="B9"/>
      <c r="C9" s="417"/>
    </row>
    <row r="10" spans="2:3" ht="21" x14ac:dyDescent="0.25">
      <c r="B10"/>
      <c r="C10" s="416" t="s">
        <v>2428</v>
      </c>
    </row>
    <row r="11" spans="2:3" x14ac:dyDescent="0.25">
      <c r="B11" s="420" t="s">
        <v>747</v>
      </c>
      <c r="C11"/>
    </row>
    <row r="12" spans="2:3" x14ac:dyDescent="0.2">
      <c r="B12" s="1096">
        <v>1</v>
      </c>
      <c r="C12" s="418" t="s">
        <v>861</v>
      </c>
    </row>
    <row r="13" spans="2:3" x14ac:dyDescent="0.2">
      <c r="B13" s="1096">
        <v>2</v>
      </c>
      <c r="C13" s="419" t="s">
        <v>862</v>
      </c>
    </row>
    <row r="14" spans="2:3" x14ac:dyDescent="0.2">
      <c r="B14" s="1096">
        <v>3</v>
      </c>
      <c r="C14" s="419" t="s">
        <v>863</v>
      </c>
    </row>
    <row r="15" spans="2:3" x14ac:dyDescent="0.2">
      <c r="B15" s="1096">
        <v>4</v>
      </c>
      <c r="C15" s="419" t="s">
        <v>864</v>
      </c>
    </row>
    <row r="16" spans="2:3" x14ac:dyDescent="0.2">
      <c r="B16" s="1096">
        <v>5</v>
      </c>
      <c r="C16" s="419" t="s">
        <v>865</v>
      </c>
    </row>
    <row r="17" spans="2:3" x14ac:dyDescent="0.2">
      <c r="B17" s="1096">
        <v>6</v>
      </c>
      <c r="C17" s="419" t="s">
        <v>866</v>
      </c>
    </row>
    <row r="18" spans="2:3" x14ac:dyDescent="0.2">
      <c r="B18" s="1096">
        <v>7</v>
      </c>
      <c r="C18" s="419" t="s">
        <v>2000</v>
      </c>
    </row>
    <row r="19" spans="2:3" x14ac:dyDescent="0.2">
      <c r="B19" s="1096">
        <v>8</v>
      </c>
      <c r="C19" s="419" t="s">
        <v>867</v>
      </c>
    </row>
    <row r="20" spans="2:3" x14ac:dyDescent="0.2">
      <c r="B20" s="1096">
        <v>9</v>
      </c>
      <c r="C20" s="419" t="s">
        <v>868</v>
      </c>
    </row>
    <row r="21" spans="2:3" x14ac:dyDescent="0.2">
      <c r="B21" s="1096">
        <v>10</v>
      </c>
      <c r="C21" s="419" t="s">
        <v>869</v>
      </c>
    </row>
    <row r="22" spans="2:3" x14ac:dyDescent="0.2">
      <c r="B22" s="1096">
        <v>11</v>
      </c>
      <c r="C22" s="419" t="s">
        <v>870</v>
      </c>
    </row>
    <row r="23" spans="2:3" x14ac:dyDescent="0.2">
      <c r="B23" s="1096">
        <v>12</v>
      </c>
      <c r="C23" s="419" t="s">
        <v>871</v>
      </c>
    </row>
    <row r="24" spans="2:3" x14ac:dyDescent="0.2">
      <c r="B24" s="1096">
        <v>13</v>
      </c>
      <c r="C24" s="419" t="s">
        <v>872</v>
      </c>
    </row>
    <row r="25" spans="2:3" x14ac:dyDescent="0.2">
      <c r="B25" s="1096">
        <v>14</v>
      </c>
      <c r="C25" s="419" t="s">
        <v>873</v>
      </c>
    </row>
    <row r="26" spans="2:3" x14ac:dyDescent="0.2">
      <c r="B26" s="1096">
        <v>15</v>
      </c>
      <c r="C26" s="419" t="s">
        <v>874</v>
      </c>
    </row>
    <row r="27" spans="2:3" x14ac:dyDescent="0.2">
      <c r="B27" s="1096">
        <v>16</v>
      </c>
      <c r="C27" s="419" t="s">
        <v>875</v>
      </c>
    </row>
    <row r="28" spans="2:3" x14ac:dyDescent="0.2">
      <c r="B28" s="1096">
        <v>17</v>
      </c>
      <c r="C28" s="419" t="s">
        <v>876</v>
      </c>
    </row>
    <row r="29" spans="2:3" x14ac:dyDescent="0.2">
      <c r="B29" s="1096">
        <v>18</v>
      </c>
      <c r="C29" s="419" t="s">
        <v>877</v>
      </c>
    </row>
    <row r="30" spans="2:3" x14ac:dyDescent="0.2">
      <c r="B30" s="1096">
        <v>19</v>
      </c>
      <c r="C30" s="419" t="s">
        <v>878</v>
      </c>
    </row>
    <row r="31" spans="2:3" x14ac:dyDescent="0.2">
      <c r="B31" s="1096">
        <v>20</v>
      </c>
      <c r="C31" s="419" t="s">
        <v>879</v>
      </c>
    </row>
    <row r="32" spans="2:3" x14ac:dyDescent="0.2">
      <c r="B32" s="1096">
        <v>21</v>
      </c>
      <c r="C32" s="419" t="s">
        <v>880</v>
      </c>
    </row>
    <row r="33" spans="2:3" x14ac:dyDescent="0.2">
      <c r="B33" s="1096">
        <v>22</v>
      </c>
      <c r="C33" s="419" t="s">
        <v>881</v>
      </c>
    </row>
    <row r="34" spans="2:3" x14ac:dyDescent="0.2">
      <c r="B34" s="1096">
        <v>23</v>
      </c>
      <c r="C34" s="419" t="s">
        <v>882</v>
      </c>
    </row>
    <row r="35" spans="2:3" x14ac:dyDescent="0.2">
      <c r="B35" s="1096">
        <v>24</v>
      </c>
      <c r="C35" s="419" t="s">
        <v>883</v>
      </c>
    </row>
    <row r="36" spans="2:3" x14ac:dyDescent="0.2">
      <c r="B36" s="1096">
        <v>25</v>
      </c>
      <c r="C36" s="419" t="s">
        <v>884</v>
      </c>
    </row>
    <row r="37" spans="2:3" x14ac:dyDescent="0.2">
      <c r="B37" s="1096">
        <v>26</v>
      </c>
      <c r="C37" s="419" t="s">
        <v>885</v>
      </c>
    </row>
    <row r="38" spans="2:3" x14ac:dyDescent="0.2">
      <c r="B38" s="1096">
        <v>27</v>
      </c>
      <c r="C38" s="419" t="s">
        <v>886</v>
      </c>
    </row>
    <row r="39" spans="2:3" x14ac:dyDescent="0.2">
      <c r="B39" s="1096">
        <v>28</v>
      </c>
      <c r="C39" s="419" t="s">
        <v>887</v>
      </c>
    </row>
    <row r="40" spans="2:3" x14ac:dyDescent="0.2">
      <c r="B40" s="1096">
        <v>29</v>
      </c>
      <c r="C40" s="419" t="s">
        <v>888</v>
      </c>
    </row>
    <row r="41" spans="2:3" x14ac:dyDescent="0.2">
      <c r="B41" s="1096">
        <v>30</v>
      </c>
      <c r="C41" s="419" t="s">
        <v>790</v>
      </c>
    </row>
    <row r="42" spans="2:3" x14ac:dyDescent="0.2">
      <c r="B42" s="1096">
        <v>31</v>
      </c>
      <c r="C42" s="419" t="s">
        <v>889</v>
      </c>
    </row>
    <row r="43" spans="2:3" x14ac:dyDescent="0.2">
      <c r="B43" s="1096">
        <v>32</v>
      </c>
      <c r="C43" s="419" t="s">
        <v>791</v>
      </c>
    </row>
    <row r="44" spans="2:3" x14ac:dyDescent="0.2">
      <c r="B44" s="1096">
        <v>33</v>
      </c>
      <c r="C44" s="419" t="s">
        <v>890</v>
      </c>
    </row>
    <row r="45" spans="2:3" x14ac:dyDescent="0.2">
      <c r="B45" s="1096">
        <v>34</v>
      </c>
      <c r="C45" s="419" t="s">
        <v>792</v>
      </c>
    </row>
    <row r="46" spans="2:3" x14ac:dyDescent="0.2">
      <c r="B46" s="1096">
        <v>35</v>
      </c>
      <c r="C46" s="419" t="s">
        <v>891</v>
      </c>
    </row>
    <row r="47" spans="2:3" x14ac:dyDescent="0.2">
      <c r="B47" s="1096">
        <v>36</v>
      </c>
      <c r="C47" s="419" t="s">
        <v>892</v>
      </c>
    </row>
    <row r="48" spans="2:3" x14ac:dyDescent="0.2">
      <c r="B48" s="1096">
        <v>37</v>
      </c>
      <c r="C48" s="419" t="s">
        <v>893</v>
      </c>
    </row>
    <row r="49" spans="2:3" x14ac:dyDescent="0.2">
      <c r="B49" s="1096">
        <v>38</v>
      </c>
      <c r="C49" s="419" t="s">
        <v>894</v>
      </c>
    </row>
    <row r="50" spans="2:3" x14ac:dyDescent="0.2">
      <c r="B50" s="1096">
        <v>39</v>
      </c>
      <c r="C50" s="419" t="s">
        <v>895</v>
      </c>
    </row>
    <row r="51" spans="2:3" x14ac:dyDescent="0.2">
      <c r="B51" s="1096">
        <v>40</v>
      </c>
      <c r="C51" s="419" t="s">
        <v>794</v>
      </c>
    </row>
    <row r="52" spans="2:3" x14ac:dyDescent="0.2">
      <c r="B52" s="1096">
        <v>41</v>
      </c>
      <c r="C52" s="419" t="s">
        <v>795</v>
      </c>
    </row>
    <row r="53" spans="2:3" x14ac:dyDescent="0.2">
      <c r="B53" s="1096">
        <v>42</v>
      </c>
      <c r="C53" s="419" t="s">
        <v>796</v>
      </c>
    </row>
    <row r="54" spans="2:3" x14ac:dyDescent="0.2">
      <c r="B54" s="1096">
        <v>43</v>
      </c>
      <c r="C54" s="419" t="s">
        <v>896</v>
      </c>
    </row>
    <row r="55" spans="2:3" x14ac:dyDescent="0.2">
      <c r="B55" s="1096">
        <v>44</v>
      </c>
      <c r="C55" s="419" t="s">
        <v>897</v>
      </c>
    </row>
    <row r="56" spans="2:3" x14ac:dyDescent="0.2">
      <c r="B56" s="1096">
        <v>45</v>
      </c>
      <c r="C56" s="419" t="s">
        <v>812</v>
      </c>
    </row>
    <row r="57" spans="2:3" x14ac:dyDescent="0.2">
      <c r="B57" s="1096">
        <v>46</v>
      </c>
      <c r="C57" s="419" t="s">
        <v>898</v>
      </c>
    </row>
    <row r="58" spans="2:3" x14ac:dyDescent="0.2">
      <c r="B58" s="1096">
        <v>47</v>
      </c>
      <c r="C58" s="419" t="s">
        <v>899</v>
      </c>
    </row>
    <row r="59" spans="2:3" x14ac:dyDescent="0.2">
      <c r="B59" s="1096">
        <v>48</v>
      </c>
      <c r="C59" s="419" t="s">
        <v>793</v>
      </c>
    </row>
    <row r="60" spans="2:3" x14ac:dyDescent="0.2">
      <c r="B60" s="1096">
        <v>49</v>
      </c>
      <c r="C60" s="419" t="s">
        <v>900</v>
      </c>
    </row>
    <row r="61" spans="2:3" x14ac:dyDescent="0.2">
      <c r="B61" s="1096">
        <v>50</v>
      </c>
      <c r="C61" s="419" t="s">
        <v>901</v>
      </c>
    </row>
    <row r="62" spans="2:3" x14ac:dyDescent="0.2">
      <c r="B62" s="1096">
        <v>51</v>
      </c>
      <c r="C62" s="419" t="s">
        <v>902</v>
      </c>
    </row>
    <row r="63" spans="2:3" x14ac:dyDescent="0.2">
      <c r="B63" s="1096">
        <v>52</v>
      </c>
      <c r="C63" s="419" t="s">
        <v>903</v>
      </c>
    </row>
    <row r="64" spans="2:3" x14ac:dyDescent="0.2">
      <c r="B64" s="1096">
        <v>53</v>
      </c>
      <c r="C64" s="419" t="s">
        <v>904</v>
      </c>
    </row>
    <row r="65" spans="2:3" x14ac:dyDescent="0.2">
      <c r="B65" s="1096">
        <v>54</v>
      </c>
      <c r="C65" s="419" t="s">
        <v>905</v>
      </c>
    </row>
    <row r="66" spans="2:3" x14ac:dyDescent="0.2">
      <c r="B66" s="1096">
        <v>55</v>
      </c>
      <c r="C66" s="419" t="s">
        <v>906</v>
      </c>
    </row>
    <row r="67" spans="2:3" x14ac:dyDescent="0.2">
      <c r="B67" s="1096">
        <v>56</v>
      </c>
      <c r="C67" s="419" t="s">
        <v>907</v>
      </c>
    </row>
    <row r="68" spans="2:3" x14ac:dyDescent="0.2">
      <c r="B68" s="1096">
        <v>57</v>
      </c>
      <c r="C68" s="419" t="s">
        <v>908</v>
      </c>
    </row>
    <row r="69" spans="2:3" x14ac:dyDescent="0.2">
      <c r="B69" s="1096">
        <v>58</v>
      </c>
      <c r="C69" s="419" t="s">
        <v>909</v>
      </c>
    </row>
    <row r="70" spans="2:3" x14ac:dyDescent="0.2">
      <c r="B70" s="1096">
        <v>59</v>
      </c>
      <c r="C70" s="419" t="s">
        <v>910</v>
      </c>
    </row>
    <row r="71" spans="2:3" x14ac:dyDescent="0.2">
      <c r="B71" s="1096">
        <v>60</v>
      </c>
      <c r="C71" s="419" t="s">
        <v>911</v>
      </c>
    </row>
    <row r="72" spans="2:3" x14ac:dyDescent="0.2">
      <c r="B72" s="1096">
        <v>61</v>
      </c>
      <c r="C72" s="419" t="s">
        <v>912</v>
      </c>
    </row>
    <row r="73" spans="2:3" x14ac:dyDescent="0.25">
      <c r="C73" s="419"/>
    </row>
    <row r="74" spans="2:3" ht="21" x14ac:dyDescent="0.25">
      <c r="C74" s="416" t="s">
        <v>915</v>
      </c>
    </row>
    <row r="75" spans="2:3" x14ac:dyDescent="0.25">
      <c r="B75" s="420" t="s">
        <v>747</v>
      </c>
      <c r="C75" s="419"/>
    </row>
    <row r="76" spans="2:3" x14ac:dyDescent="0.2">
      <c r="B76" s="1096">
        <v>62</v>
      </c>
      <c r="C76" s="419" t="s">
        <v>981</v>
      </c>
    </row>
    <row r="77" spans="2:3" x14ac:dyDescent="0.2">
      <c r="B77" s="1096">
        <v>63</v>
      </c>
      <c r="C77" s="419" t="s">
        <v>916</v>
      </c>
    </row>
    <row r="78" spans="2:3" x14ac:dyDescent="0.2">
      <c r="B78" s="1096">
        <v>64</v>
      </c>
      <c r="C78" s="419" t="s">
        <v>917</v>
      </c>
    </row>
    <row r="79" spans="2:3" x14ac:dyDescent="0.2">
      <c r="B79" s="1096">
        <v>65</v>
      </c>
      <c r="C79" s="419" t="s">
        <v>918</v>
      </c>
    </row>
    <row r="80" spans="2:3" x14ac:dyDescent="0.2">
      <c r="B80" s="1096">
        <v>66</v>
      </c>
      <c r="C80" s="419" t="s">
        <v>919</v>
      </c>
    </row>
    <row r="81" spans="2:3" x14ac:dyDescent="0.2">
      <c r="B81" s="1096">
        <v>67</v>
      </c>
      <c r="C81" s="419" t="s">
        <v>920</v>
      </c>
    </row>
    <row r="82" spans="2:3" x14ac:dyDescent="0.2">
      <c r="B82" s="1096">
        <v>68</v>
      </c>
      <c r="C82" s="419" t="s">
        <v>921</v>
      </c>
    </row>
    <row r="83" spans="2:3" x14ac:dyDescent="0.2">
      <c r="B83" s="1096">
        <v>69</v>
      </c>
      <c r="C83" s="419" t="s">
        <v>922</v>
      </c>
    </row>
    <row r="84" spans="2:3" x14ac:dyDescent="0.2">
      <c r="B84" s="1096">
        <v>70</v>
      </c>
      <c r="C84" s="419" t="s">
        <v>923</v>
      </c>
    </row>
    <row r="85" spans="2:3" x14ac:dyDescent="0.2">
      <c r="B85" s="1096">
        <v>71</v>
      </c>
      <c r="C85" s="419" t="s">
        <v>924</v>
      </c>
    </row>
    <row r="86" spans="2:3" x14ac:dyDescent="0.2">
      <c r="B86" s="1096">
        <v>72</v>
      </c>
      <c r="C86" s="419" t="s">
        <v>925</v>
      </c>
    </row>
    <row r="87" spans="2:3" x14ac:dyDescent="0.2">
      <c r="B87" s="1096">
        <v>73</v>
      </c>
      <c r="C87" s="419" t="s">
        <v>926</v>
      </c>
    </row>
    <row r="88" spans="2:3" x14ac:dyDescent="0.2">
      <c r="B88" s="1096">
        <v>74</v>
      </c>
      <c r="C88" s="419" t="s">
        <v>927</v>
      </c>
    </row>
    <row r="89" spans="2:3" x14ac:dyDescent="0.2">
      <c r="B89" s="1096">
        <v>75</v>
      </c>
      <c r="C89" s="419" t="s">
        <v>928</v>
      </c>
    </row>
    <row r="90" spans="2:3" x14ac:dyDescent="0.2">
      <c r="B90" s="1096">
        <v>76</v>
      </c>
      <c r="C90" s="419" t="s">
        <v>929</v>
      </c>
    </row>
    <row r="91" spans="2:3" x14ac:dyDescent="0.2">
      <c r="B91" s="1096">
        <v>77</v>
      </c>
      <c r="C91" s="419" t="s">
        <v>930</v>
      </c>
    </row>
    <row r="92" spans="2:3" x14ac:dyDescent="0.2">
      <c r="B92" s="1096">
        <v>78</v>
      </c>
      <c r="C92" s="419" t="s">
        <v>931</v>
      </c>
    </row>
    <row r="93" spans="2:3" x14ac:dyDescent="0.2">
      <c r="B93" s="1096">
        <v>79</v>
      </c>
      <c r="C93" s="419" t="s">
        <v>932</v>
      </c>
    </row>
    <row r="94" spans="2:3" x14ac:dyDescent="0.2">
      <c r="B94" s="1096">
        <v>80</v>
      </c>
      <c r="C94" s="419" t="s">
        <v>933</v>
      </c>
    </row>
    <row r="95" spans="2:3" x14ac:dyDescent="0.2">
      <c r="B95" s="1096">
        <v>81</v>
      </c>
      <c r="C95" s="419" t="s">
        <v>934</v>
      </c>
    </row>
    <row r="96" spans="2:3" x14ac:dyDescent="0.2">
      <c r="B96" s="1096">
        <v>82</v>
      </c>
      <c r="C96" s="419" t="s">
        <v>935</v>
      </c>
    </row>
    <row r="97" spans="2:3" x14ac:dyDescent="0.2">
      <c r="B97" s="1096">
        <v>83</v>
      </c>
      <c r="C97" s="419" t="s">
        <v>936</v>
      </c>
    </row>
    <row r="98" spans="2:3" x14ac:dyDescent="0.2">
      <c r="B98" s="1096">
        <v>84</v>
      </c>
      <c r="C98" s="419" t="s">
        <v>937</v>
      </c>
    </row>
    <row r="99" spans="2:3" x14ac:dyDescent="0.2">
      <c r="B99" s="1096">
        <v>85</v>
      </c>
      <c r="C99" s="419" t="s">
        <v>938</v>
      </c>
    </row>
    <row r="100" spans="2:3" x14ac:dyDescent="0.2">
      <c r="B100" s="1096">
        <v>86</v>
      </c>
      <c r="C100" s="419" t="s">
        <v>939</v>
      </c>
    </row>
    <row r="101" spans="2:3" x14ac:dyDescent="0.2">
      <c r="B101" s="1096">
        <v>87</v>
      </c>
      <c r="C101" s="419" t="s">
        <v>940</v>
      </c>
    </row>
    <row r="102" spans="2:3" x14ac:dyDescent="0.2">
      <c r="B102" s="1096">
        <v>88</v>
      </c>
      <c r="C102" s="419" t="s">
        <v>941</v>
      </c>
    </row>
    <row r="103" spans="2:3" x14ac:dyDescent="0.2">
      <c r="B103" s="1096">
        <v>89</v>
      </c>
      <c r="C103" s="419" t="s">
        <v>942</v>
      </c>
    </row>
    <row r="104" spans="2:3" x14ac:dyDescent="0.2">
      <c r="B104" s="1096">
        <v>90</v>
      </c>
      <c r="C104" s="419" t="s">
        <v>943</v>
      </c>
    </row>
    <row r="105" spans="2:3" x14ac:dyDescent="0.25">
      <c r="C105" s="419"/>
    </row>
    <row r="106" spans="2:3" ht="21" x14ac:dyDescent="0.25">
      <c r="C106" s="416" t="s">
        <v>944</v>
      </c>
    </row>
    <row r="107" spans="2:3" x14ac:dyDescent="0.25">
      <c r="B107" s="420" t="s">
        <v>747</v>
      </c>
      <c r="C107" s="419"/>
    </row>
    <row r="108" spans="2:3" x14ac:dyDescent="0.2">
      <c r="B108" s="1096">
        <v>91</v>
      </c>
      <c r="C108" s="419" t="s">
        <v>2001</v>
      </c>
    </row>
    <row r="109" spans="2:3" x14ac:dyDescent="0.2">
      <c r="B109" s="1096">
        <v>92</v>
      </c>
      <c r="C109" s="419" t="s">
        <v>945</v>
      </c>
    </row>
    <row r="110" spans="2:3" x14ac:dyDescent="0.2">
      <c r="B110" s="1096">
        <v>93</v>
      </c>
      <c r="C110" s="419" t="s">
        <v>2002</v>
      </c>
    </row>
    <row r="111" spans="2:3" x14ac:dyDescent="0.2">
      <c r="B111" s="1096">
        <v>94</v>
      </c>
      <c r="C111" s="419" t="s">
        <v>946</v>
      </c>
    </row>
    <row r="112" spans="2:3" x14ac:dyDescent="0.2">
      <c r="B112" s="1096">
        <v>95</v>
      </c>
      <c r="C112" s="419" t="s">
        <v>947</v>
      </c>
    </row>
    <row r="113" spans="2:3" x14ac:dyDescent="0.2">
      <c r="B113" s="1096">
        <v>96</v>
      </c>
      <c r="C113" s="419" t="s">
        <v>948</v>
      </c>
    </row>
    <row r="114" spans="2:3" x14ac:dyDescent="0.2">
      <c r="B114" s="1096">
        <v>97</v>
      </c>
      <c r="C114" s="419" t="s">
        <v>949</v>
      </c>
    </row>
    <row r="115" spans="2:3" x14ac:dyDescent="0.2">
      <c r="B115" s="1096">
        <v>98</v>
      </c>
      <c r="C115" s="419" t="s">
        <v>950</v>
      </c>
    </row>
    <row r="116" spans="2:3" x14ac:dyDescent="0.2">
      <c r="B116" s="1096">
        <v>99</v>
      </c>
      <c r="C116" s="632" t="s">
        <v>951</v>
      </c>
    </row>
    <row r="117" spans="2:3" x14ac:dyDescent="0.2">
      <c r="B117" s="1096">
        <v>100</v>
      </c>
      <c r="C117" s="632" t="s">
        <v>2038</v>
      </c>
    </row>
    <row r="118" spans="2:3" x14ac:dyDescent="0.2">
      <c r="B118" s="1096">
        <v>101</v>
      </c>
      <c r="C118" s="632" t="s">
        <v>952</v>
      </c>
    </row>
    <row r="119" spans="2:3" x14ac:dyDescent="0.2">
      <c r="B119" s="1096">
        <v>102</v>
      </c>
      <c r="C119" s="632" t="s">
        <v>953</v>
      </c>
    </row>
    <row r="120" spans="2:3" x14ac:dyDescent="0.2">
      <c r="B120" s="1096">
        <v>103</v>
      </c>
      <c r="C120" s="632" t="s">
        <v>954</v>
      </c>
    </row>
    <row r="121" spans="2:3" x14ac:dyDescent="0.2">
      <c r="B121" s="1096">
        <v>104</v>
      </c>
      <c r="C121" s="632" t="s">
        <v>955</v>
      </c>
    </row>
    <row r="122" spans="2:3" x14ac:dyDescent="0.2">
      <c r="B122" s="1096">
        <v>105</v>
      </c>
      <c r="C122" s="632" t="s">
        <v>956</v>
      </c>
    </row>
    <row r="123" spans="2:3" x14ac:dyDescent="0.2">
      <c r="B123" s="1096">
        <v>106</v>
      </c>
      <c r="C123" s="632" t="s">
        <v>957</v>
      </c>
    </row>
    <row r="124" spans="2:3" x14ac:dyDescent="0.2">
      <c r="B124" s="1096">
        <v>107</v>
      </c>
      <c r="C124" s="632" t="s">
        <v>958</v>
      </c>
    </row>
    <row r="125" spans="2:3" x14ac:dyDescent="0.25">
      <c r="B125" s="1144">
        <v>108</v>
      </c>
      <c r="C125" s="419" t="s">
        <v>959</v>
      </c>
    </row>
    <row r="126" spans="2:3" x14ac:dyDescent="0.25">
      <c r="C126" s="419"/>
    </row>
    <row r="127" spans="2:3" ht="21" x14ac:dyDescent="0.35">
      <c r="B127" s="421"/>
      <c r="C127" s="631" t="s">
        <v>960</v>
      </c>
    </row>
    <row r="128" spans="2:3" ht="21" x14ac:dyDescent="0.35">
      <c r="B128" s="420" t="s">
        <v>747</v>
      </c>
      <c r="C128" s="633"/>
    </row>
    <row r="129" spans="2:8" x14ac:dyDescent="0.25">
      <c r="B129" s="1096">
        <v>109</v>
      </c>
      <c r="C129" t="s">
        <v>961</v>
      </c>
    </row>
    <row r="130" spans="2:8" x14ac:dyDescent="0.25">
      <c r="B130" s="1096">
        <v>110</v>
      </c>
      <c r="C130" t="s">
        <v>962</v>
      </c>
    </row>
    <row r="131" spans="2:8" x14ac:dyDescent="0.25">
      <c r="B131" s="1096">
        <v>111</v>
      </c>
      <c r="C131" t="s">
        <v>963</v>
      </c>
    </row>
    <row r="132" spans="2:8" x14ac:dyDescent="0.25">
      <c r="B132" s="1096">
        <v>112</v>
      </c>
      <c r="C132" t="s">
        <v>964</v>
      </c>
    </row>
    <row r="133" spans="2:8" x14ac:dyDescent="0.25">
      <c r="B133" s="1096">
        <v>113</v>
      </c>
      <c r="C133" t="s">
        <v>965</v>
      </c>
    </row>
    <row r="134" spans="2:8" x14ac:dyDescent="0.25">
      <c r="B134" s="1096">
        <v>114</v>
      </c>
      <c r="C134" t="s">
        <v>966</v>
      </c>
    </row>
    <row r="135" spans="2:8" x14ac:dyDescent="0.25">
      <c r="B135" s="421"/>
      <c r="C135"/>
    </row>
    <row r="136" spans="2:8" ht="21" x14ac:dyDescent="0.35">
      <c r="B136" s="421"/>
      <c r="C136" s="631" t="s">
        <v>967</v>
      </c>
      <c r="D136"/>
      <c r="E136"/>
      <c r="F136"/>
      <c r="G136"/>
      <c r="H136"/>
    </row>
    <row r="137" spans="2:8" ht="21" x14ac:dyDescent="0.35">
      <c r="B137" s="420" t="s">
        <v>747</v>
      </c>
      <c r="C137" s="633"/>
      <c r="D137"/>
      <c r="E137"/>
      <c r="F137"/>
      <c r="G137"/>
      <c r="H137"/>
    </row>
    <row r="138" spans="2:8" x14ac:dyDescent="0.25">
      <c r="B138" s="1096">
        <v>115</v>
      </c>
      <c r="C138" t="s">
        <v>968</v>
      </c>
      <c r="D138"/>
      <c r="E138"/>
      <c r="F138"/>
      <c r="G138"/>
      <c r="H138"/>
    </row>
    <row r="139" spans="2:8" x14ac:dyDescent="0.25">
      <c r="B139" s="1096">
        <v>116</v>
      </c>
      <c r="C139" t="s">
        <v>969</v>
      </c>
      <c r="D139"/>
      <c r="E139"/>
      <c r="F139"/>
      <c r="G139"/>
      <c r="H139"/>
    </row>
    <row r="140" spans="2:8" x14ac:dyDescent="0.25">
      <c r="B140" s="1096">
        <v>117</v>
      </c>
      <c r="C140" t="s">
        <v>970</v>
      </c>
      <c r="D140"/>
      <c r="E140"/>
      <c r="F140"/>
      <c r="G140"/>
      <c r="H140"/>
    </row>
    <row r="141" spans="2:8" x14ac:dyDescent="0.25">
      <c r="B141" s="1096">
        <v>118</v>
      </c>
      <c r="C141" t="s">
        <v>971</v>
      </c>
      <c r="D141"/>
      <c r="E141"/>
      <c r="F141"/>
      <c r="G141"/>
      <c r="H141"/>
    </row>
    <row r="142" spans="2:8" x14ac:dyDescent="0.25">
      <c r="B142" s="1096">
        <v>119</v>
      </c>
      <c r="C142" t="s">
        <v>972</v>
      </c>
      <c r="D142"/>
      <c r="E142"/>
      <c r="F142"/>
      <c r="G142"/>
      <c r="H142"/>
    </row>
    <row r="143" spans="2:8" x14ac:dyDescent="0.25">
      <c r="B143" s="1096">
        <v>120</v>
      </c>
      <c r="C143" t="s">
        <v>973</v>
      </c>
      <c r="D143"/>
      <c r="E143"/>
      <c r="F143"/>
      <c r="G143"/>
      <c r="H143"/>
    </row>
    <row r="144" spans="2:8" x14ac:dyDescent="0.25">
      <c r="B144" s="1096">
        <v>121</v>
      </c>
      <c r="C144" t="s">
        <v>974</v>
      </c>
      <c r="D144"/>
      <c r="E144"/>
      <c r="F144"/>
      <c r="G144"/>
      <c r="H144"/>
    </row>
    <row r="145" spans="2:11" x14ac:dyDescent="0.25">
      <c r="B145" s="1096">
        <v>122</v>
      </c>
      <c r="C145" t="s">
        <v>975</v>
      </c>
      <c r="D145"/>
      <c r="E145"/>
      <c r="F145"/>
      <c r="G145"/>
      <c r="H145" s="634"/>
    </row>
    <row r="146" spans="2:11" x14ac:dyDescent="0.25">
      <c r="B146" s="421"/>
      <c r="C146"/>
      <c r="D146"/>
      <c r="E146"/>
      <c r="F146"/>
      <c r="G146"/>
      <c r="H146" s="634"/>
    </row>
    <row r="147" spans="2:11" ht="21" x14ac:dyDescent="0.35">
      <c r="B147" s="984"/>
      <c r="C147" s="631" t="s">
        <v>1812</v>
      </c>
      <c r="D147"/>
      <c r="E147"/>
      <c r="F147"/>
      <c r="G147"/>
      <c r="H147" s="634"/>
    </row>
    <row r="148" spans="2:11" x14ac:dyDescent="0.25">
      <c r="B148" s="986" t="s">
        <v>747</v>
      </c>
      <c r="C148" s="985"/>
      <c r="D148"/>
      <c r="E148"/>
      <c r="F148"/>
      <c r="G148"/>
      <c r="H148" s="634"/>
    </row>
    <row r="149" spans="2:11" x14ac:dyDescent="0.25">
      <c r="B149" s="1096">
        <v>123</v>
      </c>
      <c r="C149" s="987" t="s">
        <v>1813</v>
      </c>
      <c r="D149"/>
      <c r="E149"/>
      <c r="F149"/>
      <c r="G149"/>
      <c r="H149" s="634"/>
    </row>
    <row r="150" spans="2:11" x14ac:dyDescent="0.25">
      <c r="B150" s="1096">
        <v>124</v>
      </c>
      <c r="C150" s="987" t="s">
        <v>1814</v>
      </c>
      <c r="D150"/>
      <c r="E150"/>
      <c r="F150"/>
      <c r="G150"/>
      <c r="H150" s="634"/>
    </row>
    <row r="151" spans="2:11" x14ac:dyDescent="0.25">
      <c r="B151" s="1096">
        <v>125</v>
      </c>
      <c r="C151" s="987" t="s">
        <v>1815</v>
      </c>
      <c r="D151"/>
      <c r="E151"/>
      <c r="F151"/>
      <c r="G151"/>
      <c r="H151" s="634"/>
    </row>
    <row r="152" spans="2:11" x14ac:dyDescent="0.25">
      <c r="B152" s="1096">
        <v>126</v>
      </c>
      <c r="C152" s="987" t="s">
        <v>1816</v>
      </c>
      <c r="D152"/>
      <c r="E152"/>
      <c r="F152"/>
      <c r="G152"/>
      <c r="H152" s="634"/>
    </row>
    <row r="153" spans="2:11" x14ac:dyDescent="0.25">
      <c r="B153" s="1096">
        <v>127</v>
      </c>
      <c r="C153" s="987" t="s">
        <v>1817</v>
      </c>
      <c r="D153"/>
      <c r="E153"/>
      <c r="F153"/>
      <c r="G153"/>
      <c r="H153" s="634"/>
    </row>
    <row r="154" spans="2:11" x14ac:dyDescent="0.25">
      <c r="B154" s="1096">
        <v>128</v>
      </c>
      <c r="C154" s="987" t="s">
        <v>1818</v>
      </c>
      <c r="D154"/>
      <c r="E154"/>
      <c r="F154"/>
      <c r="G154"/>
      <c r="H154" s="634"/>
    </row>
    <row r="155" spans="2:11" x14ac:dyDescent="0.25">
      <c r="B155" s="1096">
        <v>129</v>
      </c>
      <c r="C155" s="987" t="s">
        <v>1819</v>
      </c>
      <c r="D155"/>
      <c r="E155"/>
      <c r="F155"/>
      <c r="G155"/>
      <c r="H155" s="634"/>
    </row>
    <row r="156" spans="2:11" x14ac:dyDescent="0.25">
      <c r="B156" s="1096">
        <v>130</v>
      </c>
      <c r="C156" s="987" t="s">
        <v>1820</v>
      </c>
      <c r="D156"/>
      <c r="E156"/>
      <c r="F156"/>
      <c r="G156"/>
      <c r="H156" s="634"/>
    </row>
    <row r="157" spans="2:11" x14ac:dyDescent="0.25">
      <c r="B157" s="1096">
        <v>131</v>
      </c>
      <c r="C157" s="987" t="s">
        <v>1821</v>
      </c>
      <c r="D157"/>
      <c r="E157"/>
      <c r="F157"/>
      <c r="G157"/>
      <c r="H157" s="634"/>
    </row>
    <row r="158" spans="2:11" x14ac:dyDescent="0.25">
      <c r="B158" s="949"/>
      <c r="C158"/>
      <c r="D158"/>
      <c r="E158"/>
      <c r="F158"/>
      <c r="G158"/>
      <c r="H158" s="634"/>
    </row>
    <row r="159" spans="2:11" ht="21" x14ac:dyDescent="0.35">
      <c r="B159" s="949"/>
      <c r="C159" s="631" t="s">
        <v>1908</v>
      </c>
      <c r="D159"/>
      <c r="E159"/>
      <c r="F159"/>
      <c r="G159"/>
      <c r="H159"/>
      <c r="I159"/>
      <c r="J159"/>
      <c r="K159"/>
    </row>
    <row r="160" spans="2:11" ht="21" x14ac:dyDescent="0.35">
      <c r="B160" s="420" t="s">
        <v>747</v>
      </c>
      <c r="C160" s="633"/>
      <c r="D160"/>
      <c r="E160"/>
      <c r="F160"/>
      <c r="G160"/>
      <c r="H160"/>
      <c r="I160"/>
      <c r="J160"/>
      <c r="K160"/>
    </row>
    <row r="161" spans="2:11" x14ac:dyDescent="0.25">
      <c r="B161" s="1096">
        <v>132</v>
      </c>
      <c r="C161" t="s">
        <v>2003</v>
      </c>
      <c r="D161"/>
      <c r="E161"/>
      <c r="F161"/>
      <c r="G161"/>
      <c r="H161"/>
      <c r="I161"/>
      <c r="J161"/>
      <c r="K161"/>
    </row>
    <row r="162" spans="2:11" x14ac:dyDescent="0.25">
      <c r="B162" s="1096">
        <v>133</v>
      </c>
      <c r="C162" t="s">
        <v>2004</v>
      </c>
      <c r="D162"/>
      <c r="E162"/>
      <c r="F162"/>
      <c r="G162"/>
      <c r="H162"/>
      <c r="I162"/>
      <c r="J162"/>
      <c r="K162"/>
    </row>
    <row r="163" spans="2:11" x14ac:dyDescent="0.25">
      <c r="B163" s="1096">
        <v>134</v>
      </c>
      <c r="C163" t="s">
        <v>2005</v>
      </c>
      <c r="D163"/>
      <c r="E163"/>
      <c r="F163"/>
      <c r="G163"/>
      <c r="H163"/>
      <c r="I163"/>
      <c r="J163"/>
      <c r="K163"/>
    </row>
    <row r="164" spans="2:11" x14ac:dyDescent="0.25">
      <c r="B164" s="1096">
        <v>135</v>
      </c>
      <c r="C164" t="s">
        <v>2006</v>
      </c>
      <c r="D164"/>
      <c r="E164"/>
      <c r="F164"/>
      <c r="G164"/>
      <c r="H164"/>
      <c r="I164"/>
      <c r="J164"/>
      <c r="K164"/>
    </row>
    <row r="165" spans="2:11" x14ac:dyDescent="0.25">
      <c r="B165" s="1096">
        <v>136</v>
      </c>
      <c r="C165" t="s">
        <v>2007</v>
      </c>
      <c r="D165"/>
      <c r="E165"/>
      <c r="F165"/>
      <c r="G165"/>
      <c r="H165"/>
      <c r="I165"/>
      <c r="J165"/>
      <c r="K165"/>
    </row>
    <row r="166" spans="2:11" x14ac:dyDescent="0.25">
      <c r="B166" s="1096">
        <v>137</v>
      </c>
      <c r="C166" t="s">
        <v>2008</v>
      </c>
      <c r="D166"/>
      <c r="E166"/>
      <c r="F166"/>
      <c r="G166"/>
      <c r="H166"/>
      <c r="I166"/>
      <c r="J166"/>
      <c r="K166"/>
    </row>
    <row r="167" spans="2:11" x14ac:dyDescent="0.25">
      <c r="B167" s="1096">
        <v>138</v>
      </c>
      <c r="C167" t="s">
        <v>2009</v>
      </c>
      <c r="D167"/>
      <c r="E167"/>
      <c r="F167"/>
      <c r="G167"/>
      <c r="H167"/>
      <c r="I167"/>
      <c r="J167"/>
      <c r="K167"/>
    </row>
    <row r="168" spans="2:11" x14ac:dyDescent="0.25">
      <c r="B168" s="1096">
        <v>139</v>
      </c>
      <c r="C168" t="s">
        <v>2010</v>
      </c>
      <c r="D168"/>
      <c r="E168"/>
      <c r="F168"/>
      <c r="G168"/>
      <c r="H168"/>
      <c r="I168"/>
      <c r="J168"/>
      <c r="K168"/>
    </row>
    <row r="169" spans="2:11" x14ac:dyDescent="0.25">
      <c r="B169" s="1096">
        <v>140</v>
      </c>
      <c r="C169" t="s">
        <v>2011</v>
      </c>
      <c r="D169"/>
      <c r="E169"/>
      <c r="F169"/>
      <c r="G169"/>
      <c r="H169"/>
      <c r="I169"/>
      <c r="J169"/>
      <c r="K169"/>
    </row>
    <row r="170" spans="2:11" x14ac:dyDescent="0.25">
      <c r="B170" s="1096">
        <v>141</v>
      </c>
      <c r="C170" t="s">
        <v>1909</v>
      </c>
      <c r="D170"/>
      <c r="E170"/>
      <c r="F170"/>
      <c r="G170"/>
      <c r="H170"/>
      <c r="I170"/>
      <c r="J170"/>
      <c r="K170"/>
    </row>
    <row r="171" spans="2:11" x14ac:dyDescent="0.25">
      <c r="B171" s="1096">
        <v>142</v>
      </c>
      <c r="C171" t="s">
        <v>1910</v>
      </c>
      <c r="D171"/>
      <c r="E171"/>
      <c r="F171"/>
      <c r="G171"/>
      <c r="H171"/>
      <c r="I171"/>
      <c r="J171"/>
      <c r="K171"/>
    </row>
    <row r="172" spans="2:11" x14ac:dyDescent="0.25">
      <c r="B172" s="1096">
        <v>143</v>
      </c>
      <c r="C172" t="s">
        <v>1911</v>
      </c>
      <c r="D172"/>
      <c r="E172"/>
      <c r="F172"/>
      <c r="G172"/>
      <c r="H172"/>
      <c r="I172"/>
      <c r="J172"/>
      <c r="K172"/>
    </row>
    <row r="173" spans="2:11" x14ac:dyDescent="0.25">
      <c r="C173" s="419"/>
    </row>
    <row r="174" spans="2:11" ht="21" x14ac:dyDescent="0.35">
      <c r="B174" s="421"/>
      <c r="C174" s="631" t="s">
        <v>2328</v>
      </c>
      <c r="D174"/>
      <c r="E174"/>
      <c r="F174"/>
    </row>
    <row r="175" spans="2:11" ht="21" x14ac:dyDescent="0.35">
      <c r="B175" s="420" t="s">
        <v>747</v>
      </c>
      <c r="C175" s="633"/>
      <c r="D175"/>
      <c r="E175"/>
      <c r="F175"/>
    </row>
    <row r="176" spans="2:11" x14ac:dyDescent="0.25">
      <c r="B176" s="1096">
        <v>144</v>
      </c>
      <c r="C176" t="s">
        <v>2430</v>
      </c>
      <c r="D176"/>
      <c r="E176"/>
      <c r="F176"/>
    </row>
    <row r="177" spans="2:6" x14ac:dyDescent="0.25">
      <c r="B177" s="1096">
        <v>145</v>
      </c>
      <c r="C177" t="s">
        <v>2327</v>
      </c>
      <c r="D177"/>
      <c r="E177"/>
      <c r="F177"/>
    </row>
    <row r="178" spans="2:6" x14ac:dyDescent="0.25">
      <c r="B178" s="1096">
        <v>146</v>
      </c>
      <c r="C178" t="s">
        <v>976</v>
      </c>
      <c r="D178"/>
      <c r="E178"/>
      <c r="F178"/>
    </row>
    <row r="179" spans="2:6" x14ac:dyDescent="0.25">
      <c r="B179" s="1096">
        <v>147</v>
      </c>
      <c r="C179" t="s">
        <v>977</v>
      </c>
      <c r="D179"/>
      <c r="E179"/>
      <c r="F179"/>
    </row>
    <row r="180" spans="2:6" x14ac:dyDescent="0.25">
      <c r="C180" s="419"/>
    </row>
    <row r="181" spans="2:6" ht="21" x14ac:dyDescent="0.35">
      <c r="B181" s="421"/>
      <c r="C181" s="631" t="s">
        <v>978</v>
      </c>
    </row>
    <row r="182" spans="2:6" ht="21" x14ac:dyDescent="0.35">
      <c r="B182" s="420" t="s">
        <v>747</v>
      </c>
      <c r="C182" s="633"/>
    </row>
    <row r="183" spans="2:6" x14ac:dyDescent="0.25">
      <c r="B183" s="1096">
        <v>148</v>
      </c>
      <c r="C183" t="s">
        <v>979</v>
      </c>
    </row>
    <row r="184" spans="2:6" x14ac:dyDescent="0.25">
      <c r="B184" s="1096">
        <v>149</v>
      </c>
      <c r="C184" t="s">
        <v>980</v>
      </c>
    </row>
    <row r="185" spans="2:6" x14ac:dyDescent="0.25">
      <c r="C185" s="419"/>
    </row>
    <row r="186" spans="2:6" x14ac:dyDescent="0.25">
      <c r="C186" s="419"/>
    </row>
    <row r="187" spans="2:6" x14ac:dyDescent="0.25">
      <c r="C187" s="419"/>
    </row>
    <row r="188" spans="2:6" x14ac:dyDescent="0.25">
      <c r="C188" s="419"/>
    </row>
    <row r="189" spans="2:6" x14ac:dyDescent="0.25">
      <c r="C189" s="419"/>
    </row>
    <row r="190" spans="2:6" x14ac:dyDescent="0.25">
      <c r="C190" s="419"/>
    </row>
    <row r="191" spans="2:6" x14ac:dyDescent="0.25">
      <c r="C191" s="419"/>
    </row>
    <row r="192" spans="2:6" x14ac:dyDescent="0.25">
      <c r="C192" s="419"/>
    </row>
    <row r="193" spans="3:3" x14ac:dyDescent="0.25">
      <c r="C193" s="419"/>
    </row>
    <row r="194" spans="3:3" x14ac:dyDescent="0.25">
      <c r="C194" s="419"/>
    </row>
    <row r="195" spans="3:3" x14ac:dyDescent="0.25">
      <c r="C195" s="419"/>
    </row>
    <row r="196" spans="3:3" x14ac:dyDescent="0.25">
      <c r="C196" s="419"/>
    </row>
    <row r="197" spans="3:3" x14ac:dyDescent="0.25">
      <c r="C197" s="419"/>
    </row>
    <row r="198" spans="3:3" x14ac:dyDescent="0.25">
      <c r="C198" s="419"/>
    </row>
    <row r="199" spans="3:3" x14ac:dyDescent="0.25">
      <c r="C199" s="419"/>
    </row>
    <row r="200" spans="3:3" x14ac:dyDescent="0.25">
      <c r="C200" s="419"/>
    </row>
    <row r="201" spans="3:3" x14ac:dyDescent="0.25">
      <c r="C201" s="419"/>
    </row>
    <row r="202" spans="3:3" x14ac:dyDescent="0.25">
      <c r="C202" s="419"/>
    </row>
    <row r="203" spans="3:3" x14ac:dyDescent="0.25">
      <c r="C203" s="419"/>
    </row>
    <row r="204" spans="3:3" x14ac:dyDescent="0.25">
      <c r="C204" s="419"/>
    </row>
    <row r="205" spans="3:3" x14ac:dyDescent="0.25">
      <c r="C205" s="419"/>
    </row>
    <row r="206" spans="3:3" x14ac:dyDescent="0.25">
      <c r="C206" s="419"/>
    </row>
    <row r="207" spans="3:3" x14ac:dyDescent="0.25">
      <c r="C207" s="419"/>
    </row>
    <row r="208" spans="3:3" x14ac:dyDescent="0.25">
      <c r="C208" s="419"/>
    </row>
    <row r="209" spans="3:3" x14ac:dyDescent="0.25">
      <c r="C209" s="419"/>
    </row>
    <row r="210" spans="3:3" x14ac:dyDescent="0.25">
      <c r="C210" s="419"/>
    </row>
    <row r="211" spans="3:3" x14ac:dyDescent="0.25">
      <c r="C211" s="419"/>
    </row>
    <row r="212" spans="3:3" x14ac:dyDescent="0.25">
      <c r="C212" s="419"/>
    </row>
    <row r="213" spans="3:3" x14ac:dyDescent="0.25">
      <c r="C213" s="419"/>
    </row>
    <row r="214" spans="3:3" x14ac:dyDescent="0.25">
      <c r="C214" s="419"/>
    </row>
    <row r="215" spans="3:3" x14ac:dyDescent="0.25">
      <c r="C215" s="419"/>
    </row>
    <row r="216" spans="3:3" x14ac:dyDescent="0.25">
      <c r="C216" s="419"/>
    </row>
    <row r="217" spans="3:3" x14ac:dyDescent="0.25">
      <c r="C217" s="419"/>
    </row>
    <row r="218" spans="3:3" x14ac:dyDescent="0.25">
      <c r="C218" s="419"/>
    </row>
    <row r="219" spans="3:3" x14ac:dyDescent="0.25">
      <c r="C219" s="419"/>
    </row>
    <row r="220" spans="3:3" x14ac:dyDescent="0.25">
      <c r="C220" s="419"/>
    </row>
    <row r="221" spans="3:3" x14ac:dyDescent="0.25">
      <c r="C221" s="419"/>
    </row>
    <row r="222" spans="3:3" x14ac:dyDescent="0.25">
      <c r="C222" s="419"/>
    </row>
    <row r="223" spans="3:3" x14ac:dyDescent="0.25">
      <c r="C223" s="419"/>
    </row>
    <row r="224" spans="3:3" x14ac:dyDescent="0.25">
      <c r="C224" s="419"/>
    </row>
    <row r="225" spans="3:3" x14ac:dyDescent="0.25">
      <c r="C225" s="419"/>
    </row>
    <row r="226" spans="3:3" x14ac:dyDescent="0.25">
      <c r="C226" s="419"/>
    </row>
    <row r="227" spans="3:3" x14ac:dyDescent="0.25">
      <c r="C227" s="419"/>
    </row>
    <row r="228" spans="3:3" x14ac:dyDescent="0.25">
      <c r="C228" s="419"/>
    </row>
    <row r="229" spans="3:3" x14ac:dyDescent="0.25">
      <c r="C229" s="419"/>
    </row>
    <row r="230" spans="3:3" x14ac:dyDescent="0.25">
      <c r="C230" s="419"/>
    </row>
    <row r="231" spans="3:3" x14ac:dyDescent="0.25">
      <c r="C231" s="419"/>
    </row>
    <row r="232" spans="3:3" x14ac:dyDescent="0.25">
      <c r="C232" s="419"/>
    </row>
    <row r="233" spans="3:3" x14ac:dyDescent="0.25">
      <c r="C233" s="419"/>
    </row>
    <row r="234" spans="3:3" x14ac:dyDescent="0.25">
      <c r="C234" s="419"/>
    </row>
    <row r="235" spans="3:3" x14ac:dyDescent="0.25">
      <c r="C235" s="419"/>
    </row>
    <row r="236" spans="3:3" x14ac:dyDescent="0.25">
      <c r="C236" s="419"/>
    </row>
    <row r="237" spans="3:3" x14ac:dyDescent="0.25">
      <c r="C237" s="419"/>
    </row>
    <row r="238" spans="3:3" x14ac:dyDescent="0.25">
      <c r="C238" s="419"/>
    </row>
    <row r="239" spans="3:3" x14ac:dyDescent="0.25">
      <c r="C239" s="419"/>
    </row>
    <row r="240" spans="3:3" x14ac:dyDescent="0.25">
      <c r="C240" s="419"/>
    </row>
    <row r="241" spans="3:3" x14ac:dyDescent="0.25">
      <c r="C241" s="419"/>
    </row>
    <row r="242" spans="3:3" x14ac:dyDescent="0.25">
      <c r="C242" s="419"/>
    </row>
    <row r="243" spans="3:3" x14ac:dyDescent="0.25">
      <c r="C243" s="419"/>
    </row>
    <row r="244" spans="3:3" x14ac:dyDescent="0.25">
      <c r="C244" s="419"/>
    </row>
    <row r="245" spans="3:3" x14ac:dyDescent="0.25">
      <c r="C245" s="419"/>
    </row>
    <row r="246" spans="3:3" x14ac:dyDescent="0.25">
      <c r="C246" s="419"/>
    </row>
    <row r="247" spans="3:3" x14ac:dyDescent="0.25">
      <c r="C247" s="419"/>
    </row>
    <row r="248" spans="3:3" x14ac:dyDescent="0.25">
      <c r="C248" s="419"/>
    </row>
    <row r="249" spans="3:3" x14ac:dyDescent="0.25">
      <c r="C249" s="419"/>
    </row>
    <row r="250" spans="3:3" x14ac:dyDescent="0.25">
      <c r="C250" s="419"/>
    </row>
    <row r="251" spans="3:3" x14ac:dyDescent="0.25">
      <c r="C251" s="419"/>
    </row>
    <row r="252" spans="3:3" x14ac:dyDescent="0.25">
      <c r="C252" s="419"/>
    </row>
    <row r="253" spans="3:3" x14ac:dyDescent="0.25">
      <c r="C253" s="419"/>
    </row>
    <row r="254" spans="3:3" x14ac:dyDescent="0.25">
      <c r="C254" s="419"/>
    </row>
    <row r="255" spans="3:3" x14ac:dyDescent="0.25">
      <c r="C255" s="419"/>
    </row>
    <row r="256" spans="3:3" x14ac:dyDescent="0.25">
      <c r="C256" s="419"/>
    </row>
    <row r="257" spans="3:3" x14ac:dyDescent="0.25">
      <c r="C257" s="419"/>
    </row>
    <row r="258" spans="3:3" x14ac:dyDescent="0.25">
      <c r="C258" s="419"/>
    </row>
    <row r="259" spans="3:3" x14ac:dyDescent="0.25">
      <c r="C259" s="419"/>
    </row>
    <row r="260" spans="3:3" x14ac:dyDescent="0.25">
      <c r="C260" s="419"/>
    </row>
    <row r="261" spans="3:3" x14ac:dyDescent="0.25">
      <c r="C261" s="419"/>
    </row>
    <row r="262" spans="3:3" x14ac:dyDescent="0.25">
      <c r="C262" s="419"/>
    </row>
    <row r="263" spans="3:3" x14ac:dyDescent="0.25">
      <c r="C263" s="419"/>
    </row>
    <row r="264" spans="3:3" x14ac:dyDescent="0.25">
      <c r="C264" s="419"/>
    </row>
    <row r="265" spans="3:3" x14ac:dyDescent="0.25">
      <c r="C265" s="419"/>
    </row>
    <row r="266" spans="3:3" x14ac:dyDescent="0.25">
      <c r="C266" s="419"/>
    </row>
    <row r="267" spans="3:3" x14ac:dyDescent="0.25">
      <c r="C267" s="419"/>
    </row>
    <row r="268" spans="3:3" x14ac:dyDescent="0.25">
      <c r="C268" s="419"/>
    </row>
    <row r="269" spans="3:3" x14ac:dyDescent="0.25">
      <c r="C269" s="419"/>
    </row>
    <row r="270" spans="3:3" x14ac:dyDescent="0.25">
      <c r="C270" s="419"/>
    </row>
    <row r="271" spans="3:3" x14ac:dyDescent="0.25">
      <c r="C271" s="419"/>
    </row>
    <row r="272" spans="3:3" x14ac:dyDescent="0.25">
      <c r="C272" s="419"/>
    </row>
    <row r="273" spans="3:3" x14ac:dyDescent="0.25">
      <c r="C273" s="419"/>
    </row>
    <row r="274" spans="3:3" x14ac:dyDescent="0.25">
      <c r="C274" s="419"/>
    </row>
    <row r="275" spans="3:3" x14ac:dyDescent="0.25">
      <c r="C275" s="419"/>
    </row>
    <row r="276" spans="3:3" x14ac:dyDescent="0.25">
      <c r="C276" s="419"/>
    </row>
    <row r="277" spans="3:3" x14ac:dyDescent="0.25">
      <c r="C277" s="419"/>
    </row>
    <row r="278" spans="3:3" x14ac:dyDescent="0.25">
      <c r="C278" s="419"/>
    </row>
    <row r="279" spans="3:3" x14ac:dyDescent="0.25">
      <c r="C279" s="419"/>
    </row>
    <row r="280" spans="3:3" x14ac:dyDescent="0.25">
      <c r="C280" s="419"/>
    </row>
    <row r="281" spans="3:3" x14ac:dyDescent="0.25">
      <c r="C281" s="419"/>
    </row>
    <row r="282" spans="3:3" x14ac:dyDescent="0.25">
      <c r="C282" s="419"/>
    </row>
    <row r="283" spans="3:3" x14ac:dyDescent="0.25">
      <c r="C283" s="419"/>
    </row>
    <row r="284" spans="3:3" x14ac:dyDescent="0.25">
      <c r="C284" s="419"/>
    </row>
    <row r="285" spans="3:3" x14ac:dyDescent="0.25">
      <c r="C285" s="419"/>
    </row>
    <row r="286" spans="3:3" x14ac:dyDescent="0.25">
      <c r="C286" s="419"/>
    </row>
    <row r="287" spans="3:3" x14ac:dyDescent="0.25">
      <c r="C287" s="419"/>
    </row>
    <row r="288" spans="3:3" x14ac:dyDescent="0.25">
      <c r="C288" s="419"/>
    </row>
    <row r="289" spans="3:3" x14ac:dyDescent="0.25">
      <c r="C289" s="419"/>
    </row>
    <row r="290" spans="3:3" x14ac:dyDescent="0.25">
      <c r="C290" s="419"/>
    </row>
    <row r="291" spans="3:3" x14ac:dyDescent="0.25">
      <c r="C291" s="419"/>
    </row>
    <row r="292" spans="3:3" x14ac:dyDescent="0.25">
      <c r="C292" s="419"/>
    </row>
    <row r="293" spans="3:3" x14ac:dyDescent="0.25">
      <c r="C293" s="419"/>
    </row>
    <row r="294" spans="3:3" x14ac:dyDescent="0.25">
      <c r="C294" s="419"/>
    </row>
    <row r="295" spans="3:3" x14ac:dyDescent="0.25">
      <c r="C295" s="419"/>
    </row>
    <row r="296" spans="3:3" x14ac:dyDescent="0.25">
      <c r="C296" s="419"/>
    </row>
    <row r="297" spans="3:3" x14ac:dyDescent="0.25">
      <c r="C297" s="419"/>
    </row>
    <row r="298" spans="3:3" x14ac:dyDescent="0.25">
      <c r="C298" s="419"/>
    </row>
    <row r="299" spans="3:3" x14ac:dyDescent="0.25">
      <c r="C299" s="419"/>
    </row>
    <row r="300" spans="3:3" x14ac:dyDescent="0.25">
      <c r="C300" s="419"/>
    </row>
    <row r="301" spans="3:3" x14ac:dyDescent="0.25">
      <c r="C301" s="419"/>
    </row>
    <row r="302" spans="3:3" x14ac:dyDescent="0.25">
      <c r="C302" s="419"/>
    </row>
    <row r="303" spans="3:3" x14ac:dyDescent="0.25">
      <c r="C303" s="419"/>
    </row>
    <row r="304" spans="3:3" x14ac:dyDescent="0.25">
      <c r="C304" s="419"/>
    </row>
    <row r="305" spans="3:3" x14ac:dyDescent="0.25">
      <c r="C305" s="419"/>
    </row>
    <row r="306" spans="3:3" x14ac:dyDescent="0.25">
      <c r="C306" s="419"/>
    </row>
    <row r="307" spans="3:3" x14ac:dyDescent="0.25">
      <c r="C307" s="419"/>
    </row>
    <row r="308" spans="3:3" x14ac:dyDescent="0.25">
      <c r="C308" s="419"/>
    </row>
    <row r="309" spans="3:3" x14ac:dyDescent="0.25">
      <c r="C309" s="419"/>
    </row>
    <row r="310" spans="3:3" x14ac:dyDescent="0.25">
      <c r="C310" s="419"/>
    </row>
    <row r="311" spans="3:3" x14ac:dyDescent="0.25">
      <c r="C311" s="419"/>
    </row>
    <row r="312" spans="3:3" x14ac:dyDescent="0.25">
      <c r="C312" s="419"/>
    </row>
    <row r="313" spans="3:3" x14ac:dyDescent="0.25">
      <c r="C313" s="419"/>
    </row>
    <row r="314" spans="3:3" x14ac:dyDescent="0.25">
      <c r="C314" s="419"/>
    </row>
    <row r="315" spans="3:3" x14ac:dyDescent="0.25">
      <c r="C315" s="419"/>
    </row>
    <row r="316" spans="3:3" x14ac:dyDescent="0.25">
      <c r="C316" s="419"/>
    </row>
    <row r="317" spans="3:3" x14ac:dyDescent="0.25">
      <c r="C317" s="419"/>
    </row>
    <row r="318" spans="3:3" x14ac:dyDescent="0.25">
      <c r="C318" s="419"/>
    </row>
    <row r="319" spans="3:3" x14ac:dyDescent="0.25">
      <c r="C319" s="419"/>
    </row>
    <row r="320" spans="3:3" x14ac:dyDescent="0.25">
      <c r="C320" s="419"/>
    </row>
    <row r="321" spans="3:3" x14ac:dyDescent="0.25">
      <c r="C321" s="419"/>
    </row>
    <row r="322" spans="3:3" x14ac:dyDescent="0.25">
      <c r="C322" s="419"/>
    </row>
    <row r="323" spans="3:3" x14ac:dyDescent="0.25">
      <c r="C323" s="419"/>
    </row>
    <row r="324" spans="3:3" x14ac:dyDescent="0.25">
      <c r="C324" s="419"/>
    </row>
    <row r="325" spans="3:3" x14ac:dyDescent="0.25">
      <c r="C325" s="419"/>
    </row>
    <row r="326" spans="3:3" x14ac:dyDescent="0.25">
      <c r="C326" s="419"/>
    </row>
    <row r="327" spans="3:3" x14ac:dyDescent="0.25">
      <c r="C327" s="419"/>
    </row>
    <row r="328" spans="3:3" x14ac:dyDescent="0.25">
      <c r="C328" s="419"/>
    </row>
    <row r="329" spans="3:3" x14ac:dyDescent="0.25">
      <c r="C329" s="419"/>
    </row>
    <row r="330" spans="3:3" x14ac:dyDescent="0.25">
      <c r="C330" s="419"/>
    </row>
    <row r="331" spans="3:3" x14ac:dyDescent="0.25">
      <c r="C331" s="419"/>
    </row>
    <row r="332" spans="3:3" x14ac:dyDescent="0.25">
      <c r="C332" s="419"/>
    </row>
    <row r="333" spans="3:3" x14ac:dyDescent="0.25">
      <c r="C333" s="419"/>
    </row>
    <row r="334" spans="3:3" x14ac:dyDescent="0.25">
      <c r="C334" s="419"/>
    </row>
    <row r="335" spans="3:3" x14ac:dyDescent="0.25">
      <c r="C335" s="419"/>
    </row>
    <row r="336" spans="3:3" x14ac:dyDescent="0.25">
      <c r="C336" s="419"/>
    </row>
    <row r="337" spans="3:3" x14ac:dyDescent="0.25">
      <c r="C337" s="419"/>
    </row>
    <row r="338" spans="3:3" x14ac:dyDescent="0.25">
      <c r="C338" s="419"/>
    </row>
    <row r="339" spans="3:3" x14ac:dyDescent="0.25">
      <c r="C339" s="419"/>
    </row>
    <row r="340" spans="3:3" x14ac:dyDescent="0.25">
      <c r="C340" s="419"/>
    </row>
    <row r="341" spans="3:3" x14ac:dyDescent="0.25">
      <c r="C341" s="419"/>
    </row>
    <row r="342" spans="3:3" x14ac:dyDescent="0.25">
      <c r="C342" s="419"/>
    </row>
    <row r="343" spans="3:3" x14ac:dyDescent="0.25">
      <c r="C343" s="419"/>
    </row>
    <row r="344" spans="3:3" x14ac:dyDescent="0.25">
      <c r="C344" s="419"/>
    </row>
    <row r="345" spans="3:3" x14ac:dyDescent="0.25">
      <c r="C345" s="419"/>
    </row>
    <row r="346" spans="3:3" x14ac:dyDescent="0.25">
      <c r="C346" s="419"/>
    </row>
    <row r="347" spans="3:3" x14ac:dyDescent="0.25">
      <c r="C347" s="419"/>
    </row>
    <row r="348" spans="3:3" x14ac:dyDescent="0.25">
      <c r="C348" s="419"/>
    </row>
    <row r="349" spans="3:3" x14ac:dyDescent="0.25">
      <c r="C349" s="419"/>
    </row>
    <row r="350" spans="3:3" x14ac:dyDescent="0.25">
      <c r="C350" s="419"/>
    </row>
    <row r="351" spans="3:3" x14ac:dyDescent="0.25">
      <c r="C351" s="419"/>
    </row>
    <row r="352" spans="3:3" x14ac:dyDescent="0.25">
      <c r="C352" s="419"/>
    </row>
    <row r="353" spans="3:3" x14ac:dyDescent="0.25">
      <c r="C353" s="419"/>
    </row>
    <row r="354" spans="3:3" x14ac:dyDescent="0.25">
      <c r="C354" s="419"/>
    </row>
    <row r="355" spans="3:3" x14ac:dyDescent="0.25">
      <c r="C355" s="419"/>
    </row>
    <row r="356" spans="3:3" x14ac:dyDescent="0.25">
      <c r="C356" s="419"/>
    </row>
    <row r="357" spans="3:3" x14ac:dyDescent="0.25">
      <c r="C357" s="419"/>
    </row>
    <row r="358" spans="3:3" x14ac:dyDescent="0.25">
      <c r="C358" s="419"/>
    </row>
    <row r="359" spans="3:3" x14ac:dyDescent="0.25">
      <c r="C359" s="419"/>
    </row>
    <row r="360" spans="3:3" x14ac:dyDescent="0.25">
      <c r="C360" s="419"/>
    </row>
    <row r="361" spans="3:3" x14ac:dyDescent="0.25">
      <c r="C361" s="419"/>
    </row>
    <row r="362" spans="3:3" x14ac:dyDescent="0.25">
      <c r="C362" s="419"/>
    </row>
    <row r="363" spans="3:3" x14ac:dyDescent="0.25">
      <c r="C363" s="419"/>
    </row>
    <row r="364" spans="3:3" x14ac:dyDescent="0.25">
      <c r="C364" s="419"/>
    </row>
    <row r="365" spans="3:3" x14ac:dyDescent="0.25">
      <c r="C365" s="419"/>
    </row>
    <row r="366" spans="3:3" x14ac:dyDescent="0.25">
      <c r="C366" s="419"/>
    </row>
    <row r="367" spans="3:3" x14ac:dyDescent="0.25">
      <c r="C367" s="419"/>
    </row>
    <row r="368" spans="3:3" x14ac:dyDescent="0.25">
      <c r="C368" s="419"/>
    </row>
    <row r="369" spans="3:3" x14ac:dyDescent="0.25">
      <c r="C369" s="419"/>
    </row>
    <row r="370" spans="3:3" x14ac:dyDescent="0.25">
      <c r="C370" s="419"/>
    </row>
    <row r="371" spans="3:3" x14ac:dyDescent="0.25">
      <c r="C371" s="419"/>
    </row>
    <row r="372" spans="3:3" x14ac:dyDescent="0.25">
      <c r="C372" s="419"/>
    </row>
    <row r="373" spans="3:3" x14ac:dyDescent="0.25">
      <c r="C373" s="419"/>
    </row>
    <row r="374" spans="3:3" x14ac:dyDescent="0.25">
      <c r="C374" s="419"/>
    </row>
    <row r="375" spans="3:3" x14ac:dyDescent="0.25">
      <c r="C375" s="419"/>
    </row>
    <row r="376" spans="3:3" x14ac:dyDescent="0.25">
      <c r="C376" s="419"/>
    </row>
    <row r="377" spans="3:3" x14ac:dyDescent="0.25">
      <c r="C377" s="419"/>
    </row>
    <row r="378" spans="3:3" x14ac:dyDescent="0.25">
      <c r="C378" s="419"/>
    </row>
    <row r="379" spans="3:3" x14ac:dyDescent="0.25">
      <c r="C379" s="419"/>
    </row>
    <row r="380" spans="3:3" x14ac:dyDescent="0.25">
      <c r="C380" s="419"/>
    </row>
    <row r="381" spans="3:3" x14ac:dyDescent="0.25">
      <c r="C381" s="419"/>
    </row>
    <row r="382" spans="3:3" x14ac:dyDescent="0.25">
      <c r="C382" s="419"/>
    </row>
    <row r="383" spans="3:3" x14ac:dyDescent="0.25">
      <c r="C383" s="419"/>
    </row>
    <row r="384" spans="3:3" x14ac:dyDescent="0.25">
      <c r="C384" s="419"/>
    </row>
    <row r="385" spans="3:3" x14ac:dyDescent="0.25">
      <c r="C385" s="419"/>
    </row>
    <row r="386" spans="3:3" x14ac:dyDescent="0.25">
      <c r="C386" s="419"/>
    </row>
    <row r="387" spans="3:3" x14ac:dyDescent="0.25">
      <c r="C387" s="419"/>
    </row>
    <row r="388" spans="3:3" x14ac:dyDescent="0.25">
      <c r="C388" s="419"/>
    </row>
    <row r="389" spans="3:3" x14ac:dyDescent="0.25">
      <c r="C389" s="419"/>
    </row>
    <row r="390" spans="3:3" x14ac:dyDescent="0.25">
      <c r="C390" s="419"/>
    </row>
    <row r="391" spans="3:3" x14ac:dyDescent="0.25">
      <c r="C391" s="419"/>
    </row>
    <row r="392" spans="3:3" x14ac:dyDescent="0.25">
      <c r="C392" s="419"/>
    </row>
    <row r="393" spans="3:3" x14ac:dyDescent="0.25">
      <c r="C393" s="419"/>
    </row>
    <row r="394" spans="3:3" x14ac:dyDescent="0.25">
      <c r="C394" s="419"/>
    </row>
    <row r="395" spans="3:3" x14ac:dyDescent="0.25">
      <c r="C395" s="419"/>
    </row>
    <row r="396" spans="3:3" x14ac:dyDescent="0.25">
      <c r="C396" s="419"/>
    </row>
    <row r="397" spans="3:3" x14ac:dyDescent="0.25">
      <c r="C397" s="419"/>
    </row>
    <row r="398" spans="3:3" x14ac:dyDescent="0.25">
      <c r="C398" s="419"/>
    </row>
    <row r="399" spans="3:3" x14ac:dyDescent="0.25">
      <c r="C399" s="419"/>
    </row>
    <row r="400" spans="3:3" x14ac:dyDescent="0.25">
      <c r="C400" s="419"/>
    </row>
    <row r="401" spans="3:3" x14ac:dyDescent="0.25">
      <c r="C401" s="419"/>
    </row>
    <row r="402" spans="3:3" x14ac:dyDescent="0.25">
      <c r="C402" s="419"/>
    </row>
    <row r="403" spans="3:3" x14ac:dyDescent="0.25">
      <c r="C403" s="419"/>
    </row>
    <row r="404" spans="3:3" x14ac:dyDescent="0.25">
      <c r="C404" s="419"/>
    </row>
    <row r="405" spans="3:3" x14ac:dyDescent="0.25">
      <c r="C405" s="419"/>
    </row>
    <row r="406" spans="3:3" x14ac:dyDescent="0.25">
      <c r="C406" s="419"/>
    </row>
    <row r="407" spans="3:3" x14ac:dyDescent="0.25">
      <c r="C407" s="419"/>
    </row>
    <row r="408" spans="3:3" x14ac:dyDescent="0.25">
      <c r="C408" s="419"/>
    </row>
    <row r="409" spans="3:3" x14ac:dyDescent="0.25">
      <c r="C409" s="419"/>
    </row>
    <row r="410" spans="3:3" x14ac:dyDescent="0.25">
      <c r="C410" s="419"/>
    </row>
    <row r="411" spans="3:3" x14ac:dyDescent="0.25">
      <c r="C411" s="419"/>
    </row>
    <row r="412" spans="3:3" x14ac:dyDescent="0.25">
      <c r="C412" s="419"/>
    </row>
    <row r="413" spans="3:3" x14ac:dyDescent="0.25">
      <c r="C413" s="419"/>
    </row>
    <row r="414" spans="3:3" x14ac:dyDescent="0.25">
      <c r="C414" s="419"/>
    </row>
    <row r="415" spans="3:3" x14ac:dyDescent="0.25">
      <c r="C415" s="419"/>
    </row>
    <row r="416" spans="3:3" x14ac:dyDescent="0.25">
      <c r="C416" s="419"/>
    </row>
    <row r="417" spans="3:3" x14ac:dyDescent="0.25">
      <c r="C417" s="419"/>
    </row>
    <row r="418" spans="3:3" x14ac:dyDescent="0.25">
      <c r="C418" s="419"/>
    </row>
    <row r="419" spans="3:3" x14ac:dyDescent="0.25">
      <c r="C419" s="419"/>
    </row>
    <row r="420" spans="3:3" x14ac:dyDescent="0.25">
      <c r="C420" s="419"/>
    </row>
    <row r="421" spans="3:3" x14ac:dyDescent="0.25">
      <c r="C421" s="419"/>
    </row>
    <row r="422" spans="3:3" x14ac:dyDescent="0.25">
      <c r="C422" s="419"/>
    </row>
    <row r="423" spans="3:3" x14ac:dyDescent="0.25">
      <c r="C423" s="419"/>
    </row>
    <row r="424" spans="3:3" x14ac:dyDescent="0.25">
      <c r="C424" s="419"/>
    </row>
    <row r="425" spans="3:3" x14ac:dyDescent="0.25">
      <c r="C425" s="419"/>
    </row>
    <row r="426" spans="3:3" x14ac:dyDescent="0.25">
      <c r="C426" s="419"/>
    </row>
    <row r="427" spans="3:3" x14ac:dyDescent="0.25">
      <c r="C427" s="419"/>
    </row>
    <row r="428" spans="3:3" x14ac:dyDescent="0.25">
      <c r="C428" s="419"/>
    </row>
    <row r="429" spans="3:3" x14ac:dyDescent="0.25">
      <c r="C429" s="419"/>
    </row>
    <row r="430" spans="3:3" x14ac:dyDescent="0.25">
      <c r="C430" s="419"/>
    </row>
    <row r="431" spans="3:3" x14ac:dyDescent="0.25">
      <c r="C431" s="419"/>
    </row>
    <row r="432" spans="3:3" x14ac:dyDescent="0.25">
      <c r="C432" s="419"/>
    </row>
    <row r="433" spans="3:3" x14ac:dyDescent="0.25">
      <c r="C433" s="419"/>
    </row>
    <row r="434" spans="3:3" x14ac:dyDescent="0.25">
      <c r="C434" s="419"/>
    </row>
    <row r="435" spans="3:3" x14ac:dyDescent="0.25">
      <c r="C435" s="419"/>
    </row>
    <row r="436" spans="3:3" x14ac:dyDescent="0.25">
      <c r="C436" s="419"/>
    </row>
    <row r="437" spans="3:3" x14ac:dyDescent="0.25">
      <c r="C437" s="419"/>
    </row>
    <row r="438" spans="3:3" x14ac:dyDescent="0.25">
      <c r="C438" s="419"/>
    </row>
    <row r="439" spans="3:3" x14ac:dyDescent="0.25">
      <c r="C439" s="419"/>
    </row>
    <row r="440" spans="3:3" x14ac:dyDescent="0.25">
      <c r="C440" s="419"/>
    </row>
    <row r="441" spans="3:3" x14ac:dyDescent="0.25">
      <c r="C441" s="419"/>
    </row>
    <row r="442" spans="3:3" x14ac:dyDescent="0.25">
      <c r="C442" s="419"/>
    </row>
    <row r="443" spans="3:3" x14ac:dyDescent="0.25">
      <c r="C443" s="419"/>
    </row>
    <row r="444" spans="3:3" x14ac:dyDescent="0.25">
      <c r="C444" s="419"/>
    </row>
    <row r="445" spans="3:3" x14ac:dyDescent="0.25">
      <c r="C445" s="419"/>
    </row>
    <row r="446" spans="3:3" x14ac:dyDescent="0.25">
      <c r="C446" s="419"/>
    </row>
  </sheetData>
  <hyperlinks>
    <hyperlink ref="B76" location="'62'!A1" display="'62'!A1"/>
    <hyperlink ref="B77" location="'63 64'!A1" display="'63 64'!A1"/>
    <hyperlink ref="B78" location="'63 64'!A30" display="'63 64'!A30"/>
    <hyperlink ref="B79" location="'65'!A1" display="'65'!A1"/>
    <hyperlink ref="B80" location="'66'!A1" display="'66'!A1"/>
    <hyperlink ref="B81" location="'67'!A1" display="'67'!A1"/>
    <hyperlink ref="B82" location="'68 69'!A1" display="'68 69'!A1"/>
    <hyperlink ref="B83" location="'68 69'!A38" display="'68 69'!A38"/>
    <hyperlink ref="B84" location="'70'!A1" display="'70'!A1"/>
    <hyperlink ref="B85" location="'71 72'!A1" display="'71 72'!A1"/>
    <hyperlink ref="B86" location="'71 72'!A25" display="'71 72'!A25"/>
    <hyperlink ref="B12" location="'1 2'!A1" display="'1 2'!A1"/>
    <hyperlink ref="B13" location="'1 2'!Área_de_impresión" display="'1 2'!Área_de_impresión"/>
    <hyperlink ref="B14" location="'3 4'!A1" display="'3 4'!A1"/>
    <hyperlink ref="B15" location="'3 4'!A52" display="'3 4'!A52"/>
    <hyperlink ref="B16" location="'5'!A1" display="'5'!A1"/>
    <hyperlink ref="B17" location="'6'!A1" display="'6'!A1"/>
    <hyperlink ref="B18" location="'7 8'!A1" display="'7 8'!A1"/>
    <hyperlink ref="B19" location="'7 8'!A49" display="'7 8'!A49"/>
    <hyperlink ref="B20" location="'9 10'!A1" display="'9 10'!A1"/>
    <hyperlink ref="B21" location="'9 10'!A31" display="'9 10'!A31"/>
    <hyperlink ref="B22" location="'11'!A1" display="'11'!A1"/>
    <hyperlink ref="B23" location="'12'!A1" display="'12'!A1"/>
    <hyperlink ref="B24" location="'13'!A1" display="'13'!A1"/>
    <hyperlink ref="B25" location="'14'!A1" display="'14'!A1"/>
    <hyperlink ref="B26" location="'15'!A1" display="'15'!A1"/>
    <hyperlink ref="B27" location="'16'!A1" display="'16'!A1"/>
    <hyperlink ref="B28" location="'17'!A1" display="'17'!A1"/>
    <hyperlink ref="B29" location="'18'!A1" display="'18'!A1"/>
    <hyperlink ref="B30" location="'19'!A1" display="'19'!A1"/>
    <hyperlink ref="B31" location="'20'!A1" display="'20'!A1"/>
    <hyperlink ref="B32" location="'21'!A1" display="'21'!A1"/>
    <hyperlink ref="B33" location="'22'!A1" display="'22'!A1"/>
    <hyperlink ref="B34" location="'23'!A1" display="'23'!A1"/>
    <hyperlink ref="B35" location="'24'!A1" display="'24'!A1"/>
    <hyperlink ref="B36" location="'25'!A1" display="'25'!A1"/>
    <hyperlink ref="B37" location="'26'!A1" display="'26'!A1"/>
    <hyperlink ref="B38" location="'27'!A1" display="'27'!A1"/>
    <hyperlink ref="B39" location="'28'!A1" display="'28'!A1"/>
    <hyperlink ref="B40" location="'29'!A1" display="'29'!A1"/>
    <hyperlink ref="B41" location="'30'!A1" display="'30'!A1"/>
    <hyperlink ref="B42" location="'31'!A1" display="'31'!A1"/>
    <hyperlink ref="B43" location="'32'!A1" display="'32'!A1"/>
    <hyperlink ref="B44" location="'33'!A1" display="'33'!A1"/>
    <hyperlink ref="B45" location="'34'!A1" display="'34'!A1"/>
    <hyperlink ref="B46" location="'35'!A1" display="'35'!A1"/>
    <hyperlink ref="B47" location="'36'!A1" display="'36'!A1"/>
    <hyperlink ref="B48" location="'37'!A1" display="'37'!A1"/>
    <hyperlink ref="B49" location="'38'!A1" display="'38'!A1"/>
    <hyperlink ref="B50" location="'39'!A1" display="'39'!A1"/>
    <hyperlink ref="B51" location="'40 41 42'!A1" display="'40 41 42'!A1"/>
    <hyperlink ref="B52" location="'40 41 42'!A28" display="'40 41 42'!A28"/>
    <hyperlink ref="B53" location="'40 41 42'!A44" display="'40 41 42'!A44"/>
    <hyperlink ref="B54" location="'43 44 45'!A1" display="'43 44 45'!A1"/>
    <hyperlink ref="B55" location="'43 44 45'!A22" display="'43 44 45'!A22"/>
    <hyperlink ref="B56" location="'43 44 45'!A37" display="'43 44 45'!A37"/>
    <hyperlink ref="B57" location="'46'!A1" display="'46'!A1"/>
    <hyperlink ref="B58" location="'47'!A1" display="'47'!A1"/>
    <hyperlink ref="B59" location="'48'!A1" display="'48'!A1"/>
    <hyperlink ref="B60" location="'49'!A1" display="'49'!A1"/>
    <hyperlink ref="B61" location="'50'!A1" display="'50'!A1"/>
    <hyperlink ref="B62" location="'51'!A1" display="'51'!A1"/>
    <hyperlink ref="B63" location="'52'!A1" display="'52'!A1"/>
    <hyperlink ref="B64" location="'53'!A1" display="'53'!A1"/>
    <hyperlink ref="B65" location="'54'!A1" display="'54'!A1"/>
    <hyperlink ref="B66" location="'55'!A1" display="'55'!A1"/>
    <hyperlink ref="B67" location="'56'!A1" display="'56'!A1"/>
    <hyperlink ref="B68" location="'57'!A1" display="'57'!A1"/>
    <hyperlink ref="B69" location="'58'!A1" display="'58'!A1"/>
    <hyperlink ref="B70" location="'59'!A1" display="'59'!A1"/>
    <hyperlink ref="B71" location="'60'!A1" display="'60'!A1"/>
    <hyperlink ref="B72" location="'61'!A1" display="'61'!A1"/>
    <hyperlink ref="B87" location="'73'!A1" display="'73'!A1"/>
    <hyperlink ref="B88" location="'74'!A1" display="'74'!A1"/>
    <hyperlink ref="B89" location="'75 76 77 78'!A1" display="'75 76 77 78'!A1"/>
    <hyperlink ref="B90" location="'75 76 77 78'!A28" display="'75 76 77 78'!A28"/>
    <hyperlink ref="B91" location="'75 76 77 78'!A42" display="'75 76 77 78'!A42"/>
    <hyperlink ref="B92" location="'75 76 77 78'!A57" display="'75 76 77 78'!A57"/>
    <hyperlink ref="B93" location="'79 80'!A1" display="'79 80'!A1"/>
    <hyperlink ref="B94" location="'79 80'!A27" display="'79 80'!A27"/>
    <hyperlink ref="B95" location="'81'!A1" display="'81'!A1"/>
    <hyperlink ref="B96" location="'82'!A1" display="'82'!A1"/>
    <hyperlink ref="B97" location="'83'!A1" display="'83'!A1"/>
    <hyperlink ref="B98" location="'84'!A1" display="'84'!A1"/>
    <hyperlink ref="B99" location="'85 86'!A1" display="'85 86'!A1"/>
    <hyperlink ref="B100" location="'85 86'!A27" display="'85 86'!A27"/>
    <hyperlink ref="B101" location="'87 88'!A1" display="'87 88'!A1"/>
    <hyperlink ref="B102" location="'87 88'!A46" display="'87 88'!A46"/>
    <hyperlink ref="B103" location="'89 90'!A1" display="'89 90'!A1"/>
    <hyperlink ref="B104" location="'89 90'!A46" display="'89 90'!A46"/>
    <hyperlink ref="B108" location="'91'!A1" display="'91'!A1"/>
    <hyperlink ref="B109" location="'92'!A1" display="'92'!A1"/>
    <hyperlink ref="B110" location="'93'!A1" display="'93'!A1"/>
    <hyperlink ref="B111" location="'94 95'!A1" display="'94 95'!A1"/>
    <hyperlink ref="B112" location="'94 95'!A29" display="'94 95'!A29"/>
    <hyperlink ref="B113" location="'96'!A1" display="'96'!A1"/>
    <hyperlink ref="B114" location="'97'!A1" display="'97'!A1"/>
    <hyperlink ref="B115" location="'98'!A1" display="'98'!A1"/>
    <hyperlink ref="B116" location="'99'!A1" display="'99'!A1"/>
    <hyperlink ref="B117" location="'100'!A1" display="'100'!A1"/>
    <hyperlink ref="B118" location="'101-102'!A1" display="'101-102'!A1"/>
    <hyperlink ref="B119" location="'101-102'!A32" display="'101-102'!A32"/>
    <hyperlink ref="B120" location="'103'!A1" display="'103'!A1"/>
    <hyperlink ref="B121" location="'104'!A1" display="'104'!A1"/>
    <hyperlink ref="B122" location="'105'!A1" display="'105'!A1"/>
    <hyperlink ref="B123" location="'106'!A1" display="'106'!A1"/>
    <hyperlink ref="B124" location="'107'!A1" display="'107'!A1"/>
    <hyperlink ref="B125" location="'108'!A1" display="'108'!A1"/>
    <hyperlink ref="B149" location="'123-124'!A1" display="'123-124'!A1"/>
    <hyperlink ref="B150" location="'123-124'!A37" display="'123-124'!A37"/>
    <hyperlink ref="B151" location="'125-126'!A1" display="'125-126'!A1"/>
    <hyperlink ref="B152" location="'125-126'!A30" display="'125-126'!A30"/>
    <hyperlink ref="B153" location="'127-128'!A1" display="'127-128'!A1"/>
    <hyperlink ref="B154" location="'127-128'!A36" display="'127-128'!A36"/>
    <hyperlink ref="B155" location="'129'!A1" display="'129'!A1"/>
    <hyperlink ref="B156" location="'130-131'!A1" display="'130-131'!A1"/>
    <hyperlink ref="B157" location="'130-131'!A30" display="'130-131'!A30"/>
    <hyperlink ref="B129" location="'109-110'!A1" display="'109-110'!A1"/>
    <hyperlink ref="B130" location="'109-110'!A37" display="'109-110'!A37"/>
    <hyperlink ref="B131" location="'111'!A1" display="'111'!A1"/>
    <hyperlink ref="B132" location="'112'!A1" display="'112'!A1"/>
    <hyperlink ref="B133" location="'113'!A1" display="'113'!A1"/>
    <hyperlink ref="B134" location="'114'!A1" display="'114'!A1"/>
    <hyperlink ref="B138" location="'115-116'!A1" display="'115-116'!A1"/>
    <hyperlink ref="B139" location="'115-116'!A50" display="'115-116'!A50"/>
    <hyperlink ref="B140" location="'117'!A1" display="'117'!A1"/>
    <hyperlink ref="B141" location="'118-119'!A1" display="'118-119'!A1"/>
    <hyperlink ref="B142" location="'118-119'!A50" display="'118-119'!A50"/>
    <hyperlink ref="B143" location="'120-121'!A1" display="'120-121'!A1"/>
    <hyperlink ref="B144" location="'120-121'!A50" display="'120-121'!A50"/>
    <hyperlink ref="B145" location="'122'!A1" display="'122'!A1"/>
    <hyperlink ref="B161" location="'132-133'!A1" display="'132-133'!A1"/>
    <hyperlink ref="B162" location="'132-133'!A48" display="'132-133'!A48"/>
    <hyperlink ref="B163" location="'134'!A1" display="'134'!A1"/>
    <hyperlink ref="B164" location="'135'!A1" display="'135'!A1"/>
    <hyperlink ref="B165" location="'136'!A1" display="'136'!A1"/>
    <hyperlink ref="B166" location="'137'!A1" display="'137'!A1"/>
    <hyperlink ref="B167" location="'138-139'!A1" display="'138-139'!A1"/>
    <hyperlink ref="B168" location="'138-139'!A40" display="'138-139'!A40"/>
    <hyperlink ref="B169" location="'140'!A1" display="'140'!A1"/>
    <hyperlink ref="B170" location="'141'!A1" display="'141'!A1"/>
    <hyperlink ref="B171" location="'142-143'!A1" display="'142-143'!A1"/>
    <hyperlink ref="B172" location="'142-143'!A38" display="'142-143'!A38"/>
    <hyperlink ref="B183" location="'148'!A1" display="'148'!A1"/>
    <hyperlink ref="B184" location="'149'!A1" display="'149'!A1"/>
    <hyperlink ref="B176" location="'144'!A1" display="'144'!A1"/>
    <hyperlink ref="B177" location="'145'!A1" display="'145'!A1"/>
    <hyperlink ref="B178" location="'146'!A1" display="'146'!A1"/>
    <hyperlink ref="B179" location="'147'!A1" display="'147'!A1"/>
  </hyperlinks>
  <pageMargins left="0.70866141732283472" right="0.70866141732283472" top="0.74803149606299213" bottom="0.78740157480314965" header="0.31496062992125984" footer="0.31496062992125984"/>
  <pageSetup scale="34" fitToHeight="4"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7"/>
  <sheetViews>
    <sheetView showGridLines="0" workbookViewId="0"/>
  </sheetViews>
  <sheetFormatPr baseColWidth="10" defaultRowHeight="12.75" x14ac:dyDescent="0.25"/>
  <cols>
    <col min="1" max="1" width="23.140625" style="138" customWidth="1"/>
    <col min="2" max="2" width="44.5703125" style="138" customWidth="1"/>
    <col min="3" max="7" width="14.7109375" style="138" customWidth="1"/>
    <col min="8" max="8" width="11.42578125" style="138"/>
    <col min="9" max="9" width="0" style="138" hidden="1" customWidth="1"/>
    <col min="10" max="10" width="11.42578125" style="138"/>
    <col min="11" max="11" width="12.28515625" style="138" customWidth="1"/>
    <col min="12" max="16384" width="11.42578125" style="138"/>
  </cols>
  <sheetData>
    <row r="1" spans="2:11" ht="48" customHeight="1" x14ac:dyDescent="0.25"/>
    <row r="2" spans="2:11" ht="18" customHeight="1" x14ac:dyDescent="0.25">
      <c r="B2" s="1599" t="s">
        <v>697</v>
      </c>
      <c r="C2" s="1599"/>
      <c r="D2" s="1599"/>
      <c r="E2" s="1599"/>
      <c r="F2" s="1599"/>
      <c r="G2" s="1599"/>
      <c r="H2" s="1" t="s">
        <v>2</v>
      </c>
    </row>
    <row r="3" spans="2:11" ht="48.75" customHeight="1" x14ac:dyDescent="0.25">
      <c r="B3" s="1702" t="s">
        <v>833</v>
      </c>
      <c r="C3" s="1702"/>
      <c r="D3" s="1702"/>
      <c r="E3" s="1702"/>
      <c r="F3" s="1702"/>
      <c r="G3" s="1702"/>
    </row>
    <row r="4" spans="2:11" ht="18" customHeight="1" thickBot="1" x14ac:dyDescent="0.3">
      <c r="B4" s="1639" t="s">
        <v>759</v>
      </c>
      <c r="C4" s="1639"/>
      <c r="D4" s="1639"/>
      <c r="E4" s="1639"/>
      <c r="F4" s="1639"/>
      <c r="G4" s="1639"/>
    </row>
    <row r="5" spans="2:11" x14ac:dyDescent="0.25">
      <c r="B5" s="444"/>
      <c r="C5" s="444"/>
      <c r="D5" s="444"/>
      <c r="E5" s="444"/>
      <c r="F5" s="444"/>
      <c r="G5" s="444"/>
    </row>
    <row r="6" spans="2:11" ht="21" customHeight="1" x14ac:dyDescent="0.25">
      <c r="B6" s="539" t="s">
        <v>124</v>
      </c>
      <c r="C6" s="620">
        <v>2011</v>
      </c>
      <c r="D6" s="620">
        <v>2012</v>
      </c>
      <c r="E6" s="620">
        <v>2013</v>
      </c>
      <c r="F6" s="620">
        <v>2014</v>
      </c>
      <c r="G6" s="620">
        <v>2015</v>
      </c>
      <c r="H6" s="139"/>
    </row>
    <row r="7" spans="2:11" ht="33.75" customHeight="1" x14ac:dyDescent="0.25">
      <c r="B7" s="140" t="s">
        <v>129</v>
      </c>
      <c r="C7" s="141"/>
      <c r="D7" s="141"/>
      <c r="E7" s="141"/>
      <c r="F7" s="141"/>
      <c r="G7" s="141"/>
      <c r="H7" s="142"/>
    </row>
    <row r="8" spans="2:11" ht="21" customHeight="1" x14ac:dyDescent="0.2">
      <c r="B8" s="111" t="s">
        <v>4</v>
      </c>
      <c r="C8" s="561">
        <v>1509901</v>
      </c>
      <c r="D8" s="561">
        <v>1540301</v>
      </c>
      <c r="E8" s="561">
        <v>1558296</v>
      </c>
      <c r="F8" s="561">
        <v>1533945</v>
      </c>
      <c r="G8" s="561">
        <v>1675612</v>
      </c>
      <c r="H8" s="142"/>
      <c r="J8" s="143"/>
      <c r="K8" s="600"/>
    </row>
    <row r="9" spans="2:11" ht="21" customHeight="1" x14ac:dyDescent="0.2">
      <c r="B9" s="111" t="s">
        <v>5</v>
      </c>
      <c r="C9" s="561">
        <v>1290489</v>
      </c>
      <c r="D9" s="561">
        <v>1391297</v>
      </c>
      <c r="E9" s="561">
        <v>1399373</v>
      </c>
      <c r="F9" s="561">
        <v>1414323</v>
      </c>
      <c r="G9" s="561">
        <v>1384161</v>
      </c>
      <c r="H9" s="142"/>
      <c r="J9" s="143"/>
    </row>
    <row r="10" spans="2:11" ht="21" customHeight="1" x14ac:dyDescent="0.2">
      <c r="B10" s="111" t="s">
        <v>6</v>
      </c>
      <c r="C10" s="561">
        <v>448184</v>
      </c>
      <c r="D10" s="561">
        <v>430128</v>
      </c>
      <c r="E10" s="561">
        <v>474493</v>
      </c>
      <c r="F10" s="561">
        <v>452443</v>
      </c>
      <c r="G10" s="561">
        <v>366048</v>
      </c>
      <c r="H10" s="142"/>
      <c r="J10" s="144"/>
    </row>
    <row r="11" spans="2:11" ht="33" customHeight="1" x14ac:dyDescent="0.25">
      <c r="B11" s="140" t="s">
        <v>130</v>
      </c>
      <c r="C11" s="195">
        <v>3248574</v>
      </c>
      <c r="D11" s="195">
        <v>3361726</v>
      </c>
      <c r="E11" s="195">
        <v>3432162</v>
      </c>
      <c r="F11" s="195">
        <v>3400711</v>
      </c>
      <c r="G11" s="195">
        <v>3425821</v>
      </c>
      <c r="H11" s="142"/>
    </row>
    <row r="12" spans="2:11" ht="39" customHeight="1" x14ac:dyDescent="0.25">
      <c r="B12" s="140" t="s">
        <v>131</v>
      </c>
      <c r="C12" s="195"/>
      <c r="D12" s="195"/>
      <c r="E12" s="195"/>
      <c r="F12" s="195"/>
      <c r="G12" s="195"/>
      <c r="H12" s="142"/>
    </row>
    <row r="13" spans="2:11" ht="21" customHeight="1" x14ac:dyDescent="0.2">
      <c r="B13" s="111" t="s">
        <v>4</v>
      </c>
      <c r="C13" s="561">
        <v>452467</v>
      </c>
      <c r="D13" s="561">
        <v>476101</v>
      </c>
      <c r="E13" s="561">
        <v>496777</v>
      </c>
      <c r="F13" s="561">
        <v>550953</v>
      </c>
      <c r="G13" s="561">
        <v>705384</v>
      </c>
      <c r="H13" s="142"/>
    </row>
    <row r="14" spans="2:11" ht="21" customHeight="1" x14ac:dyDescent="0.2">
      <c r="B14" s="111" t="s">
        <v>5</v>
      </c>
      <c r="C14" s="561">
        <v>381195</v>
      </c>
      <c r="D14" s="561">
        <v>408716</v>
      </c>
      <c r="E14" s="561">
        <v>470237</v>
      </c>
      <c r="F14" s="561">
        <v>489399</v>
      </c>
      <c r="G14" s="561">
        <v>514349</v>
      </c>
      <c r="H14" s="142"/>
    </row>
    <row r="15" spans="2:11" ht="21" customHeight="1" x14ac:dyDescent="0.2">
      <c r="B15" s="111" t="s">
        <v>6</v>
      </c>
      <c r="C15" s="561">
        <v>110513</v>
      </c>
      <c r="D15" s="561">
        <v>107030</v>
      </c>
      <c r="E15" s="561">
        <v>140151</v>
      </c>
      <c r="F15" s="561">
        <v>127165</v>
      </c>
      <c r="G15" s="561">
        <v>112605</v>
      </c>
      <c r="H15" s="142"/>
    </row>
    <row r="16" spans="2:11" ht="41.25" customHeight="1" x14ac:dyDescent="0.25">
      <c r="B16" s="140" t="s">
        <v>132</v>
      </c>
      <c r="C16" s="195">
        <v>944175</v>
      </c>
      <c r="D16" s="195">
        <v>991847</v>
      </c>
      <c r="E16" s="195">
        <v>1107165</v>
      </c>
      <c r="F16" s="195">
        <v>1167517</v>
      </c>
      <c r="G16" s="195">
        <v>1332338</v>
      </c>
      <c r="H16" s="142"/>
    </row>
    <row r="17" spans="2:10" ht="33" customHeight="1" x14ac:dyDescent="0.25">
      <c r="B17" s="140" t="s">
        <v>133</v>
      </c>
      <c r="C17" s="195"/>
      <c r="D17" s="195"/>
      <c r="E17" s="195"/>
      <c r="F17" s="195"/>
      <c r="G17" s="195"/>
      <c r="H17" s="142"/>
    </row>
    <row r="18" spans="2:10" ht="21" customHeight="1" x14ac:dyDescent="0.2">
      <c r="B18" s="111" t="s">
        <v>4</v>
      </c>
      <c r="C18" s="561">
        <v>1962368</v>
      </c>
      <c r="D18" s="561">
        <v>2016402</v>
      </c>
      <c r="E18" s="561">
        <v>2055073</v>
      </c>
      <c r="F18" s="561">
        <v>2084898</v>
      </c>
      <c r="G18" s="561">
        <v>2380996</v>
      </c>
      <c r="H18" s="142"/>
    </row>
    <row r="19" spans="2:10" ht="21" customHeight="1" x14ac:dyDescent="0.2">
      <c r="B19" s="111" t="s">
        <v>5</v>
      </c>
      <c r="C19" s="561">
        <v>1671684</v>
      </c>
      <c r="D19" s="561">
        <v>1800013</v>
      </c>
      <c r="E19" s="561">
        <v>1869610</v>
      </c>
      <c r="F19" s="561">
        <v>1903722</v>
      </c>
      <c r="G19" s="561">
        <v>1898510</v>
      </c>
      <c r="H19" s="142"/>
    </row>
    <row r="20" spans="2:10" ht="21" customHeight="1" x14ac:dyDescent="0.2">
      <c r="B20" s="111" t="s">
        <v>6</v>
      </c>
      <c r="C20" s="561">
        <v>558697</v>
      </c>
      <c r="D20" s="561">
        <v>537158</v>
      </c>
      <c r="E20" s="561">
        <v>614644</v>
      </c>
      <c r="F20" s="561">
        <v>579608</v>
      </c>
      <c r="G20" s="561">
        <v>478653</v>
      </c>
      <c r="H20" s="142"/>
    </row>
    <row r="21" spans="2:10" ht="34.5" customHeight="1" x14ac:dyDescent="0.25">
      <c r="B21" s="140" t="s">
        <v>134</v>
      </c>
      <c r="C21" s="195">
        <v>4192749</v>
      </c>
      <c r="D21" s="195">
        <v>4353573</v>
      </c>
      <c r="E21" s="195">
        <v>4539327</v>
      </c>
      <c r="F21" s="195">
        <v>4568228</v>
      </c>
      <c r="G21" s="195">
        <v>4758159</v>
      </c>
      <c r="H21" s="142"/>
    </row>
    <row r="22" spans="2:10" ht="32.25" customHeight="1" x14ac:dyDescent="0.25">
      <c r="B22" s="140" t="s">
        <v>135</v>
      </c>
      <c r="C22" s="195"/>
      <c r="D22" s="195"/>
      <c r="E22" s="195"/>
      <c r="F22" s="195"/>
      <c r="G22" s="195"/>
      <c r="H22" s="142"/>
    </row>
    <row r="23" spans="2:10" ht="21" customHeight="1" x14ac:dyDescent="0.2">
      <c r="B23" s="111" t="s">
        <v>4</v>
      </c>
      <c r="C23" s="561">
        <v>128215</v>
      </c>
      <c r="D23" s="561">
        <v>117877</v>
      </c>
      <c r="E23" s="561">
        <v>169345</v>
      </c>
      <c r="F23" s="561">
        <v>136247</v>
      </c>
      <c r="G23" s="561">
        <v>172246</v>
      </c>
      <c r="H23" s="142"/>
    </row>
    <row r="24" spans="2:10" ht="21" customHeight="1" x14ac:dyDescent="0.2">
      <c r="B24" s="111" t="s">
        <v>5</v>
      </c>
      <c r="C24" s="561">
        <v>80168</v>
      </c>
      <c r="D24" s="561">
        <v>83774</v>
      </c>
      <c r="E24" s="561">
        <v>85750</v>
      </c>
      <c r="F24" s="561">
        <v>90753</v>
      </c>
      <c r="G24" s="561">
        <v>94455</v>
      </c>
      <c r="H24" s="142"/>
    </row>
    <row r="25" spans="2:10" ht="21" customHeight="1" x14ac:dyDescent="0.2">
      <c r="B25" s="111" t="s">
        <v>6</v>
      </c>
      <c r="C25" s="561">
        <v>16797</v>
      </c>
      <c r="D25" s="561">
        <v>13726</v>
      </c>
      <c r="E25" s="561">
        <v>30070</v>
      </c>
      <c r="F25" s="561">
        <v>21941</v>
      </c>
      <c r="G25" s="561">
        <v>15396</v>
      </c>
      <c r="H25" s="142"/>
    </row>
    <row r="26" spans="2:10" ht="30" x14ac:dyDescent="0.25">
      <c r="B26" s="140" t="s">
        <v>136</v>
      </c>
      <c r="C26" s="195">
        <v>225180</v>
      </c>
      <c r="D26" s="195">
        <v>215377</v>
      </c>
      <c r="E26" s="195">
        <v>285165</v>
      </c>
      <c r="F26" s="195">
        <v>248941</v>
      </c>
      <c r="G26" s="195">
        <v>282097</v>
      </c>
      <c r="H26" s="626"/>
      <c r="I26" s="608"/>
      <c r="J26" s="608"/>
    </row>
    <row r="27" spans="2:10" ht="27" customHeight="1" x14ac:dyDescent="0.25">
      <c r="B27" s="1703" t="s">
        <v>145</v>
      </c>
      <c r="C27" s="1703"/>
      <c r="D27" s="1703"/>
      <c r="E27" s="1703"/>
      <c r="F27" s="1703"/>
      <c r="G27" s="1703"/>
      <c r="H27" s="627"/>
      <c r="I27" s="627"/>
      <c r="J27" s="627"/>
    </row>
  </sheetData>
  <mergeCells count="4">
    <mergeCell ref="B2:G2"/>
    <mergeCell ref="B3:G3"/>
    <mergeCell ref="B4:G4"/>
    <mergeCell ref="B27:G27"/>
  </mergeCells>
  <hyperlinks>
    <hyperlink ref="H2" location="'Indice Total '!A61" display="Volver"/>
  </hyperlink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71"/>
  <sheetViews>
    <sheetView showGridLines="0" zoomScaleNormal="100" workbookViewId="0"/>
  </sheetViews>
  <sheetFormatPr baseColWidth="10" defaultRowHeight="12.75" x14ac:dyDescent="0.2"/>
  <cols>
    <col min="1" max="1" width="23.85546875" style="992" customWidth="1"/>
    <col min="2" max="2" width="69.85546875" style="992" customWidth="1"/>
    <col min="3" max="3" width="10.7109375" style="992" customWidth="1"/>
    <col min="4" max="6" width="12.7109375" style="992" customWidth="1"/>
    <col min="7" max="7" width="10.7109375" style="992" customWidth="1"/>
    <col min="8" max="10" width="12.7109375" style="992" customWidth="1"/>
    <col min="11" max="11" width="12.28515625" style="992" customWidth="1"/>
    <col min="12" max="16384" width="11.42578125" style="992"/>
  </cols>
  <sheetData>
    <row r="1" spans="2:21" ht="46.5" customHeight="1" x14ac:dyDescent="0.2"/>
    <row r="2" spans="2:21" ht="18" x14ac:dyDescent="0.25">
      <c r="B2" s="1599" t="s">
        <v>165</v>
      </c>
      <c r="C2" s="1599"/>
      <c r="D2" s="1599"/>
      <c r="E2" s="1599"/>
      <c r="F2" s="1599"/>
      <c r="G2" s="1599"/>
      <c r="H2" s="1599"/>
      <c r="I2" s="1599"/>
      <c r="J2" s="1599"/>
      <c r="K2" s="1" t="s">
        <v>2</v>
      </c>
      <c r="S2" s="1"/>
    </row>
    <row r="3" spans="2:21" ht="15.75" x14ac:dyDescent="0.25">
      <c r="B3" s="1639" t="s">
        <v>2036</v>
      </c>
      <c r="C3" s="1639"/>
      <c r="D3" s="1639"/>
      <c r="E3" s="1639"/>
      <c r="F3" s="1639"/>
      <c r="G3" s="1639"/>
      <c r="H3" s="1639"/>
      <c r="I3" s="1639"/>
      <c r="J3" s="1639"/>
    </row>
    <row r="4" spans="2:21" ht="16.5" thickBot="1" x14ac:dyDescent="0.25">
      <c r="B4" s="1657" t="s">
        <v>761</v>
      </c>
      <c r="C4" s="1657"/>
      <c r="D4" s="1657"/>
      <c r="E4" s="1657"/>
      <c r="F4" s="1657"/>
      <c r="G4" s="1657"/>
      <c r="H4" s="1657"/>
      <c r="I4" s="1657"/>
      <c r="J4" s="1657"/>
    </row>
    <row r="5" spans="2:21" ht="18.75" customHeight="1" x14ac:dyDescent="0.2">
      <c r="B5" s="424"/>
      <c r="C5" s="424"/>
      <c r="D5" s="424"/>
      <c r="E5" s="424"/>
      <c r="F5" s="424"/>
      <c r="G5" s="424"/>
      <c r="H5" s="424"/>
      <c r="I5" s="424"/>
      <c r="J5" s="424"/>
    </row>
    <row r="6" spans="2:21" ht="20.25" x14ac:dyDescent="0.3">
      <c r="B6" s="993"/>
      <c r="C6" s="1621">
        <v>2014</v>
      </c>
      <c r="D6" s="1621"/>
      <c r="E6" s="1621"/>
      <c r="F6" s="1692"/>
      <c r="G6" s="1621">
        <v>2015</v>
      </c>
      <c r="H6" s="1621"/>
      <c r="I6" s="1621"/>
      <c r="J6" s="1692"/>
      <c r="U6" s="395"/>
    </row>
    <row r="7" spans="2:21" ht="21" customHeight="1" x14ac:dyDescent="0.2">
      <c r="B7" s="1621" t="s">
        <v>138</v>
      </c>
      <c r="C7" s="1675" t="s">
        <v>14</v>
      </c>
      <c r="D7" s="1675"/>
      <c r="E7" s="1675"/>
      <c r="F7" s="1675"/>
      <c r="G7" s="1695" t="s">
        <v>14</v>
      </c>
      <c r="H7" s="1675"/>
      <c r="I7" s="1675"/>
      <c r="J7" s="1675"/>
    </row>
    <row r="8" spans="2:21" ht="24.75" customHeight="1" x14ac:dyDescent="0.2">
      <c r="B8" s="1686"/>
      <c r="C8" s="993" t="s">
        <v>15</v>
      </c>
      <c r="D8" s="993" t="s">
        <v>16</v>
      </c>
      <c r="E8" s="993" t="s">
        <v>17</v>
      </c>
      <c r="F8" s="993" t="s">
        <v>18</v>
      </c>
      <c r="G8" s="1003" t="s">
        <v>15</v>
      </c>
      <c r="H8" s="993" t="s">
        <v>16</v>
      </c>
      <c r="I8" s="993" t="s">
        <v>17</v>
      </c>
      <c r="J8" s="993" t="s">
        <v>18</v>
      </c>
    </row>
    <row r="9" spans="2:21" ht="15" x14ac:dyDescent="0.25">
      <c r="B9" s="145" t="s">
        <v>139</v>
      </c>
      <c r="C9" s="147"/>
      <c r="D9" s="147"/>
      <c r="E9" s="147"/>
      <c r="F9" s="147"/>
      <c r="G9" s="400"/>
      <c r="H9" s="147"/>
      <c r="I9" s="147"/>
      <c r="J9" s="147"/>
    </row>
    <row r="10" spans="2:21" ht="15" x14ac:dyDescent="0.25">
      <c r="B10" s="502" t="s">
        <v>773</v>
      </c>
      <c r="C10" s="526">
        <v>21.00164307381193</v>
      </c>
      <c r="D10" s="526">
        <v>19.677848678213309</v>
      </c>
      <c r="E10" s="526">
        <v>15.115547205260686</v>
      </c>
      <c r="F10" s="527">
        <v>19.726845291768647</v>
      </c>
      <c r="G10" s="528">
        <v>23.766518038102959</v>
      </c>
      <c r="H10" s="526">
        <v>20.060790273556233</v>
      </c>
      <c r="I10" s="526">
        <v>14.544321329639889</v>
      </c>
      <c r="J10" s="527">
        <v>21.060042610885144</v>
      </c>
      <c r="L10" s="401"/>
      <c r="M10" s="401"/>
    </row>
    <row r="11" spans="2:21" ht="15" x14ac:dyDescent="0.25">
      <c r="B11" s="502" t="s">
        <v>758</v>
      </c>
      <c r="C11" s="526">
        <v>22.155303030303031</v>
      </c>
      <c r="D11" s="526">
        <v>14.93358395989975</v>
      </c>
      <c r="E11" s="526">
        <v>15.893687707641195</v>
      </c>
      <c r="F11" s="527">
        <v>18.606496519721578</v>
      </c>
      <c r="G11" s="528">
        <v>24.877369007803789</v>
      </c>
      <c r="H11" s="526">
        <v>16.785493827160494</v>
      </c>
      <c r="I11" s="526">
        <v>12.537190082644628</v>
      </c>
      <c r="J11" s="527">
        <v>19.781446540880502</v>
      </c>
      <c r="L11" s="401"/>
      <c r="M11" s="401"/>
    </row>
    <row r="12" spans="2:21" ht="15" x14ac:dyDescent="0.25">
      <c r="B12" s="502" t="s">
        <v>774</v>
      </c>
      <c r="C12" s="526">
        <v>43.010482180293501</v>
      </c>
      <c r="D12" s="526">
        <v>37.225563909774436</v>
      </c>
      <c r="E12" s="526">
        <v>28.123287671232877</v>
      </c>
      <c r="F12" s="527">
        <v>39.433087460484721</v>
      </c>
      <c r="G12" s="528">
        <v>43.813063063063062</v>
      </c>
      <c r="H12" s="526">
        <v>31.277078085642316</v>
      </c>
      <c r="I12" s="526">
        <v>23.831168831168831</v>
      </c>
      <c r="J12" s="527">
        <v>36.715686274509807</v>
      </c>
      <c r="L12" s="401"/>
      <c r="M12" s="401"/>
    </row>
    <row r="13" spans="2:21" ht="15" x14ac:dyDescent="0.25">
      <c r="B13" s="502" t="s">
        <v>775</v>
      </c>
      <c r="C13" s="526">
        <v>20.284566145092462</v>
      </c>
      <c r="D13" s="526">
        <v>18.686276278985833</v>
      </c>
      <c r="E13" s="526">
        <v>17.974584555229715</v>
      </c>
      <c r="F13" s="527">
        <v>19.308645647432083</v>
      </c>
      <c r="G13" s="528">
        <v>22.48947448129638</v>
      </c>
      <c r="H13" s="526">
        <v>18.487059497660205</v>
      </c>
      <c r="I13" s="526">
        <v>17.03933011925907</v>
      </c>
      <c r="J13" s="527">
        <v>20.194293576652907</v>
      </c>
      <c r="L13" s="401"/>
      <c r="M13" s="401"/>
    </row>
    <row r="14" spans="2:21" ht="15" x14ac:dyDescent="0.25">
      <c r="B14" s="502" t="s">
        <v>776</v>
      </c>
      <c r="C14" s="526">
        <v>22.258555133079849</v>
      </c>
      <c r="D14" s="526">
        <v>18.103174603174605</v>
      </c>
      <c r="E14" s="526">
        <v>16.833333333333332</v>
      </c>
      <c r="F14" s="527">
        <v>20.038532110091744</v>
      </c>
      <c r="G14" s="528">
        <v>21.779922779922781</v>
      </c>
      <c r="H14" s="526">
        <v>17.465686274509803</v>
      </c>
      <c r="I14" s="526">
        <v>23.483870967741936</v>
      </c>
      <c r="J14" s="527">
        <v>20.105263157894736</v>
      </c>
      <c r="L14" s="401"/>
      <c r="M14" s="401"/>
    </row>
    <row r="15" spans="2:21" ht="15" x14ac:dyDescent="0.25">
      <c r="B15" s="502" t="s">
        <v>19</v>
      </c>
      <c r="C15" s="526">
        <v>22.242316402458751</v>
      </c>
      <c r="D15" s="526">
        <v>20.824160035366933</v>
      </c>
      <c r="E15" s="526">
        <v>16.638626933232743</v>
      </c>
      <c r="F15" s="527">
        <v>20.737680567418025</v>
      </c>
      <c r="G15" s="528">
        <v>23.46059411943013</v>
      </c>
      <c r="H15" s="526">
        <v>21.189713224195984</v>
      </c>
      <c r="I15" s="526">
        <v>14.999252895031752</v>
      </c>
      <c r="J15" s="527">
        <v>21.129768687974039</v>
      </c>
      <c r="L15" s="401"/>
      <c r="M15" s="401"/>
    </row>
    <row r="16" spans="2:21" ht="15" x14ac:dyDescent="0.25">
      <c r="B16" s="502" t="s">
        <v>777</v>
      </c>
      <c r="C16" s="526">
        <v>16.514686684073109</v>
      </c>
      <c r="D16" s="526">
        <v>15.03210239194293</v>
      </c>
      <c r="E16" s="526">
        <v>14.932499999999999</v>
      </c>
      <c r="F16" s="527">
        <v>15.856781153676794</v>
      </c>
      <c r="G16" s="528">
        <v>18.184618468528665</v>
      </c>
      <c r="H16" s="526">
        <v>16.059117679742194</v>
      </c>
      <c r="I16" s="526">
        <v>14.709410043881034</v>
      </c>
      <c r="J16" s="527">
        <v>17.175430504305044</v>
      </c>
      <c r="L16" s="401"/>
      <c r="M16" s="401"/>
    </row>
    <row r="17" spans="2:13" ht="15" x14ac:dyDescent="0.25">
      <c r="B17" s="502" t="s">
        <v>778</v>
      </c>
      <c r="C17" s="526">
        <v>12.962765957446809</v>
      </c>
      <c r="D17" s="526">
        <v>13.649524480450863</v>
      </c>
      <c r="E17" s="526">
        <v>12.438497169325785</v>
      </c>
      <c r="F17" s="527">
        <v>13.050518378887842</v>
      </c>
      <c r="G17" s="528">
        <v>14.091300602928509</v>
      </c>
      <c r="H17" s="526">
        <v>13.405071521456437</v>
      </c>
      <c r="I17" s="526">
        <v>11.670547147846333</v>
      </c>
      <c r="J17" s="527">
        <v>13.499764128691385</v>
      </c>
      <c r="L17" s="401"/>
      <c r="M17" s="401"/>
    </row>
    <row r="18" spans="2:13" ht="15" x14ac:dyDescent="0.25">
      <c r="B18" s="502" t="s">
        <v>779</v>
      </c>
      <c r="C18" s="526">
        <v>23.432336812312048</v>
      </c>
      <c r="D18" s="526">
        <v>21.473616196424725</v>
      </c>
      <c r="E18" s="526">
        <v>22.834703591518824</v>
      </c>
      <c r="F18" s="527">
        <v>22.361280098154491</v>
      </c>
      <c r="G18" s="528">
        <v>26.295653667754681</v>
      </c>
      <c r="H18" s="526">
        <v>22.597999999999999</v>
      </c>
      <c r="I18" s="526">
        <v>21.136788189213618</v>
      </c>
      <c r="J18" s="527">
        <v>23.543253968253968</v>
      </c>
      <c r="L18" s="401"/>
      <c r="M18" s="401"/>
    </row>
    <row r="19" spans="2:13" ht="15" x14ac:dyDescent="0.25">
      <c r="B19" s="502" t="s">
        <v>780</v>
      </c>
      <c r="C19" s="526">
        <v>18.937753721244924</v>
      </c>
      <c r="D19" s="526">
        <v>17.617449664429529</v>
      </c>
      <c r="E19" s="526">
        <v>12.665384615384616</v>
      </c>
      <c r="F19" s="527">
        <v>17.464740450538688</v>
      </c>
      <c r="G19" s="528">
        <v>23.773940345368917</v>
      </c>
      <c r="H19" s="526">
        <v>15.855689176688252</v>
      </c>
      <c r="I19" s="526">
        <v>14.265700483091788</v>
      </c>
      <c r="J19" s="527">
        <v>18.304935064935066</v>
      </c>
      <c r="L19" s="401"/>
      <c r="M19" s="401"/>
    </row>
    <row r="20" spans="2:13" ht="15" x14ac:dyDescent="0.25">
      <c r="B20" s="502" t="s">
        <v>781</v>
      </c>
      <c r="C20" s="526">
        <v>18.257010353753234</v>
      </c>
      <c r="D20" s="526">
        <v>14.896991377728858</v>
      </c>
      <c r="E20" s="526">
        <v>13.817357964447543</v>
      </c>
      <c r="F20" s="527">
        <v>16.11456841557089</v>
      </c>
      <c r="G20" s="528">
        <v>21.423387096774192</v>
      </c>
      <c r="H20" s="526">
        <v>15.595609065155807</v>
      </c>
      <c r="I20" s="526">
        <v>13.817126269956459</v>
      </c>
      <c r="J20" s="527">
        <v>17.90220509143062</v>
      </c>
      <c r="L20" s="401"/>
      <c r="M20" s="401"/>
    </row>
    <row r="21" spans="2:13" ht="15" x14ac:dyDescent="0.25">
      <c r="B21" s="502" t="s">
        <v>782</v>
      </c>
      <c r="C21" s="526">
        <v>17.881791677710044</v>
      </c>
      <c r="D21" s="526">
        <v>12.785170566676065</v>
      </c>
      <c r="E21" s="526">
        <v>13.128989361702128</v>
      </c>
      <c r="F21" s="527">
        <v>15.023005439709882</v>
      </c>
      <c r="G21" s="528">
        <v>18.771165810116312</v>
      </c>
      <c r="H21" s="526">
        <v>13.024504084014003</v>
      </c>
      <c r="I21" s="526">
        <v>10.738122827346466</v>
      </c>
      <c r="J21" s="527">
        <v>14.978985425375663</v>
      </c>
      <c r="L21" s="401"/>
      <c r="M21" s="401"/>
    </row>
    <row r="22" spans="2:13" ht="15" x14ac:dyDescent="0.25">
      <c r="B22" s="502" t="s">
        <v>783</v>
      </c>
      <c r="C22" s="526">
        <v>17.829899630216588</v>
      </c>
      <c r="D22" s="526">
        <v>13.07338195077484</v>
      </c>
      <c r="E22" s="526">
        <v>10.569382273948076</v>
      </c>
      <c r="F22" s="527">
        <v>15.216711286459066</v>
      </c>
      <c r="G22" s="528">
        <v>17.847848626231208</v>
      </c>
      <c r="H22" s="526">
        <v>13.385808270676693</v>
      </c>
      <c r="I22" s="526">
        <v>10.582266009852217</v>
      </c>
      <c r="J22" s="527">
        <v>15.438223110984145</v>
      </c>
      <c r="L22" s="401"/>
      <c r="M22" s="401"/>
    </row>
    <row r="23" spans="2:13" ht="15" x14ac:dyDescent="0.25">
      <c r="B23" s="502" t="s">
        <v>784</v>
      </c>
      <c r="C23" s="526">
        <v>13.693262411347519</v>
      </c>
      <c r="D23" s="526">
        <v>11.506220095693781</v>
      </c>
      <c r="E23" s="526">
        <v>12.003511852502195</v>
      </c>
      <c r="F23" s="527">
        <v>12.745045045045044</v>
      </c>
      <c r="G23" s="528">
        <v>15.878863826232248</v>
      </c>
      <c r="H23" s="526">
        <v>13.63981588032221</v>
      </c>
      <c r="I23" s="526">
        <v>11.386868686868686</v>
      </c>
      <c r="J23" s="527">
        <v>14.375734775452621</v>
      </c>
      <c r="L23" s="401"/>
      <c r="M23" s="401"/>
    </row>
    <row r="24" spans="2:13" ht="15" x14ac:dyDescent="0.25">
      <c r="B24" s="502" t="s">
        <v>785</v>
      </c>
      <c r="C24" s="526">
        <v>18.216400911161731</v>
      </c>
      <c r="D24" s="526">
        <v>16.718592964824122</v>
      </c>
      <c r="E24" s="526">
        <v>14.934311670160726</v>
      </c>
      <c r="F24" s="527">
        <v>17.220724094881398</v>
      </c>
      <c r="G24" s="528">
        <v>20.293357933579337</v>
      </c>
      <c r="H24" s="526">
        <v>17.80845199816261</v>
      </c>
      <c r="I24" s="526">
        <v>13.604269293924466</v>
      </c>
      <c r="J24" s="527">
        <v>18.539774932091579</v>
      </c>
    </row>
    <row r="25" spans="2:13" ht="15" x14ac:dyDescent="0.25">
      <c r="B25" s="502" t="s">
        <v>786</v>
      </c>
      <c r="C25" s="526">
        <v>19.869731800766285</v>
      </c>
      <c r="D25" s="526">
        <v>19.903225806451612</v>
      </c>
      <c r="E25" s="526">
        <v>16.045045045045047</v>
      </c>
      <c r="F25" s="527">
        <v>19.262463343108504</v>
      </c>
      <c r="G25" s="528">
        <v>24.773381294964029</v>
      </c>
      <c r="H25" s="526">
        <v>18.703910614525139</v>
      </c>
      <c r="I25" s="526">
        <v>12.236641221374045</v>
      </c>
      <c r="J25" s="527">
        <v>19.79921773142112</v>
      </c>
    </row>
    <row r="26" spans="2:13" ht="15" x14ac:dyDescent="0.25">
      <c r="B26" s="502" t="s">
        <v>787</v>
      </c>
      <c r="C26" s="526">
        <v>2</v>
      </c>
      <c r="D26" s="526">
        <v>11.142857142857142</v>
      </c>
      <c r="E26" s="526">
        <v>12</v>
      </c>
      <c r="F26" s="527">
        <v>10.222222222222221</v>
      </c>
      <c r="G26" s="528">
        <v>2</v>
      </c>
      <c r="H26" s="526">
        <v>28.416666666666668</v>
      </c>
      <c r="I26" s="526">
        <v>0</v>
      </c>
      <c r="J26" s="527">
        <v>26.384615384615383</v>
      </c>
    </row>
    <row r="27" spans="2:13" ht="24.75" customHeight="1" x14ac:dyDescent="0.25">
      <c r="B27" s="145" t="s">
        <v>140</v>
      </c>
      <c r="C27" s="529">
        <v>18.884203917320168</v>
      </c>
      <c r="D27" s="529">
        <v>17.901236599288669</v>
      </c>
      <c r="E27" s="529">
        <v>16.336041305603697</v>
      </c>
      <c r="F27" s="529">
        <v>18.095433454653811</v>
      </c>
      <c r="G27" s="530">
        <v>20.874697894605706</v>
      </c>
      <c r="H27" s="529">
        <v>18.36244361899708</v>
      </c>
      <c r="I27" s="529">
        <v>15.010579840892316</v>
      </c>
      <c r="J27" s="529">
        <v>19.028533182252438</v>
      </c>
    </row>
    <row r="28" spans="2:13" ht="15" x14ac:dyDescent="0.25">
      <c r="B28" s="145" t="s">
        <v>141</v>
      </c>
      <c r="C28" s="529"/>
      <c r="D28" s="529"/>
      <c r="E28" s="529"/>
      <c r="F28" s="529"/>
      <c r="G28" s="530"/>
      <c r="H28" s="529"/>
      <c r="I28" s="529"/>
      <c r="J28" s="529"/>
    </row>
    <row r="29" spans="2:13" ht="15" x14ac:dyDescent="0.25">
      <c r="B29" s="502" t="s">
        <v>773</v>
      </c>
      <c r="C29" s="526">
        <v>48.89646133682831</v>
      </c>
      <c r="D29" s="526">
        <v>38.484725050916495</v>
      </c>
      <c r="E29" s="526">
        <v>20.470338983050848</v>
      </c>
      <c r="F29" s="527">
        <v>40.963087248322147</v>
      </c>
      <c r="G29" s="528">
        <v>51.349514563106794</v>
      </c>
      <c r="H29" s="526">
        <v>36.251428571428569</v>
      </c>
      <c r="I29" s="526">
        <v>18.763513513513512</v>
      </c>
      <c r="J29" s="527">
        <v>40.667477203647415</v>
      </c>
    </row>
    <row r="30" spans="2:13" ht="15" x14ac:dyDescent="0.25">
      <c r="B30" s="502" t="s">
        <v>758</v>
      </c>
      <c r="C30" s="526">
        <v>29.405940594059405</v>
      </c>
      <c r="D30" s="526">
        <v>19.422535211267604</v>
      </c>
      <c r="E30" s="526">
        <v>21.322580645161292</v>
      </c>
      <c r="F30" s="527">
        <v>24.679802955665025</v>
      </c>
      <c r="G30" s="528">
        <v>26.007751937984494</v>
      </c>
      <c r="H30" s="526">
        <v>25.303030303030305</v>
      </c>
      <c r="I30" s="526">
        <v>28.975000000000001</v>
      </c>
      <c r="J30" s="527">
        <v>26.314893617021276</v>
      </c>
    </row>
    <row r="31" spans="2:13" ht="15" x14ac:dyDescent="0.25">
      <c r="B31" s="502" t="s">
        <v>774</v>
      </c>
      <c r="C31" s="526">
        <v>70.659574468085111</v>
      </c>
      <c r="D31" s="526">
        <v>32.297297297297298</v>
      </c>
      <c r="E31" s="526">
        <v>26</v>
      </c>
      <c r="F31" s="527">
        <v>44.722627737226276</v>
      </c>
      <c r="G31" s="528">
        <v>38.860655737704917</v>
      </c>
      <c r="H31" s="526">
        <v>37.137931034482762</v>
      </c>
      <c r="I31" s="526">
        <v>14.652173913043478</v>
      </c>
      <c r="J31" s="527">
        <v>35.625615763546797</v>
      </c>
    </row>
    <row r="32" spans="2:13" ht="15" x14ac:dyDescent="0.25">
      <c r="B32" s="502" t="s">
        <v>775</v>
      </c>
      <c r="C32" s="526">
        <v>31.686808510638297</v>
      </c>
      <c r="D32" s="526">
        <v>28.110969387755102</v>
      </c>
      <c r="E32" s="526">
        <v>18.182625863770976</v>
      </c>
      <c r="F32" s="527">
        <v>27.775501926586898</v>
      </c>
      <c r="G32" s="528">
        <v>31.507552870090635</v>
      </c>
      <c r="H32" s="526">
        <v>27.764232317423808</v>
      </c>
      <c r="I32" s="526">
        <v>18.585480093676814</v>
      </c>
      <c r="J32" s="527">
        <v>28.159893150162183</v>
      </c>
    </row>
    <row r="33" spans="2:13" ht="15" x14ac:dyDescent="0.25">
      <c r="B33" s="502" t="s">
        <v>776</v>
      </c>
      <c r="C33" s="526">
        <v>36.768115942028984</v>
      </c>
      <c r="D33" s="526">
        <v>17.534246575342465</v>
      </c>
      <c r="E33" s="526">
        <v>4.3636363636363633</v>
      </c>
      <c r="F33" s="527">
        <v>25.261437908496731</v>
      </c>
      <c r="G33" s="528">
        <v>48.239436619718312</v>
      </c>
      <c r="H33" s="526">
        <v>15.235294117647058</v>
      </c>
      <c r="I33" s="526">
        <v>8.9444444444444446</v>
      </c>
      <c r="J33" s="527">
        <v>29.439490445859871</v>
      </c>
    </row>
    <row r="34" spans="2:13" ht="15" x14ac:dyDescent="0.25">
      <c r="B34" s="502" t="s">
        <v>19</v>
      </c>
      <c r="C34" s="526">
        <v>35.412631578947369</v>
      </c>
      <c r="D34" s="526">
        <v>27.159305591013531</v>
      </c>
      <c r="E34" s="526">
        <v>19.987220447284344</v>
      </c>
      <c r="F34" s="527">
        <v>27.76934279992718</v>
      </c>
      <c r="G34" s="528">
        <v>36.528892455858745</v>
      </c>
      <c r="H34" s="526">
        <v>25.663236669784844</v>
      </c>
      <c r="I34" s="526">
        <v>16.771513353115726</v>
      </c>
      <c r="J34" s="527">
        <v>26.881052291801161</v>
      </c>
    </row>
    <row r="35" spans="2:13" ht="15" x14ac:dyDescent="0.25">
      <c r="B35" s="502" t="s">
        <v>777</v>
      </c>
      <c r="C35" s="526">
        <v>25.250131095962246</v>
      </c>
      <c r="D35" s="526">
        <v>22.831818181818182</v>
      </c>
      <c r="E35" s="526">
        <v>19.18146718146718</v>
      </c>
      <c r="F35" s="527">
        <v>23.883534136546185</v>
      </c>
      <c r="G35" s="528">
        <v>27.774379432624112</v>
      </c>
      <c r="H35" s="526">
        <v>23.036700581395348</v>
      </c>
      <c r="I35" s="526">
        <v>15.814049586776859</v>
      </c>
      <c r="J35" s="527">
        <v>25.344475993804853</v>
      </c>
    </row>
    <row r="36" spans="2:13" ht="15" x14ac:dyDescent="0.25">
      <c r="B36" s="502" t="s">
        <v>778</v>
      </c>
      <c r="C36" s="526">
        <v>25.6286701208981</v>
      </c>
      <c r="D36" s="526">
        <v>23.853503184713375</v>
      </c>
      <c r="E36" s="526">
        <v>20.178714859437751</v>
      </c>
      <c r="F36" s="527">
        <v>23.959567465914432</v>
      </c>
      <c r="G36" s="528">
        <v>27.508042895442358</v>
      </c>
      <c r="H36" s="526">
        <v>24.881556683587139</v>
      </c>
      <c r="I36" s="526">
        <v>20.455665024630541</v>
      </c>
      <c r="J36" s="527">
        <v>25.734029730815589</v>
      </c>
    </row>
    <row r="37" spans="2:13" ht="15" x14ac:dyDescent="0.25">
      <c r="B37" s="502" t="s">
        <v>779</v>
      </c>
      <c r="C37" s="526">
        <v>28.990946502057614</v>
      </c>
      <c r="D37" s="526">
        <v>27.231118682566724</v>
      </c>
      <c r="E37" s="526">
        <v>22.150594451783356</v>
      </c>
      <c r="F37" s="527">
        <v>26.773640503616395</v>
      </c>
      <c r="G37" s="528">
        <v>30.420646067415731</v>
      </c>
      <c r="H37" s="526">
        <v>27.968604651162792</v>
      </c>
      <c r="I37" s="526">
        <v>20.440065681444992</v>
      </c>
      <c r="J37" s="527">
        <v>27.677324806821211</v>
      </c>
    </row>
    <row r="38" spans="2:13" ht="15" x14ac:dyDescent="0.25">
      <c r="B38" s="502" t="s">
        <v>780</v>
      </c>
      <c r="C38" s="526">
        <v>24.901386748844377</v>
      </c>
      <c r="D38" s="526">
        <v>16.835551330798481</v>
      </c>
      <c r="E38" s="526">
        <v>11.897810218978103</v>
      </c>
      <c r="F38" s="527">
        <v>18.801012658227847</v>
      </c>
      <c r="G38" s="528">
        <v>24.808176100628931</v>
      </c>
      <c r="H38" s="526">
        <v>17.881802721088434</v>
      </c>
      <c r="I38" s="526">
        <v>14.950819672131148</v>
      </c>
      <c r="J38" s="527">
        <v>19.676556420233464</v>
      </c>
    </row>
    <row r="39" spans="2:13" ht="15" x14ac:dyDescent="0.25">
      <c r="B39" s="502" t="s">
        <v>781</v>
      </c>
      <c r="C39" s="526">
        <v>26.063751763046543</v>
      </c>
      <c r="D39" s="526">
        <v>22.065792302730596</v>
      </c>
      <c r="E39" s="526">
        <v>17.715469613259668</v>
      </c>
      <c r="F39" s="527">
        <v>23.08371040723982</v>
      </c>
      <c r="G39" s="528">
        <v>30.121564245810056</v>
      </c>
      <c r="H39" s="526">
        <v>21.504262574595057</v>
      </c>
      <c r="I39" s="526">
        <v>15.966887417218542</v>
      </c>
      <c r="J39" s="527">
        <v>24.703540688575899</v>
      </c>
    </row>
    <row r="40" spans="2:13" ht="15" x14ac:dyDescent="0.25">
      <c r="B40" s="502" t="s">
        <v>782</v>
      </c>
      <c r="C40" s="526">
        <v>22.932299012693935</v>
      </c>
      <c r="D40" s="526">
        <v>19.365239294710328</v>
      </c>
      <c r="E40" s="526">
        <v>16.180633147113593</v>
      </c>
      <c r="F40" s="527">
        <v>20.429434202161474</v>
      </c>
      <c r="G40" s="528">
        <v>23.266539440203562</v>
      </c>
      <c r="H40" s="526">
        <v>20.479599692070824</v>
      </c>
      <c r="I40" s="526">
        <v>13.774557165861514</v>
      </c>
      <c r="J40" s="527">
        <v>20.541809851088203</v>
      </c>
      <c r="L40" s="90"/>
      <c r="M40" s="90"/>
    </row>
    <row r="41" spans="2:13" ht="15" x14ac:dyDescent="0.25">
      <c r="B41" s="502" t="s">
        <v>783</v>
      </c>
      <c r="C41" s="526">
        <v>22.368236120871398</v>
      </c>
      <c r="D41" s="526">
        <v>17.3</v>
      </c>
      <c r="E41" s="526">
        <v>12.470982142857142</v>
      </c>
      <c r="F41" s="527">
        <v>19.108921533500538</v>
      </c>
      <c r="G41" s="528">
        <v>22.017337807606264</v>
      </c>
      <c r="H41" s="526">
        <v>18.084291187739463</v>
      </c>
      <c r="I41" s="526">
        <v>13.301843317972351</v>
      </c>
      <c r="J41" s="527">
        <v>19.601959583588489</v>
      </c>
      <c r="L41" s="90"/>
      <c r="M41" s="90"/>
    </row>
    <row r="42" spans="2:13" ht="15" x14ac:dyDescent="0.25">
      <c r="B42" s="502" t="s">
        <v>784</v>
      </c>
      <c r="C42" s="526">
        <v>19.878297872340426</v>
      </c>
      <c r="D42" s="526">
        <v>16.077844311377245</v>
      </c>
      <c r="E42" s="526">
        <v>13.738993710691824</v>
      </c>
      <c r="F42" s="527">
        <v>17.203325774754347</v>
      </c>
      <c r="G42" s="528">
        <v>21.477975016436556</v>
      </c>
      <c r="H42" s="526">
        <v>17.815363881401616</v>
      </c>
      <c r="I42" s="526">
        <v>13.557553956834532</v>
      </c>
      <c r="J42" s="527">
        <v>18.951755941823343</v>
      </c>
      <c r="L42" s="90"/>
      <c r="M42" s="90"/>
    </row>
    <row r="43" spans="2:13" ht="15" x14ac:dyDescent="0.25">
      <c r="B43" s="502" t="s">
        <v>785</v>
      </c>
      <c r="C43" s="526">
        <v>28.096950742767788</v>
      </c>
      <c r="D43" s="526">
        <v>24.581935483870968</v>
      </c>
      <c r="E43" s="526">
        <v>18.733333333333334</v>
      </c>
      <c r="F43" s="527">
        <v>25.488134206219314</v>
      </c>
      <c r="G43" s="528">
        <v>30.845307443365694</v>
      </c>
      <c r="H43" s="526">
        <v>23.097417840375588</v>
      </c>
      <c r="I43" s="526">
        <v>15.919896640826874</v>
      </c>
      <c r="J43" s="527">
        <v>26.399425287356323</v>
      </c>
      <c r="L43" s="90"/>
      <c r="M43" s="90"/>
    </row>
    <row r="44" spans="2:13" ht="15" x14ac:dyDescent="0.25">
      <c r="B44" s="502" t="s">
        <v>786</v>
      </c>
      <c r="C44" s="526">
        <v>41.337499999999999</v>
      </c>
      <c r="D44" s="526">
        <v>36.392156862745097</v>
      </c>
      <c r="E44" s="526">
        <v>20.171428571428571</v>
      </c>
      <c r="F44" s="527">
        <v>35.599078341013822</v>
      </c>
      <c r="G44" s="528">
        <v>45.088888888888889</v>
      </c>
      <c r="H44" s="526">
        <v>39.836879432624116</v>
      </c>
      <c r="I44" s="526">
        <v>29.302325581395348</v>
      </c>
      <c r="J44" s="527">
        <v>40.639498432601883</v>
      </c>
    </row>
    <row r="45" spans="2:13" ht="15" x14ac:dyDescent="0.25">
      <c r="B45" s="502" t="s">
        <v>787</v>
      </c>
      <c r="C45" s="526">
        <v>0</v>
      </c>
      <c r="D45" s="526">
        <v>4.2</v>
      </c>
      <c r="E45" s="526">
        <v>0</v>
      </c>
      <c r="F45" s="527">
        <v>4.2</v>
      </c>
      <c r="G45" s="528">
        <v>0</v>
      </c>
      <c r="H45" s="526">
        <v>153</v>
      </c>
      <c r="I45" s="526">
        <v>0</v>
      </c>
      <c r="J45" s="527">
        <v>153</v>
      </c>
    </row>
    <row r="46" spans="2:13" ht="24.75" customHeight="1" x14ac:dyDescent="0.25">
      <c r="B46" s="145" t="s">
        <v>142</v>
      </c>
      <c r="C46" s="529">
        <v>27.498153324016769</v>
      </c>
      <c r="D46" s="529">
        <v>23.760693304850221</v>
      </c>
      <c r="E46" s="529">
        <v>17.880343082114734</v>
      </c>
      <c r="F46" s="529">
        <v>24.453178343282019</v>
      </c>
      <c r="G46" s="530">
        <v>29.220546810273405</v>
      </c>
      <c r="H46" s="529">
        <v>23.655843259899736</v>
      </c>
      <c r="I46" s="529">
        <v>16.692113845241625</v>
      </c>
      <c r="J46" s="529">
        <v>25.315662467460907</v>
      </c>
    </row>
    <row r="47" spans="2:13" ht="15" x14ac:dyDescent="0.25">
      <c r="B47" s="145" t="s">
        <v>143</v>
      </c>
      <c r="C47" s="529"/>
      <c r="D47" s="529"/>
      <c r="E47" s="529"/>
      <c r="F47" s="529"/>
      <c r="G47" s="530"/>
      <c r="H47" s="529"/>
      <c r="I47" s="529"/>
      <c r="J47" s="529"/>
    </row>
    <row r="48" spans="2:13" ht="15" x14ac:dyDescent="0.25">
      <c r="B48" s="502" t="s">
        <v>773</v>
      </c>
      <c r="C48" s="526">
        <v>23.455100864553316</v>
      </c>
      <c r="D48" s="526">
        <v>21.223058902275771</v>
      </c>
      <c r="E48" s="526">
        <v>15.649894291754757</v>
      </c>
      <c r="F48" s="526">
        <v>21.586389280677011</v>
      </c>
      <c r="G48" s="528">
        <v>26.529848024316109</v>
      </c>
      <c r="H48" s="526">
        <v>21.379246161005117</v>
      </c>
      <c r="I48" s="526">
        <v>15.051584077985378</v>
      </c>
      <c r="J48" s="526">
        <v>22.942511964514999</v>
      </c>
    </row>
    <row r="49" spans="2:13" ht="15" x14ac:dyDescent="0.25">
      <c r="B49" s="502" t="s">
        <v>758</v>
      </c>
      <c r="C49" s="526">
        <v>22.788245462402767</v>
      </c>
      <c r="D49" s="526">
        <v>15.300345224395857</v>
      </c>
      <c r="E49" s="526">
        <v>16.400602409638555</v>
      </c>
      <c r="F49" s="526">
        <v>19.129346904156066</v>
      </c>
      <c r="G49" s="528">
        <v>25.019493177387915</v>
      </c>
      <c r="H49" s="526">
        <v>17.572829131652661</v>
      </c>
      <c r="I49" s="526">
        <v>14.168734491315137</v>
      </c>
      <c r="J49" s="526">
        <v>20.497900139990666</v>
      </c>
    </row>
    <row r="50" spans="2:13" ht="15" x14ac:dyDescent="0.25">
      <c r="B50" s="502" t="s">
        <v>774</v>
      </c>
      <c r="C50" s="526">
        <v>45.490458015267173</v>
      </c>
      <c r="D50" s="526">
        <v>36.454545454545453</v>
      </c>
      <c r="E50" s="526">
        <v>27.741573033707866</v>
      </c>
      <c r="F50" s="526">
        <v>40.100368324125228</v>
      </c>
      <c r="G50" s="528">
        <v>42.745583038869256</v>
      </c>
      <c r="H50" s="526">
        <v>32.024175824175828</v>
      </c>
      <c r="I50" s="526">
        <v>21.72</v>
      </c>
      <c r="J50" s="526">
        <v>36.518287243532562</v>
      </c>
    </row>
    <row r="51" spans="2:13" ht="15" x14ac:dyDescent="0.25">
      <c r="B51" s="502" t="s">
        <v>775</v>
      </c>
      <c r="C51" s="526">
        <v>21.917428397318709</v>
      </c>
      <c r="D51" s="526">
        <v>19.85439886175006</v>
      </c>
      <c r="E51" s="526">
        <v>18.008975195822455</v>
      </c>
      <c r="F51" s="526">
        <v>20.495097899911904</v>
      </c>
      <c r="G51" s="528">
        <v>23.99571086161221</v>
      </c>
      <c r="H51" s="526">
        <v>19.808353808353807</v>
      </c>
      <c r="I51" s="526">
        <v>17.314702815432742</v>
      </c>
      <c r="J51" s="526">
        <v>21.464804163242945</v>
      </c>
    </row>
    <row r="52" spans="2:13" ht="15" x14ac:dyDescent="0.25">
      <c r="B52" s="502" t="s">
        <v>776</v>
      </c>
      <c r="C52" s="526">
        <v>25.274096385542169</v>
      </c>
      <c r="D52" s="526">
        <v>17.975384615384616</v>
      </c>
      <c r="E52" s="526">
        <v>13.487804878048781</v>
      </c>
      <c r="F52" s="526">
        <v>21.183381088825215</v>
      </c>
      <c r="G52" s="528">
        <v>27.472727272727273</v>
      </c>
      <c r="H52" s="526">
        <v>16.908088235294116</v>
      </c>
      <c r="I52" s="526">
        <v>18.142857142857142</v>
      </c>
      <c r="J52" s="526">
        <v>22.356374807987713</v>
      </c>
    </row>
    <row r="53" spans="2:13" ht="15" x14ac:dyDescent="0.25">
      <c r="B53" s="502" t="s">
        <v>19</v>
      </c>
      <c r="C53" s="526">
        <v>23.996634885025237</v>
      </c>
      <c r="D53" s="526">
        <v>21.951437786762369</v>
      </c>
      <c r="E53" s="526">
        <v>17.278303326212999</v>
      </c>
      <c r="F53" s="526">
        <v>21.928998827956327</v>
      </c>
      <c r="G53" s="528">
        <v>25.536460989291179</v>
      </c>
      <c r="H53" s="526">
        <v>22.079341456608688</v>
      </c>
      <c r="I53" s="526">
        <v>15.355714712026261</v>
      </c>
      <c r="J53" s="526">
        <v>22.21962259534514</v>
      </c>
    </row>
    <row r="54" spans="2:13" ht="15" x14ac:dyDescent="0.25">
      <c r="B54" s="502" t="s">
        <v>777</v>
      </c>
      <c r="C54" s="526">
        <v>18.255931849064492</v>
      </c>
      <c r="D54" s="526">
        <v>16.723792310220176</v>
      </c>
      <c r="E54" s="526">
        <v>15.686771761480466</v>
      </c>
      <c r="F54" s="526">
        <v>17.491964703132304</v>
      </c>
      <c r="G54" s="528">
        <v>20.406047848855117</v>
      </c>
      <c r="H54" s="526">
        <v>17.693217598502255</v>
      </c>
      <c r="I54" s="526">
        <v>14.920315581854043</v>
      </c>
      <c r="J54" s="526">
        <v>19.050023693875133</v>
      </c>
    </row>
    <row r="55" spans="2:13" ht="15" x14ac:dyDescent="0.25">
      <c r="B55" s="502" t="s">
        <v>778</v>
      </c>
      <c r="C55" s="526">
        <v>15.06226739192671</v>
      </c>
      <c r="D55" s="526">
        <v>15.101510574018127</v>
      </c>
      <c r="E55" s="526">
        <v>14.017615731257681</v>
      </c>
      <c r="F55" s="526">
        <v>14.872261914108503</v>
      </c>
      <c r="G55" s="528">
        <v>16.834589557352338</v>
      </c>
      <c r="H55" s="526">
        <v>15.254704117807472</v>
      </c>
      <c r="I55" s="526">
        <v>13.349811676082863</v>
      </c>
      <c r="J55" s="526">
        <v>15.82640586797066</v>
      </c>
    </row>
    <row r="56" spans="2:13" ht="15" x14ac:dyDescent="0.25">
      <c r="B56" s="502" t="s">
        <v>779</v>
      </c>
      <c r="C56" s="526">
        <v>24.415695981362841</v>
      </c>
      <c r="D56" s="526">
        <v>22.391418484656469</v>
      </c>
      <c r="E56" s="526">
        <v>22.738427216954825</v>
      </c>
      <c r="F56" s="526">
        <v>23.068386709023784</v>
      </c>
      <c r="G56" s="528">
        <v>27.106418219461698</v>
      </c>
      <c r="H56" s="526">
        <v>23.501859099804307</v>
      </c>
      <c r="I56" s="526">
        <v>21.028767820773929</v>
      </c>
      <c r="J56" s="526">
        <v>24.268499041742626</v>
      </c>
    </row>
    <row r="57" spans="2:13" ht="15" x14ac:dyDescent="0.25">
      <c r="B57" s="502" t="s">
        <v>780</v>
      </c>
      <c r="C57" s="526">
        <v>21.726224783861671</v>
      </c>
      <c r="D57" s="526">
        <v>17.224821002386633</v>
      </c>
      <c r="E57" s="526">
        <v>12.271535580524345</v>
      </c>
      <c r="F57" s="526">
        <v>18.121732636295743</v>
      </c>
      <c r="G57" s="528">
        <v>24.290652003142185</v>
      </c>
      <c r="H57" s="526">
        <v>16.911386796632698</v>
      </c>
      <c r="I57" s="526">
        <v>14.636363636363637</v>
      </c>
      <c r="J57" s="526">
        <v>19.013313237879931</v>
      </c>
    </row>
    <row r="58" spans="2:13" ht="15" x14ac:dyDescent="0.25">
      <c r="B58" s="502" t="s">
        <v>781</v>
      </c>
      <c r="C58" s="526">
        <v>20.416244050869938</v>
      </c>
      <c r="D58" s="526">
        <v>17.040763839773678</v>
      </c>
      <c r="E58" s="526">
        <v>14.887737041719342</v>
      </c>
      <c r="F58" s="526">
        <v>18.115730858468677</v>
      </c>
      <c r="G58" s="528">
        <v>24.174807379656464</v>
      </c>
      <c r="H58" s="526">
        <v>17.497598792535676</v>
      </c>
      <c r="I58" s="526">
        <v>14.413060582218725</v>
      </c>
      <c r="J58" s="526">
        <v>20.039433243176788</v>
      </c>
    </row>
    <row r="59" spans="2:13" ht="15" x14ac:dyDescent="0.25">
      <c r="B59" s="502" t="s">
        <v>782</v>
      </c>
      <c r="C59" s="526">
        <v>19.261413985744557</v>
      </c>
      <c r="D59" s="526">
        <v>14.439214858590123</v>
      </c>
      <c r="E59" s="526">
        <v>13.931896129348358</v>
      </c>
      <c r="F59" s="526">
        <v>16.443943191311611</v>
      </c>
      <c r="G59" s="528">
        <v>20.112355285632947</v>
      </c>
      <c r="H59" s="526">
        <v>15.073196530569071</v>
      </c>
      <c r="I59" s="526">
        <v>11.54154239454623</v>
      </c>
      <c r="J59" s="526">
        <v>16.552782953900998</v>
      </c>
      <c r="L59" s="90"/>
      <c r="M59" s="90"/>
    </row>
    <row r="60" spans="2:13" ht="15" x14ac:dyDescent="0.25">
      <c r="B60" s="502" t="s">
        <v>783</v>
      </c>
      <c r="C60" s="526">
        <v>19.069687080053754</v>
      </c>
      <c r="D60" s="526">
        <v>14.322093770070648</v>
      </c>
      <c r="E60" s="526">
        <v>11.113738019169329</v>
      </c>
      <c r="F60" s="526">
        <v>16.315331715210355</v>
      </c>
      <c r="G60" s="528">
        <v>19.168260715550833</v>
      </c>
      <c r="H60" s="526">
        <v>14.932219419924339</v>
      </c>
      <c r="I60" s="526">
        <v>11.396825396825397</v>
      </c>
      <c r="J60" s="526">
        <v>16.762734976137139</v>
      </c>
      <c r="L60" s="90"/>
      <c r="M60" s="90"/>
    </row>
    <row r="61" spans="2:13" ht="15" x14ac:dyDescent="0.25">
      <c r="B61" s="502" t="s">
        <v>784</v>
      </c>
      <c r="C61" s="526">
        <v>15.811425240454678</v>
      </c>
      <c r="D61" s="526">
        <v>13.536702127659574</v>
      </c>
      <c r="E61" s="526">
        <v>12.625352112676056</v>
      </c>
      <c r="F61" s="526">
        <v>14.409822184589331</v>
      </c>
      <c r="G61" s="528">
        <v>18.054150702426565</v>
      </c>
      <c r="H61" s="526">
        <v>15.563004345127251</v>
      </c>
      <c r="I61" s="526">
        <v>12.167529107373868</v>
      </c>
      <c r="J61" s="526">
        <v>16.199802036199095</v>
      </c>
      <c r="L61" s="90"/>
      <c r="M61" s="90"/>
    </row>
    <row r="62" spans="2:13" ht="15" x14ac:dyDescent="0.25">
      <c r="B62" s="502" t="s">
        <v>785</v>
      </c>
      <c r="C62" s="526">
        <v>20.445581231257716</v>
      </c>
      <c r="D62" s="526">
        <v>18.774628879892038</v>
      </c>
      <c r="E62" s="526">
        <v>15.747940691927512</v>
      </c>
      <c r="F62" s="526">
        <v>19.153529749378229</v>
      </c>
      <c r="G62" s="528">
        <v>23.065465056963102</v>
      </c>
      <c r="H62" s="526">
        <v>19.296137339055793</v>
      </c>
      <c r="I62" s="526">
        <v>14.162616822429907</v>
      </c>
      <c r="J62" s="526">
        <v>20.62073228720875</v>
      </c>
      <c r="L62" s="90"/>
      <c r="M62" s="90"/>
    </row>
    <row r="63" spans="2:13" ht="15" x14ac:dyDescent="0.25">
      <c r="B63" s="502" t="s">
        <v>786</v>
      </c>
      <c r="C63" s="526">
        <v>24.906158357771261</v>
      </c>
      <c r="D63" s="526">
        <v>23.985436893203882</v>
      </c>
      <c r="E63" s="526">
        <v>17.034246575342465</v>
      </c>
      <c r="F63" s="526">
        <v>23.205784204671858</v>
      </c>
      <c r="G63" s="528">
        <v>31.414043583535108</v>
      </c>
      <c r="H63" s="526">
        <v>24.675350701402806</v>
      </c>
      <c r="I63" s="526">
        <v>16.454022988505749</v>
      </c>
      <c r="J63" s="526">
        <v>25.920810313075506</v>
      </c>
    </row>
    <row r="64" spans="2:13" ht="15" x14ac:dyDescent="0.25">
      <c r="B64" s="502" t="s">
        <v>787</v>
      </c>
      <c r="C64" s="526">
        <v>2</v>
      </c>
      <c r="D64" s="526">
        <v>8.25</v>
      </c>
      <c r="E64" s="526">
        <v>12</v>
      </c>
      <c r="F64" s="526">
        <v>8.0714285714285712</v>
      </c>
      <c r="G64" s="528">
        <v>2</v>
      </c>
      <c r="H64" s="526">
        <v>46.214285714285715</v>
      </c>
      <c r="I64" s="526">
        <v>0</v>
      </c>
      <c r="J64" s="526">
        <v>43.266666666666666</v>
      </c>
    </row>
    <row r="65" spans="2:10" ht="27.75" customHeight="1" x14ac:dyDescent="0.25">
      <c r="B65" s="145" t="s">
        <v>127</v>
      </c>
      <c r="C65" s="529">
        <v>20.588535031847133</v>
      </c>
      <c r="D65" s="529">
        <v>19.112907112164169</v>
      </c>
      <c r="E65" s="529">
        <v>16.651574350723973</v>
      </c>
      <c r="F65" s="529">
        <v>19.383427317896953</v>
      </c>
      <c r="G65" s="530">
        <v>22.804290776745521</v>
      </c>
      <c r="H65" s="529">
        <v>19.547481029210381</v>
      </c>
      <c r="I65" s="529">
        <v>15.374951818065014</v>
      </c>
      <c r="J65" s="529">
        <v>20.450686609502934</v>
      </c>
    </row>
    <row r="66" spans="2:10" ht="24.75" customHeight="1" x14ac:dyDescent="0.2">
      <c r="B66" s="1703" t="s">
        <v>145</v>
      </c>
      <c r="C66" s="1703"/>
      <c r="D66" s="1703"/>
      <c r="E66" s="1703"/>
      <c r="F66" s="1703"/>
      <c r="G66" s="1703"/>
      <c r="H66" s="1703"/>
      <c r="I66" s="1703"/>
      <c r="J66" s="1703"/>
    </row>
    <row r="67" spans="2:10" ht="19.5" customHeight="1" x14ac:dyDescent="0.2">
      <c r="B67" s="1704"/>
      <c r="C67" s="1704"/>
      <c r="D67" s="1704"/>
      <c r="E67" s="1704"/>
      <c r="F67" s="1704"/>
      <c r="G67" s="1704"/>
      <c r="H67" s="1704"/>
      <c r="I67" s="1704"/>
      <c r="J67" s="1704"/>
    </row>
    <row r="68" spans="2:10" ht="27.75" customHeight="1" x14ac:dyDescent="0.2">
      <c r="B68" s="1704"/>
      <c r="C68" s="1704"/>
      <c r="D68" s="1704"/>
      <c r="E68" s="1704"/>
      <c r="F68" s="1704"/>
      <c r="G68" s="1704"/>
      <c r="H68" s="1704"/>
      <c r="I68" s="1704"/>
      <c r="J68" s="1704"/>
    </row>
    <row r="69" spans="2:10" x14ac:dyDescent="0.2">
      <c r="B69" s="1704"/>
      <c r="C69" s="1704"/>
      <c r="D69" s="1704"/>
      <c r="E69" s="1704"/>
      <c r="F69" s="1704"/>
      <c r="G69" s="1704"/>
      <c r="H69" s="1704"/>
      <c r="I69" s="1704"/>
      <c r="J69" s="1704"/>
    </row>
    <row r="71" spans="2:10" x14ac:dyDescent="0.2">
      <c r="C71" s="90"/>
      <c r="D71" s="90"/>
      <c r="E71" s="90"/>
      <c r="F71" s="90"/>
    </row>
  </sheetData>
  <mergeCells count="12">
    <mergeCell ref="B66:J66"/>
    <mergeCell ref="B67:J67"/>
    <mergeCell ref="B68:J68"/>
    <mergeCell ref="B69:J69"/>
    <mergeCell ref="B2:J2"/>
    <mergeCell ref="B3:J3"/>
    <mergeCell ref="B4:J4"/>
    <mergeCell ref="C6:F6"/>
    <mergeCell ref="G6:J6"/>
    <mergeCell ref="B7:B8"/>
    <mergeCell ref="C7:F7"/>
    <mergeCell ref="G7:J7"/>
  </mergeCells>
  <hyperlinks>
    <hyperlink ref="K2" location="'Indice Total '!A61" display="Volver"/>
  </hyperlinks>
  <pageMargins left="0.7" right="0.7" top="0.75" bottom="0.75" header="0.3" footer="0.3"/>
  <pageSetup scale="44"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0"/>
  <sheetViews>
    <sheetView showGridLines="0" zoomScaleNormal="100" workbookViewId="0"/>
  </sheetViews>
  <sheetFormatPr baseColWidth="10" defaultRowHeight="12.75" x14ac:dyDescent="0.2"/>
  <cols>
    <col min="1" max="1" width="24" style="992" customWidth="1"/>
    <col min="2" max="2" width="69.85546875" style="992" customWidth="1"/>
    <col min="3" max="3" width="12" style="992" customWidth="1"/>
    <col min="4" max="6" width="12.7109375" style="992" customWidth="1"/>
    <col min="7" max="7" width="10.7109375" style="992" customWidth="1"/>
    <col min="8" max="10" width="12.7109375" style="992" customWidth="1"/>
    <col min="11" max="11" width="12.28515625" style="992" customWidth="1"/>
    <col min="12" max="16384" width="11.42578125" style="992"/>
  </cols>
  <sheetData>
    <row r="1" spans="2:21" ht="46.5" customHeight="1" x14ac:dyDescent="0.2"/>
    <row r="2" spans="2:21" ht="18" x14ac:dyDescent="0.25">
      <c r="B2" s="1599" t="s">
        <v>720</v>
      </c>
      <c r="C2" s="1599"/>
      <c r="D2" s="1599"/>
      <c r="E2" s="1599"/>
      <c r="F2" s="1599"/>
      <c r="G2" s="1599"/>
      <c r="H2" s="1599"/>
      <c r="I2" s="1599"/>
      <c r="J2" s="1599"/>
      <c r="K2" s="1" t="s">
        <v>2</v>
      </c>
      <c r="S2" s="1"/>
    </row>
    <row r="3" spans="2:21" ht="57" customHeight="1" x14ac:dyDescent="0.25">
      <c r="B3" s="1639" t="s">
        <v>834</v>
      </c>
      <c r="C3" s="1639"/>
      <c r="D3" s="1639"/>
      <c r="E3" s="1639"/>
      <c r="F3" s="1639"/>
      <c r="G3" s="1639"/>
      <c r="H3" s="1639"/>
      <c r="I3" s="1639"/>
      <c r="J3" s="1639"/>
    </row>
    <row r="4" spans="2:21" ht="16.5" thickBot="1" x14ac:dyDescent="0.25">
      <c r="B4" s="1657" t="s">
        <v>761</v>
      </c>
      <c r="C4" s="1657"/>
      <c r="D4" s="1657"/>
      <c r="E4" s="1657"/>
      <c r="F4" s="1657"/>
      <c r="G4" s="1657"/>
      <c r="H4" s="1657"/>
      <c r="I4" s="1657"/>
      <c r="J4" s="1657"/>
    </row>
    <row r="5" spans="2:21" ht="18.75" customHeight="1" x14ac:dyDescent="0.2">
      <c r="B5" s="424"/>
      <c r="C5" s="424"/>
      <c r="D5" s="424"/>
      <c r="E5" s="424"/>
      <c r="F5" s="424"/>
      <c r="G5" s="424"/>
      <c r="H5" s="424"/>
      <c r="I5" s="424"/>
      <c r="J5" s="424"/>
    </row>
    <row r="6" spans="2:21" ht="20.25" x14ac:dyDescent="0.3">
      <c r="B6" s="993"/>
      <c r="C6" s="1621">
        <v>2014</v>
      </c>
      <c r="D6" s="1621"/>
      <c r="E6" s="1621"/>
      <c r="F6" s="1692"/>
      <c r="G6" s="1621">
        <v>2015</v>
      </c>
      <c r="H6" s="1621"/>
      <c r="I6" s="1621"/>
      <c r="J6" s="1692"/>
      <c r="U6" s="395"/>
    </row>
    <row r="7" spans="2:21" ht="21" customHeight="1" x14ac:dyDescent="0.2">
      <c r="B7" s="1621" t="s">
        <v>138</v>
      </c>
      <c r="C7" s="1675" t="s">
        <v>14</v>
      </c>
      <c r="D7" s="1675"/>
      <c r="E7" s="1675"/>
      <c r="F7" s="1675"/>
      <c r="G7" s="1695" t="s">
        <v>14</v>
      </c>
      <c r="H7" s="1675"/>
      <c r="I7" s="1675"/>
      <c r="J7" s="1675"/>
    </row>
    <row r="8" spans="2:21" ht="24.75" customHeight="1" x14ac:dyDescent="0.2">
      <c r="B8" s="1686"/>
      <c r="C8" s="993" t="s">
        <v>15</v>
      </c>
      <c r="D8" s="993" t="s">
        <v>16</v>
      </c>
      <c r="E8" s="993" t="s">
        <v>17</v>
      </c>
      <c r="F8" s="993" t="s">
        <v>18</v>
      </c>
      <c r="G8" s="1003" t="s">
        <v>15</v>
      </c>
      <c r="H8" s="993" t="s">
        <v>16</v>
      </c>
      <c r="I8" s="993" t="s">
        <v>17</v>
      </c>
      <c r="J8" s="993" t="s">
        <v>18</v>
      </c>
    </row>
    <row r="9" spans="2:21" ht="15" x14ac:dyDescent="0.25">
      <c r="B9" s="145" t="s">
        <v>139</v>
      </c>
      <c r="C9" s="147"/>
      <c r="D9" s="147"/>
      <c r="E9" s="147"/>
      <c r="F9" s="147"/>
      <c r="G9" s="400"/>
      <c r="H9" s="147"/>
      <c r="I9" s="147"/>
      <c r="J9" s="147"/>
    </row>
    <row r="10" spans="2:21" ht="15" x14ac:dyDescent="0.25">
      <c r="B10" s="502" t="s">
        <v>773</v>
      </c>
      <c r="C10" s="112">
        <v>166165</v>
      </c>
      <c r="D10" s="112">
        <v>107933</v>
      </c>
      <c r="E10" s="112">
        <v>32181</v>
      </c>
      <c r="F10" s="107">
        <v>306279</v>
      </c>
      <c r="G10" s="562">
        <v>175896</v>
      </c>
      <c r="H10" s="112">
        <v>118800</v>
      </c>
      <c r="I10" s="112">
        <v>31503</v>
      </c>
      <c r="J10" s="107">
        <v>326199</v>
      </c>
      <c r="L10" s="401"/>
      <c r="M10" s="401"/>
    </row>
    <row r="11" spans="2:21" ht="15" x14ac:dyDescent="0.25">
      <c r="B11" s="502" t="s">
        <v>758</v>
      </c>
      <c r="C11" s="112">
        <v>23396</v>
      </c>
      <c r="D11" s="112">
        <v>11917</v>
      </c>
      <c r="E11" s="112">
        <v>4784</v>
      </c>
      <c r="F11" s="107">
        <v>40097</v>
      </c>
      <c r="G11" s="562">
        <v>22315</v>
      </c>
      <c r="H11" s="112">
        <v>10877</v>
      </c>
      <c r="I11" s="112">
        <v>4551</v>
      </c>
      <c r="J11" s="107">
        <v>37743</v>
      </c>
      <c r="L11" s="401"/>
      <c r="M11" s="401"/>
    </row>
    <row r="12" spans="2:21" ht="15" x14ac:dyDescent="0.25">
      <c r="B12" s="502" t="s">
        <v>774</v>
      </c>
      <c r="C12" s="112">
        <v>20516</v>
      </c>
      <c r="D12" s="112">
        <v>14853</v>
      </c>
      <c r="E12" s="112">
        <v>2053</v>
      </c>
      <c r="F12" s="107">
        <v>37422</v>
      </c>
      <c r="G12" s="562">
        <v>19453</v>
      </c>
      <c r="H12" s="112">
        <v>12417</v>
      </c>
      <c r="I12" s="112">
        <v>1835</v>
      </c>
      <c r="J12" s="107">
        <v>33705</v>
      </c>
      <c r="L12" s="401"/>
      <c r="M12" s="401"/>
    </row>
    <row r="13" spans="2:21" ht="15" x14ac:dyDescent="0.25">
      <c r="B13" s="502" t="s">
        <v>775</v>
      </c>
      <c r="C13" s="112">
        <v>285201</v>
      </c>
      <c r="D13" s="112">
        <v>207100</v>
      </c>
      <c r="E13" s="112">
        <v>91940</v>
      </c>
      <c r="F13" s="107">
        <v>584241</v>
      </c>
      <c r="G13" s="562">
        <v>296996</v>
      </c>
      <c r="H13" s="112">
        <v>193578</v>
      </c>
      <c r="I13" s="112">
        <v>67152</v>
      </c>
      <c r="J13" s="107">
        <v>557726</v>
      </c>
      <c r="L13" s="401"/>
      <c r="M13" s="401"/>
    </row>
    <row r="14" spans="2:21" ht="15" x14ac:dyDescent="0.25">
      <c r="B14" s="502" t="s">
        <v>776</v>
      </c>
      <c r="C14" s="112">
        <v>5854</v>
      </c>
      <c r="D14" s="112">
        <v>4562</v>
      </c>
      <c r="E14" s="112">
        <v>505</v>
      </c>
      <c r="F14" s="107">
        <v>10921</v>
      </c>
      <c r="G14" s="562">
        <v>5641</v>
      </c>
      <c r="H14" s="112">
        <v>3563</v>
      </c>
      <c r="I14" s="112">
        <v>728</v>
      </c>
      <c r="J14" s="107">
        <v>9932</v>
      </c>
      <c r="L14" s="401"/>
      <c r="M14" s="401"/>
    </row>
    <row r="15" spans="2:21" ht="15" x14ac:dyDescent="0.25">
      <c r="B15" s="502" t="s">
        <v>19</v>
      </c>
      <c r="C15" s="112">
        <v>137502</v>
      </c>
      <c r="D15" s="112">
        <v>376834</v>
      </c>
      <c r="E15" s="112">
        <v>44109</v>
      </c>
      <c r="F15" s="107">
        <v>558445</v>
      </c>
      <c r="G15" s="562">
        <v>154793</v>
      </c>
      <c r="H15" s="112">
        <v>365014</v>
      </c>
      <c r="I15" s="112">
        <v>40153</v>
      </c>
      <c r="J15" s="107">
        <v>559960</v>
      </c>
      <c r="L15" s="401"/>
      <c r="M15" s="401"/>
    </row>
    <row r="16" spans="2:21" ht="15" x14ac:dyDescent="0.25">
      <c r="B16" s="502" t="s">
        <v>777</v>
      </c>
      <c r="C16" s="112">
        <v>253005</v>
      </c>
      <c r="D16" s="112">
        <v>143286</v>
      </c>
      <c r="E16" s="112">
        <v>35838</v>
      </c>
      <c r="F16" s="107">
        <v>432129</v>
      </c>
      <c r="G16" s="562">
        <v>272151</v>
      </c>
      <c r="H16" s="112">
        <v>144516</v>
      </c>
      <c r="I16" s="112">
        <v>30169</v>
      </c>
      <c r="J16" s="107">
        <v>446836</v>
      </c>
      <c r="L16" s="401"/>
      <c r="M16" s="401"/>
    </row>
    <row r="17" spans="2:13" ht="15" x14ac:dyDescent="0.25">
      <c r="B17" s="502" t="s">
        <v>778</v>
      </c>
      <c r="C17" s="112">
        <v>75547</v>
      </c>
      <c r="D17" s="112">
        <v>38751</v>
      </c>
      <c r="E17" s="112">
        <v>24168</v>
      </c>
      <c r="F17" s="107">
        <v>138466</v>
      </c>
      <c r="G17" s="562">
        <v>81800</v>
      </c>
      <c r="H17" s="112">
        <v>41234</v>
      </c>
      <c r="I17" s="112">
        <v>20050</v>
      </c>
      <c r="J17" s="107">
        <v>143084</v>
      </c>
      <c r="L17" s="401"/>
      <c r="M17" s="401"/>
    </row>
    <row r="18" spans="2:13" ht="15" x14ac:dyDescent="0.25">
      <c r="B18" s="502" t="s">
        <v>779</v>
      </c>
      <c r="C18" s="112">
        <v>132463</v>
      </c>
      <c r="D18" s="112">
        <v>199404</v>
      </c>
      <c r="E18" s="112">
        <v>105542</v>
      </c>
      <c r="F18" s="107">
        <v>437409</v>
      </c>
      <c r="G18" s="562">
        <v>153067</v>
      </c>
      <c r="H18" s="112">
        <v>192083</v>
      </c>
      <c r="I18" s="112">
        <v>70153</v>
      </c>
      <c r="J18" s="107">
        <v>415303</v>
      </c>
      <c r="L18" s="401"/>
      <c r="M18" s="401"/>
    </row>
    <row r="19" spans="2:13" ht="15" x14ac:dyDescent="0.25">
      <c r="B19" s="502" t="s">
        <v>780</v>
      </c>
      <c r="C19" s="112">
        <v>13995</v>
      </c>
      <c r="D19" s="112">
        <v>18375</v>
      </c>
      <c r="E19" s="112">
        <v>3293</v>
      </c>
      <c r="F19" s="107">
        <v>35663</v>
      </c>
      <c r="G19" s="562">
        <v>15144</v>
      </c>
      <c r="H19" s="112">
        <v>17140</v>
      </c>
      <c r="I19" s="112">
        <v>2953</v>
      </c>
      <c r="J19" s="107">
        <v>35237</v>
      </c>
      <c r="L19" s="401"/>
      <c r="M19" s="401"/>
    </row>
    <row r="20" spans="2:13" ht="15" x14ac:dyDescent="0.25">
      <c r="B20" s="502" t="s">
        <v>781</v>
      </c>
      <c r="C20" s="112">
        <v>169279</v>
      </c>
      <c r="D20" s="112">
        <v>162407</v>
      </c>
      <c r="E20" s="112">
        <v>39642</v>
      </c>
      <c r="F20" s="107">
        <v>371328</v>
      </c>
      <c r="G20" s="562">
        <v>207207</v>
      </c>
      <c r="H20" s="112">
        <v>154147</v>
      </c>
      <c r="I20" s="112">
        <v>38080</v>
      </c>
      <c r="J20" s="107">
        <v>399434</v>
      </c>
      <c r="L20" s="401"/>
      <c r="M20" s="401"/>
    </row>
    <row r="21" spans="2:13" ht="15" x14ac:dyDescent="0.25">
      <c r="B21" s="502" t="s">
        <v>782</v>
      </c>
      <c r="C21" s="112">
        <v>67468</v>
      </c>
      <c r="D21" s="112">
        <v>45349</v>
      </c>
      <c r="E21" s="112">
        <v>19746</v>
      </c>
      <c r="F21" s="107">
        <v>132563</v>
      </c>
      <c r="G21" s="562">
        <v>69397</v>
      </c>
      <c r="H21" s="112">
        <v>44648</v>
      </c>
      <c r="I21" s="112">
        <v>18534</v>
      </c>
      <c r="J21" s="107">
        <v>132579</v>
      </c>
      <c r="L21" s="401"/>
      <c r="M21" s="401"/>
    </row>
    <row r="22" spans="2:13" ht="15" x14ac:dyDescent="0.25">
      <c r="B22" s="502" t="s">
        <v>783</v>
      </c>
      <c r="C22" s="112">
        <v>67504</v>
      </c>
      <c r="D22" s="112">
        <v>28683</v>
      </c>
      <c r="E22" s="112">
        <v>11806</v>
      </c>
      <c r="F22" s="107">
        <v>107993</v>
      </c>
      <c r="G22" s="562">
        <v>68857</v>
      </c>
      <c r="H22" s="112">
        <v>28485</v>
      </c>
      <c r="I22" s="112">
        <v>10741</v>
      </c>
      <c r="J22" s="107">
        <v>108083</v>
      </c>
      <c r="L22" s="401"/>
      <c r="M22" s="401"/>
    </row>
    <row r="23" spans="2:13" ht="15" x14ac:dyDescent="0.25">
      <c r="B23" s="502" t="s">
        <v>784</v>
      </c>
      <c r="C23" s="112">
        <v>30892</v>
      </c>
      <c r="D23" s="112">
        <v>12024</v>
      </c>
      <c r="E23" s="112">
        <v>13672</v>
      </c>
      <c r="F23" s="107">
        <v>56588</v>
      </c>
      <c r="G23" s="562">
        <v>38014</v>
      </c>
      <c r="H23" s="112">
        <v>11853</v>
      </c>
      <c r="I23" s="112">
        <v>11273</v>
      </c>
      <c r="J23" s="107">
        <v>61140</v>
      </c>
      <c r="L23" s="401"/>
      <c r="M23" s="401"/>
    </row>
    <row r="24" spans="2:13" ht="15" x14ac:dyDescent="0.25">
      <c r="B24" s="502" t="s">
        <v>785</v>
      </c>
      <c r="C24" s="112">
        <v>79970</v>
      </c>
      <c r="D24" s="112">
        <v>36597</v>
      </c>
      <c r="E24" s="112">
        <v>21371</v>
      </c>
      <c r="F24" s="107">
        <v>137938</v>
      </c>
      <c r="G24" s="562">
        <v>87992</v>
      </c>
      <c r="H24" s="112">
        <v>38769</v>
      </c>
      <c r="I24" s="112">
        <v>16570</v>
      </c>
      <c r="J24" s="107">
        <v>143331</v>
      </c>
    </row>
    <row r="25" spans="2:13" ht="15" x14ac:dyDescent="0.25">
      <c r="B25" s="502" t="s">
        <v>786</v>
      </c>
      <c r="C25" s="112">
        <v>5186</v>
      </c>
      <c r="D25" s="112">
        <v>6170</v>
      </c>
      <c r="E25" s="112">
        <v>1781</v>
      </c>
      <c r="F25" s="107">
        <v>13137</v>
      </c>
      <c r="G25" s="562">
        <v>6887</v>
      </c>
      <c r="H25" s="112">
        <v>6696</v>
      </c>
      <c r="I25" s="112">
        <v>1603</v>
      </c>
      <c r="J25" s="107">
        <v>15186</v>
      </c>
    </row>
    <row r="26" spans="2:13" ht="15" x14ac:dyDescent="0.25">
      <c r="B26" s="502" t="s">
        <v>787</v>
      </c>
      <c r="C26" s="112">
        <v>2</v>
      </c>
      <c r="D26" s="112">
        <v>78</v>
      </c>
      <c r="E26" s="112">
        <v>12</v>
      </c>
      <c r="F26" s="107">
        <v>92</v>
      </c>
      <c r="G26" s="562">
        <v>2</v>
      </c>
      <c r="H26" s="112">
        <v>341</v>
      </c>
      <c r="I26" s="112">
        <v>0</v>
      </c>
      <c r="J26" s="107">
        <v>343</v>
      </c>
    </row>
    <row r="27" spans="2:13" ht="24.75" customHeight="1" x14ac:dyDescent="0.25">
      <c r="B27" s="145" t="s">
        <v>140</v>
      </c>
      <c r="C27" s="146">
        <v>1533945</v>
      </c>
      <c r="D27" s="146">
        <v>1414323</v>
      </c>
      <c r="E27" s="146">
        <v>452443</v>
      </c>
      <c r="F27" s="146">
        <v>3400711</v>
      </c>
      <c r="G27" s="563">
        <v>1675612</v>
      </c>
      <c r="H27" s="146">
        <v>1384161</v>
      </c>
      <c r="I27" s="146">
        <v>366048</v>
      </c>
      <c r="J27" s="146">
        <v>3425821</v>
      </c>
    </row>
    <row r="28" spans="2:13" ht="15" x14ac:dyDescent="0.25">
      <c r="B28" s="145" t="s">
        <v>141</v>
      </c>
      <c r="C28" s="529"/>
      <c r="D28" s="529"/>
      <c r="E28" s="529"/>
      <c r="F28" s="529"/>
      <c r="G28" s="530"/>
      <c r="H28" s="529"/>
      <c r="I28" s="529"/>
      <c r="J28" s="529"/>
    </row>
    <row r="29" spans="2:13" ht="15" x14ac:dyDescent="0.25">
      <c r="B29" s="502" t="s">
        <v>773</v>
      </c>
      <c r="C29" s="112">
        <v>37308</v>
      </c>
      <c r="D29" s="112">
        <v>18896</v>
      </c>
      <c r="E29" s="112">
        <v>4831</v>
      </c>
      <c r="F29" s="107">
        <v>61035</v>
      </c>
      <c r="G29" s="562">
        <v>42312</v>
      </c>
      <c r="H29" s="112">
        <v>19032</v>
      </c>
      <c r="I29" s="112">
        <v>5554</v>
      </c>
      <c r="J29" s="107">
        <v>66898</v>
      </c>
    </row>
    <row r="30" spans="2:13" ht="15" x14ac:dyDescent="0.25">
      <c r="B30" s="502" t="s">
        <v>758</v>
      </c>
      <c r="C30" s="112">
        <v>2970</v>
      </c>
      <c r="D30" s="112">
        <v>1379</v>
      </c>
      <c r="E30" s="112">
        <v>661</v>
      </c>
      <c r="F30" s="107">
        <v>5010</v>
      </c>
      <c r="G30" s="562">
        <v>3355</v>
      </c>
      <c r="H30" s="112">
        <v>1670</v>
      </c>
      <c r="I30" s="112">
        <v>1159</v>
      </c>
      <c r="J30" s="107">
        <v>6184</v>
      </c>
    </row>
    <row r="31" spans="2:13" ht="15" x14ac:dyDescent="0.25">
      <c r="B31" s="502" t="s">
        <v>774</v>
      </c>
      <c r="C31" s="112">
        <v>3321</v>
      </c>
      <c r="D31" s="112">
        <v>2390</v>
      </c>
      <c r="E31" s="112">
        <v>416</v>
      </c>
      <c r="F31" s="107">
        <v>6127</v>
      </c>
      <c r="G31" s="562">
        <v>4741</v>
      </c>
      <c r="H31" s="112">
        <v>2154</v>
      </c>
      <c r="I31" s="112">
        <v>337</v>
      </c>
      <c r="J31" s="107">
        <v>7232</v>
      </c>
    </row>
    <row r="32" spans="2:13" ht="15" x14ac:dyDescent="0.25">
      <c r="B32" s="502" t="s">
        <v>775</v>
      </c>
      <c r="C32" s="112">
        <v>74464</v>
      </c>
      <c r="D32" s="112">
        <v>44078</v>
      </c>
      <c r="E32" s="112">
        <v>18419</v>
      </c>
      <c r="F32" s="107">
        <v>136961</v>
      </c>
      <c r="G32" s="562">
        <v>83432</v>
      </c>
      <c r="H32" s="112">
        <v>48282</v>
      </c>
      <c r="I32" s="112">
        <v>15872</v>
      </c>
      <c r="J32" s="107">
        <v>147586</v>
      </c>
    </row>
    <row r="33" spans="2:13" ht="15" x14ac:dyDescent="0.25">
      <c r="B33" s="502" t="s">
        <v>776</v>
      </c>
      <c r="C33" s="112">
        <v>2537</v>
      </c>
      <c r="D33" s="112">
        <v>1280</v>
      </c>
      <c r="E33" s="112">
        <v>48</v>
      </c>
      <c r="F33" s="107">
        <v>3865</v>
      </c>
      <c r="G33" s="562">
        <v>3425</v>
      </c>
      <c r="H33" s="112">
        <v>1036</v>
      </c>
      <c r="I33" s="112">
        <v>161</v>
      </c>
      <c r="J33" s="107">
        <v>4622</v>
      </c>
    </row>
    <row r="34" spans="2:13" ht="15" x14ac:dyDescent="0.25">
      <c r="B34" s="502" t="s">
        <v>19</v>
      </c>
      <c r="C34" s="112">
        <v>33642</v>
      </c>
      <c r="D34" s="112">
        <v>106383</v>
      </c>
      <c r="E34" s="112">
        <v>12512</v>
      </c>
      <c r="F34" s="107">
        <v>152537</v>
      </c>
      <c r="G34" s="562">
        <v>45515</v>
      </c>
      <c r="H34" s="112">
        <v>109736</v>
      </c>
      <c r="I34" s="112">
        <v>11304</v>
      </c>
      <c r="J34" s="107">
        <v>166555</v>
      </c>
    </row>
    <row r="35" spans="2:13" ht="15" x14ac:dyDescent="0.25">
      <c r="B35" s="502" t="s">
        <v>777</v>
      </c>
      <c r="C35" s="112">
        <v>96304</v>
      </c>
      <c r="D35" s="112">
        <v>60276</v>
      </c>
      <c r="E35" s="112">
        <v>9936</v>
      </c>
      <c r="F35" s="107">
        <v>166516</v>
      </c>
      <c r="G35" s="562">
        <v>125318</v>
      </c>
      <c r="H35" s="112">
        <v>63397</v>
      </c>
      <c r="I35" s="112">
        <v>7654</v>
      </c>
      <c r="J35" s="107">
        <v>196369</v>
      </c>
    </row>
    <row r="36" spans="2:13" ht="15" x14ac:dyDescent="0.25">
      <c r="B36" s="502" t="s">
        <v>778</v>
      </c>
      <c r="C36" s="112">
        <v>29678</v>
      </c>
      <c r="D36" s="112">
        <v>11235</v>
      </c>
      <c r="E36" s="112">
        <v>10049</v>
      </c>
      <c r="F36" s="107">
        <v>50962</v>
      </c>
      <c r="G36" s="562">
        <v>41042</v>
      </c>
      <c r="H36" s="112">
        <v>14705</v>
      </c>
      <c r="I36" s="112">
        <v>8305</v>
      </c>
      <c r="J36" s="107">
        <v>64052</v>
      </c>
    </row>
    <row r="37" spans="2:13" ht="15" x14ac:dyDescent="0.25">
      <c r="B37" s="502" t="s">
        <v>779</v>
      </c>
      <c r="C37" s="112">
        <v>35224</v>
      </c>
      <c r="D37" s="112">
        <v>47954</v>
      </c>
      <c r="E37" s="112">
        <v>16768</v>
      </c>
      <c r="F37" s="107">
        <v>99946</v>
      </c>
      <c r="G37" s="562">
        <v>43319</v>
      </c>
      <c r="H37" s="112">
        <v>48106</v>
      </c>
      <c r="I37" s="112">
        <v>12448</v>
      </c>
      <c r="J37" s="107">
        <v>103873</v>
      </c>
    </row>
    <row r="38" spans="2:13" ht="15" x14ac:dyDescent="0.25">
      <c r="B38" s="502" t="s">
        <v>780</v>
      </c>
      <c r="C38" s="112">
        <v>16161</v>
      </c>
      <c r="D38" s="112">
        <v>17711</v>
      </c>
      <c r="E38" s="112">
        <v>3260</v>
      </c>
      <c r="F38" s="107">
        <v>37132</v>
      </c>
      <c r="G38" s="562">
        <v>15778</v>
      </c>
      <c r="H38" s="112">
        <v>21029</v>
      </c>
      <c r="I38" s="112">
        <v>3648</v>
      </c>
      <c r="J38" s="107">
        <v>40455</v>
      </c>
    </row>
    <row r="39" spans="2:13" ht="15" x14ac:dyDescent="0.25">
      <c r="B39" s="502" t="s">
        <v>781</v>
      </c>
      <c r="C39" s="112">
        <v>92396</v>
      </c>
      <c r="D39" s="112">
        <v>102628</v>
      </c>
      <c r="E39" s="112">
        <v>19239</v>
      </c>
      <c r="F39" s="107">
        <v>214263</v>
      </c>
      <c r="G39" s="562">
        <v>134794</v>
      </c>
      <c r="H39" s="112">
        <v>100898</v>
      </c>
      <c r="I39" s="112">
        <v>16877</v>
      </c>
      <c r="J39" s="107">
        <v>252569</v>
      </c>
    </row>
    <row r="40" spans="2:13" ht="15" x14ac:dyDescent="0.25">
      <c r="B40" s="502" t="s">
        <v>782</v>
      </c>
      <c r="C40" s="112">
        <v>32518</v>
      </c>
      <c r="D40" s="112">
        <v>23064</v>
      </c>
      <c r="E40" s="112">
        <v>8689</v>
      </c>
      <c r="F40" s="107">
        <v>64271</v>
      </c>
      <c r="G40" s="562">
        <v>36575</v>
      </c>
      <c r="H40" s="112">
        <v>26603</v>
      </c>
      <c r="I40" s="112">
        <v>8554</v>
      </c>
      <c r="J40" s="107">
        <v>71732</v>
      </c>
      <c r="L40" s="90"/>
      <c r="M40" s="90"/>
    </row>
    <row r="41" spans="2:13" ht="15" x14ac:dyDescent="0.25">
      <c r="B41" s="502" t="s">
        <v>783</v>
      </c>
      <c r="C41" s="112">
        <v>31830</v>
      </c>
      <c r="D41" s="112">
        <v>15916</v>
      </c>
      <c r="E41" s="112">
        <v>5587</v>
      </c>
      <c r="F41" s="107">
        <v>53333</v>
      </c>
      <c r="G41" s="562">
        <v>39367</v>
      </c>
      <c r="H41" s="112">
        <v>18880</v>
      </c>
      <c r="I41" s="112">
        <v>5773</v>
      </c>
      <c r="J41" s="107">
        <v>64020</v>
      </c>
      <c r="L41" s="90"/>
      <c r="M41" s="90"/>
    </row>
    <row r="42" spans="2:13" ht="15" x14ac:dyDescent="0.25">
      <c r="B42" s="502" t="s">
        <v>784</v>
      </c>
      <c r="C42" s="112">
        <v>23357</v>
      </c>
      <c r="D42" s="112">
        <v>13425</v>
      </c>
      <c r="E42" s="112">
        <v>8738</v>
      </c>
      <c r="F42" s="107">
        <v>45520</v>
      </c>
      <c r="G42" s="562">
        <v>32668</v>
      </c>
      <c r="H42" s="112">
        <v>13219</v>
      </c>
      <c r="I42" s="112">
        <v>7538</v>
      </c>
      <c r="J42" s="107">
        <v>53425</v>
      </c>
      <c r="L42" s="90"/>
      <c r="M42" s="90"/>
    </row>
    <row r="43" spans="2:13" ht="15" x14ac:dyDescent="0.25">
      <c r="B43" s="502" t="s">
        <v>785</v>
      </c>
      <c r="C43" s="112">
        <v>35936</v>
      </c>
      <c r="D43" s="112">
        <v>19051</v>
      </c>
      <c r="E43" s="112">
        <v>7306</v>
      </c>
      <c r="F43" s="107">
        <v>62293</v>
      </c>
      <c r="G43" s="562">
        <v>47656</v>
      </c>
      <c r="H43" s="112">
        <v>19679</v>
      </c>
      <c r="I43" s="112">
        <v>6161</v>
      </c>
      <c r="J43" s="107">
        <v>73496</v>
      </c>
      <c r="L43" s="90"/>
      <c r="M43" s="90"/>
    </row>
    <row r="44" spans="2:13" ht="15" x14ac:dyDescent="0.25">
      <c r="B44" s="502" t="s">
        <v>786</v>
      </c>
      <c r="C44" s="112">
        <v>3307</v>
      </c>
      <c r="D44" s="112">
        <v>3712</v>
      </c>
      <c r="E44" s="112">
        <v>706</v>
      </c>
      <c r="F44" s="107">
        <v>7725</v>
      </c>
      <c r="G44" s="562">
        <v>6087</v>
      </c>
      <c r="H44" s="112">
        <v>5617</v>
      </c>
      <c r="I44" s="112">
        <v>1260</v>
      </c>
      <c r="J44" s="107">
        <v>12964</v>
      </c>
    </row>
    <row r="45" spans="2:13" ht="15" x14ac:dyDescent="0.25">
      <c r="B45" s="502" t="s">
        <v>787</v>
      </c>
      <c r="C45" s="112">
        <v>0</v>
      </c>
      <c r="D45" s="112">
        <v>21</v>
      </c>
      <c r="E45" s="112">
        <v>0</v>
      </c>
      <c r="F45" s="107">
        <v>21</v>
      </c>
      <c r="G45" s="562">
        <v>0</v>
      </c>
      <c r="H45" s="112">
        <v>306</v>
      </c>
      <c r="I45" s="112">
        <v>0</v>
      </c>
      <c r="J45" s="107">
        <v>306</v>
      </c>
    </row>
    <row r="46" spans="2:13" ht="24.75" customHeight="1" x14ac:dyDescent="0.25">
      <c r="B46" s="145" t="s">
        <v>142</v>
      </c>
      <c r="C46" s="146">
        <v>550953</v>
      </c>
      <c r="D46" s="146">
        <v>489399</v>
      </c>
      <c r="E46" s="146">
        <v>127165</v>
      </c>
      <c r="F46" s="146">
        <v>1167517</v>
      </c>
      <c r="G46" s="563">
        <v>705384</v>
      </c>
      <c r="H46" s="146">
        <v>514349</v>
      </c>
      <c r="I46" s="146">
        <v>112605</v>
      </c>
      <c r="J46" s="146">
        <v>1332338</v>
      </c>
    </row>
    <row r="47" spans="2:13" ht="15" x14ac:dyDescent="0.25">
      <c r="B47" s="145" t="s">
        <v>143</v>
      </c>
      <c r="C47" s="529"/>
      <c r="D47" s="529"/>
      <c r="E47" s="529"/>
      <c r="F47" s="529"/>
      <c r="G47" s="530"/>
      <c r="H47" s="529"/>
      <c r="I47" s="529"/>
      <c r="J47" s="529"/>
    </row>
    <row r="48" spans="2:13" ht="15" x14ac:dyDescent="0.25">
      <c r="B48" s="502" t="s">
        <v>773</v>
      </c>
      <c r="C48" s="114">
        <v>203473</v>
      </c>
      <c r="D48" s="114">
        <v>126829</v>
      </c>
      <c r="E48" s="114">
        <v>37012</v>
      </c>
      <c r="F48" s="114">
        <v>367314</v>
      </c>
      <c r="G48" s="1142">
        <v>218208</v>
      </c>
      <c r="H48" s="114">
        <v>137832</v>
      </c>
      <c r="I48" s="114">
        <v>37057</v>
      </c>
      <c r="J48" s="114">
        <v>393097</v>
      </c>
    </row>
    <row r="49" spans="2:13" ht="15" x14ac:dyDescent="0.25">
      <c r="B49" s="502" t="s">
        <v>758</v>
      </c>
      <c r="C49" s="114">
        <v>26366</v>
      </c>
      <c r="D49" s="114">
        <v>13296</v>
      </c>
      <c r="E49" s="114">
        <v>5445</v>
      </c>
      <c r="F49" s="114">
        <v>45107</v>
      </c>
      <c r="G49" s="1142">
        <v>25670</v>
      </c>
      <c r="H49" s="114">
        <v>12547</v>
      </c>
      <c r="I49" s="114">
        <v>5710</v>
      </c>
      <c r="J49" s="114">
        <v>43927</v>
      </c>
    </row>
    <row r="50" spans="2:13" ht="15" x14ac:dyDescent="0.25">
      <c r="B50" s="502" t="s">
        <v>774</v>
      </c>
      <c r="C50" s="114">
        <v>23837</v>
      </c>
      <c r="D50" s="114">
        <v>17243</v>
      </c>
      <c r="E50" s="114">
        <v>2469</v>
      </c>
      <c r="F50" s="114">
        <v>43549</v>
      </c>
      <c r="G50" s="1142">
        <v>24194</v>
      </c>
      <c r="H50" s="114">
        <v>14571</v>
      </c>
      <c r="I50" s="114">
        <v>2172</v>
      </c>
      <c r="J50" s="114">
        <v>40937</v>
      </c>
    </row>
    <row r="51" spans="2:13" ht="15" x14ac:dyDescent="0.25">
      <c r="B51" s="502" t="s">
        <v>775</v>
      </c>
      <c r="C51" s="114">
        <v>359665</v>
      </c>
      <c r="D51" s="114">
        <v>251178</v>
      </c>
      <c r="E51" s="114">
        <v>110359</v>
      </c>
      <c r="F51" s="114">
        <v>721202</v>
      </c>
      <c r="G51" s="1142">
        <v>380428</v>
      </c>
      <c r="H51" s="114">
        <v>241860</v>
      </c>
      <c r="I51" s="114">
        <v>83024</v>
      </c>
      <c r="J51" s="114">
        <v>705312</v>
      </c>
    </row>
    <row r="52" spans="2:13" ht="15" x14ac:dyDescent="0.25">
      <c r="B52" s="502" t="s">
        <v>776</v>
      </c>
      <c r="C52" s="114">
        <v>8391</v>
      </c>
      <c r="D52" s="114">
        <v>5842</v>
      </c>
      <c r="E52" s="114">
        <v>553</v>
      </c>
      <c r="F52" s="114">
        <v>14786</v>
      </c>
      <c r="G52" s="1142">
        <v>9066</v>
      </c>
      <c r="H52" s="114">
        <v>4599</v>
      </c>
      <c r="I52" s="114">
        <v>889</v>
      </c>
      <c r="J52" s="114">
        <v>14554</v>
      </c>
    </row>
    <row r="53" spans="2:13" ht="15" x14ac:dyDescent="0.25">
      <c r="B53" s="502" t="s">
        <v>19</v>
      </c>
      <c r="C53" s="114">
        <v>171144</v>
      </c>
      <c r="D53" s="114">
        <v>483217</v>
      </c>
      <c r="E53" s="114">
        <v>56621</v>
      </c>
      <c r="F53" s="114">
        <v>710982</v>
      </c>
      <c r="G53" s="1142">
        <v>200308</v>
      </c>
      <c r="H53" s="114">
        <v>474750</v>
      </c>
      <c r="I53" s="114">
        <v>51457</v>
      </c>
      <c r="J53" s="114">
        <v>726515</v>
      </c>
    </row>
    <row r="54" spans="2:13" ht="15" x14ac:dyDescent="0.25">
      <c r="B54" s="502" t="s">
        <v>777</v>
      </c>
      <c r="C54" s="114">
        <v>349309</v>
      </c>
      <c r="D54" s="114">
        <v>203562</v>
      </c>
      <c r="E54" s="114">
        <v>45774</v>
      </c>
      <c r="F54" s="114">
        <v>598645</v>
      </c>
      <c r="G54" s="1142">
        <v>397469</v>
      </c>
      <c r="H54" s="114">
        <v>207913</v>
      </c>
      <c r="I54" s="114">
        <v>37823</v>
      </c>
      <c r="J54" s="114">
        <v>643205</v>
      </c>
    </row>
    <row r="55" spans="2:13" ht="15" x14ac:dyDescent="0.25">
      <c r="B55" s="502" t="s">
        <v>778</v>
      </c>
      <c r="C55" s="114">
        <v>105225</v>
      </c>
      <c r="D55" s="114">
        <v>49986</v>
      </c>
      <c r="E55" s="114">
        <v>34217</v>
      </c>
      <c r="F55" s="114">
        <v>189428</v>
      </c>
      <c r="G55" s="1142">
        <v>122842</v>
      </c>
      <c r="H55" s="114">
        <v>55939</v>
      </c>
      <c r="I55" s="114">
        <v>28355</v>
      </c>
      <c r="J55" s="114">
        <v>207136</v>
      </c>
    </row>
    <row r="56" spans="2:13" ht="15" x14ac:dyDescent="0.25">
      <c r="B56" s="502" t="s">
        <v>779</v>
      </c>
      <c r="C56" s="114">
        <v>167687</v>
      </c>
      <c r="D56" s="114">
        <v>247358</v>
      </c>
      <c r="E56" s="114">
        <v>122310</v>
      </c>
      <c r="F56" s="114">
        <v>537355</v>
      </c>
      <c r="G56" s="1142">
        <v>196386</v>
      </c>
      <c r="H56" s="114">
        <v>240189</v>
      </c>
      <c r="I56" s="114">
        <v>82601</v>
      </c>
      <c r="J56" s="114">
        <v>519176</v>
      </c>
    </row>
    <row r="57" spans="2:13" ht="15" x14ac:dyDescent="0.25">
      <c r="B57" s="502" t="s">
        <v>780</v>
      </c>
      <c r="C57" s="114">
        <v>30156</v>
      </c>
      <c r="D57" s="114">
        <v>36086</v>
      </c>
      <c r="E57" s="114">
        <v>6553</v>
      </c>
      <c r="F57" s="114">
        <v>72795</v>
      </c>
      <c r="G57" s="1142">
        <v>30922</v>
      </c>
      <c r="H57" s="114">
        <v>38169</v>
      </c>
      <c r="I57" s="114">
        <v>6601</v>
      </c>
      <c r="J57" s="114">
        <v>75692</v>
      </c>
    </row>
    <row r="58" spans="2:13" ht="15" x14ac:dyDescent="0.25">
      <c r="B58" s="502" t="s">
        <v>781</v>
      </c>
      <c r="C58" s="114">
        <v>261675</v>
      </c>
      <c r="D58" s="114">
        <v>265035</v>
      </c>
      <c r="E58" s="114">
        <v>58881</v>
      </c>
      <c r="F58" s="114">
        <v>585591</v>
      </c>
      <c r="G58" s="1142">
        <v>342001</v>
      </c>
      <c r="H58" s="114">
        <v>255045</v>
      </c>
      <c r="I58" s="114">
        <v>54957</v>
      </c>
      <c r="J58" s="114">
        <v>652003</v>
      </c>
    </row>
    <row r="59" spans="2:13" ht="15" x14ac:dyDescent="0.25">
      <c r="B59" s="502" t="s">
        <v>782</v>
      </c>
      <c r="C59" s="114">
        <v>99986</v>
      </c>
      <c r="D59" s="114">
        <v>68413</v>
      </c>
      <c r="E59" s="114">
        <v>28435</v>
      </c>
      <c r="F59" s="114">
        <v>196834</v>
      </c>
      <c r="G59" s="1142">
        <v>105972</v>
      </c>
      <c r="H59" s="114">
        <v>71251</v>
      </c>
      <c r="I59" s="114">
        <v>27088</v>
      </c>
      <c r="J59" s="114">
        <v>204311</v>
      </c>
      <c r="L59" s="90"/>
      <c r="M59" s="90"/>
    </row>
    <row r="60" spans="2:13" ht="15" x14ac:dyDescent="0.25">
      <c r="B60" s="502" t="s">
        <v>783</v>
      </c>
      <c r="C60" s="114">
        <v>99334</v>
      </c>
      <c r="D60" s="114">
        <v>44599</v>
      </c>
      <c r="E60" s="114">
        <v>17393</v>
      </c>
      <c r="F60" s="114">
        <v>161326</v>
      </c>
      <c r="G60" s="1142">
        <v>108224</v>
      </c>
      <c r="H60" s="114">
        <v>47365</v>
      </c>
      <c r="I60" s="114">
        <v>16514</v>
      </c>
      <c r="J60" s="114">
        <v>172103</v>
      </c>
      <c r="L60" s="90"/>
      <c r="M60" s="90"/>
    </row>
    <row r="61" spans="2:13" ht="15" x14ac:dyDescent="0.25">
      <c r="B61" s="502" t="s">
        <v>784</v>
      </c>
      <c r="C61" s="114">
        <v>54249</v>
      </c>
      <c r="D61" s="114">
        <v>25449</v>
      </c>
      <c r="E61" s="114">
        <v>22410</v>
      </c>
      <c r="F61" s="114">
        <v>102108</v>
      </c>
      <c r="G61" s="1142">
        <v>70682</v>
      </c>
      <c r="H61" s="114">
        <v>25072</v>
      </c>
      <c r="I61" s="114">
        <v>18811</v>
      </c>
      <c r="J61" s="114">
        <v>114565</v>
      </c>
      <c r="L61" s="90"/>
      <c r="M61" s="90"/>
    </row>
    <row r="62" spans="2:13" ht="15" x14ac:dyDescent="0.25">
      <c r="B62" s="502" t="s">
        <v>785</v>
      </c>
      <c r="C62" s="114">
        <v>115906</v>
      </c>
      <c r="D62" s="114">
        <v>55648</v>
      </c>
      <c r="E62" s="114">
        <v>28677</v>
      </c>
      <c r="F62" s="114">
        <v>200231</v>
      </c>
      <c r="G62" s="1142">
        <v>135648</v>
      </c>
      <c r="H62" s="114">
        <v>58448</v>
      </c>
      <c r="I62" s="114">
        <v>22731</v>
      </c>
      <c r="J62" s="114">
        <v>216827</v>
      </c>
      <c r="L62" s="90"/>
      <c r="M62" s="90"/>
    </row>
    <row r="63" spans="2:13" ht="15" x14ac:dyDescent="0.25">
      <c r="B63" s="502" t="s">
        <v>786</v>
      </c>
      <c r="C63" s="114">
        <v>8493</v>
      </c>
      <c r="D63" s="114">
        <v>9882</v>
      </c>
      <c r="E63" s="114">
        <v>2487</v>
      </c>
      <c r="F63" s="114">
        <v>20862</v>
      </c>
      <c r="G63" s="1142">
        <v>12974</v>
      </c>
      <c r="H63" s="114">
        <v>12313</v>
      </c>
      <c r="I63" s="114">
        <v>2863</v>
      </c>
      <c r="J63" s="114">
        <v>28150</v>
      </c>
    </row>
    <row r="64" spans="2:13" ht="15" x14ac:dyDescent="0.25">
      <c r="B64" s="502" t="s">
        <v>787</v>
      </c>
      <c r="C64" s="114">
        <v>2</v>
      </c>
      <c r="D64" s="114">
        <v>99</v>
      </c>
      <c r="E64" s="114">
        <v>12</v>
      </c>
      <c r="F64" s="114">
        <v>113</v>
      </c>
      <c r="G64" s="1142">
        <v>2</v>
      </c>
      <c r="H64" s="114">
        <v>647</v>
      </c>
      <c r="I64" s="114">
        <v>0</v>
      </c>
      <c r="J64" s="114">
        <v>649</v>
      </c>
    </row>
    <row r="65" spans="2:13" ht="27.75" customHeight="1" x14ac:dyDescent="0.25">
      <c r="B65" s="145" t="s">
        <v>127</v>
      </c>
      <c r="C65" s="146">
        <v>2084898</v>
      </c>
      <c r="D65" s="146">
        <v>1903722</v>
      </c>
      <c r="E65" s="146">
        <v>579608</v>
      </c>
      <c r="F65" s="146">
        <v>4568228</v>
      </c>
      <c r="G65" s="563">
        <v>2380996</v>
      </c>
      <c r="H65" s="146">
        <v>1898510</v>
      </c>
      <c r="I65" s="146">
        <v>478653</v>
      </c>
      <c r="J65" s="146">
        <v>4758159</v>
      </c>
    </row>
    <row r="66" spans="2:13" ht="15" x14ac:dyDescent="0.25">
      <c r="B66" s="145" t="s">
        <v>144</v>
      </c>
      <c r="C66" s="529"/>
      <c r="D66" s="529"/>
      <c r="E66" s="529"/>
      <c r="F66" s="529"/>
      <c r="G66" s="530"/>
      <c r="H66" s="529"/>
      <c r="I66" s="529"/>
      <c r="J66" s="529"/>
    </row>
    <row r="67" spans="2:13" ht="15" customHeight="1" x14ac:dyDescent="0.25">
      <c r="B67" s="502" t="s">
        <v>773</v>
      </c>
      <c r="C67" s="112">
        <v>2971</v>
      </c>
      <c r="D67" s="112">
        <v>2920</v>
      </c>
      <c r="E67" s="112">
        <v>1068</v>
      </c>
      <c r="F67" s="107">
        <v>6959</v>
      </c>
      <c r="G67" s="532">
        <v>5342</v>
      </c>
      <c r="H67" s="531">
        <v>2384</v>
      </c>
      <c r="I67" s="531">
        <v>597</v>
      </c>
      <c r="J67" s="107">
        <v>8323</v>
      </c>
    </row>
    <row r="68" spans="2:13" ht="15" customHeight="1" x14ac:dyDescent="0.25">
      <c r="B68" s="502" t="s">
        <v>758</v>
      </c>
      <c r="C68" s="112">
        <v>1194</v>
      </c>
      <c r="D68" s="112">
        <v>1802</v>
      </c>
      <c r="E68" s="112">
        <v>847</v>
      </c>
      <c r="F68" s="107">
        <v>3843</v>
      </c>
      <c r="G68" s="532">
        <v>1607</v>
      </c>
      <c r="H68" s="531">
        <v>1526</v>
      </c>
      <c r="I68" s="531">
        <v>698</v>
      </c>
      <c r="J68" s="107">
        <v>3831</v>
      </c>
    </row>
    <row r="69" spans="2:13" ht="15" customHeight="1" x14ac:dyDescent="0.25">
      <c r="B69" s="502" t="s">
        <v>774</v>
      </c>
      <c r="C69" s="112">
        <v>1321</v>
      </c>
      <c r="D69" s="112">
        <v>1619</v>
      </c>
      <c r="E69" s="112">
        <v>268</v>
      </c>
      <c r="F69" s="107">
        <v>3208</v>
      </c>
      <c r="G69" s="532">
        <v>1974</v>
      </c>
      <c r="H69" s="531">
        <v>1127</v>
      </c>
      <c r="I69" s="531">
        <v>249</v>
      </c>
      <c r="J69" s="107">
        <v>3350</v>
      </c>
    </row>
    <row r="70" spans="2:13" ht="15" customHeight="1" x14ac:dyDescent="0.25">
      <c r="B70" s="502" t="s">
        <v>775</v>
      </c>
      <c r="C70" s="112">
        <v>16151</v>
      </c>
      <c r="D70" s="112">
        <v>18082</v>
      </c>
      <c r="E70" s="112">
        <v>7374</v>
      </c>
      <c r="F70" s="107">
        <v>41607</v>
      </c>
      <c r="G70" s="532">
        <v>17693</v>
      </c>
      <c r="H70" s="531">
        <v>19841</v>
      </c>
      <c r="I70" s="531">
        <v>4283</v>
      </c>
      <c r="J70" s="107">
        <v>41817</v>
      </c>
    </row>
    <row r="71" spans="2:13" ht="15" customHeight="1" x14ac:dyDescent="0.25">
      <c r="B71" s="502" t="s">
        <v>776</v>
      </c>
      <c r="C71" s="112">
        <v>547</v>
      </c>
      <c r="D71" s="112">
        <v>479</v>
      </c>
      <c r="E71" s="112">
        <v>269</v>
      </c>
      <c r="F71" s="107">
        <v>1295</v>
      </c>
      <c r="G71" s="532">
        <v>670</v>
      </c>
      <c r="H71" s="531">
        <v>50</v>
      </c>
      <c r="I71" s="531">
        <v>0</v>
      </c>
      <c r="J71" s="107">
        <v>720</v>
      </c>
    </row>
    <row r="72" spans="2:13" ht="15" customHeight="1" x14ac:dyDescent="0.25">
      <c r="B72" s="502" t="s">
        <v>19</v>
      </c>
      <c r="C72" s="112">
        <v>2636</v>
      </c>
      <c r="D72" s="112">
        <v>17839</v>
      </c>
      <c r="E72" s="112">
        <v>649</v>
      </c>
      <c r="F72" s="107">
        <v>21124</v>
      </c>
      <c r="G72" s="532">
        <v>2867</v>
      </c>
      <c r="H72" s="531">
        <v>16998</v>
      </c>
      <c r="I72" s="531">
        <v>489</v>
      </c>
      <c r="J72" s="107">
        <v>20354</v>
      </c>
    </row>
    <row r="73" spans="2:13" ht="15" customHeight="1" x14ac:dyDescent="0.25">
      <c r="B73" s="502" t="s">
        <v>777</v>
      </c>
      <c r="C73" s="112">
        <v>16179</v>
      </c>
      <c r="D73" s="112">
        <v>8315</v>
      </c>
      <c r="E73" s="112">
        <v>726</v>
      </c>
      <c r="F73" s="107">
        <v>25220</v>
      </c>
      <c r="G73" s="532">
        <v>24085</v>
      </c>
      <c r="H73" s="531">
        <v>10497</v>
      </c>
      <c r="I73" s="531">
        <v>703</v>
      </c>
      <c r="J73" s="107">
        <v>35285</v>
      </c>
    </row>
    <row r="74" spans="2:13" ht="15" customHeight="1" x14ac:dyDescent="0.25">
      <c r="B74" s="502" t="s">
        <v>778</v>
      </c>
      <c r="C74" s="112">
        <v>5087</v>
      </c>
      <c r="D74" s="112">
        <v>2057</v>
      </c>
      <c r="E74" s="112">
        <v>638</v>
      </c>
      <c r="F74" s="107">
        <v>7782</v>
      </c>
      <c r="G74" s="532">
        <v>6120</v>
      </c>
      <c r="H74" s="531">
        <v>2115</v>
      </c>
      <c r="I74" s="531">
        <v>418</v>
      </c>
      <c r="J74" s="107">
        <v>8653</v>
      </c>
    </row>
    <row r="75" spans="2:13" ht="15" customHeight="1" x14ac:dyDescent="0.25">
      <c r="B75" s="502" t="s">
        <v>779</v>
      </c>
      <c r="C75" s="112">
        <v>5925</v>
      </c>
      <c r="D75" s="112">
        <v>8158</v>
      </c>
      <c r="E75" s="112">
        <v>3563</v>
      </c>
      <c r="F75" s="107">
        <v>17646</v>
      </c>
      <c r="G75" s="532">
        <v>9206</v>
      </c>
      <c r="H75" s="531">
        <v>8478</v>
      </c>
      <c r="I75" s="531">
        <v>1352</v>
      </c>
      <c r="J75" s="107">
        <v>19036</v>
      </c>
    </row>
    <row r="76" spans="2:13" ht="15" customHeight="1" x14ac:dyDescent="0.25">
      <c r="B76" s="502" t="s">
        <v>780</v>
      </c>
      <c r="C76" s="112">
        <v>3655</v>
      </c>
      <c r="D76" s="112">
        <v>2250</v>
      </c>
      <c r="E76" s="112">
        <v>557</v>
      </c>
      <c r="F76" s="107">
        <v>6462</v>
      </c>
      <c r="G76" s="532">
        <v>7195</v>
      </c>
      <c r="H76" s="531">
        <v>3111</v>
      </c>
      <c r="I76" s="531">
        <v>118</v>
      </c>
      <c r="J76" s="107">
        <v>10424</v>
      </c>
    </row>
    <row r="77" spans="2:13" ht="15" x14ac:dyDescent="0.25">
      <c r="B77" s="502" t="s">
        <v>781</v>
      </c>
      <c r="C77" s="112">
        <v>12740</v>
      </c>
      <c r="D77" s="112">
        <v>9439</v>
      </c>
      <c r="E77" s="112">
        <v>1328</v>
      </c>
      <c r="F77" s="107">
        <v>23507</v>
      </c>
      <c r="G77" s="532">
        <v>14900</v>
      </c>
      <c r="H77" s="531">
        <v>8864</v>
      </c>
      <c r="I77" s="531">
        <v>1197</v>
      </c>
      <c r="J77" s="107">
        <v>24961</v>
      </c>
    </row>
    <row r="78" spans="2:13" ht="15" x14ac:dyDescent="0.25">
      <c r="B78" s="502" t="s">
        <v>782</v>
      </c>
      <c r="C78" s="112">
        <v>26685</v>
      </c>
      <c r="D78" s="112">
        <v>9316</v>
      </c>
      <c r="E78" s="112">
        <v>2035</v>
      </c>
      <c r="F78" s="107">
        <v>38036</v>
      </c>
      <c r="G78" s="532">
        <v>31219</v>
      </c>
      <c r="H78" s="531">
        <v>9070</v>
      </c>
      <c r="I78" s="531">
        <v>3285</v>
      </c>
      <c r="J78" s="107">
        <v>43574</v>
      </c>
    </row>
    <row r="79" spans="2:13" ht="15" x14ac:dyDescent="0.25">
      <c r="B79" s="502" t="s">
        <v>783</v>
      </c>
      <c r="C79" s="112">
        <v>17536</v>
      </c>
      <c r="D79" s="112">
        <v>3987</v>
      </c>
      <c r="E79" s="112">
        <v>931</v>
      </c>
      <c r="F79" s="107">
        <v>22454</v>
      </c>
      <c r="G79" s="532">
        <v>22144</v>
      </c>
      <c r="H79" s="531">
        <v>4243</v>
      </c>
      <c r="I79" s="531">
        <v>839</v>
      </c>
      <c r="J79" s="107">
        <v>27226</v>
      </c>
      <c r="L79" s="90"/>
      <c r="M79" s="90"/>
    </row>
    <row r="80" spans="2:13" ht="15" x14ac:dyDescent="0.25">
      <c r="B80" s="502" t="s">
        <v>784</v>
      </c>
      <c r="C80" s="112">
        <v>11348</v>
      </c>
      <c r="D80" s="112">
        <v>2824</v>
      </c>
      <c r="E80" s="112">
        <v>1273</v>
      </c>
      <c r="F80" s="107">
        <v>15445</v>
      </c>
      <c r="G80" s="532">
        <v>13403</v>
      </c>
      <c r="H80" s="531">
        <v>3643</v>
      </c>
      <c r="I80" s="531">
        <v>977</v>
      </c>
      <c r="J80" s="107">
        <v>18023</v>
      </c>
      <c r="L80" s="90"/>
      <c r="M80" s="90"/>
    </row>
    <row r="81" spans="2:13" ht="15" x14ac:dyDescent="0.25">
      <c r="B81" s="502" t="s">
        <v>785</v>
      </c>
      <c r="C81" s="112">
        <v>11783</v>
      </c>
      <c r="D81" s="112">
        <v>1595</v>
      </c>
      <c r="E81" s="112">
        <v>403</v>
      </c>
      <c r="F81" s="107">
        <v>13781</v>
      </c>
      <c r="G81" s="532">
        <v>13703</v>
      </c>
      <c r="H81" s="531">
        <v>2441</v>
      </c>
      <c r="I81" s="531">
        <v>191</v>
      </c>
      <c r="J81" s="107">
        <v>16335</v>
      </c>
      <c r="L81" s="90"/>
      <c r="M81" s="90"/>
    </row>
    <row r="82" spans="2:13" ht="15" x14ac:dyDescent="0.25">
      <c r="B82" s="502" t="s">
        <v>786</v>
      </c>
      <c r="C82" s="112">
        <v>489</v>
      </c>
      <c r="D82" s="112">
        <v>71</v>
      </c>
      <c r="E82" s="112">
        <v>12</v>
      </c>
      <c r="F82" s="107">
        <v>572</v>
      </c>
      <c r="G82" s="532">
        <v>118</v>
      </c>
      <c r="H82" s="531">
        <v>67</v>
      </c>
      <c r="I82" s="531">
        <v>0</v>
      </c>
      <c r="J82" s="107">
        <v>185</v>
      </c>
      <c r="L82" s="90"/>
      <c r="M82" s="90"/>
    </row>
    <row r="83" spans="2:13" ht="15" x14ac:dyDescent="0.25">
      <c r="B83" s="502" t="s">
        <v>787</v>
      </c>
      <c r="C83" s="112">
        <v>0</v>
      </c>
      <c r="D83" s="112">
        <v>0</v>
      </c>
      <c r="E83" s="112">
        <v>0</v>
      </c>
      <c r="F83" s="107">
        <v>0</v>
      </c>
      <c r="G83" s="532">
        <v>0</v>
      </c>
      <c r="H83" s="531">
        <v>0</v>
      </c>
      <c r="I83" s="531">
        <v>0</v>
      </c>
      <c r="J83" s="107">
        <v>0</v>
      </c>
    </row>
    <row r="84" spans="2:13" ht="25.5" customHeight="1" x14ac:dyDescent="0.25">
      <c r="B84" s="145" t="s">
        <v>128</v>
      </c>
      <c r="C84" s="146">
        <v>136247</v>
      </c>
      <c r="D84" s="146">
        <v>90753</v>
      </c>
      <c r="E84" s="146">
        <v>21941</v>
      </c>
      <c r="F84" s="146">
        <v>248941</v>
      </c>
      <c r="G84" s="563">
        <v>172246</v>
      </c>
      <c r="H84" s="146">
        <v>94455</v>
      </c>
      <c r="I84" s="146">
        <v>15396</v>
      </c>
      <c r="J84" s="146">
        <v>282097</v>
      </c>
    </row>
    <row r="85" spans="2:13" ht="24.75" customHeight="1" x14ac:dyDescent="0.2">
      <c r="B85" s="1703" t="s">
        <v>145</v>
      </c>
      <c r="C85" s="1703"/>
      <c r="D85" s="1703"/>
      <c r="E85" s="1703"/>
      <c r="F85" s="1703"/>
      <c r="G85" s="1703"/>
      <c r="H85" s="1703"/>
      <c r="I85" s="1703"/>
      <c r="J85" s="1703"/>
    </row>
    <row r="86" spans="2:13" ht="19.5" customHeight="1" x14ac:dyDescent="0.2">
      <c r="B86" s="1704"/>
      <c r="C86" s="1704"/>
      <c r="D86" s="1704"/>
      <c r="E86" s="1704"/>
      <c r="F86" s="1704"/>
      <c r="G86" s="1704"/>
      <c r="H86" s="1704"/>
      <c r="I86" s="1704"/>
      <c r="J86" s="1704"/>
    </row>
    <row r="87" spans="2:13" ht="27.75" customHeight="1" x14ac:dyDescent="0.2">
      <c r="B87" s="1704"/>
      <c r="C87" s="1704"/>
      <c r="D87" s="1704"/>
      <c r="E87" s="1704"/>
      <c r="F87" s="1704"/>
      <c r="G87" s="1704"/>
      <c r="H87" s="1704"/>
      <c r="I87" s="1704"/>
      <c r="J87" s="1704"/>
    </row>
    <row r="88" spans="2:13" x14ac:dyDescent="0.2">
      <c r="B88" s="1704"/>
      <c r="C88" s="1704"/>
      <c r="D88" s="1704"/>
      <c r="E88" s="1704"/>
      <c r="F88" s="1704"/>
      <c r="G88" s="1704"/>
      <c r="H88" s="1704"/>
      <c r="I88" s="1704"/>
      <c r="J88" s="1704"/>
    </row>
    <row r="90" spans="2:13" x14ac:dyDescent="0.2">
      <c r="C90" s="90"/>
      <c r="D90" s="90"/>
      <c r="E90" s="90"/>
      <c r="F90" s="90"/>
    </row>
  </sheetData>
  <mergeCells count="12">
    <mergeCell ref="B85:J85"/>
    <mergeCell ref="B86:J86"/>
    <mergeCell ref="B87:J87"/>
    <mergeCell ref="B88:J88"/>
    <mergeCell ref="B2:J2"/>
    <mergeCell ref="B3:J3"/>
    <mergeCell ref="B4:J4"/>
    <mergeCell ref="C6:F6"/>
    <mergeCell ref="G6:J6"/>
    <mergeCell ref="B7:B8"/>
    <mergeCell ref="C7:F7"/>
    <mergeCell ref="G7:J7"/>
  </mergeCells>
  <hyperlinks>
    <hyperlink ref="K2" location="'Indice Total '!A61" display="Volver"/>
  </hyperlink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workbookViewId="0"/>
  </sheetViews>
  <sheetFormatPr baseColWidth="10" defaultRowHeight="12.75" x14ac:dyDescent="0.2"/>
  <cols>
    <col min="1" max="1" width="22.5703125" style="992" customWidth="1"/>
    <col min="2" max="2" width="55.85546875" style="992" customWidth="1"/>
    <col min="3" max="10" width="11.42578125" style="992"/>
    <col min="11" max="11" width="12.28515625" style="992" customWidth="1"/>
    <col min="12" max="16384" width="11.42578125" style="992"/>
  </cols>
  <sheetData>
    <row r="1" spans="2:11" ht="42" customHeight="1" x14ac:dyDescent="0.2">
      <c r="G1" s="1"/>
    </row>
    <row r="2" spans="2:11" ht="29.25" customHeight="1" x14ac:dyDescent="0.25">
      <c r="B2" s="1599" t="s">
        <v>721</v>
      </c>
      <c r="C2" s="1599"/>
      <c r="D2" s="1599"/>
      <c r="E2" s="1599"/>
      <c r="F2" s="1599"/>
      <c r="G2" s="1" t="s">
        <v>2</v>
      </c>
    </row>
    <row r="3" spans="2:11" ht="57.75" customHeight="1" x14ac:dyDescent="0.25">
      <c r="B3" s="1639" t="s">
        <v>835</v>
      </c>
      <c r="C3" s="1639"/>
      <c r="D3" s="1639"/>
      <c r="E3" s="1639"/>
      <c r="F3" s="1639"/>
    </row>
    <row r="4" spans="2:11" ht="16.5" thickBot="1" x14ac:dyDescent="0.3">
      <c r="B4" s="149">
        <v>2015</v>
      </c>
      <c r="C4" s="76"/>
      <c r="D4" s="76"/>
      <c r="E4" s="76"/>
      <c r="F4" s="76"/>
    </row>
    <row r="5" spans="2:11" ht="15.75" x14ac:dyDescent="0.25">
      <c r="B5" s="445"/>
      <c r="C5" s="446"/>
      <c r="D5" s="446"/>
      <c r="E5" s="446"/>
      <c r="F5" s="446"/>
    </row>
    <row r="6" spans="2:11" ht="15.75" x14ac:dyDescent="0.2">
      <c r="B6" s="1621" t="s">
        <v>151</v>
      </c>
      <c r="C6" s="1675" t="s">
        <v>14</v>
      </c>
      <c r="D6" s="1675"/>
      <c r="E6" s="1675"/>
      <c r="F6" s="1621" t="s">
        <v>18</v>
      </c>
    </row>
    <row r="7" spans="2:11" ht="15" x14ac:dyDescent="0.2">
      <c r="B7" s="1621"/>
      <c r="C7" s="993" t="s">
        <v>15</v>
      </c>
      <c r="D7" s="993" t="s">
        <v>16</v>
      </c>
      <c r="E7" s="993" t="s">
        <v>17</v>
      </c>
      <c r="F7" s="1621"/>
    </row>
    <row r="8" spans="2:11" ht="27.75" customHeight="1" x14ac:dyDescent="0.25">
      <c r="B8" s="140" t="s">
        <v>139</v>
      </c>
      <c r="C8" s="150"/>
      <c r="D8" s="150"/>
      <c r="E8" s="150"/>
      <c r="F8" s="150"/>
    </row>
    <row r="9" spans="2:11" ht="15.75" x14ac:dyDescent="0.25">
      <c r="B9" s="125" t="s">
        <v>147</v>
      </c>
      <c r="C9" s="533">
        <v>31.577321911632101</v>
      </c>
      <c r="D9" s="533">
        <v>26.252044153720359</v>
      </c>
      <c r="E9" s="533">
        <v>21.160509554140127</v>
      </c>
      <c r="F9" s="533">
        <v>27.241861937935401</v>
      </c>
      <c r="H9" s="601"/>
      <c r="I9" s="601"/>
      <c r="J9" s="601"/>
      <c r="K9" s="601"/>
    </row>
    <row r="10" spans="2:11" ht="15.75" x14ac:dyDescent="0.25">
      <c r="B10" s="125" t="s">
        <v>148</v>
      </c>
      <c r="C10" s="524">
        <v>24.501561134007744</v>
      </c>
      <c r="D10" s="524">
        <v>20.116970926301555</v>
      </c>
      <c r="E10" s="524">
        <v>17.146729309721721</v>
      </c>
      <c r="F10" s="524">
        <v>21.389690916836276</v>
      </c>
      <c r="H10" s="601"/>
      <c r="I10" s="601"/>
      <c r="J10" s="601"/>
      <c r="K10" s="601"/>
    </row>
    <row r="11" spans="2:11" ht="15.75" x14ac:dyDescent="0.25">
      <c r="B11" s="125" t="s">
        <v>50</v>
      </c>
      <c r="C11" s="524">
        <v>22.006457399103137</v>
      </c>
      <c r="D11" s="524">
        <v>17.303793493279738</v>
      </c>
      <c r="E11" s="524">
        <v>14.385374347069066</v>
      </c>
      <c r="F11" s="524">
        <v>18.984741908187011</v>
      </c>
      <c r="H11" s="601"/>
      <c r="I11" s="601"/>
      <c r="J11" s="601"/>
      <c r="K11" s="601"/>
    </row>
    <row r="12" spans="2:11" ht="15.75" x14ac:dyDescent="0.25">
      <c r="B12" s="125" t="s">
        <v>51</v>
      </c>
      <c r="C12" s="524">
        <v>20.177216941958108</v>
      </c>
      <c r="D12" s="524">
        <v>16.7162663423533</v>
      </c>
      <c r="E12" s="524">
        <v>13.731192334989354</v>
      </c>
      <c r="F12" s="524">
        <v>18.046143297908809</v>
      </c>
      <c r="H12" s="601"/>
      <c r="I12" s="601"/>
      <c r="J12" s="601"/>
      <c r="K12" s="601"/>
    </row>
    <row r="13" spans="2:11" ht="15.75" x14ac:dyDescent="0.25">
      <c r="B13" s="125" t="s">
        <v>52</v>
      </c>
      <c r="C13" s="524">
        <v>19.338782412626831</v>
      </c>
      <c r="D13" s="524">
        <v>16.979015201586254</v>
      </c>
      <c r="E13" s="524">
        <v>13.550280373831775</v>
      </c>
      <c r="F13" s="524">
        <v>17.457624976300323</v>
      </c>
      <c r="H13" s="601"/>
      <c r="I13" s="601"/>
      <c r="J13" s="601"/>
      <c r="K13" s="601"/>
    </row>
    <row r="14" spans="2:11" ht="15.75" x14ac:dyDescent="0.25">
      <c r="B14" s="125" t="s">
        <v>53</v>
      </c>
      <c r="C14" s="524">
        <v>17.741034778294015</v>
      </c>
      <c r="D14" s="524">
        <v>15.654194874274662</v>
      </c>
      <c r="E14" s="524">
        <v>14.773382398037413</v>
      </c>
      <c r="F14" s="524">
        <v>16.54992815297889</v>
      </c>
      <c r="H14" s="601"/>
      <c r="I14" s="601"/>
      <c r="J14" s="601"/>
      <c r="K14" s="601"/>
    </row>
    <row r="15" spans="2:11" ht="15.75" x14ac:dyDescent="0.25">
      <c r="B15" s="125" t="s">
        <v>54</v>
      </c>
      <c r="C15" s="524">
        <v>21.122699386503069</v>
      </c>
      <c r="D15" s="524">
        <v>24.607142857142858</v>
      </c>
      <c r="E15" s="524">
        <v>22.021276595744681</v>
      </c>
      <c r="F15" s="524">
        <v>23.2</v>
      </c>
      <c r="H15" s="601"/>
      <c r="I15" s="601"/>
      <c r="J15" s="601"/>
      <c r="K15" s="601"/>
    </row>
    <row r="16" spans="2:11" ht="22.5" customHeight="1" x14ac:dyDescent="0.25">
      <c r="B16" s="140" t="s">
        <v>140</v>
      </c>
      <c r="C16" s="534">
        <v>20.874697894605706</v>
      </c>
      <c r="D16" s="534">
        <v>18.36244361899708</v>
      </c>
      <c r="E16" s="534">
        <v>15.010579840892316</v>
      </c>
      <c r="F16" s="534">
        <v>19.028533182252438</v>
      </c>
      <c r="H16" s="601"/>
      <c r="I16" s="601"/>
      <c r="J16" s="601"/>
      <c r="K16" s="601"/>
    </row>
    <row r="17" spans="2:16" ht="28.5" customHeight="1" x14ac:dyDescent="0.25">
      <c r="B17" s="140" t="s">
        <v>141</v>
      </c>
      <c r="C17" s="534"/>
      <c r="D17" s="534"/>
      <c r="E17" s="534"/>
      <c r="F17" s="534"/>
      <c r="H17" s="601"/>
      <c r="I17" s="601"/>
      <c r="J17" s="601"/>
      <c r="K17" s="601"/>
    </row>
    <row r="18" spans="2:16" ht="15.75" x14ac:dyDescent="0.25">
      <c r="B18" s="125" t="s">
        <v>147</v>
      </c>
      <c r="C18" s="524">
        <v>45.149553571428569</v>
      </c>
      <c r="D18" s="524">
        <v>33.043889845094661</v>
      </c>
      <c r="E18" s="524">
        <v>28.044642857142858</v>
      </c>
      <c r="F18" s="524">
        <v>35.868176538908244</v>
      </c>
      <c r="H18" s="601"/>
      <c r="I18" s="601"/>
      <c r="J18" s="601"/>
      <c r="K18" s="601"/>
    </row>
    <row r="19" spans="2:16" ht="15.75" x14ac:dyDescent="0.25">
      <c r="B19" s="125" t="s">
        <v>148</v>
      </c>
      <c r="C19" s="524">
        <v>38.286662242866619</v>
      </c>
      <c r="D19" s="524">
        <v>30.796752856283824</v>
      </c>
      <c r="E19" s="524">
        <v>20.641393442622952</v>
      </c>
      <c r="F19" s="524">
        <v>32.527610716238385</v>
      </c>
      <c r="H19" s="601"/>
      <c r="I19" s="601"/>
      <c r="J19" s="601"/>
      <c r="K19" s="601"/>
    </row>
    <row r="20" spans="2:16" ht="15.75" x14ac:dyDescent="0.25">
      <c r="B20" s="125" t="s">
        <v>50</v>
      </c>
      <c r="C20" s="524">
        <v>31.798748435544432</v>
      </c>
      <c r="D20" s="524">
        <v>24.895063746322329</v>
      </c>
      <c r="E20" s="524">
        <v>18.09870848708487</v>
      </c>
      <c r="F20" s="524">
        <v>27.378840009830427</v>
      </c>
      <c r="H20" s="601"/>
      <c r="I20" s="601"/>
      <c r="J20" s="601"/>
      <c r="K20" s="601"/>
    </row>
    <row r="21" spans="2:16" ht="15.75" x14ac:dyDescent="0.25">
      <c r="B21" s="125" t="s">
        <v>51</v>
      </c>
      <c r="C21" s="524">
        <v>28.919765468291931</v>
      </c>
      <c r="D21" s="524">
        <v>22.371851851851851</v>
      </c>
      <c r="E21" s="524">
        <v>15.129795396419437</v>
      </c>
      <c r="F21" s="524">
        <v>24.808065779169929</v>
      </c>
      <c r="H21" s="601"/>
      <c r="I21" s="601"/>
      <c r="J21" s="601"/>
      <c r="K21" s="601"/>
    </row>
    <row r="22" spans="2:16" ht="15.75" x14ac:dyDescent="0.25">
      <c r="B22" s="125" t="s">
        <v>52</v>
      </c>
      <c r="C22" s="524">
        <v>27.194652406417113</v>
      </c>
      <c r="D22" s="524">
        <v>21.216907216494846</v>
      </c>
      <c r="E22" s="524">
        <v>15.329334787350055</v>
      </c>
      <c r="F22" s="524">
        <v>23.066373840897999</v>
      </c>
      <c r="H22" s="601"/>
      <c r="I22" s="601"/>
      <c r="J22" s="601"/>
      <c r="K22" s="601"/>
    </row>
    <row r="23" spans="2:16" ht="15.75" x14ac:dyDescent="0.25">
      <c r="B23" s="125" t="s">
        <v>53</v>
      </c>
      <c r="C23" s="524">
        <v>25.582808227321365</v>
      </c>
      <c r="D23" s="524">
        <v>20.280273568459165</v>
      </c>
      <c r="E23" s="524">
        <v>15.730190979276717</v>
      </c>
      <c r="F23" s="524">
        <v>22.102624256642478</v>
      </c>
    </row>
    <row r="24" spans="2:16" ht="15.75" x14ac:dyDescent="0.25">
      <c r="B24" s="125" t="s">
        <v>54</v>
      </c>
      <c r="C24" s="524">
        <v>29.088888888888889</v>
      </c>
      <c r="D24" s="524">
        <v>19.977777777777778</v>
      </c>
      <c r="E24" s="524">
        <v>24.875</v>
      </c>
      <c r="F24" s="524">
        <v>23.11888111888112</v>
      </c>
    </row>
    <row r="25" spans="2:16" ht="30" customHeight="1" x14ac:dyDescent="0.25">
      <c r="B25" s="140" t="s">
        <v>142</v>
      </c>
      <c r="C25" s="534">
        <v>29.220546810273405</v>
      </c>
      <c r="D25" s="534">
        <v>23.655843259899736</v>
      </c>
      <c r="E25" s="534">
        <v>16.692113845241625</v>
      </c>
      <c r="F25" s="534">
        <v>25.315662467460907</v>
      </c>
      <c r="H25" s="90"/>
      <c r="I25" s="90"/>
      <c r="J25" s="90"/>
      <c r="K25" s="90"/>
    </row>
    <row r="26" spans="2:16" ht="30" customHeight="1" x14ac:dyDescent="0.25">
      <c r="B26" s="140" t="s">
        <v>143</v>
      </c>
      <c r="C26" s="534"/>
      <c r="D26" s="534"/>
      <c r="E26" s="534"/>
      <c r="F26" s="534"/>
      <c r="H26" s="402"/>
      <c r="I26" s="402"/>
      <c r="J26" s="402"/>
      <c r="K26" s="402"/>
      <c r="P26" s="1"/>
    </row>
    <row r="27" spans="2:16" ht="15.75" x14ac:dyDescent="0.25">
      <c r="B27" s="125" t="s">
        <v>147</v>
      </c>
      <c r="C27" s="524">
        <v>33.858027006751691</v>
      </c>
      <c r="D27" s="524">
        <v>27.55566567558639</v>
      </c>
      <c r="E27" s="524">
        <v>22.020066889632108</v>
      </c>
      <c r="F27" s="524">
        <v>28.786471872725382</v>
      </c>
    </row>
    <row r="28" spans="2:16" ht="15.75" x14ac:dyDescent="0.25">
      <c r="B28" s="125" t="s">
        <v>148</v>
      </c>
      <c r="C28" s="524">
        <v>26.685095648517972</v>
      </c>
      <c r="D28" s="524">
        <v>21.595039946737682</v>
      </c>
      <c r="E28" s="524">
        <v>17.670660522273426</v>
      </c>
      <c r="F28" s="524">
        <v>23.033528343756306</v>
      </c>
    </row>
    <row r="29" spans="2:16" ht="15.75" x14ac:dyDescent="0.25">
      <c r="B29" s="125" t="s">
        <v>50</v>
      </c>
      <c r="C29" s="524">
        <v>23.89449806949807</v>
      </c>
      <c r="D29" s="524">
        <v>18.527211421948262</v>
      </c>
      <c r="E29" s="524">
        <v>15.029106029106028</v>
      </c>
      <c r="F29" s="524">
        <v>20.471253862558211</v>
      </c>
    </row>
    <row r="30" spans="2:16" ht="15.75" x14ac:dyDescent="0.25">
      <c r="B30" s="125" t="s">
        <v>51</v>
      </c>
      <c r="C30" s="524">
        <v>22.189664358018113</v>
      </c>
      <c r="D30" s="524">
        <v>17.978554558337269</v>
      </c>
      <c r="E30" s="524">
        <v>14.035</v>
      </c>
      <c r="F30" s="524">
        <v>19.573781512605041</v>
      </c>
    </row>
    <row r="31" spans="2:16" ht="15.75" x14ac:dyDescent="0.25">
      <c r="B31" s="125" t="s">
        <v>52</v>
      </c>
      <c r="C31" s="524">
        <v>21.564387435612563</v>
      </c>
      <c r="D31" s="524">
        <v>18.191341276394951</v>
      </c>
      <c r="E31" s="524">
        <v>14.00445434298441</v>
      </c>
      <c r="F31" s="524">
        <v>19.026900318616295</v>
      </c>
    </row>
    <row r="32" spans="2:16" ht="15.75" x14ac:dyDescent="0.25">
      <c r="B32" s="125" t="s">
        <v>53</v>
      </c>
      <c r="C32" s="524">
        <v>19.89790712884238</v>
      </c>
      <c r="D32" s="524">
        <v>17.091496187658848</v>
      </c>
      <c r="E32" s="524">
        <v>15.035511521763331</v>
      </c>
      <c r="F32" s="524">
        <v>18.151076080800454</v>
      </c>
    </row>
    <row r="33" spans="2:11" ht="15.75" x14ac:dyDescent="0.25">
      <c r="B33" s="125" t="s">
        <v>54</v>
      </c>
      <c r="C33" s="524">
        <v>22.846153846153847</v>
      </c>
      <c r="D33" s="524">
        <v>23.481081081081083</v>
      </c>
      <c r="E33" s="524">
        <v>22.436363636363637</v>
      </c>
      <c r="F33" s="524">
        <v>23.181674565560822</v>
      </c>
    </row>
    <row r="34" spans="2:11" ht="26.25" customHeight="1" x14ac:dyDescent="0.25">
      <c r="B34" s="140" t="s">
        <v>149</v>
      </c>
      <c r="C34" s="534">
        <v>22.804290776745521</v>
      </c>
      <c r="D34" s="534">
        <v>19.547481029210381</v>
      </c>
      <c r="E34" s="534">
        <v>15.374951818065014</v>
      </c>
      <c r="F34" s="534">
        <v>20.450686609502934</v>
      </c>
      <c r="H34" s="90"/>
      <c r="I34" s="90"/>
      <c r="J34" s="90"/>
      <c r="K34" s="90"/>
    </row>
    <row r="35" spans="2:11" ht="24" customHeight="1" x14ac:dyDescent="0.2">
      <c r="B35" s="1705" t="s">
        <v>150</v>
      </c>
      <c r="C35" s="1705"/>
      <c r="D35" s="1705"/>
      <c r="E35" s="1705"/>
      <c r="F35" s="1705"/>
      <c r="H35" s="402"/>
      <c r="I35" s="402"/>
      <c r="J35" s="402"/>
      <c r="K35" s="402"/>
    </row>
  </sheetData>
  <mergeCells count="6">
    <mergeCell ref="B35:F35"/>
    <mergeCell ref="B2:F2"/>
    <mergeCell ref="B3:F3"/>
    <mergeCell ref="B6:B7"/>
    <mergeCell ref="C6:E6"/>
    <mergeCell ref="F6:F7"/>
  </mergeCells>
  <hyperlinks>
    <hyperlink ref="G2" location="'Indice Total '!A61" display="Volver"/>
  </hyperlinks>
  <pageMargins left="0.7" right="0.7" top="0.75" bottom="0.75" header="0.3" footer="0.3"/>
  <pageSetup scale="66"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4"/>
  <sheetViews>
    <sheetView showGridLines="0" workbookViewId="0"/>
  </sheetViews>
  <sheetFormatPr baseColWidth="10" defaultRowHeight="12.75" x14ac:dyDescent="0.2"/>
  <cols>
    <col min="1" max="1" width="20.85546875" style="992" customWidth="1"/>
    <col min="2" max="2" width="55.85546875" style="992" customWidth="1"/>
    <col min="3" max="10" width="11.42578125" style="992"/>
    <col min="11" max="11" width="12.28515625" style="992" customWidth="1"/>
    <col min="12" max="16384" width="11.42578125" style="992"/>
  </cols>
  <sheetData>
    <row r="1" spans="2:11" ht="42" customHeight="1" x14ac:dyDescent="0.2"/>
    <row r="2" spans="2:11" ht="29.25" customHeight="1" x14ac:dyDescent="0.25">
      <c r="B2" s="1599" t="s">
        <v>722</v>
      </c>
      <c r="C2" s="1599"/>
      <c r="D2" s="1599"/>
      <c r="E2" s="1599"/>
      <c r="F2" s="1599"/>
      <c r="G2" s="1" t="s">
        <v>2</v>
      </c>
    </row>
    <row r="3" spans="2:11" ht="57.75" customHeight="1" x14ac:dyDescent="0.25">
      <c r="B3" s="1639" t="s">
        <v>836</v>
      </c>
      <c r="C3" s="1706"/>
      <c r="D3" s="1706"/>
      <c r="E3" s="1706"/>
      <c r="F3" s="1706"/>
    </row>
    <row r="4" spans="2:11" ht="16.5" thickBot="1" x14ac:dyDescent="0.3">
      <c r="B4" s="149">
        <v>2015</v>
      </c>
      <c r="C4" s="76"/>
      <c r="D4" s="76"/>
      <c r="E4" s="76"/>
      <c r="F4" s="76"/>
    </row>
    <row r="5" spans="2:11" ht="15.75" x14ac:dyDescent="0.25">
      <c r="B5" s="445"/>
      <c r="C5" s="446"/>
      <c r="D5" s="446"/>
      <c r="E5" s="446"/>
      <c r="F5" s="446"/>
    </row>
    <row r="6" spans="2:11" ht="15.75" x14ac:dyDescent="0.2">
      <c r="B6" s="1621" t="s">
        <v>151</v>
      </c>
      <c r="C6" s="1675" t="s">
        <v>14</v>
      </c>
      <c r="D6" s="1675"/>
      <c r="E6" s="1675"/>
      <c r="F6" s="1621" t="s">
        <v>18</v>
      </c>
    </row>
    <row r="7" spans="2:11" ht="15" x14ac:dyDescent="0.2">
      <c r="B7" s="1621"/>
      <c r="C7" s="993" t="s">
        <v>15</v>
      </c>
      <c r="D7" s="993" t="s">
        <v>16</v>
      </c>
      <c r="E7" s="993" t="s">
        <v>17</v>
      </c>
      <c r="F7" s="1621"/>
    </row>
    <row r="8" spans="2:11" ht="27.75" customHeight="1" x14ac:dyDescent="0.25">
      <c r="B8" s="140" t="s">
        <v>139</v>
      </c>
      <c r="C8" s="150"/>
      <c r="D8" s="150"/>
      <c r="E8" s="150"/>
      <c r="F8" s="150"/>
    </row>
    <row r="9" spans="2:11" ht="15.75" x14ac:dyDescent="0.25">
      <c r="B9" s="125" t="s">
        <v>147</v>
      </c>
      <c r="C9" s="566">
        <v>140077</v>
      </c>
      <c r="D9" s="566">
        <v>256850</v>
      </c>
      <c r="E9" s="566">
        <v>33222</v>
      </c>
      <c r="F9" s="566">
        <v>430149</v>
      </c>
    </row>
    <row r="10" spans="2:11" ht="15.75" x14ac:dyDescent="0.25">
      <c r="B10" s="125" t="s">
        <v>148</v>
      </c>
      <c r="C10" s="561">
        <v>196184</v>
      </c>
      <c r="D10" s="561">
        <v>208271</v>
      </c>
      <c r="E10" s="561">
        <v>47445</v>
      </c>
      <c r="F10" s="561">
        <v>451900</v>
      </c>
    </row>
    <row r="11" spans="2:11" ht="15.75" x14ac:dyDescent="0.25">
      <c r="B11" s="125" t="s">
        <v>50</v>
      </c>
      <c r="C11" s="561">
        <v>368058</v>
      </c>
      <c r="D11" s="561">
        <v>275511</v>
      </c>
      <c r="E11" s="561">
        <v>74358</v>
      </c>
      <c r="F11" s="561">
        <v>717927</v>
      </c>
    </row>
    <row r="12" spans="2:11" ht="15.75" x14ac:dyDescent="0.25">
      <c r="B12" s="125" t="s">
        <v>51</v>
      </c>
      <c r="C12" s="561">
        <v>437321</v>
      </c>
      <c r="D12" s="561">
        <v>274899</v>
      </c>
      <c r="E12" s="561">
        <v>77389</v>
      </c>
      <c r="F12" s="561">
        <v>789609</v>
      </c>
    </row>
    <row r="13" spans="2:11" ht="15.75" x14ac:dyDescent="0.25">
      <c r="B13" s="125" t="s">
        <v>52</v>
      </c>
      <c r="C13" s="561">
        <v>137228</v>
      </c>
      <c r="D13" s="561">
        <v>102757</v>
      </c>
      <c r="E13" s="561">
        <v>36247</v>
      </c>
      <c r="F13" s="561">
        <v>276232</v>
      </c>
    </row>
    <row r="14" spans="2:11" ht="15.75" x14ac:dyDescent="0.25">
      <c r="B14" s="125" t="s">
        <v>53</v>
      </c>
      <c r="C14" s="561">
        <v>393301</v>
      </c>
      <c r="D14" s="561">
        <v>258983</v>
      </c>
      <c r="E14" s="561">
        <v>96352</v>
      </c>
      <c r="F14" s="561">
        <v>748636</v>
      </c>
    </row>
    <row r="15" spans="2:11" ht="15.75" x14ac:dyDescent="0.25">
      <c r="B15" s="125" t="s">
        <v>54</v>
      </c>
      <c r="C15" s="561">
        <v>3443</v>
      </c>
      <c r="D15" s="561">
        <v>6890</v>
      </c>
      <c r="E15" s="561">
        <v>1035</v>
      </c>
      <c r="F15" s="561">
        <v>11368</v>
      </c>
    </row>
    <row r="16" spans="2:11" ht="22.5" customHeight="1" x14ac:dyDescent="0.25">
      <c r="B16" s="140" t="s">
        <v>140</v>
      </c>
      <c r="C16" s="565">
        <v>1675612</v>
      </c>
      <c r="D16" s="565">
        <v>1384161</v>
      </c>
      <c r="E16" s="565">
        <v>366048</v>
      </c>
      <c r="F16" s="565">
        <v>3425821</v>
      </c>
      <c r="H16" s="90"/>
      <c r="I16" s="90"/>
      <c r="J16" s="90"/>
      <c r="K16" s="90"/>
    </row>
    <row r="17" spans="2:16" ht="28.5" customHeight="1" x14ac:dyDescent="0.25">
      <c r="B17" s="140" t="s">
        <v>141</v>
      </c>
      <c r="C17" s="534"/>
      <c r="D17" s="534"/>
      <c r="E17" s="534"/>
      <c r="F17" s="534"/>
    </row>
    <row r="18" spans="2:16" ht="15.75" x14ac:dyDescent="0.25">
      <c r="B18" s="125" t="s">
        <v>147</v>
      </c>
      <c r="C18" s="561">
        <v>40454</v>
      </c>
      <c r="D18" s="561">
        <v>76794</v>
      </c>
      <c r="E18" s="561">
        <v>6282</v>
      </c>
      <c r="F18" s="561">
        <v>123530</v>
      </c>
    </row>
    <row r="19" spans="2:16" ht="15.75" x14ac:dyDescent="0.25">
      <c r="B19" s="125" t="s">
        <v>148</v>
      </c>
      <c r="C19" s="561">
        <v>57698</v>
      </c>
      <c r="D19" s="561">
        <v>51215</v>
      </c>
      <c r="E19" s="561">
        <v>10073</v>
      </c>
      <c r="F19" s="561">
        <v>118986</v>
      </c>
    </row>
    <row r="20" spans="2:16" ht="15.75" x14ac:dyDescent="0.25">
      <c r="B20" s="125" t="s">
        <v>50</v>
      </c>
      <c r="C20" s="561">
        <v>127036</v>
      </c>
      <c r="D20" s="561">
        <v>76154</v>
      </c>
      <c r="E20" s="561">
        <v>19619</v>
      </c>
      <c r="F20" s="561">
        <v>222809</v>
      </c>
    </row>
    <row r="21" spans="2:16" ht="15.75" x14ac:dyDescent="0.25">
      <c r="B21" s="125" t="s">
        <v>51</v>
      </c>
      <c r="C21" s="561">
        <v>187429</v>
      </c>
      <c r="D21" s="561">
        <v>105707</v>
      </c>
      <c r="E21" s="561">
        <v>23663</v>
      </c>
      <c r="F21" s="561">
        <v>316799</v>
      </c>
    </row>
    <row r="22" spans="2:16" ht="15.75" x14ac:dyDescent="0.25">
      <c r="B22" s="125" t="s">
        <v>52</v>
      </c>
      <c r="C22" s="561">
        <v>76281</v>
      </c>
      <c r="D22" s="561">
        <v>51451</v>
      </c>
      <c r="E22" s="561">
        <v>14057</v>
      </c>
      <c r="F22" s="561">
        <v>141789</v>
      </c>
    </row>
    <row r="23" spans="2:16" ht="15.75" x14ac:dyDescent="0.25">
      <c r="B23" s="125" t="s">
        <v>53</v>
      </c>
      <c r="C23" s="561">
        <v>215177</v>
      </c>
      <c r="D23" s="561">
        <v>151230</v>
      </c>
      <c r="E23" s="561">
        <v>38712</v>
      </c>
      <c r="F23" s="561">
        <v>405119</v>
      </c>
    </row>
    <row r="24" spans="2:16" ht="15.75" x14ac:dyDescent="0.25">
      <c r="B24" s="125" t="s">
        <v>54</v>
      </c>
      <c r="C24" s="561">
        <v>1309</v>
      </c>
      <c r="D24" s="561">
        <v>1798</v>
      </c>
      <c r="E24" s="561">
        <v>199</v>
      </c>
      <c r="F24" s="561">
        <v>3306</v>
      </c>
    </row>
    <row r="25" spans="2:16" ht="30" customHeight="1" x14ac:dyDescent="0.25">
      <c r="B25" s="140" t="s">
        <v>142</v>
      </c>
      <c r="C25" s="565">
        <v>705384</v>
      </c>
      <c r="D25" s="565">
        <v>514349</v>
      </c>
      <c r="E25" s="565">
        <v>112605</v>
      </c>
      <c r="F25" s="565">
        <v>1332338</v>
      </c>
      <c r="H25" s="90"/>
      <c r="I25" s="90"/>
      <c r="J25" s="90"/>
      <c r="K25" s="90"/>
    </row>
    <row r="26" spans="2:16" ht="30" customHeight="1" x14ac:dyDescent="0.25">
      <c r="B26" s="140" t="s">
        <v>143</v>
      </c>
      <c r="C26" s="534"/>
      <c r="D26" s="534"/>
      <c r="E26" s="534"/>
      <c r="F26" s="534"/>
      <c r="H26" s="402"/>
      <c r="I26" s="402"/>
      <c r="J26" s="402"/>
      <c r="K26" s="402"/>
      <c r="P26" s="1"/>
    </row>
    <row r="27" spans="2:16" ht="15.75" x14ac:dyDescent="0.25">
      <c r="B27" s="125" t="s">
        <v>147</v>
      </c>
      <c r="C27" s="561">
        <v>180531</v>
      </c>
      <c r="D27" s="561">
        <v>333644</v>
      </c>
      <c r="E27" s="561">
        <v>39504</v>
      </c>
      <c r="F27" s="561">
        <v>553679</v>
      </c>
    </row>
    <row r="28" spans="2:16" ht="15.75" x14ac:dyDescent="0.25">
      <c r="B28" s="125" t="s">
        <v>148</v>
      </c>
      <c r="C28" s="561">
        <v>253882</v>
      </c>
      <c r="D28" s="561">
        <v>259486</v>
      </c>
      <c r="E28" s="561">
        <v>57518</v>
      </c>
      <c r="F28" s="561">
        <v>570886</v>
      </c>
    </row>
    <row r="29" spans="2:16" ht="15.75" x14ac:dyDescent="0.25">
      <c r="B29" s="125" t="s">
        <v>50</v>
      </c>
      <c r="C29" s="561">
        <v>495094</v>
      </c>
      <c r="D29" s="561">
        <v>351665</v>
      </c>
      <c r="E29" s="561">
        <v>93977</v>
      </c>
      <c r="F29" s="561">
        <v>940736</v>
      </c>
    </row>
    <row r="30" spans="2:16" ht="15.75" x14ac:dyDescent="0.25">
      <c r="B30" s="125" t="s">
        <v>51</v>
      </c>
      <c r="C30" s="561">
        <v>624750</v>
      </c>
      <c r="D30" s="561">
        <v>380606</v>
      </c>
      <c r="E30" s="561">
        <v>101052</v>
      </c>
      <c r="F30" s="561">
        <v>1106408</v>
      </c>
    </row>
    <row r="31" spans="2:16" ht="15.75" x14ac:dyDescent="0.25">
      <c r="B31" s="125" t="s">
        <v>52</v>
      </c>
      <c r="C31" s="561">
        <v>213509</v>
      </c>
      <c r="D31" s="561">
        <v>154208</v>
      </c>
      <c r="E31" s="561">
        <v>50304</v>
      </c>
      <c r="F31" s="561">
        <v>418021</v>
      </c>
    </row>
    <row r="32" spans="2:16" ht="15.75" x14ac:dyDescent="0.25">
      <c r="B32" s="125" t="s">
        <v>53</v>
      </c>
      <c r="C32" s="561">
        <v>608478</v>
      </c>
      <c r="D32" s="561">
        <v>410213</v>
      </c>
      <c r="E32" s="561">
        <v>135064</v>
      </c>
      <c r="F32" s="561">
        <v>1153755</v>
      </c>
    </row>
    <row r="33" spans="2:11" ht="15.75" x14ac:dyDescent="0.25">
      <c r="B33" s="125" t="s">
        <v>54</v>
      </c>
      <c r="C33" s="561">
        <v>4752</v>
      </c>
      <c r="D33" s="561">
        <v>8688</v>
      </c>
      <c r="E33" s="561">
        <v>1234</v>
      </c>
      <c r="F33" s="561">
        <v>14674</v>
      </c>
    </row>
    <row r="34" spans="2:11" ht="26.25" customHeight="1" x14ac:dyDescent="0.25">
      <c r="B34" s="140" t="s">
        <v>149</v>
      </c>
      <c r="C34" s="565">
        <v>2380996</v>
      </c>
      <c r="D34" s="565">
        <v>1898510</v>
      </c>
      <c r="E34" s="565">
        <v>478653</v>
      </c>
      <c r="F34" s="565">
        <v>4758159</v>
      </c>
      <c r="H34" s="90"/>
      <c r="I34" s="90"/>
      <c r="J34" s="90"/>
      <c r="K34" s="90"/>
    </row>
    <row r="35" spans="2:11" ht="26.25" customHeight="1" x14ac:dyDescent="0.25">
      <c r="B35" s="140" t="s">
        <v>144</v>
      </c>
      <c r="C35" s="534"/>
      <c r="D35" s="534"/>
      <c r="E35" s="534"/>
      <c r="F35" s="534"/>
      <c r="H35" s="402"/>
      <c r="I35" s="402"/>
      <c r="J35" s="402"/>
      <c r="K35" s="402"/>
    </row>
    <row r="36" spans="2:11" ht="15.75" x14ac:dyDescent="0.25">
      <c r="B36" s="151" t="s">
        <v>147</v>
      </c>
      <c r="C36" s="564">
        <v>14241</v>
      </c>
      <c r="D36" s="564">
        <v>13069</v>
      </c>
      <c r="E36" s="564">
        <v>395</v>
      </c>
      <c r="F36" s="564">
        <v>27705</v>
      </c>
    </row>
    <row r="37" spans="2:11" ht="15.75" x14ac:dyDescent="0.25">
      <c r="B37" s="125" t="s">
        <v>148</v>
      </c>
      <c r="C37" s="561">
        <v>2450</v>
      </c>
      <c r="D37" s="561">
        <v>9203</v>
      </c>
      <c r="E37" s="561">
        <v>615</v>
      </c>
      <c r="F37" s="561">
        <v>12268</v>
      </c>
    </row>
    <row r="38" spans="2:11" ht="15.75" x14ac:dyDescent="0.25">
      <c r="B38" s="125" t="s">
        <v>50</v>
      </c>
      <c r="C38" s="561">
        <v>22687</v>
      </c>
      <c r="D38" s="561">
        <v>13945</v>
      </c>
      <c r="E38" s="561">
        <v>1767</v>
      </c>
      <c r="F38" s="561">
        <v>38399</v>
      </c>
    </row>
    <row r="39" spans="2:11" ht="15.75" x14ac:dyDescent="0.25">
      <c r="B39" s="125" t="s">
        <v>51</v>
      </c>
      <c r="C39" s="561">
        <v>35701</v>
      </c>
      <c r="D39" s="561">
        <v>22343</v>
      </c>
      <c r="E39" s="561">
        <v>2718</v>
      </c>
      <c r="F39" s="561">
        <v>60762</v>
      </c>
    </row>
    <row r="40" spans="2:11" ht="15.75" x14ac:dyDescent="0.25">
      <c r="B40" s="125" t="s">
        <v>52</v>
      </c>
      <c r="C40" s="561">
        <v>20287</v>
      </c>
      <c r="D40" s="561">
        <v>9511</v>
      </c>
      <c r="E40" s="561">
        <v>2267</v>
      </c>
      <c r="F40" s="561">
        <v>32065</v>
      </c>
    </row>
    <row r="41" spans="2:11" ht="15.75" x14ac:dyDescent="0.25">
      <c r="B41" s="125" t="s">
        <v>53</v>
      </c>
      <c r="C41" s="561">
        <v>76707</v>
      </c>
      <c r="D41" s="561">
        <v>25967</v>
      </c>
      <c r="E41" s="561">
        <v>7634</v>
      </c>
      <c r="F41" s="561">
        <v>110308</v>
      </c>
    </row>
    <row r="42" spans="2:11" ht="15.75" x14ac:dyDescent="0.25">
      <c r="B42" s="125" t="s">
        <v>54</v>
      </c>
      <c r="C42" s="561">
        <v>173</v>
      </c>
      <c r="D42" s="561">
        <v>417</v>
      </c>
      <c r="E42" s="561">
        <v>0</v>
      </c>
      <c r="F42" s="561">
        <v>590</v>
      </c>
    </row>
    <row r="43" spans="2:11" ht="24.75" customHeight="1" x14ac:dyDescent="0.25">
      <c r="B43" s="140" t="s">
        <v>128</v>
      </c>
      <c r="C43" s="195">
        <v>172246</v>
      </c>
      <c r="D43" s="195">
        <v>94455</v>
      </c>
      <c r="E43" s="195">
        <v>15396</v>
      </c>
      <c r="F43" s="195">
        <v>282097</v>
      </c>
      <c r="H43" s="90"/>
      <c r="I43" s="90"/>
      <c r="J43" s="90"/>
      <c r="K43" s="90"/>
    </row>
    <row r="44" spans="2:11" ht="24.75" customHeight="1" x14ac:dyDescent="0.2">
      <c r="B44" s="1705" t="s">
        <v>150</v>
      </c>
      <c r="C44" s="1705"/>
      <c r="D44" s="1705"/>
      <c r="E44" s="1705"/>
      <c r="F44" s="1705"/>
      <c r="H44" s="402"/>
      <c r="I44" s="402"/>
      <c r="J44" s="402"/>
      <c r="K44" s="402"/>
    </row>
  </sheetData>
  <mergeCells count="6">
    <mergeCell ref="B44:F44"/>
    <mergeCell ref="B2:F2"/>
    <mergeCell ref="B3:F3"/>
    <mergeCell ref="B6:B7"/>
    <mergeCell ref="C6:E6"/>
    <mergeCell ref="F6:F7"/>
  </mergeCells>
  <hyperlinks>
    <hyperlink ref="G2" location="'Indice Total '!A61" display="Volver"/>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2"/>
  <sheetViews>
    <sheetView showGridLines="0" zoomScaleNormal="100" workbookViewId="0"/>
  </sheetViews>
  <sheetFormatPr baseColWidth="10" defaultRowHeight="12.75" x14ac:dyDescent="0.2"/>
  <cols>
    <col min="1" max="1" width="24.42578125" style="992" customWidth="1"/>
    <col min="2" max="2" width="65.140625" style="992" customWidth="1"/>
    <col min="3" max="10" width="11.42578125" style="992"/>
    <col min="11" max="11" width="12.28515625" style="992" customWidth="1"/>
    <col min="12" max="16384" width="11.42578125" style="992"/>
  </cols>
  <sheetData>
    <row r="1" spans="2:19" ht="48.75" customHeight="1" x14ac:dyDescent="0.2"/>
    <row r="2" spans="2:19" ht="18" x14ac:dyDescent="0.25">
      <c r="B2" s="1599" t="s">
        <v>723</v>
      </c>
      <c r="C2" s="1599"/>
      <c r="D2" s="1599"/>
      <c r="E2" s="1599"/>
      <c r="F2" s="1599"/>
      <c r="G2" s="1599"/>
      <c r="H2" s="1" t="s">
        <v>2</v>
      </c>
    </row>
    <row r="3" spans="2:19" ht="39" customHeight="1" x14ac:dyDescent="0.25">
      <c r="B3" s="1639" t="s">
        <v>153</v>
      </c>
      <c r="C3" s="1639"/>
      <c r="D3" s="1639"/>
      <c r="E3" s="1639"/>
      <c r="F3" s="1639"/>
      <c r="G3" s="1639"/>
      <c r="H3" s="152"/>
    </row>
    <row r="4" spans="2:19" ht="16.5" thickBot="1" x14ac:dyDescent="0.3">
      <c r="B4" s="1639" t="s">
        <v>759</v>
      </c>
      <c r="C4" s="1639"/>
      <c r="D4" s="1639"/>
      <c r="E4" s="1639"/>
      <c r="F4" s="1639"/>
      <c r="G4" s="1639"/>
    </row>
    <row r="5" spans="2:19" ht="14.25" x14ac:dyDescent="0.2">
      <c r="B5" s="447"/>
      <c r="C5" s="442"/>
      <c r="D5" s="442"/>
      <c r="E5" s="442"/>
      <c r="F5" s="442"/>
      <c r="G5" s="448"/>
    </row>
    <row r="6" spans="2:19" ht="20.25" customHeight="1" x14ac:dyDescent="0.2">
      <c r="B6" s="539" t="s">
        <v>154</v>
      </c>
      <c r="C6" s="620">
        <v>2011</v>
      </c>
      <c r="D6" s="620">
        <v>2012</v>
      </c>
      <c r="E6" s="620">
        <v>2013</v>
      </c>
      <c r="F6" s="620">
        <v>2014</v>
      </c>
      <c r="G6" s="620">
        <v>2015</v>
      </c>
      <c r="H6" s="153"/>
    </row>
    <row r="7" spans="2:19" ht="22.5" customHeight="1" x14ac:dyDescent="0.2">
      <c r="B7" s="154" t="s">
        <v>155</v>
      </c>
      <c r="C7" s="155"/>
      <c r="D7" s="155"/>
      <c r="E7" s="155"/>
      <c r="F7" s="155"/>
      <c r="G7" s="155"/>
    </row>
    <row r="8" spans="2:19" ht="21" customHeight="1" x14ac:dyDescent="0.25">
      <c r="B8" s="81" t="s">
        <v>4</v>
      </c>
      <c r="C8" s="84">
        <v>75</v>
      </c>
      <c r="D8" s="84">
        <v>92</v>
      </c>
      <c r="E8" s="84">
        <v>82</v>
      </c>
      <c r="F8" s="84">
        <v>76</v>
      </c>
      <c r="G8" s="84">
        <v>74</v>
      </c>
      <c r="O8" s="40"/>
      <c r="P8" s="40"/>
      <c r="Q8" s="40"/>
      <c r="R8" s="40"/>
      <c r="S8" s="40"/>
    </row>
    <row r="9" spans="2:19" ht="21" customHeight="1" x14ac:dyDescent="0.25">
      <c r="B9" s="81" t="s">
        <v>5</v>
      </c>
      <c r="C9" s="84">
        <v>79</v>
      </c>
      <c r="D9" s="84">
        <v>94</v>
      </c>
      <c r="E9" s="84">
        <v>117</v>
      </c>
      <c r="F9" s="84">
        <v>89</v>
      </c>
      <c r="G9" s="84">
        <v>103</v>
      </c>
      <c r="O9" s="40"/>
      <c r="P9" s="40"/>
      <c r="Q9" s="40"/>
      <c r="R9" s="40"/>
      <c r="S9" s="40"/>
    </row>
    <row r="10" spans="2:19" ht="21" customHeight="1" x14ac:dyDescent="0.25">
      <c r="B10" s="81" t="s">
        <v>6</v>
      </c>
      <c r="C10" s="84">
        <v>36</v>
      </c>
      <c r="D10" s="84">
        <v>31</v>
      </c>
      <c r="E10" s="84">
        <v>26</v>
      </c>
      <c r="F10" s="84">
        <v>28</v>
      </c>
      <c r="G10" s="84">
        <v>20</v>
      </c>
      <c r="O10" s="40"/>
      <c r="P10" s="40"/>
      <c r="Q10" s="40"/>
      <c r="R10" s="40"/>
      <c r="S10" s="40"/>
    </row>
    <row r="11" spans="2:19" ht="26.25" customHeight="1" x14ac:dyDescent="0.25">
      <c r="B11" s="81" t="s">
        <v>156</v>
      </c>
      <c r="C11" s="84">
        <v>95</v>
      </c>
      <c r="D11" s="84">
        <v>109</v>
      </c>
      <c r="E11" s="84">
        <v>65</v>
      </c>
      <c r="F11" s="84">
        <v>66</v>
      </c>
      <c r="G11" s="84">
        <v>54</v>
      </c>
      <c r="O11" s="40"/>
      <c r="P11" s="40"/>
      <c r="Q11" s="40"/>
      <c r="R11" s="40"/>
      <c r="S11" s="40"/>
    </row>
    <row r="12" spans="2:19" ht="26.25" customHeight="1" x14ac:dyDescent="0.2">
      <c r="B12" s="154" t="s">
        <v>157</v>
      </c>
      <c r="C12" s="155">
        <v>285</v>
      </c>
      <c r="D12" s="155">
        <v>326</v>
      </c>
      <c r="E12" s="155">
        <v>290</v>
      </c>
      <c r="F12" s="155">
        <v>259</v>
      </c>
      <c r="G12" s="155">
        <v>251</v>
      </c>
      <c r="O12" s="40"/>
      <c r="P12" s="40"/>
      <c r="Q12" s="40"/>
      <c r="R12" s="40"/>
      <c r="S12" s="40"/>
    </row>
    <row r="13" spans="2:19" s="156" customFormat="1" ht="30" customHeight="1" x14ac:dyDescent="0.2">
      <c r="B13" s="154" t="s">
        <v>158</v>
      </c>
      <c r="C13" s="155"/>
      <c r="D13" s="155"/>
      <c r="E13" s="155"/>
      <c r="F13" s="155"/>
      <c r="G13" s="155"/>
      <c r="I13" s="403"/>
      <c r="J13" s="403"/>
      <c r="K13" s="403"/>
      <c r="L13" s="403"/>
      <c r="M13" s="403"/>
    </row>
    <row r="14" spans="2:19" ht="21" customHeight="1" x14ac:dyDescent="0.25">
      <c r="B14" s="81" t="s">
        <v>4</v>
      </c>
      <c r="C14" s="84">
        <v>59</v>
      </c>
      <c r="D14" s="84">
        <v>53</v>
      </c>
      <c r="E14" s="84">
        <v>64</v>
      </c>
      <c r="F14" s="84">
        <v>43</v>
      </c>
      <c r="G14" s="84">
        <v>71</v>
      </c>
      <c r="J14" s="619"/>
      <c r="K14" s="619"/>
      <c r="L14" s="619"/>
      <c r="M14" s="619"/>
      <c r="N14" s="619"/>
      <c r="O14" s="40"/>
      <c r="P14" s="40"/>
      <c r="Q14" s="40"/>
      <c r="R14" s="40"/>
      <c r="S14" s="40"/>
    </row>
    <row r="15" spans="2:19" ht="21" customHeight="1" x14ac:dyDescent="0.25">
      <c r="B15" s="81" t="s">
        <v>5</v>
      </c>
      <c r="C15" s="84">
        <v>51</v>
      </c>
      <c r="D15" s="84">
        <v>59</v>
      </c>
      <c r="E15" s="84">
        <v>77</v>
      </c>
      <c r="F15" s="84">
        <v>69</v>
      </c>
      <c r="G15" s="84">
        <v>60</v>
      </c>
      <c r="J15" s="619"/>
      <c r="K15" s="619"/>
      <c r="L15" s="619"/>
      <c r="M15" s="619"/>
      <c r="N15" s="619"/>
      <c r="O15" s="40"/>
      <c r="P15" s="40"/>
      <c r="Q15" s="40"/>
      <c r="R15" s="40"/>
      <c r="S15" s="40"/>
    </row>
    <row r="16" spans="2:19" ht="21" customHeight="1" x14ac:dyDescent="0.25">
      <c r="B16" s="81" t="s">
        <v>6</v>
      </c>
      <c r="C16" s="84">
        <v>17</v>
      </c>
      <c r="D16" s="84">
        <v>17</v>
      </c>
      <c r="E16" s="84">
        <v>15</v>
      </c>
      <c r="F16" s="84">
        <v>16</v>
      </c>
      <c r="G16" s="84">
        <v>15</v>
      </c>
      <c r="J16" s="619"/>
      <c r="K16" s="619"/>
      <c r="L16" s="619"/>
      <c r="M16" s="619"/>
      <c r="N16" s="619"/>
      <c r="O16" s="40"/>
      <c r="P16" s="40"/>
      <c r="Q16" s="40"/>
      <c r="R16" s="40"/>
      <c r="S16" s="40"/>
    </row>
    <row r="17" spans="2:19" ht="22.5" customHeight="1" x14ac:dyDescent="0.25">
      <c r="B17" s="81" t="s">
        <v>156</v>
      </c>
      <c r="C17" s="84">
        <v>34</v>
      </c>
      <c r="D17" s="84">
        <v>10</v>
      </c>
      <c r="E17" s="84">
        <v>15</v>
      </c>
      <c r="F17" s="84">
        <v>14</v>
      </c>
      <c r="G17" s="84">
        <v>17</v>
      </c>
      <c r="J17" s="619"/>
      <c r="K17" s="619"/>
      <c r="L17" s="619"/>
      <c r="M17" s="619"/>
      <c r="N17" s="619"/>
      <c r="O17" s="40"/>
      <c r="P17" s="40"/>
      <c r="Q17" s="40"/>
      <c r="R17" s="40"/>
      <c r="S17" s="40"/>
    </row>
    <row r="18" spans="2:19" ht="22.5" customHeight="1" x14ac:dyDescent="0.2">
      <c r="B18" s="154" t="s">
        <v>159</v>
      </c>
      <c r="C18" s="155">
        <v>161</v>
      </c>
      <c r="D18" s="155">
        <v>139</v>
      </c>
      <c r="E18" s="155">
        <v>171</v>
      </c>
      <c r="F18" s="155">
        <v>142</v>
      </c>
      <c r="G18" s="155">
        <v>163</v>
      </c>
      <c r="O18" s="40"/>
      <c r="P18" s="40"/>
      <c r="Q18" s="40"/>
      <c r="R18" s="40"/>
      <c r="S18" s="40"/>
    </row>
    <row r="19" spans="2:19" ht="22.5" customHeight="1" x14ac:dyDescent="0.25">
      <c r="B19" s="157" t="s">
        <v>160</v>
      </c>
      <c r="C19" s="146"/>
      <c r="D19" s="146"/>
      <c r="E19" s="146"/>
      <c r="F19" s="146"/>
      <c r="G19" s="146"/>
    </row>
    <row r="20" spans="2:19" ht="22.5" customHeight="1" x14ac:dyDescent="0.25">
      <c r="B20" s="81" t="s">
        <v>4</v>
      </c>
      <c r="C20" s="84">
        <v>134</v>
      </c>
      <c r="D20" s="84">
        <v>145</v>
      </c>
      <c r="E20" s="84">
        <v>146</v>
      </c>
      <c r="F20" s="84">
        <v>119</v>
      </c>
      <c r="G20" s="84">
        <v>145</v>
      </c>
      <c r="O20" s="40"/>
      <c r="P20" s="40"/>
      <c r="Q20" s="40"/>
      <c r="R20" s="40"/>
      <c r="S20" s="40"/>
    </row>
    <row r="21" spans="2:19" ht="22.5" customHeight="1" x14ac:dyDescent="0.25">
      <c r="B21" s="81" t="s">
        <v>5</v>
      </c>
      <c r="C21" s="84">
        <v>130</v>
      </c>
      <c r="D21" s="84">
        <v>153</v>
      </c>
      <c r="E21" s="84">
        <v>194</v>
      </c>
      <c r="F21" s="84">
        <v>158</v>
      </c>
      <c r="G21" s="84">
        <v>163</v>
      </c>
      <c r="O21" s="40"/>
      <c r="P21" s="40"/>
      <c r="Q21" s="40"/>
      <c r="R21" s="40"/>
      <c r="S21" s="40"/>
    </row>
    <row r="22" spans="2:19" ht="22.5" customHeight="1" x14ac:dyDescent="0.25">
      <c r="B22" s="81" t="s">
        <v>6</v>
      </c>
      <c r="C22" s="84">
        <v>53</v>
      </c>
      <c r="D22" s="84">
        <v>48</v>
      </c>
      <c r="E22" s="84">
        <v>41</v>
      </c>
      <c r="F22" s="84">
        <v>44</v>
      </c>
      <c r="G22" s="84">
        <v>35</v>
      </c>
      <c r="O22" s="40"/>
      <c r="P22" s="40"/>
      <c r="Q22" s="40"/>
      <c r="R22" s="40"/>
      <c r="S22" s="40"/>
    </row>
    <row r="23" spans="2:19" ht="22.5" customHeight="1" x14ac:dyDescent="0.25">
      <c r="B23" s="81" t="s">
        <v>156</v>
      </c>
      <c r="C23" s="84">
        <v>129</v>
      </c>
      <c r="D23" s="84">
        <v>119</v>
      </c>
      <c r="E23" s="84">
        <v>80</v>
      </c>
      <c r="F23" s="84">
        <v>80</v>
      </c>
      <c r="G23" s="84">
        <v>71</v>
      </c>
      <c r="O23" s="40"/>
      <c r="P23" s="40"/>
      <c r="Q23" s="40"/>
      <c r="R23" s="40"/>
      <c r="S23" s="40"/>
    </row>
    <row r="24" spans="2:19" ht="22.5" customHeight="1" x14ac:dyDescent="0.25">
      <c r="B24" s="157" t="s">
        <v>161</v>
      </c>
      <c r="C24" s="146">
        <v>446</v>
      </c>
      <c r="D24" s="146">
        <v>465</v>
      </c>
      <c r="E24" s="146">
        <v>461</v>
      </c>
      <c r="F24" s="146">
        <v>401</v>
      </c>
      <c r="G24" s="146">
        <v>414</v>
      </c>
      <c r="O24" s="40"/>
      <c r="P24" s="40"/>
      <c r="Q24" s="40"/>
      <c r="R24" s="40"/>
      <c r="S24" s="40"/>
    </row>
    <row r="25" spans="2:19" ht="22.5" customHeight="1" x14ac:dyDescent="0.2">
      <c r="B25" s="1707"/>
      <c r="C25" s="1708"/>
      <c r="D25" s="1708"/>
      <c r="E25" s="1708"/>
      <c r="F25" s="1708"/>
      <c r="G25" s="158"/>
    </row>
    <row r="26" spans="2:19" ht="22.5" customHeight="1" x14ac:dyDescent="0.2">
      <c r="B26" s="159"/>
      <c r="C26" s="158"/>
      <c r="D26" s="158"/>
      <c r="E26" s="158"/>
      <c r="F26" s="158"/>
      <c r="G26" s="158"/>
    </row>
    <row r="27" spans="2:19" ht="22.5" customHeight="1" x14ac:dyDescent="0.2">
      <c r="B27" s="159"/>
      <c r="C27" s="158"/>
      <c r="D27" s="158"/>
      <c r="E27" s="158"/>
      <c r="F27" s="158"/>
      <c r="G27" s="158"/>
    </row>
    <row r="28" spans="2:19" ht="22.5" customHeight="1" x14ac:dyDescent="0.2">
      <c r="B28" s="159"/>
      <c r="C28" s="158"/>
      <c r="D28" s="158"/>
      <c r="E28" s="158"/>
      <c r="F28" s="158"/>
      <c r="G28" s="158"/>
    </row>
    <row r="29" spans="2:19" ht="22.5" customHeight="1" x14ac:dyDescent="0.2">
      <c r="B29" s="159"/>
      <c r="C29" s="158"/>
      <c r="D29" s="158"/>
      <c r="E29" s="158"/>
      <c r="F29" s="158"/>
      <c r="G29" s="158"/>
    </row>
    <row r="30" spans="2:19" ht="15.75" customHeight="1" x14ac:dyDescent="0.2"/>
    <row r="31" spans="2:19" x14ac:dyDescent="0.2">
      <c r="B31" s="22"/>
      <c r="C31" s="22"/>
      <c r="D31" s="22"/>
      <c r="E31" s="22"/>
      <c r="F31" s="22"/>
    </row>
    <row r="32" spans="2:19" x14ac:dyDescent="0.2">
      <c r="B32" s="160"/>
      <c r="C32" s="161"/>
      <c r="D32" s="161"/>
      <c r="E32" s="161"/>
      <c r="F32" s="161"/>
    </row>
  </sheetData>
  <mergeCells count="4">
    <mergeCell ref="B2:G2"/>
    <mergeCell ref="B3:G3"/>
    <mergeCell ref="B4:G4"/>
    <mergeCell ref="B25:F25"/>
  </mergeCells>
  <hyperlinks>
    <hyperlink ref="H2" location="'Indice Total '!A61" display="Volver"/>
  </hyperlinks>
  <pageMargins left="0.70866141732283472" right="0.70866141732283472" top="0.74803149606299213" bottom="0.74803149606299213" header="0.31496062992125984" footer="0.31496062992125984"/>
  <pageSetup scale="48" orientation="portrait" horizontalDpi="4294967295" verticalDpi="4294967295"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64"/>
  <sheetViews>
    <sheetView showGridLines="0" workbookViewId="0"/>
  </sheetViews>
  <sheetFormatPr baseColWidth="10" defaultRowHeight="12.75" x14ac:dyDescent="0.2"/>
  <cols>
    <col min="1" max="1" width="22.42578125" style="992" customWidth="1"/>
    <col min="2" max="2" width="56" style="992" customWidth="1"/>
    <col min="3" max="3" width="10.7109375" style="992" customWidth="1"/>
    <col min="4" max="7" width="12.7109375" style="992" customWidth="1"/>
    <col min="8" max="10" width="11.42578125" style="992"/>
    <col min="11" max="11" width="12.28515625" style="992" customWidth="1"/>
    <col min="12" max="16384" width="11.42578125" style="992"/>
  </cols>
  <sheetData>
    <row r="1" spans="2:14" ht="45" customHeight="1" x14ac:dyDescent="0.2"/>
    <row r="2" spans="2:14" ht="21.75" customHeight="1" x14ac:dyDescent="0.25">
      <c r="B2" s="1599" t="s">
        <v>797</v>
      </c>
      <c r="C2" s="1599"/>
      <c r="D2" s="1599"/>
      <c r="E2" s="1599"/>
      <c r="F2" s="1599"/>
      <c r="G2" s="1599"/>
      <c r="H2" s="1" t="s">
        <v>2</v>
      </c>
    </row>
    <row r="3" spans="2:14" ht="49.5" customHeight="1" x14ac:dyDescent="0.25">
      <c r="B3" s="1639" t="s">
        <v>698</v>
      </c>
      <c r="C3" s="1639"/>
      <c r="D3" s="1639"/>
      <c r="E3" s="1639"/>
      <c r="F3" s="1639"/>
      <c r="G3" s="1639"/>
    </row>
    <row r="4" spans="2:14" ht="24.75" customHeight="1" thickBot="1" x14ac:dyDescent="0.3">
      <c r="B4" s="1639">
        <v>2015</v>
      </c>
      <c r="C4" s="1639"/>
      <c r="D4" s="1639"/>
      <c r="E4" s="1639"/>
      <c r="F4" s="1639"/>
      <c r="G4" s="1639"/>
    </row>
    <row r="5" spans="2:14" ht="24.75" customHeight="1" x14ac:dyDescent="0.25">
      <c r="B5" s="1709"/>
      <c r="C5" s="1709"/>
      <c r="D5" s="1709"/>
      <c r="E5" s="1709"/>
      <c r="F5" s="1709"/>
      <c r="G5" s="1709"/>
    </row>
    <row r="6" spans="2:14" ht="24" customHeight="1" x14ac:dyDescent="0.2">
      <c r="B6" s="404" t="s">
        <v>691</v>
      </c>
      <c r="C6" s="993" t="s">
        <v>15</v>
      </c>
      <c r="D6" s="993" t="s">
        <v>16</v>
      </c>
      <c r="E6" s="993" t="s">
        <v>17</v>
      </c>
      <c r="F6" s="993" t="s">
        <v>25</v>
      </c>
      <c r="G6" s="993" t="s">
        <v>18</v>
      </c>
    </row>
    <row r="7" spans="2:14" ht="24.75" customHeight="1" x14ac:dyDescent="0.25">
      <c r="B7" s="145" t="s">
        <v>139</v>
      </c>
      <c r="C7" s="147"/>
      <c r="D7" s="147"/>
      <c r="E7" s="147"/>
      <c r="F7" s="147"/>
      <c r="G7" s="147"/>
      <c r="H7" s="616"/>
    </row>
    <row r="8" spans="2:14" ht="15" x14ac:dyDescent="0.25">
      <c r="B8" s="111" t="s">
        <v>28</v>
      </c>
      <c r="C8" s="112">
        <v>2</v>
      </c>
      <c r="D8" s="112">
        <v>3</v>
      </c>
      <c r="E8" s="112">
        <v>0</v>
      </c>
      <c r="F8" s="112">
        <v>0</v>
      </c>
      <c r="G8" s="107">
        <v>5</v>
      </c>
      <c r="H8" s="616"/>
      <c r="I8" s="40"/>
      <c r="J8" s="40"/>
      <c r="K8" s="40"/>
      <c r="L8" s="40"/>
      <c r="N8" s="40"/>
    </row>
    <row r="9" spans="2:14" ht="15" x14ac:dyDescent="0.25">
      <c r="B9" s="111" t="s">
        <v>29</v>
      </c>
      <c r="C9" s="112">
        <v>1</v>
      </c>
      <c r="D9" s="112">
        <v>5</v>
      </c>
      <c r="E9" s="112">
        <v>0</v>
      </c>
      <c r="F9" s="112">
        <v>2</v>
      </c>
      <c r="G9" s="107">
        <v>8</v>
      </c>
      <c r="H9" s="616"/>
      <c r="I9" s="40"/>
      <c r="J9" s="40"/>
      <c r="K9" s="40"/>
      <c r="L9" s="40"/>
      <c r="N9" s="40"/>
    </row>
    <row r="10" spans="2:14" ht="15" x14ac:dyDescent="0.25">
      <c r="B10" s="111" t="s">
        <v>30</v>
      </c>
      <c r="C10" s="112">
        <v>5</v>
      </c>
      <c r="D10" s="112">
        <v>9</v>
      </c>
      <c r="E10" s="112">
        <v>2</v>
      </c>
      <c r="F10" s="112">
        <v>7</v>
      </c>
      <c r="G10" s="107">
        <v>23</v>
      </c>
      <c r="H10" s="616"/>
      <c r="I10" s="40"/>
      <c r="J10" s="40"/>
      <c r="K10" s="40"/>
      <c r="L10" s="40"/>
      <c r="N10" s="40"/>
    </row>
    <row r="11" spans="2:14" ht="15" x14ac:dyDescent="0.25">
      <c r="B11" s="111" t="s">
        <v>31</v>
      </c>
      <c r="C11" s="112">
        <v>5</v>
      </c>
      <c r="D11" s="112">
        <v>5</v>
      </c>
      <c r="E11" s="112">
        <v>0</v>
      </c>
      <c r="F11" s="112">
        <v>3</v>
      </c>
      <c r="G11" s="107">
        <v>13</v>
      </c>
      <c r="H11" s="616"/>
      <c r="I11" s="40"/>
      <c r="J11" s="40"/>
      <c r="K11" s="40"/>
      <c r="L11" s="40"/>
      <c r="N11" s="40"/>
    </row>
    <row r="12" spans="2:14" ht="15" x14ac:dyDescent="0.25">
      <c r="B12" s="111" t="s">
        <v>32</v>
      </c>
      <c r="C12" s="112">
        <v>6</v>
      </c>
      <c r="D12" s="112">
        <v>8</v>
      </c>
      <c r="E12" s="112">
        <v>0</v>
      </c>
      <c r="F12" s="112">
        <v>3</v>
      </c>
      <c r="G12" s="107">
        <v>17</v>
      </c>
      <c r="H12" s="616"/>
      <c r="I12" s="40"/>
      <c r="J12" s="40"/>
      <c r="K12" s="40"/>
      <c r="L12" s="40"/>
      <c r="N12" s="40"/>
    </row>
    <row r="13" spans="2:14" ht="15" x14ac:dyDescent="0.25">
      <c r="B13" s="111" t="s">
        <v>33</v>
      </c>
      <c r="C13" s="112">
        <v>8</v>
      </c>
      <c r="D13" s="112">
        <v>4</v>
      </c>
      <c r="E13" s="112">
        <v>5</v>
      </c>
      <c r="F13" s="112">
        <v>2</v>
      </c>
      <c r="G13" s="107">
        <v>19</v>
      </c>
      <c r="H13" s="616"/>
      <c r="I13" s="40"/>
      <c r="J13" s="40"/>
      <c r="K13" s="40"/>
      <c r="L13" s="40"/>
      <c r="N13" s="40"/>
    </row>
    <row r="14" spans="2:14" ht="15" x14ac:dyDescent="0.25">
      <c r="B14" s="111" t="s">
        <v>34</v>
      </c>
      <c r="C14" s="112">
        <v>7</v>
      </c>
      <c r="D14" s="112">
        <v>5</v>
      </c>
      <c r="E14" s="112">
        <v>2</v>
      </c>
      <c r="F14" s="112">
        <v>2</v>
      </c>
      <c r="G14" s="107">
        <v>16</v>
      </c>
      <c r="H14" s="616"/>
      <c r="I14" s="40"/>
      <c r="J14" s="40"/>
      <c r="K14" s="40"/>
      <c r="L14" s="40"/>
      <c r="N14" s="40"/>
    </row>
    <row r="15" spans="2:14" ht="15" x14ac:dyDescent="0.25">
      <c r="B15" s="111" t="s">
        <v>35</v>
      </c>
      <c r="C15" s="112">
        <v>4</v>
      </c>
      <c r="D15" s="112">
        <v>7</v>
      </c>
      <c r="E15" s="112">
        <v>1</v>
      </c>
      <c r="F15" s="112">
        <v>2</v>
      </c>
      <c r="G15" s="107">
        <v>14</v>
      </c>
      <c r="H15" s="616"/>
      <c r="I15" s="602"/>
      <c r="J15" s="40"/>
      <c r="K15" s="40"/>
      <c r="L15" s="40"/>
      <c r="N15" s="40"/>
    </row>
    <row r="16" spans="2:14" ht="15" x14ac:dyDescent="0.25">
      <c r="B16" s="111" t="s">
        <v>36</v>
      </c>
      <c r="C16" s="112">
        <v>10</v>
      </c>
      <c r="D16" s="112">
        <v>9</v>
      </c>
      <c r="E16" s="112">
        <v>1</v>
      </c>
      <c r="F16" s="112">
        <v>2</v>
      </c>
      <c r="G16" s="107">
        <v>22</v>
      </c>
      <c r="H16" s="616"/>
      <c r="I16" s="602"/>
      <c r="J16" s="40"/>
      <c r="K16" s="40"/>
      <c r="L16" s="40"/>
      <c r="N16" s="40"/>
    </row>
    <row r="17" spans="2:14" ht="15" x14ac:dyDescent="0.25">
      <c r="B17" s="111" t="s">
        <v>37</v>
      </c>
      <c r="C17" s="112">
        <v>6</v>
      </c>
      <c r="D17" s="112">
        <v>8</v>
      </c>
      <c r="E17" s="112">
        <v>1</v>
      </c>
      <c r="F17" s="112">
        <v>4</v>
      </c>
      <c r="G17" s="107">
        <v>19</v>
      </c>
      <c r="H17" s="616"/>
      <c r="I17" s="602"/>
      <c r="J17" s="40"/>
      <c r="K17" s="40"/>
      <c r="L17" s="40"/>
      <c r="N17" s="40"/>
    </row>
    <row r="18" spans="2:14" ht="15" x14ac:dyDescent="0.25">
      <c r="B18" s="111" t="s">
        <v>38</v>
      </c>
      <c r="C18" s="112">
        <v>0</v>
      </c>
      <c r="D18" s="112">
        <v>4</v>
      </c>
      <c r="E18" s="112">
        <v>0</v>
      </c>
      <c r="F18" s="112">
        <v>7</v>
      </c>
      <c r="G18" s="107">
        <v>11</v>
      </c>
      <c r="H18" s="616"/>
      <c r="I18" s="602"/>
      <c r="J18" s="40"/>
      <c r="K18" s="40"/>
      <c r="L18" s="40"/>
      <c r="N18" s="40"/>
    </row>
    <row r="19" spans="2:14" ht="15" x14ac:dyDescent="0.25">
      <c r="B19" s="111" t="s">
        <v>39</v>
      </c>
      <c r="C19" s="112">
        <v>2</v>
      </c>
      <c r="D19" s="112">
        <v>6</v>
      </c>
      <c r="E19" s="112">
        <v>2</v>
      </c>
      <c r="F19" s="112">
        <v>6</v>
      </c>
      <c r="G19" s="107">
        <v>16</v>
      </c>
      <c r="H19" s="616"/>
      <c r="I19" s="40"/>
      <c r="J19" s="40"/>
      <c r="K19" s="40"/>
      <c r="L19" s="40"/>
      <c r="N19" s="40"/>
    </row>
    <row r="20" spans="2:14" ht="15" x14ac:dyDescent="0.25">
      <c r="B20" s="111" t="s">
        <v>68</v>
      </c>
      <c r="C20" s="112">
        <v>1</v>
      </c>
      <c r="D20" s="112">
        <v>1</v>
      </c>
      <c r="E20" s="112">
        <v>0</v>
      </c>
      <c r="F20" s="112">
        <v>0</v>
      </c>
      <c r="G20" s="107">
        <v>2</v>
      </c>
      <c r="H20" s="616"/>
      <c r="I20" s="40"/>
      <c r="J20" s="40"/>
      <c r="K20" s="40"/>
      <c r="L20" s="40"/>
      <c r="N20" s="40"/>
    </row>
    <row r="21" spans="2:14" ht="15" x14ac:dyDescent="0.25">
      <c r="B21" s="111" t="s">
        <v>41</v>
      </c>
      <c r="C21" s="112">
        <v>1</v>
      </c>
      <c r="D21" s="112">
        <v>0</v>
      </c>
      <c r="E21" s="112">
        <v>1</v>
      </c>
      <c r="F21" s="112">
        <v>4</v>
      </c>
      <c r="G21" s="107">
        <v>6</v>
      </c>
      <c r="H21" s="616"/>
      <c r="I21" s="40"/>
      <c r="J21" s="40"/>
      <c r="K21" s="40"/>
      <c r="L21" s="40"/>
      <c r="N21" s="40"/>
    </row>
    <row r="22" spans="2:14" ht="15" x14ac:dyDescent="0.25">
      <c r="B22" s="111" t="s">
        <v>42</v>
      </c>
      <c r="C22" s="112">
        <v>16</v>
      </c>
      <c r="D22" s="112">
        <v>29</v>
      </c>
      <c r="E22" s="112">
        <v>5</v>
      </c>
      <c r="F22" s="112">
        <v>10</v>
      </c>
      <c r="G22" s="107">
        <v>60</v>
      </c>
      <c r="H22" s="616"/>
      <c r="I22" s="40"/>
      <c r="J22" s="40"/>
      <c r="K22" s="40"/>
      <c r="L22" s="40"/>
      <c r="N22" s="40"/>
    </row>
    <row r="23" spans="2:14" ht="15" x14ac:dyDescent="0.25">
      <c r="B23" s="111" t="s">
        <v>164</v>
      </c>
      <c r="C23" s="112">
        <v>0</v>
      </c>
      <c r="D23" s="112">
        <v>0</v>
      </c>
      <c r="E23" s="112">
        <v>0</v>
      </c>
      <c r="F23" s="112">
        <v>0</v>
      </c>
      <c r="G23" s="107">
        <v>0</v>
      </c>
      <c r="I23" s="40"/>
      <c r="J23" s="40"/>
      <c r="K23" s="40"/>
      <c r="L23" s="40"/>
      <c r="N23" s="40"/>
    </row>
    <row r="24" spans="2:14" ht="15" x14ac:dyDescent="0.25">
      <c r="B24" s="145" t="s">
        <v>140</v>
      </c>
      <c r="C24" s="146">
        <v>74</v>
      </c>
      <c r="D24" s="146">
        <v>103</v>
      </c>
      <c r="E24" s="146">
        <v>20</v>
      </c>
      <c r="F24" s="146">
        <v>54</v>
      </c>
      <c r="G24" s="146">
        <v>251</v>
      </c>
      <c r="I24" s="40"/>
      <c r="J24" s="40"/>
      <c r="K24" s="40"/>
      <c r="L24" s="40"/>
    </row>
    <row r="25" spans="2:14" ht="24.75" customHeight="1" x14ac:dyDescent="0.25">
      <c r="B25" s="145" t="s">
        <v>141</v>
      </c>
      <c r="C25" s="147"/>
      <c r="D25" s="147"/>
      <c r="E25" s="147"/>
      <c r="F25" s="147"/>
      <c r="G25" s="147"/>
    </row>
    <row r="26" spans="2:14" ht="15" x14ac:dyDescent="0.25">
      <c r="B26" s="111" t="s">
        <v>28</v>
      </c>
      <c r="C26" s="112">
        <v>1</v>
      </c>
      <c r="D26" s="112">
        <v>1</v>
      </c>
      <c r="E26" s="112">
        <v>0</v>
      </c>
      <c r="F26" s="112">
        <v>0</v>
      </c>
      <c r="G26" s="107">
        <v>2</v>
      </c>
      <c r="H26" s="616"/>
      <c r="N26" s="40"/>
    </row>
    <row r="27" spans="2:14" ht="15" x14ac:dyDescent="0.25">
      <c r="B27" s="111" t="s">
        <v>29</v>
      </c>
      <c r="C27" s="112">
        <v>0</v>
      </c>
      <c r="D27" s="112">
        <v>1</v>
      </c>
      <c r="E27" s="112">
        <v>0</v>
      </c>
      <c r="F27" s="112">
        <v>0</v>
      </c>
      <c r="G27" s="107">
        <v>1</v>
      </c>
      <c r="H27" s="616"/>
      <c r="N27" s="40"/>
    </row>
    <row r="28" spans="2:14" ht="15" x14ac:dyDescent="0.25">
      <c r="B28" s="111" t="s">
        <v>30</v>
      </c>
      <c r="C28" s="112">
        <v>3</v>
      </c>
      <c r="D28" s="112">
        <v>2</v>
      </c>
      <c r="E28" s="112">
        <v>2</v>
      </c>
      <c r="F28" s="112">
        <v>3</v>
      </c>
      <c r="G28" s="107">
        <v>10</v>
      </c>
      <c r="H28" s="616"/>
      <c r="N28" s="40"/>
    </row>
    <row r="29" spans="2:14" ht="15" x14ac:dyDescent="0.25">
      <c r="B29" s="111" t="s">
        <v>31</v>
      </c>
      <c r="C29" s="112">
        <v>0</v>
      </c>
      <c r="D29" s="112">
        <v>2</v>
      </c>
      <c r="E29" s="112">
        <v>1</v>
      </c>
      <c r="F29" s="112">
        <v>1</v>
      </c>
      <c r="G29" s="107">
        <v>4</v>
      </c>
      <c r="H29" s="616"/>
      <c r="N29" s="40"/>
    </row>
    <row r="30" spans="2:14" ht="15" x14ac:dyDescent="0.25">
      <c r="B30" s="111" t="s">
        <v>32</v>
      </c>
      <c r="C30" s="112">
        <v>4</v>
      </c>
      <c r="D30" s="112">
        <v>1</v>
      </c>
      <c r="E30" s="112">
        <v>0</v>
      </c>
      <c r="F30" s="112">
        <v>1</v>
      </c>
      <c r="G30" s="107">
        <v>6</v>
      </c>
      <c r="H30" s="616"/>
      <c r="N30" s="40"/>
    </row>
    <row r="31" spans="2:14" ht="15" x14ac:dyDescent="0.25">
      <c r="B31" s="111" t="s">
        <v>33</v>
      </c>
      <c r="C31" s="112">
        <v>5</v>
      </c>
      <c r="D31" s="112">
        <v>3</v>
      </c>
      <c r="E31" s="112">
        <v>6</v>
      </c>
      <c r="F31" s="112">
        <v>1</v>
      </c>
      <c r="G31" s="107">
        <v>15</v>
      </c>
      <c r="H31" s="616"/>
      <c r="N31" s="40"/>
    </row>
    <row r="32" spans="2:14" ht="15" x14ac:dyDescent="0.25">
      <c r="B32" s="111" t="s">
        <v>34</v>
      </c>
      <c r="C32" s="112">
        <v>7</v>
      </c>
      <c r="D32" s="112">
        <v>5</v>
      </c>
      <c r="E32" s="112">
        <v>0</v>
      </c>
      <c r="F32" s="112">
        <v>1</v>
      </c>
      <c r="G32" s="107">
        <v>13</v>
      </c>
      <c r="H32" s="616"/>
      <c r="N32" s="40"/>
    </row>
    <row r="33" spans="2:14" ht="15" x14ac:dyDescent="0.25">
      <c r="B33" s="111" t="s">
        <v>35</v>
      </c>
      <c r="C33" s="112">
        <v>10</v>
      </c>
      <c r="D33" s="112">
        <v>2</v>
      </c>
      <c r="E33" s="112">
        <v>0</v>
      </c>
      <c r="F33" s="112">
        <v>1</v>
      </c>
      <c r="G33" s="107">
        <v>13</v>
      </c>
      <c r="H33" s="616"/>
      <c r="N33" s="40"/>
    </row>
    <row r="34" spans="2:14" ht="15" x14ac:dyDescent="0.25">
      <c r="B34" s="111" t="s">
        <v>36</v>
      </c>
      <c r="C34" s="112">
        <v>8</v>
      </c>
      <c r="D34" s="112">
        <v>2</v>
      </c>
      <c r="E34" s="112">
        <v>2</v>
      </c>
      <c r="F34" s="112">
        <v>1</v>
      </c>
      <c r="G34" s="107">
        <v>13</v>
      </c>
      <c r="H34" s="616"/>
      <c r="I34" s="90"/>
      <c r="N34" s="40"/>
    </row>
    <row r="35" spans="2:14" ht="15" x14ac:dyDescent="0.25">
      <c r="B35" s="111" t="s">
        <v>37</v>
      </c>
      <c r="C35" s="112">
        <v>1</v>
      </c>
      <c r="D35" s="112">
        <v>2</v>
      </c>
      <c r="E35" s="112">
        <v>0</v>
      </c>
      <c r="F35" s="112">
        <v>0</v>
      </c>
      <c r="G35" s="107">
        <v>3</v>
      </c>
      <c r="H35" s="616"/>
      <c r="I35" s="90"/>
      <c r="N35" s="40"/>
    </row>
    <row r="36" spans="2:14" ht="15" x14ac:dyDescent="0.25">
      <c r="B36" s="111" t="s">
        <v>38</v>
      </c>
      <c r="C36" s="112">
        <v>2</v>
      </c>
      <c r="D36" s="112">
        <v>3</v>
      </c>
      <c r="E36" s="112">
        <v>0</v>
      </c>
      <c r="F36" s="112">
        <v>0</v>
      </c>
      <c r="G36" s="107">
        <v>5</v>
      </c>
      <c r="H36" s="616"/>
      <c r="I36" s="90"/>
      <c r="N36" s="40"/>
    </row>
    <row r="37" spans="2:14" ht="15" x14ac:dyDescent="0.25">
      <c r="B37" s="111" t="s">
        <v>39</v>
      </c>
      <c r="C37" s="112">
        <v>2</v>
      </c>
      <c r="D37" s="112">
        <v>7</v>
      </c>
      <c r="E37" s="112">
        <v>0</v>
      </c>
      <c r="F37" s="112">
        <v>2</v>
      </c>
      <c r="G37" s="107">
        <v>11</v>
      </c>
      <c r="H37" s="616"/>
      <c r="I37" s="90"/>
      <c r="N37" s="40"/>
    </row>
    <row r="38" spans="2:14" ht="15" x14ac:dyDescent="0.25">
      <c r="B38" s="111" t="s">
        <v>68</v>
      </c>
      <c r="C38" s="112">
        <v>0</v>
      </c>
      <c r="D38" s="112">
        <v>0</v>
      </c>
      <c r="E38" s="112">
        <v>0</v>
      </c>
      <c r="F38" s="112">
        <v>0</v>
      </c>
      <c r="G38" s="107">
        <v>0</v>
      </c>
      <c r="H38" s="616"/>
      <c r="N38" s="40"/>
    </row>
    <row r="39" spans="2:14" ht="15" x14ac:dyDescent="0.25">
      <c r="B39" s="111" t="s">
        <v>41</v>
      </c>
      <c r="C39" s="112">
        <v>0</v>
      </c>
      <c r="D39" s="112">
        <v>0</v>
      </c>
      <c r="E39" s="112">
        <v>0</v>
      </c>
      <c r="F39" s="112">
        <v>0</v>
      </c>
      <c r="G39" s="107">
        <v>0</v>
      </c>
      <c r="H39" s="616"/>
      <c r="N39" s="40"/>
    </row>
    <row r="40" spans="2:14" ht="15" x14ac:dyDescent="0.25">
      <c r="B40" s="111" t="s">
        <v>42</v>
      </c>
      <c r="C40" s="112">
        <v>28</v>
      </c>
      <c r="D40" s="112">
        <v>29</v>
      </c>
      <c r="E40" s="112">
        <v>4</v>
      </c>
      <c r="F40" s="112">
        <v>6</v>
      </c>
      <c r="G40" s="107">
        <v>67</v>
      </c>
      <c r="H40" s="616"/>
      <c r="N40" s="40"/>
    </row>
    <row r="41" spans="2:14" ht="15" x14ac:dyDescent="0.25">
      <c r="B41" s="111" t="s">
        <v>164</v>
      </c>
      <c r="C41" s="112">
        <v>0</v>
      </c>
      <c r="D41" s="112">
        <v>0</v>
      </c>
      <c r="E41" s="112">
        <v>0</v>
      </c>
      <c r="F41" s="112">
        <v>0</v>
      </c>
      <c r="G41" s="107">
        <v>0</v>
      </c>
      <c r="H41" s="616"/>
    </row>
    <row r="42" spans="2:14" ht="15" x14ac:dyDescent="0.25">
      <c r="B42" s="145" t="s">
        <v>142</v>
      </c>
      <c r="C42" s="146">
        <v>71</v>
      </c>
      <c r="D42" s="146">
        <v>60</v>
      </c>
      <c r="E42" s="146">
        <v>15</v>
      </c>
      <c r="F42" s="146">
        <v>17</v>
      </c>
      <c r="G42" s="146">
        <v>163</v>
      </c>
      <c r="H42" s="616"/>
    </row>
    <row r="43" spans="2:14" ht="24.75" customHeight="1" x14ac:dyDescent="0.25">
      <c r="B43" s="145" t="s">
        <v>143</v>
      </c>
      <c r="C43" s="147"/>
      <c r="D43" s="147"/>
      <c r="E43" s="147"/>
      <c r="F43" s="147"/>
      <c r="G43" s="147"/>
    </row>
    <row r="44" spans="2:14" ht="15" x14ac:dyDescent="0.25">
      <c r="B44" s="111" t="s">
        <v>28</v>
      </c>
      <c r="C44" s="112">
        <v>3</v>
      </c>
      <c r="D44" s="112">
        <v>4</v>
      </c>
      <c r="E44" s="112">
        <v>0</v>
      </c>
      <c r="F44" s="112">
        <v>0</v>
      </c>
      <c r="G44" s="107">
        <v>7</v>
      </c>
      <c r="N44" s="40"/>
    </row>
    <row r="45" spans="2:14" ht="15" x14ac:dyDescent="0.25">
      <c r="B45" s="111" t="s">
        <v>29</v>
      </c>
      <c r="C45" s="112">
        <v>1</v>
      </c>
      <c r="D45" s="112">
        <v>6</v>
      </c>
      <c r="E45" s="112">
        <v>0</v>
      </c>
      <c r="F45" s="112">
        <v>2</v>
      </c>
      <c r="G45" s="107">
        <v>9</v>
      </c>
      <c r="N45" s="40"/>
    </row>
    <row r="46" spans="2:14" ht="15" x14ac:dyDescent="0.25">
      <c r="B46" s="111" t="s">
        <v>30</v>
      </c>
      <c r="C46" s="112">
        <v>8</v>
      </c>
      <c r="D46" s="112">
        <v>11</v>
      </c>
      <c r="E46" s="112">
        <v>4</v>
      </c>
      <c r="F46" s="112">
        <v>10</v>
      </c>
      <c r="G46" s="107">
        <v>33</v>
      </c>
      <c r="H46" s="616"/>
      <c r="N46" s="40"/>
    </row>
    <row r="47" spans="2:14" ht="15" x14ac:dyDescent="0.25">
      <c r="B47" s="111" t="s">
        <v>31</v>
      </c>
      <c r="C47" s="112">
        <v>5</v>
      </c>
      <c r="D47" s="112">
        <v>7</v>
      </c>
      <c r="E47" s="112">
        <v>1</v>
      </c>
      <c r="F47" s="112">
        <v>4</v>
      </c>
      <c r="G47" s="107">
        <v>17</v>
      </c>
      <c r="N47" s="40"/>
    </row>
    <row r="48" spans="2:14" ht="15" x14ac:dyDescent="0.25">
      <c r="B48" s="111" t="s">
        <v>32</v>
      </c>
      <c r="C48" s="112">
        <v>10</v>
      </c>
      <c r="D48" s="112">
        <v>9</v>
      </c>
      <c r="E48" s="112">
        <v>0</v>
      </c>
      <c r="F48" s="112">
        <v>4</v>
      </c>
      <c r="G48" s="107">
        <v>23</v>
      </c>
      <c r="N48" s="40"/>
    </row>
    <row r="49" spans="2:14" ht="15" x14ac:dyDescent="0.25">
      <c r="B49" s="111" t="s">
        <v>33</v>
      </c>
      <c r="C49" s="112">
        <v>13</v>
      </c>
      <c r="D49" s="112">
        <v>7</v>
      </c>
      <c r="E49" s="112">
        <v>11</v>
      </c>
      <c r="F49" s="112">
        <v>3</v>
      </c>
      <c r="G49" s="107">
        <v>34</v>
      </c>
      <c r="N49" s="40"/>
    </row>
    <row r="50" spans="2:14" ht="15" x14ac:dyDescent="0.25">
      <c r="B50" s="111" t="s">
        <v>34</v>
      </c>
      <c r="C50" s="112">
        <v>14</v>
      </c>
      <c r="D50" s="112">
        <v>10</v>
      </c>
      <c r="E50" s="112">
        <v>2</v>
      </c>
      <c r="F50" s="112">
        <v>3</v>
      </c>
      <c r="G50" s="107">
        <v>29</v>
      </c>
      <c r="N50" s="40"/>
    </row>
    <row r="51" spans="2:14" ht="15" x14ac:dyDescent="0.25">
      <c r="B51" s="111" t="s">
        <v>35</v>
      </c>
      <c r="C51" s="112">
        <v>14</v>
      </c>
      <c r="D51" s="112">
        <v>9</v>
      </c>
      <c r="E51" s="112">
        <v>1</v>
      </c>
      <c r="F51" s="112">
        <v>3</v>
      </c>
      <c r="G51" s="107">
        <v>27</v>
      </c>
      <c r="N51" s="40"/>
    </row>
    <row r="52" spans="2:14" ht="15" x14ac:dyDescent="0.25">
      <c r="B52" s="111" t="s">
        <v>36</v>
      </c>
      <c r="C52" s="112">
        <v>18</v>
      </c>
      <c r="D52" s="112">
        <v>11</v>
      </c>
      <c r="E52" s="112">
        <v>3</v>
      </c>
      <c r="F52" s="112">
        <v>3</v>
      </c>
      <c r="G52" s="107">
        <v>35</v>
      </c>
      <c r="I52" s="90"/>
      <c r="N52" s="40"/>
    </row>
    <row r="53" spans="2:14" ht="15" x14ac:dyDescent="0.25">
      <c r="B53" s="111" t="s">
        <v>37</v>
      </c>
      <c r="C53" s="112">
        <v>7</v>
      </c>
      <c r="D53" s="112">
        <v>10</v>
      </c>
      <c r="E53" s="112">
        <v>1</v>
      </c>
      <c r="F53" s="112">
        <v>4</v>
      </c>
      <c r="G53" s="107">
        <v>22</v>
      </c>
      <c r="H53" s="616"/>
      <c r="I53" s="90"/>
      <c r="N53" s="40"/>
    </row>
    <row r="54" spans="2:14" ht="15" x14ac:dyDescent="0.25">
      <c r="B54" s="111" t="s">
        <v>38</v>
      </c>
      <c r="C54" s="112">
        <v>2</v>
      </c>
      <c r="D54" s="112">
        <v>7</v>
      </c>
      <c r="E54" s="112">
        <v>0</v>
      </c>
      <c r="F54" s="112">
        <v>7</v>
      </c>
      <c r="G54" s="107">
        <v>16</v>
      </c>
      <c r="H54" s="616"/>
      <c r="I54" s="90"/>
      <c r="N54" s="40"/>
    </row>
    <row r="55" spans="2:14" ht="15" x14ac:dyDescent="0.25">
      <c r="B55" s="111" t="s">
        <v>39</v>
      </c>
      <c r="C55" s="112">
        <v>4</v>
      </c>
      <c r="D55" s="112">
        <v>13</v>
      </c>
      <c r="E55" s="112">
        <v>2</v>
      </c>
      <c r="F55" s="112">
        <v>8</v>
      </c>
      <c r="G55" s="107">
        <v>27</v>
      </c>
      <c r="H55" s="616"/>
      <c r="I55" s="90"/>
      <c r="N55" s="40"/>
    </row>
    <row r="56" spans="2:14" ht="15" x14ac:dyDescent="0.25">
      <c r="B56" s="111" t="s">
        <v>68</v>
      </c>
      <c r="C56" s="112">
        <v>1</v>
      </c>
      <c r="D56" s="112">
        <v>1</v>
      </c>
      <c r="E56" s="112">
        <v>0</v>
      </c>
      <c r="F56" s="112">
        <v>0</v>
      </c>
      <c r="G56" s="107">
        <v>2</v>
      </c>
      <c r="N56" s="40"/>
    </row>
    <row r="57" spans="2:14" ht="15" x14ac:dyDescent="0.25">
      <c r="B57" s="111" t="s">
        <v>41</v>
      </c>
      <c r="C57" s="112">
        <v>1</v>
      </c>
      <c r="D57" s="112">
        <v>0</v>
      </c>
      <c r="E57" s="112">
        <v>1</v>
      </c>
      <c r="F57" s="112">
        <v>4</v>
      </c>
      <c r="G57" s="107">
        <v>6</v>
      </c>
      <c r="N57" s="40"/>
    </row>
    <row r="58" spans="2:14" ht="15" x14ac:dyDescent="0.25">
      <c r="B58" s="111" t="s">
        <v>42</v>
      </c>
      <c r="C58" s="112">
        <v>44</v>
      </c>
      <c r="D58" s="112">
        <v>58</v>
      </c>
      <c r="E58" s="112">
        <v>9</v>
      </c>
      <c r="F58" s="112">
        <v>16</v>
      </c>
      <c r="G58" s="107">
        <v>127</v>
      </c>
      <c r="H58" s="616"/>
      <c r="N58" s="40"/>
    </row>
    <row r="59" spans="2:14" ht="15" x14ac:dyDescent="0.25">
      <c r="B59" s="111" t="s">
        <v>164</v>
      </c>
      <c r="C59" s="112">
        <v>0</v>
      </c>
      <c r="D59" s="112">
        <v>0</v>
      </c>
      <c r="E59" s="112">
        <v>0</v>
      </c>
      <c r="F59" s="112">
        <v>0</v>
      </c>
      <c r="G59" s="107">
        <v>0</v>
      </c>
    </row>
    <row r="60" spans="2:14" ht="15" x14ac:dyDescent="0.25">
      <c r="B60" s="145" t="s">
        <v>127</v>
      </c>
      <c r="C60" s="567">
        <v>145</v>
      </c>
      <c r="D60" s="567">
        <v>163</v>
      </c>
      <c r="E60" s="567">
        <v>35</v>
      </c>
      <c r="F60" s="567">
        <v>71</v>
      </c>
      <c r="G60" s="567">
        <v>414</v>
      </c>
    </row>
    <row r="61" spans="2:14" ht="15.75" customHeight="1" x14ac:dyDescent="0.2">
      <c r="B61" s="1710"/>
      <c r="C61" s="1710"/>
      <c r="D61" s="1710"/>
      <c r="E61" s="1710"/>
      <c r="F61" s="1710"/>
      <c r="G61" s="1710"/>
    </row>
    <row r="62" spans="2:14" ht="19.5" customHeight="1" x14ac:dyDescent="0.2">
      <c r="B62" s="1704"/>
      <c r="C62" s="1704"/>
      <c r="D62" s="1704"/>
      <c r="E62" s="1704"/>
      <c r="F62" s="1704"/>
      <c r="G62" s="1704"/>
    </row>
    <row r="63" spans="2:14" ht="19.5" customHeight="1" x14ac:dyDescent="0.2">
      <c r="B63" s="1704"/>
      <c r="C63" s="1704"/>
      <c r="D63" s="1704"/>
      <c r="E63" s="1704"/>
      <c r="F63" s="1704"/>
      <c r="G63" s="1704"/>
    </row>
    <row r="64" spans="2:14" ht="27.75" customHeight="1" x14ac:dyDescent="0.2">
      <c r="B64" s="1704"/>
      <c r="C64" s="1704"/>
      <c r="D64" s="1704"/>
      <c r="E64" s="1704"/>
      <c r="F64" s="1704"/>
      <c r="G64" s="1704"/>
    </row>
  </sheetData>
  <mergeCells count="8">
    <mergeCell ref="B63:G63"/>
    <mergeCell ref="B64:G64"/>
    <mergeCell ref="B2:G2"/>
    <mergeCell ref="B3:G3"/>
    <mergeCell ref="B4:G4"/>
    <mergeCell ref="B5:G5"/>
    <mergeCell ref="B61:G61"/>
    <mergeCell ref="B62:G62"/>
  </mergeCells>
  <hyperlinks>
    <hyperlink ref="H2" location="'Indice Total '!A61" display="Volver"/>
  </hyperlinks>
  <pageMargins left="0.7" right="0.7" top="0.75" bottom="0.75" header="0.3" footer="0.3"/>
  <pageSetup paperSize="14" orientation="portrait" verticalDpi="599"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1"/>
  <sheetViews>
    <sheetView showGridLines="0" workbookViewId="0"/>
  </sheetViews>
  <sheetFormatPr baseColWidth="10" defaultRowHeight="12.75" x14ac:dyDescent="0.2"/>
  <cols>
    <col min="1" max="1" width="24.140625" style="992" customWidth="1"/>
    <col min="2" max="2" width="69.5703125" style="992" customWidth="1"/>
    <col min="3" max="3" width="10.7109375" style="992" customWidth="1"/>
    <col min="4" max="7" width="12.7109375" style="992" customWidth="1"/>
    <col min="8" max="10" width="11.42578125" style="992"/>
    <col min="11" max="11" width="12.28515625" style="992" customWidth="1"/>
    <col min="12" max="16384" width="11.42578125" style="992"/>
  </cols>
  <sheetData>
    <row r="1" spans="2:8" ht="45" customHeight="1" x14ac:dyDescent="0.2"/>
    <row r="2" spans="2:8" ht="21.75" customHeight="1" x14ac:dyDescent="0.25">
      <c r="B2" s="1599" t="s">
        <v>798</v>
      </c>
      <c r="C2" s="1599"/>
      <c r="D2" s="1599"/>
      <c r="E2" s="1599"/>
      <c r="F2" s="1599"/>
      <c r="G2" s="1599"/>
      <c r="H2" s="1" t="s">
        <v>2</v>
      </c>
    </row>
    <row r="3" spans="2:8" ht="49.5" customHeight="1" x14ac:dyDescent="0.25">
      <c r="B3" s="1639" t="s">
        <v>699</v>
      </c>
      <c r="C3" s="1639"/>
      <c r="D3" s="1639"/>
      <c r="E3" s="1639"/>
      <c r="F3" s="1639"/>
      <c r="G3" s="1639"/>
    </row>
    <row r="4" spans="2:8" ht="23.25" customHeight="1" thickBot="1" x14ac:dyDescent="0.3">
      <c r="B4" s="1639">
        <v>2015</v>
      </c>
      <c r="C4" s="1639"/>
      <c r="D4" s="1639"/>
      <c r="E4" s="1639"/>
      <c r="F4" s="1639"/>
      <c r="G4" s="1639"/>
    </row>
    <row r="5" spans="2:8" ht="24.75" customHeight="1" x14ac:dyDescent="0.25">
      <c r="B5" s="1709"/>
      <c r="C5" s="1709"/>
      <c r="D5" s="1709"/>
      <c r="E5" s="1709"/>
      <c r="F5" s="1709"/>
      <c r="G5" s="1709"/>
    </row>
    <row r="6" spans="2:8" ht="21" customHeight="1" x14ac:dyDescent="0.2">
      <c r="B6" s="404" t="s">
        <v>13</v>
      </c>
      <c r="C6" s="993" t="s">
        <v>15</v>
      </c>
      <c r="D6" s="993" t="s">
        <v>16</v>
      </c>
      <c r="E6" s="993" t="s">
        <v>17</v>
      </c>
      <c r="F6" s="993" t="s">
        <v>25</v>
      </c>
      <c r="G6" s="993" t="s">
        <v>18</v>
      </c>
    </row>
    <row r="7" spans="2:8" ht="24.75" customHeight="1" x14ac:dyDescent="0.25">
      <c r="B7" s="145" t="s">
        <v>139</v>
      </c>
      <c r="C7" s="147"/>
      <c r="D7" s="147"/>
      <c r="E7" s="147"/>
      <c r="F7" s="147"/>
      <c r="G7" s="147"/>
    </row>
    <row r="8" spans="2:8" ht="15" x14ac:dyDescent="0.25">
      <c r="B8" s="502" t="s">
        <v>804</v>
      </c>
      <c r="C8" s="112">
        <v>12</v>
      </c>
      <c r="D8" s="112">
        <v>10</v>
      </c>
      <c r="E8" s="112">
        <v>3</v>
      </c>
      <c r="F8" s="112">
        <v>10</v>
      </c>
      <c r="G8" s="107">
        <v>35</v>
      </c>
    </row>
    <row r="9" spans="2:8" ht="15" x14ac:dyDescent="0.25">
      <c r="B9" s="502" t="s">
        <v>774</v>
      </c>
      <c r="C9" s="112">
        <v>4</v>
      </c>
      <c r="D9" s="112">
        <v>2</v>
      </c>
      <c r="E9" s="112">
        <v>0</v>
      </c>
      <c r="F9" s="112">
        <v>4</v>
      </c>
      <c r="G9" s="107">
        <v>10</v>
      </c>
    </row>
    <row r="10" spans="2:8" ht="15" x14ac:dyDescent="0.25">
      <c r="B10" s="502" t="s">
        <v>805</v>
      </c>
      <c r="C10" s="112">
        <v>8</v>
      </c>
      <c r="D10" s="112">
        <v>5</v>
      </c>
      <c r="E10" s="112">
        <v>3</v>
      </c>
      <c r="F10" s="112">
        <v>4</v>
      </c>
      <c r="G10" s="107">
        <v>20</v>
      </c>
    </row>
    <row r="11" spans="2:8" ht="15" x14ac:dyDescent="0.25">
      <c r="B11" s="502" t="s">
        <v>809</v>
      </c>
      <c r="C11" s="112">
        <v>0</v>
      </c>
      <c r="D11" s="112">
        <v>0</v>
      </c>
      <c r="E11" s="112">
        <v>0</v>
      </c>
      <c r="F11" s="112">
        <v>0</v>
      </c>
      <c r="G11" s="107">
        <v>0</v>
      </c>
    </row>
    <row r="12" spans="2:8" ht="15" x14ac:dyDescent="0.25">
      <c r="B12" s="502" t="s">
        <v>19</v>
      </c>
      <c r="C12" s="112">
        <v>8</v>
      </c>
      <c r="D12" s="112">
        <v>28</v>
      </c>
      <c r="E12" s="112">
        <v>3</v>
      </c>
      <c r="F12" s="112">
        <v>7</v>
      </c>
      <c r="G12" s="107">
        <v>46</v>
      </c>
    </row>
    <row r="13" spans="2:8" ht="15" x14ac:dyDescent="0.25">
      <c r="B13" s="502" t="s">
        <v>806</v>
      </c>
      <c r="C13" s="112">
        <v>5</v>
      </c>
      <c r="D13" s="112">
        <v>13</v>
      </c>
      <c r="E13" s="112">
        <v>3</v>
      </c>
      <c r="F13" s="112">
        <v>5</v>
      </c>
      <c r="G13" s="107">
        <v>26</v>
      </c>
    </row>
    <row r="14" spans="2:8" ht="15" x14ac:dyDescent="0.25">
      <c r="B14" s="502" t="s">
        <v>807</v>
      </c>
      <c r="C14" s="112">
        <v>20</v>
      </c>
      <c r="D14" s="112">
        <v>25</v>
      </c>
      <c r="E14" s="112">
        <v>6</v>
      </c>
      <c r="F14" s="112">
        <v>17</v>
      </c>
      <c r="G14" s="107">
        <v>68</v>
      </c>
    </row>
    <row r="15" spans="2:8" ht="15" x14ac:dyDescent="0.25">
      <c r="B15" s="568" t="s">
        <v>808</v>
      </c>
      <c r="C15" s="112">
        <v>17</v>
      </c>
      <c r="D15" s="112">
        <v>20</v>
      </c>
      <c r="E15" s="112">
        <v>2</v>
      </c>
      <c r="F15" s="112">
        <v>7</v>
      </c>
      <c r="G15" s="107">
        <v>46</v>
      </c>
    </row>
    <row r="16" spans="2:8" ht="15" x14ac:dyDescent="0.25">
      <c r="B16" s="145" t="s">
        <v>140</v>
      </c>
      <c r="C16" s="146">
        <v>74</v>
      </c>
      <c r="D16" s="146">
        <v>103</v>
      </c>
      <c r="E16" s="146">
        <v>20</v>
      </c>
      <c r="F16" s="146">
        <v>54</v>
      </c>
      <c r="G16" s="146">
        <v>251</v>
      </c>
    </row>
    <row r="17" spans="2:8" ht="24.75" customHeight="1" x14ac:dyDescent="0.25">
      <c r="B17" s="145" t="s">
        <v>141</v>
      </c>
      <c r="C17" s="147"/>
      <c r="D17" s="147"/>
      <c r="E17" s="147"/>
      <c r="F17" s="147"/>
      <c r="G17" s="147"/>
    </row>
    <row r="18" spans="2:8" ht="15" x14ac:dyDescent="0.25">
      <c r="B18" s="502" t="s">
        <v>804</v>
      </c>
      <c r="C18" s="112">
        <v>13</v>
      </c>
      <c r="D18" s="112">
        <v>5</v>
      </c>
      <c r="E18" s="112">
        <v>2</v>
      </c>
      <c r="F18" s="112">
        <v>1</v>
      </c>
      <c r="G18" s="107">
        <v>21</v>
      </c>
    </row>
    <row r="19" spans="2:8" ht="15" x14ac:dyDescent="0.25">
      <c r="B19" s="502" t="s">
        <v>774</v>
      </c>
      <c r="C19" s="112">
        <v>1</v>
      </c>
      <c r="D19" s="112">
        <v>0</v>
      </c>
      <c r="E19" s="112">
        <v>0</v>
      </c>
      <c r="F19" s="112">
        <v>0</v>
      </c>
      <c r="G19" s="107">
        <v>1</v>
      </c>
    </row>
    <row r="20" spans="2:8" ht="15" x14ac:dyDescent="0.25">
      <c r="B20" s="502" t="s">
        <v>805</v>
      </c>
      <c r="C20" s="112">
        <v>7</v>
      </c>
      <c r="D20" s="112">
        <v>6</v>
      </c>
      <c r="E20" s="112">
        <v>2</v>
      </c>
      <c r="F20" s="112">
        <v>1</v>
      </c>
      <c r="G20" s="107">
        <v>16</v>
      </c>
    </row>
    <row r="21" spans="2:8" ht="15" x14ac:dyDescent="0.25">
      <c r="B21" s="502" t="s">
        <v>809</v>
      </c>
      <c r="C21" s="112">
        <v>0</v>
      </c>
      <c r="D21" s="112">
        <v>1</v>
      </c>
      <c r="E21" s="112">
        <v>0</v>
      </c>
      <c r="F21" s="112">
        <v>0</v>
      </c>
      <c r="G21" s="107">
        <v>1</v>
      </c>
    </row>
    <row r="22" spans="2:8" ht="15" x14ac:dyDescent="0.25">
      <c r="B22" s="502" t="s">
        <v>19</v>
      </c>
      <c r="C22" s="112">
        <v>8</v>
      </c>
      <c r="D22" s="112">
        <v>19</v>
      </c>
      <c r="E22" s="112">
        <v>1</v>
      </c>
      <c r="F22" s="112">
        <v>1</v>
      </c>
      <c r="G22" s="107">
        <v>29</v>
      </c>
    </row>
    <row r="23" spans="2:8" ht="15" x14ac:dyDescent="0.25">
      <c r="B23" s="502" t="s">
        <v>806</v>
      </c>
      <c r="C23" s="112">
        <v>15</v>
      </c>
      <c r="D23" s="112">
        <v>8</v>
      </c>
      <c r="E23" s="112">
        <v>2</v>
      </c>
      <c r="F23" s="112">
        <v>3</v>
      </c>
      <c r="G23" s="107">
        <v>28</v>
      </c>
    </row>
    <row r="24" spans="2:8" ht="15" x14ac:dyDescent="0.25">
      <c r="B24" s="502" t="s">
        <v>807</v>
      </c>
      <c r="C24" s="112">
        <v>6</v>
      </c>
      <c r="D24" s="112">
        <v>6</v>
      </c>
      <c r="E24" s="112">
        <v>2</v>
      </c>
      <c r="F24" s="112">
        <v>1</v>
      </c>
      <c r="G24" s="107">
        <v>15</v>
      </c>
    </row>
    <row r="25" spans="2:8" ht="15" x14ac:dyDescent="0.25">
      <c r="B25" s="502" t="s">
        <v>808</v>
      </c>
      <c r="C25" s="112">
        <v>21</v>
      </c>
      <c r="D25" s="112">
        <v>15</v>
      </c>
      <c r="E25" s="112">
        <v>6</v>
      </c>
      <c r="F25" s="112">
        <v>10</v>
      </c>
      <c r="G25" s="107">
        <v>52</v>
      </c>
    </row>
    <row r="26" spans="2:8" ht="15" x14ac:dyDescent="0.25">
      <c r="B26" s="569" t="s">
        <v>810</v>
      </c>
      <c r="C26" s="67">
        <v>0</v>
      </c>
      <c r="D26" s="67">
        <v>0</v>
      </c>
      <c r="E26" s="67">
        <v>0</v>
      </c>
      <c r="F26" s="67">
        <v>0</v>
      </c>
      <c r="G26" s="107">
        <v>0</v>
      </c>
    </row>
    <row r="27" spans="2:8" ht="15" x14ac:dyDescent="0.25">
      <c r="B27" s="145" t="s">
        <v>142</v>
      </c>
      <c r="C27" s="146">
        <v>71</v>
      </c>
      <c r="D27" s="146">
        <v>60</v>
      </c>
      <c r="E27" s="146">
        <v>15</v>
      </c>
      <c r="F27" s="146">
        <v>17</v>
      </c>
      <c r="G27" s="146">
        <v>163</v>
      </c>
      <c r="H27" s="40"/>
    </row>
    <row r="28" spans="2:8" ht="24.75" customHeight="1" x14ac:dyDescent="0.25">
      <c r="B28" s="145" t="s">
        <v>143</v>
      </c>
      <c r="C28" s="147"/>
      <c r="D28" s="147"/>
      <c r="E28" s="147"/>
      <c r="F28" s="147"/>
      <c r="G28" s="147"/>
    </row>
    <row r="29" spans="2:8" ht="15" x14ac:dyDescent="0.25">
      <c r="B29" s="502" t="s">
        <v>804</v>
      </c>
      <c r="C29" s="112">
        <v>25</v>
      </c>
      <c r="D29" s="112">
        <v>15</v>
      </c>
      <c r="E29" s="112">
        <v>5</v>
      </c>
      <c r="F29" s="112">
        <v>11</v>
      </c>
      <c r="G29" s="107">
        <v>56</v>
      </c>
    </row>
    <row r="30" spans="2:8" ht="15" x14ac:dyDescent="0.25">
      <c r="B30" s="502" t="s">
        <v>774</v>
      </c>
      <c r="C30" s="112">
        <v>5</v>
      </c>
      <c r="D30" s="112">
        <v>2</v>
      </c>
      <c r="E30" s="112">
        <v>0</v>
      </c>
      <c r="F30" s="112">
        <v>4</v>
      </c>
      <c r="G30" s="107">
        <v>11</v>
      </c>
    </row>
    <row r="31" spans="2:8" ht="15" x14ac:dyDescent="0.25">
      <c r="B31" s="502" t="s">
        <v>805</v>
      </c>
      <c r="C31" s="112">
        <v>15</v>
      </c>
      <c r="D31" s="112">
        <v>11</v>
      </c>
      <c r="E31" s="112">
        <v>5</v>
      </c>
      <c r="F31" s="112">
        <v>5</v>
      </c>
      <c r="G31" s="107">
        <v>36</v>
      </c>
    </row>
    <row r="32" spans="2:8" ht="15" x14ac:dyDescent="0.25">
      <c r="B32" s="502" t="s">
        <v>809</v>
      </c>
      <c r="C32" s="112">
        <v>0</v>
      </c>
      <c r="D32" s="112">
        <v>1</v>
      </c>
      <c r="E32" s="112">
        <v>0</v>
      </c>
      <c r="F32" s="112">
        <v>0</v>
      </c>
      <c r="G32" s="107">
        <v>1</v>
      </c>
    </row>
    <row r="33" spans="2:7" ht="15" x14ac:dyDescent="0.25">
      <c r="B33" s="502" t="s">
        <v>19</v>
      </c>
      <c r="C33" s="112">
        <v>16</v>
      </c>
      <c r="D33" s="112">
        <v>47</v>
      </c>
      <c r="E33" s="112">
        <v>4</v>
      </c>
      <c r="F33" s="112">
        <v>8</v>
      </c>
      <c r="G33" s="107">
        <v>75</v>
      </c>
    </row>
    <row r="34" spans="2:7" ht="15" x14ac:dyDescent="0.25">
      <c r="B34" s="502" t="s">
        <v>806</v>
      </c>
      <c r="C34" s="112">
        <v>20</v>
      </c>
      <c r="D34" s="112">
        <v>21</v>
      </c>
      <c r="E34" s="112">
        <v>5</v>
      </c>
      <c r="F34" s="112">
        <v>8</v>
      </c>
      <c r="G34" s="107">
        <v>54</v>
      </c>
    </row>
    <row r="35" spans="2:7" ht="15" x14ac:dyDescent="0.25">
      <c r="B35" s="502" t="s">
        <v>807</v>
      </c>
      <c r="C35" s="112">
        <v>26</v>
      </c>
      <c r="D35" s="112">
        <v>31</v>
      </c>
      <c r="E35" s="112">
        <v>8</v>
      </c>
      <c r="F35" s="112">
        <v>18</v>
      </c>
      <c r="G35" s="107">
        <v>83</v>
      </c>
    </row>
    <row r="36" spans="2:7" ht="15" x14ac:dyDescent="0.25">
      <c r="B36" s="568" t="s">
        <v>808</v>
      </c>
      <c r="C36" s="112">
        <v>38</v>
      </c>
      <c r="D36" s="112">
        <v>35</v>
      </c>
      <c r="E36" s="112">
        <v>8</v>
      </c>
      <c r="F36" s="112">
        <v>17</v>
      </c>
      <c r="G36" s="107">
        <v>98</v>
      </c>
    </row>
    <row r="37" spans="2:7" ht="15" x14ac:dyDescent="0.25">
      <c r="B37" s="145" t="s">
        <v>127</v>
      </c>
      <c r="C37" s="570">
        <v>145</v>
      </c>
      <c r="D37" s="570">
        <v>163</v>
      </c>
      <c r="E37" s="570">
        <v>35</v>
      </c>
      <c r="F37" s="570">
        <v>71</v>
      </c>
      <c r="G37" s="570">
        <v>414</v>
      </c>
    </row>
    <row r="38" spans="2:7" ht="15" customHeight="1" x14ac:dyDescent="0.2">
      <c r="B38" s="1710"/>
      <c r="C38" s="1710"/>
      <c r="D38" s="1710"/>
      <c r="E38" s="1710"/>
      <c r="F38" s="1710"/>
      <c r="G38" s="1710"/>
    </row>
    <row r="39" spans="2:7" ht="19.5" customHeight="1" x14ac:dyDescent="0.2">
      <c r="B39" s="1704"/>
      <c r="C39" s="1704"/>
      <c r="D39" s="1704"/>
      <c r="E39" s="1704"/>
      <c r="F39" s="1704"/>
      <c r="G39" s="1704"/>
    </row>
    <row r="40" spans="2:7" ht="19.5" customHeight="1" x14ac:dyDescent="0.2">
      <c r="B40" s="1704"/>
      <c r="C40" s="1704"/>
      <c r="D40" s="1704"/>
      <c r="E40" s="1704"/>
      <c r="F40" s="1704"/>
      <c r="G40" s="1704"/>
    </row>
    <row r="41" spans="2:7" ht="27.75" customHeight="1" x14ac:dyDescent="0.2">
      <c r="B41" s="1704"/>
      <c r="C41" s="1704"/>
      <c r="D41" s="1704"/>
      <c r="E41" s="1704"/>
      <c r="F41" s="1704"/>
      <c r="G41" s="1704"/>
    </row>
  </sheetData>
  <mergeCells count="8">
    <mergeCell ref="B40:G40"/>
    <mergeCell ref="B41:G41"/>
    <mergeCell ref="B2:G2"/>
    <mergeCell ref="B3:G3"/>
    <mergeCell ref="B4:G4"/>
    <mergeCell ref="B5:G5"/>
    <mergeCell ref="B38:G38"/>
    <mergeCell ref="B39:G39"/>
  </mergeCells>
  <hyperlinks>
    <hyperlink ref="H2" location="'Indice Total '!A61" display="Volver"/>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sheetViews>
  <sheetFormatPr baseColWidth="10" defaultRowHeight="12.75" x14ac:dyDescent="0.2"/>
  <cols>
    <col min="1" max="1" width="22.42578125" style="992" customWidth="1"/>
    <col min="2" max="2" width="50.5703125" style="992" customWidth="1"/>
    <col min="3" max="5" width="11.42578125" style="998"/>
    <col min="6" max="10" width="11.42578125" style="992"/>
    <col min="11" max="11" width="12.28515625" style="992" customWidth="1"/>
    <col min="12" max="16384" width="11.42578125" style="992"/>
  </cols>
  <sheetData>
    <row r="1" spans="2:9" ht="49.5" customHeight="1" x14ac:dyDescent="0.2"/>
    <row r="2" spans="2:9" ht="18" x14ac:dyDescent="0.25">
      <c r="B2" s="1599" t="s">
        <v>799</v>
      </c>
      <c r="C2" s="1599"/>
      <c r="D2" s="1599"/>
      <c r="E2" s="1599"/>
      <c r="F2" s="1" t="s">
        <v>2</v>
      </c>
    </row>
    <row r="3" spans="2:9" ht="57.75" customHeight="1" x14ac:dyDescent="0.25">
      <c r="B3" s="1639" t="s">
        <v>166</v>
      </c>
      <c r="C3" s="1639"/>
      <c r="D3" s="1639"/>
      <c r="E3" s="1639"/>
    </row>
    <row r="4" spans="2:9" ht="21" customHeight="1" thickBot="1" x14ac:dyDescent="0.3">
      <c r="B4" s="1681">
        <v>2015</v>
      </c>
      <c r="C4" s="1711"/>
      <c r="D4" s="1711"/>
      <c r="E4" s="1005"/>
    </row>
    <row r="5" spans="2:9" x14ac:dyDescent="0.2">
      <c r="B5" s="442"/>
      <c r="C5" s="449"/>
      <c r="D5" s="449"/>
      <c r="E5" s="449"/>
    </row>
    <row r="6" spans="2:9" ht="31.5" customHeight="1" x14ac:dyDescent="0.2">
      <c r="B6" s="539" t="s">
        <v>13</v>
      </c>
      <c r="C6" s="620" t="s">
        <v>23</v>
      </c>
      <c r="D6" s="620" t="s">
        <v>24</v>
      </c>
      <c r="E6" s="539" t="s">
        <v>18</v>
      </c>
    </row>
    <row r="7" spans="2:9" ht="15" x14ac:dyDescent="0.25">
      <c r="B7" s="110" t="s">
        <v>139</v>
      </c>
      <c r="C7" s="167"/>
      <c r="D7" s="167"/>
      <c r="E7" s="167"/>
    </row>
    <row r="8" spans="2:9" ht="15" x14ac:dyDescent="0.25">
      <c r="B8" s="502" t="s">
        <v>804</v>
      </c>
      <c r="C8" s="571">
        <v>35</v>
      </c>
      <c r="D8" s="571">
        <v>0</v>
      </c>
      <c r="E8" s="604">
        <v>35</v>
      </c>
      <c r="I8" s="405"/>
    </row>
    <row r="9" spans="2:9" ht="15" x14ac:dyDescent="0.25">
      <c r="B9" s="502" t="s">
        <v>774</v>
      </c>
      <c r="C9" s="571">
        <v>10</v>
      </c>
      <c r="D9" s="571">
        <v>0</v>
      </c>
      <c r="E9" s="604">
        <v>10</v>
      </c>
      <c r="I9" s="405"/>
    </row>
    <row r="10" spans="2:9" ht="15" x14ac:dyDescent="0.25">
      <c r="B10" s="502" t="s">
        <v>805</v>
      </c>
      <c r="C10" s="571">
        <v>19</v>
      </c>
      <c r="D10" s="571">
        <v>1</v>
      </c>
      <c r="E10" s="604">
        <v>20</v>
      </c>
      <c r="I10" s="405"/>
    </row>
    <row r="11" spans="2:9" ht="15" x14ac:dyDescent="0.25">
      <c r="B11" s="502" t="s">
        <v>809</v>
      </c>
      <c r="C11" s="571">
        <v>0</v>
      </c>
      <c r="D11" s="571">
        <v>0</v>
      </c>
      <c r="E11" s="604">
        <v>0</v>
      </c>
      <c r="I11" s="405"/>
    </row>
    <row r="12" spans="2:9" ht="15" x14ac:dyDescent="0.25">
      <c r="B12" s="502" t="s">
        <v>19</v>
      </c>
      <c r="C12" s="571">
        <v>46</v>
      </c>
      <c r="D12" s="571">
        <v>0</v>
      </c>
      <c r="E12" s="604">
        <v>46</v>
      </c>
      <c r="I12" s="405"/>
    </row>
    <row r="13" spans="2:9" ht="15" x14ac:dyDescent="0.25">
      <c r="B13" s="502" t="s">
        <v>806</v>
      </c>
      <c r="C13" s="571">
        <v>25</v>
      </c>
      <c r="D13" s="571">
        <v>1</v>
      </c>
      <c r="E13" s="604">
        <v>26</v>
      </c>
      <c r="I13" s="405"/>
    </row>
    <row r="14" spans="2:9" ht="15" x14ac:dyDescent="0.25">
      <c r="B14" s="502" t="s">
        <v>807</v>
      </c>
      <c r="C14" s="571">
        <v>68</v>
      </c>
      <c r="D14" s="571">
        <v>0</v>
      </c>
      <c r="E14" s="604">
        <v>68</v>
      </c>
      <c r="I14" s="405"/>
    </row>
    <row r="15" spans="2:9" ht="15" x14ac:dyDescent="0.25">
      <c r="B15" s="502" t="s">
        <v>808</v>
      </c>
      <c r="C15" s="571">
        <v>42</v>
      </c>
      <c r="D15" s="571">
        <v>4</v>
      </c>
      <c r="E15" s="604">
        <v>46</v>
      </c>
      <c r="I15" s="405"/>
    </row>
    <row r="16" spans="2:9" ht="16.5" customHeight="1" x14ac:dyDescent="0.25">
      <c r="B16" s="110" t="s">
        <v>140</v>
      </c>
      <c r="C16" s="88">
        <v>245</v>
      </c>
      <c r="D16" s="88">
        <v>6</v>
      </c>
      <c r="E16" s="88">
        <v>251</v>
      </c>
      <c r="H16" s="405"/>
      <c r="I16" s="405"/>
    </row>
    <row r="17" spans="2:9" ht="19.5" customHeight="1" x14ac:dyDescent="0.25">
      <c r="B17" s="110" t="s">
        <v>141</v>
      </c>
      <c r="C17" s="88"/>
      <c r="D17" s="88"/>
      <c r="E17" s="88"/>
      <c r="I17" s="405"/>
    </row>
    <row r="18" spans="2:9" ht="15" x14ac:dyDescent="0.25">
      <c r="B18" s="502" t="s">
        <v>804</v>
      </c>
      <c r="C18" s="571">
        <v>19</v>
      </c>
      <c r="D18" s="571">
        <v>2</v>
      </c>
      <c r="E18" s="604">
        <v>21</v>
      </c>
      <c r="I18" s="405"/>
    </row>
    <row r="19" spans="2:9" ht="15" x14ac:dyDescent="0.25">
      <c r="B19" s="502" t="s">
        <v>774</v>
      </c>
      <c r="C19" s="571">
        <v>1</v>
      </c>
      <c r="D19" s="571">
        <v>0</v>
      </c>
      <c r="E19" s="604">
        <v>1</v>
      </c>
      <c r="I19" s="405"/>
    </row>
    <row r="20" spans="2:9" ht="15" x14ac:dyDescent="0.25">
      <c r="B20" s="502" t="s">
        <v>805</v>
      </c>
      <c r="C20" s="571">
        <v>15</v>
      </c>
      <c r="D20" s="571">
        <v>1</v>
      </c>
      <c r="E20" s="604">
        <v>16</v>
      </c>
      <c r="I20" s="405"/>
    </row>
    <row r="21" spans="2:9" ht="15" x14ac:dyDescent="0.25">
      <c r="B21" s="502" t="s">
        <v>809</v>
      </c>
      <c r="C21" s="571">
        <v>1</v>
      </c>
      <c r="D21" s="571">
        <v>0</v>
      </c>
      <c r="E21" s="604">
        <v>1</v>
      </c>
      <c r="I21" s="405"/>
    </row>
    <row r="22" spans="2:9" ht="15" x14ac:dyDescent="0.25">
      <c r="B22" s="502" t="s">
        <v>19</v>
      </c>
      <c r="C22" s="571">
        <v>28</v>
      </c>
      <c r="D22" s="571">
        <v>1</v>
      </c>
      <c r="E22" s="604">
        <v>29</v>
      </c>
      <c r="I22" s="405"/>
    </row>
    <row r="23" spans="2:9" ht="15" x14ac:dyDescent="0.25">
      <c r="B23" s="502" t="s">
        <v>806</v>
      </c>
      <c r="C23" s="571">
        <v>18</v>
      </c>
      <c r="D23" s="571">
        <v>10</v>
      </c>
      <c r="E23" s="604">
        <v>28</v>
      </c>
      <c r="I23" s="405"/>
    </row>
    <row r="24" spans="2:9" ht="15" x14ac:dyDescent="0.25">
      <c r="B24" s="502" t="s">
        <v>807</v>
      </c>
      <c r="C24" s="571">
        <v>13</v>
      </c>
      <c r="D24" s="571">
        <v>2</v>
      </c>
      <c r="E24" s="604">
        <v>15</v>
      </c>
      <c r="I24" s="405"/>
    </row>
    <row r="25" spans="2:9" ht="15" x14ac:dyDescent="0.25">
      <c r="B25" s="502" t="s">
        <v>808</v>
      </c>
      <c r="C25" s="571">
        <v>40</v>
      </c>
      <c r="D25" s="571">
        <v>12</v>
      </c>
      <c r="E25" s="604">
        <v>52</v>
      </c>
      <c r="I25" s="405"/>
    </row>
    <row r="26" spans="2:9" ht="24" customHeight="1" x14ac:dyDescent="0.25">
      <c r="B26" s="110" t="s">
        <v>142</v>
      </c>
      <c r="C26" s="88">
        <v>135</v>
      </c>
      <c r="D26" s="88">
        <v>28</v>
      </c>
      <c r="E26" s="88">
        <v>163</v>
      </c>
    </row>
    <row r="27" spans="2:9" ht="15" x14ac:dyDescent="0.25">
      <c r="B27" s="110" t="s">
        <v>143</v>
      </c>
      <c r="C27" s="88"/>
      <c r="D27" s="88"/>
      <c r="E27" s="88"/>
    </row>
    <row r="28" spans="2:9" ht="15" x14ac:dyDescent="0.25">
      <c r="B28" s="502" t="s">
        <v>804</v>
      </c>
      <c r="C28" s="572">
        <v>54</v>
      </c>
      <c r="D28" s="572">
        <v>2</v>
      </c>
      <c r="E28" s="604">
        <v>56</v>
      </c>
    </row>
    <row r="29" spans="2:9" ht="15" x14ac:dyDescent="0.25">
      <c r="B29" s="502" t="s">
        <v>774</v>
      </c>
      <c r="C29" s="572">
        <v>11</v>
      </c>
      <c r="D29" s="572">
        <v>0</v>
      </c>
      <c r="E29" s="604">
        <v>11</v>
      </c>
    </row>
    <row r="30" spans="2:9" ht="15" x14ac:dyDescent="0.25">
      <c r="B30" s="502" t="s">
        <v>805</v>
      </c>
      <c r="C30" s="572">
        <v>34</v>
      </c>
      <c r="D30" s="572">
        <v>2</v>
      </c>
      <c r="E30" s="604">
        <v>36</v>
      </c>
    </row>
    <row r="31" spans="2:9" ht="15" x14ac:dyDescent="0.25">
      <c r="B31" s="502" t="s">
        <v>809</v>
      </c>
      <c r="C31" s="572">
        <v>1</v>
      </c>
      <c r="D31" s="572">
        <v>0</v>
      </c>
      <c r="E31" s="604">
        <v>1</v>
      </c>
    </row>
    <row r="32" spans="2:9" ht="15" x14ac:dyDescent="0.25">
      <c r="B32" s="502" t="s">
        <v>19</v>
      </c>
      <c r="C32" s="572">
        <v>74</v>
      </c>
      <c r="D32" s="572">
        <v>1</v>
      </c>
      <c r="E32" s="604">
        <v>75</v>
      </c>
    </row>
    <row r="33" spans="2:6" ht="15" x14ac:dyDescent="0.25">
      <c r="B33" s="502" t="s">
        <v>806</v>
      </c>
      <c r="C33" s="572">
        <v>43</v>
      </c>
      <c r="D33" s="572">
        <v>11</v>
      </c>
      <c r="E33" s="604">
        <v>54</v>
      </c>
    </row>
    <row r="34" spans="2:6" ht="15" x14ac:dyDescent="0.25">
      <c r="B34" s="502" t="s">
        <v>807</v>
      </c>
      <c r="C34" s="572">
        <v>81</v>
      </c>
      <c r="D34" s="572">
        <v>2</v>
      </c>
      <c r="E34" s="604">
        <v>83</v>
      </c>
    </row>
    <row r="35" spans="2:6" ht="15" x14ac:dyDescent="0.25">
      <c r="B35" s="502" t="s">
        <v>808</v>
      </c>
      <c r="C35" s="572">
        <v>82</v>
      </c>
      <c r="D35" s="572">
        <v>16</v>
      </c>
      <c r="E35" s="604">
        <v>98</v>
      </c>
    </row>
    <row r="36" spans="2:6" ht="15" x14ac:dyDescent="0.25">
      <c r="B36" s="110" t="s">
        <v>167</v>
      </c>
      <c r="C36" s="88">
        <v>380</v>
      </c>
      <c r="D36" s="88">
        <v>34</v>
      </c>
      <c r="E36" s="88">
        <v>414</v>
      </c>
    </row>
    <row r="37" spans="2:6" ht="17.25" customHeight="1" x14ac:dyDescent="0.2">
      <c r="B37" s="1712"/>
      <c r="C37" s="1712"/>
      <c r="D37" s="1712"/>
      <c r="E37" s="1712"/>
      <c r="F37" s="169"/>
    </row>
  </sheetData>
  <mergeCells count="4">
    <mergeCell ref="B2:E2"/>
    <mergeCell ref="B3:E3"/>
    <mergeCell ref="B4:D4"/>
    <mergeCell ref="B37:E37"/>
  </mergeCells>
  <hyperlinks>
    <hyperlink ref="F2" location="'Indice Total '!A61" display="Volver"/>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27"/>
  <sheetViews>
    <sheetView showGridLines="0" workbookViewId="0"/>
  </sheetViews>
  <sheetFormatPr baseColWidth="10" defaultRowHeight="12.75" x14ac:dyDescent="0.2"/>
  <cols>
    <col min="1" max="1" width="23.7109375" style="22" customWidth="1"/>
    <col min="2" max="2" width="69" style="22" customWidth="1"/>
    <col min="3" max="7" width="13.5703125" style="22" customWidth="1"/>
    <col min="8" max="8" width="9.85546875" style="22" customWidth="1"/>
    <col min="9" max="9" width="22.42578125" style="22" customWidth="1"/>
    <col min="10" max="10" width="11.28515625" style="22" customWidth="1"/>
    <col min="11" max="11" width="12.28515625" style="22" customWidth="1"/>
    <col min="12" max="14" width="9.28515625" style="22" customWidth="1"/>
    <col min="15" max="16384" width="11.42578125" style="22"/>
  </cols>
  <sheetData>
    <row r="1" spans="2:8" ht="48.75" customHeight="1" x14ac:dyDescent="0.2"/>
    <row r="2" spans="2:8" ht="18" x14ac:dyDescent="0.25">
      <c r="B2" s="1599" t="s">
        <v>853</v>
      </c>
      <c r="C2" s="1599"/>
      <c r="D2" s="1599"/>
      <c r="E2" s="1599"/>
      <c r="F2" s="1599"/>
      <c r="G2" s="1599"/>
      <c r="H2" s="1" t="s">
        <v>2</v>
      </c>
    </row>
    <row r="3" spans="2:8" ht="34.5" customHeight="1" x14ac:dyDescent="0.25">
      <c r="B3" s="1604" t="s">
        <v>854</v>
      </c>
      <c r="C3" s="1604"/>
      <c r="D3" s="1604"/>
      <c r="E3" s="1604"/>
      <c r="F3" s="1604"/>
      <c r="G3" s="1604"/>
      <c r="H3" s="170"/>
    </row>
    <row r="4" spans="2:8" ht="15" x14ac:dyDescent="0.25">
      <c r="B4" s="1713" t="s">
        <v>750</v>
      </c>
      <c r="C4" s="1713"/>
      <c r="D4" s="1713"/>
      <c r="E4" s="1713"/>
      <c r="F4" s="1713"/>
      <c r="G4" s="1713"/>
      <c r="H4" s="1002"/>
    </row>
    <row r="5" spans="2:8" ht="16.5" thickBot="1" x14ac:dyDescent="0.3">
      <c r="B5" s="1644">
        <v>2015</v>
      </c>
      <c r="C5" s="1644"/>
      <c r="D5" s="1644"/>
      <c r="E5" s="1644"/>
      <c r="F5" s="1644"/>
      <c r="G5" s="1644"/>
      <c r="H5" s="171"/>
    </row>
    <row r="6" spans="2:8" x14ac:dyDescent="0.2">
      <c r="B6" s="450"/>
      <c r="C6" s="450"/>
      <c r="D6" s="450"/>
      <c r="E6" s="451"/>
      <c r="F6" s="451"/>
      <c r="G6" s="451"/>
    </row>
    <row r="7" spans="2:8" ht="15" x14ac:dyDescent="0.2">
      <c r="B7" s="162" t="s">
        <v>13</v>
      </c>
      <c r="C7" s="172" t="s">
        <v>62</v>
      </c>
      <c r="D7" s="172" t="s">
        <v>162</v>
      </c>
      <c r="E7" s="172" t="s">
        <v>64</v>
      </c>
      <c r="F7" s="172" t="s">
        <v>163</v>
      </c>
      <c r="G7" s="172" t="s">
        <v>18</v>
      </c>
    </row>
    <row r="8" spans="2:8" ht="15" customHeight="1" x14ac:dyDescent="0.25">
      <c r="B8" s="502" t="s">
        <v>773</v>
      </c>
      <c r="C8" s="173">
        <v>5.7695331149565048</v>
      </c>
      <c r="D8" s="173">
        <v>7.6781708890682046</v>
      </c>
      <c r="E8" s="173">
        <v>5.8487227851617902</v>
      </c>
      <c r="F8" s="173">
        <v>15.806990788037036</v>
      </c>
      <c r="G8" s="527">
        <v>7.8601521725460604</v>
      </c>
    </row>
    <row r="9" spans="2:8" ht="15" customHeight="1" x14ac:dyDescent="0.25">
      <c r="B9" s="502" t="s">
        <v>758</v>
      </c>
      <c r="C9" s="173">
        <v>7.9370853699673907</v>
      </c>
      <c r="D9" s="173">
        <v>8.9596368360535781</v>
      </c>
      <c r="E9" s="173">
        <v>19.31434089811685</v>
      </c>
      <c r="F9" s="173">
        <v>37.598696578518613</v>
      </c>
      <c r="G9" s="527">
        <v>11.313113029312277</v>
      </c>
    </row>
    <row r="10" spans="2:8" ht="15" customHeight="1" x14ac:dyDescent="0.25">
      <c r="B10" s="502" t="s">
        <v>774</v>
      </c>
      <c r="C10" s="173">
        <v>12.923375154811264</v>
      </c>
      <c r="D10" s="173">
        <v>7.4997421963619999</v>
      </c>
      <c r="E10" s="173">
        <v>0</v>
      </c>
      <c r="F10" s="173">
        <v>19.768299061417633</v>
      </c>
      <c r="G10" s="527">
        <v>12.051496042589987</v>
      </c>
    </row>
    <row r="11" spans="2:8" ht="15" customHeight="1" x14ac:dyDescent="0.25">
      <c r="B11" s="502" t="s">
        <v>775</v>
      </c>
      <c r="C11" s="173">
        <v>2.8469286532989528</v>
      </c>
      <c r="D11" s="173">
        <v>2.9653410933014923</v>
      </c>
      <c r="E11" s="173">
        <v>4.0941797822578723</v>
      </c>
      <c r="F11" s="173">
        <v>10.928812447917378</v>
      </c>
      <c r="G11" s="527">
        <v>3.5746553362008031</v>
      </c>
    </row>
    <row r="12" spans="2:8" ht="15" customHeight="1" x14ac:dyDescent="0.25">
      <c r="B12" s="502" t="s">
        <v>776</v>
      </c>
      <c r="C12" s="173">
        <v>0</v>
      </c>
      <c r="D12" s="173">
        <v>0</v>
      </c>
      <c r="E12" s="173">
        <v>0</v>
      </c>
      <c r="F12" s="173">
        <v>0</v>
      </c>
      <c r="G12" s="527">
        <v>0</v>
      </c>
    </row>
    <row r="13" spans="2:8" ht="15" customHeight="1" x14ac:dyDescent="0.25">
      <c r="B13" s="502" t="s">
        <v>19</v>
      </c>
      <c r="C13" s="173">
        <v>6.1041753831323833</v>
      </c>
      <c r="D13" s="173">
        <v>6.9922313396386881</v>
      </c>
      <c r="E13" s="173">
        <v>6.1701099307919334</v>
      </c>
      <c r="F13" s="173">
        <v>13.937097234481707</v>
      </c>
      <c r="G13" s="527">
        <v>7.2975398697521339</v>
      </c>
    </row>
    <row r="14" spans="2:8" ht="15" customHeight="1" x14ac:dyDescent="0.25">
      <c r="B14" s="502" t="s">
        <v>777</v>
      </c>
      <c r="C14" s="173">
        <v>1.2752602487352609</v>
      </c>
      <c r="D14" s="173">
        <v>4.6685093131455666</v>
      </c>
      <c r="E14" s="173">
        <v>2.3639823646915592</v>
      </c>
      <c r="F14" s="173">
        <v>1.6908147895569643</v>
      </c>
      <c r="G14" s="527">
        <v>2.4102934754307057</v>
      </c>
    </row>
    <row r="15" spans="2:8" ht="15" customHeight="1" x14ac:dyDescent="0.25">
      <c r="B15" s="502" t="s">
        <v>778</v>
      </c>
      <c r="C15" s="173">
        <v>0</v>
      </c>
      <c r="D15" s="173">
        <v>3.5819077837841067</v>
      </c>
      <c r="E15" s="173">
        <v>5.5888428068100051</v>
      </c>
      <c r="F15" s="173">
        <v>7.4969699746352516</v>
      </c>
      <c r="G15" s="527">
        <v>2.9263785855976185</v>
      </c>
    </row>
    <row r="16" spans="2:8" ht="15" customHeight="1" x14ac:dyDescent="0.25">
      <c r="B16" s="502" t="s">
        <v>779</v>
      </c>
      <c r="C16" s="173">
        <v>14.087665192549036</v>
      </c>
      <c r="D16" s="173">
        <v>17.170526219393537</v>
      </c>
      <c r="E16" s="173">
        <v>9.8025734478237609</v>
      </c>
      <c r="F16" s="173">
        <v>32.558681437242342</v>
      </c>
      <c r="G16" s="527">
        <v>16.958099362824353</v>
      </c>
    </row>
    <row r="17" spans="2:7" ht="15" customHeight="1" x14ac:dyDescent="0.25">
      <c r="B17" s="502" t="s">
        <v>780</v>
      </c>
      <c r="C17" s="173">
        <v>1.5311825322696719</v>
      </c>
      <c r="D17" s="173">
        <v>2.3271395866806164</v>
      </c>
      <c r="E17" s="173">
        <v>0</v>
      </c>
      <c r="F17" s="173">
        <v>0</v>
      </c>
      <c r="G17" s="527">
        <v>1.6991399048198461</v>
      </c>
    </row>
    <row r="18" spans="2:7" ht="15" customHeight="1" x14ac:dyDescent="0.25">
      <c r="B18" s="502" t="s">
        <v>781</v>
      </c>
      <c r="C18" s="173">
        <v>2.9456078777337082</v>
      </c>
      <c r="D18" s="173">
        <v>3.8389240775452</v>
      </c>
      <c r="E18" s="173">
        <v>2.5807561615553354</v>
      </c>
      <c r="F18" s="173">
        <v>7.8530348162117187</v>
      </c>
      <c r="G18" s="527">
        <v>3.7221936624276397</v>
      </c>
    </row>
    <row r="19" spans="2:7" ht="15" customHeight="1" x14ac:dyDescent="0.25">
      <c r="B19" s="502" t="s">
        <v>782</v>
      </c>
      <c r="C19" s="173">
        <v>1.0194797085307514</v>
      </c>
      <c r="D19" s="173">
        <v>2.6038765936086401</v>
      </c>
      <c r="E19" s="173">
        <v>0</v>
      </c>
      <c r="F19" s="173">
        <v>0</v>
      </c>
      <c r="G19" s="527">
        <v>1.2590544375268731</v>
      </c>
    </row>
    <row r="20" spans="2:7" ht="15" customHeight="1" x14ac:dyDescent="0.25">
      <c r="B20" s="502" t="s">
        <v>783</v>
      </c>
      <c r="C20" s="173">
        <v>0</v>
      </c>
      <c r="D20" s="173">
        <v>0.90955671237694447</v>
      </c>
      <c r="E20" s="173">
        <v>0</v>
      </c>
      <c r="F20" s="173">
        <v>0</v>
      </c>
      <c r="G20" s="527">
        <v>0.25688538459167209</v>
      </c>
    </row>
    <row r="21" spans="2:7" ht="15" customHeight="1" x14ac:dyDescent="0.25">
      <c r="B21" s="502" t="s">
        <v>784</v>
      </c>
      <c r="C21" s="173">
        <v>2.168981753440999</v>
      </c>
      <c r="D21" s="173">
        <v>0</v>
      </c>
      <c r="E21" s="173">
        <v>0</v>
      </c>
      <c r="F21" s="173">
        <v>0</v>
      </c>
      <c r="G21" s="527">
        <v>0.85190455687297073</v>
      </c>
    </row>
    <row r="22" spans="2:7" ht="15" customHeight="1" x14ac:dyDescent="0.25">
      <c r="B22" s="502" t="s">
        <v>785</v>
      </c>
      <c r="C22" s="173">
        <v>1.3965789634474552</v>
      </c>
      <c r="D22" s="173">
        <v>3.1154386862195063</v>
      </c>
      <c r="E22" s="173">
        <v>0</v>
      </c>
      <c r="F22" s="173">
        <v>1.7901310077542507</v>
      </c>
      <c r="G22" s="527">
        <v>1.7210183380240642</v>
      </c>
    </row>
    <row r="23" spans="2:7" ht="15" customHeight="1" x14ac:dyDescent="0.25">
      <c r="B23" s="502" t="s">
        <v>786</v>
      </c>
      <c r="C23" s="173">
        <v>0</v>
      </c>
      <c r="D23" s="173">
        <v>0</v>
      </c>
      <c r="E23" s="173">
        <v>0</v>
      </c>
      <c r="F23" s="173">
        <v>0</v>
      </c>
      <c r="G23" s="527">
        <v>0</v>
      </c>
    </row>
    <row r="24" spans="2:7" ht="15" customHeight="1" x14ac:dyDescent="0.25">
      <c r="B24" s="502" t="s">
        <v>787</v>
      </c>
      <c r="C24" s="173">
        <v>0</v>
      </c>
      <c r="D24" s="173">
        <v>0</v>
      </c>
      <c r="E24" s="173">
        <v>0</v>
      </c>
      <c r="F24" s="173">
        <v>0</v>
      </c>
      <c r="G24" s="527">
        <v>0</v>
      </c>
    </row>
    <row r="25" spans="2:7" ht="15" customHeight="1" x14ac:dyDescent="0.25">
      <c r="B25" s="174" t="s">
        <v>18</v>
      </c>
      <c r="C25" s="629">
        <v>3.1396464906548314</v>
      </c>
      <c r="D25" s="629">
        <v>5.364301847181717</v>
      </c>
      <c r="E25" s="629">
        <v>3.6007819097917109</v>
      </c>
      <c r="F25" s="629">
        <v>6.6217579316244235</v>
      </c>
      <c r="G25" s="629">
        <v>4.4440648923181829</v>
      </c>
    </row>
    <row r="26" spans="2:7" x14ac:dyDescent="0.2">
      <c r="B26" s="543" t="s">
        <v>788</v>
      </c>
      <c r="C26" s="541"/>
      <c r="D26" s="541"/>
      <c r="E26" s="542"/>
      <c r="F26" s="542"/>
      <c r="G26" s="542"/>
    </row>
    <row r="27" spans="2:7" x14ac:dyDescent="0.2">
      <c r="B27" s="1714" t="s">
        <v>860</v>
      </c>
      <c r="C27" s="1714"/>
      <c r="D27" s="1714"/>
      <c r="E27" s="1715"/>
      <c r="F27" s="1715"/>
      <c r="G27" s="1715"/>
    </row>
  </sheetData>
  <mergeCells count="5">
    <mergeCell ref="B2:G2"/>
    <mergeCell ref="B3:G3"/>
    <mergeCell ref="B4:G4"/>
    <mergeCell ref="B5:G5"/>
    <mergeCell ref="B27:G27"/>
  </mergeCells>
  <hyperlinks>
    <hyperlink ref="H2" location="'Indice Total '!A61" display="Volver"/>
  </hyperlinks>
  <pageMargins left="0.70866141732283472" right="0.70866141732283472" top="0.74803149606299213" bottom="0.74803149606299213" header="0.31496062992125984" footer="0.31496062992125984"/>
  <pageSetup scale="92"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tabColor theme="1" tint="4.9989318521683403E-2"/>
  </sheetPr>
  <dimension ref="B1:R489"/>
  <sheetViews>
    <sheetView showGridLines="0" zoomScaleNormal="100" workbookViewId="0"/>
  </sheetViews>
  <sheetFormatPr baseColWidth="10" defaultRowHeight="15" x14ac:dyDescent="0.25"/>
  <cols>
    <col min="1" max="1" width="21" style="415" customWidth="1"/>
    <col min="2" max="2" width="10.140625" style="420" customWidth="1"/>
    <col min="3" max="3" width="170" style="415" customWidth="1"/>
    <col min="4" max="4" width="10.28515625" style="415" customWidth="1"/>
    <col min="5" max="5" width="10.140625" style="415" customWidth="1"/>
    <col min="6" max="16384" width="11.42578125" style="415"/>
  </cols>
  <sheetData>
    <row r="1" spans="2:3" ht="45.75" customHeight="1" x14ac:dyDescent="0.25"/>
    <row r="2" spans="2:3" ht="21" x14ac:dyDescent="0.25">
      <c r="C2" s="416" t="s">
        <v>0</v>
      </c>
    </row>
    <row r="3" spans="2:3" x14ac:dyDescent="0.25">
      <c r="C3" s="417"/>
    </row>
    <row r="4" spans="2:3" ht="21" x14ac:dyDescent="0.25">
      <c r="C4" s="416" t="s">
        <v>1</v>
      </c>
    </row>
    <row r="5" spans="2:3" x14ac:dyDescent="0.25">
      <c r="B5" s="420" t="s">
        <v>747</v>
      </c>
    </row>
    <row r="6" spans="2:3" x14ac:dyDescent="0.25">
      <c r="B6" s="421">
        <v>1</v>
      </c>
      <c r="C6" s="418" t="s">
        <v>861</v>
      </c>
    </row>
    <row r="7" spans="2:3" x14ac:dyDescent="0.25">
      <c r="B7" s="421">
        <v>2</v>
      </c>
      <c r="C7" s="419" t="s">
        <v>862</v>
      </c>
    </row>
    <row r="8" spans="2:3" x14ac:dyDescent="0.25">
      <c r="B8" s="421">
        <v>3</v>
      </c>
      <c r="C8" s="419" t="s">
        <v>863</v>
      </c>
    </row>
    <row r="9" spans="2:3" x14ac:dyDescent="0.25">
      <c r="B9" s="421">
        <v>4</v>
      </c>
      <c r="C9" s="419" t="s">
        <v>864</v>
      </c>
    </row>
    <row r="10" spans="2:3" x14ac:dyDescent="0.25">
      <c r="B10" s="421">
        <v>5</v>
      </c>
      <c r="C10" s="419" t="s">
        <v>865</v>
      </c>
    </row>
    <row r="11" spans="2:3" x14ac:dyDescent="0.25">
      <c r="B11" s="421">
        <v>6</v>
      </c>
      <c r="C11" s="419" t="s">
        <v>866</v>
      </c>
    </row>
    <row r="12" spans="2:3" x14ac:dyDescent="0.25">
      <c r="B12" s="421">
        <v>7</v>
      </c>
      <c r="C12" s="419" t="s">
        <v>2000</v>
      </c>
    </row>
    <row r="13" spans="2:3" x14ac:dyDescent="0.25">
      <c r="B13" s="421">
        <v>8</v>
      </c>
      <c r="C13" s="419" t="s">
        <v>867</v>
      </c>
    </row>
    <row r="14" spans="2:3" x14ac:dyDescent="0.25">
      <c r="B14" s="421">
        <v>9</v>
      </c>
      <c r="C14" s="419" t="s">
        <v>868</v>
      </c>
    </row>
    <row r="15" spans="2:3" x14ac:dyDescent="0.25">
      <c r="B15" s="421">
        <v>10</v>
      </c>
      <c r="C15" s="419" t="s">
        <v>869</v>
      </c>
    </row>
    <row r="16" spans="2:3" x14ac:dyDescent="0.25">
      <c r="B16" s="421">
        <v>11</v>
      </c>
      <c r="C16" s="419" t="s">
        <v>870</v>
      </c>
    </row>
    <row r="17" spans="2:3" x14ac:dyDescent="0.25">
      <c r="B17" s="421">
        <v>12</v>
      </c>
      <c r="C17" s="419" t="s">
        <v>871</v>
      </c>
    </row>
    <row r="18" spans="2:3" x14ac:dyDescent="0.25">
      <c r="B18" s="421">
        <v>13</v>
      </c>
      <c r="C18" s="419" t="s">
        <v>872</v>
      </c>
    </row>
    <row r="19" spans="2:3" x14ac:dyDescent="0.25">
      <c r="B19" s="421">
        <v>14</v>
      </c>
      <c r="C19" s="419" t="s">
        <v>873</v>
      </c>
    </row>
    <row r="20" spans="2:3" x14ac:dyDescent="0.25">
      <c r="B20" s="421">
        <v>15</v>
      </c>
      <c r="C20" s="419" t="s">
        <v>874</v>
      </c>
    </row>
    <row r="21" spans="2:3" x14ac:dyDescent="0.25">
      <c r="B21" s="421">
        <v>16</v>
      </c>
      <c r="C21" s="419" t="s">
        <v>875</v>
      </c>
    </row>
    <row r="22" spans="2:3" x14ac:dyDescent="0.25">
      <c r="B22" s="421">
        <v>17</v>
      </c>
      <c r="C22" s="419" t="s">
        <v>876</v>
      </c>
    </row>
    <row r="23" spans="2:3" x14ac:dyDescent="0.25">
      <c r="B23" s="421">
        <v>18</v>
      </c>
      <c r="C23" s="419" t="s">
        <v>877</v>
      </c>
    </row>
    <row r="24" spans="2:3" x14ac:dyDescent="0.25">
      <c r="B24" s="421">
        <v>19</v>
      </c>
      <c r="C24" s="419" t="s">
        <v>878</v>
      </c>
    </row>
    <row r="25" spans="2:3" x14ac:dyDescent="0.25">
      <c r="B25" s="421">
        <v>20</v>
      </c>
      <c r="C25" s="419" t="s">
        <v>879</v>
      </c>
    </row>
    <row r="26" spans="2:3" x14ac:dyDescent="0.25">
      <c r="B26" s="421">
        <v>21</v>
      </c>
      <c r="C26" s="419" t="s">
        <v>880</v>
      </c>
    </row>
    <row r="27" spans="2:3" x14ac:dyDescent="0.25">
      <c r="B27" s="421">
        <v>22</v>
      </c>
      <c r="C27" s="419" t="s">
        <v>881</v>
      </c>
    </row>
    <row r="28" spans="2:3" x14ac:dyDescent="0.25">
      <c r="B28" s="421">
        <v>23</v>
      </c>
      <c r="C28" s="419" t="s">
        <v>882</v>
      </c>
    </row>
    <row r="29" spans="2:3" x14ac:dyDescent="0.25">
      <c r="B29" s="421">
        <v>24</v>
      </c>
      <c r="C29" s="419" t="s">
        <v>883</v>
      </c>
    </row>
    <row r="30" spans="2:3" x14ac:dyDescent="0.25">
      <c r="B30" s="421">
        <v>25</v>
      </c>
      <c r="C30" s="419" t="s">
        <v>884</v>
      </c>
    </row>
    <row r="31" spans="2:3" x14ac:dyDescent="0.25">
      <c r="B31" s="421">
        <v>26</v>
      </c>
      <c r="C31" s="419" t="s">
        <v>885</v>
      </c>
    </row>
    <row r="32" spans="2:3" x14ac:dyDescent="0.25">
      <c r="B32" s="421">
        <v>27</v>
      </c>
      <c r="C32" s="419" t="s">
        <v>886</v>
      </c>
    </row>
    <row r="33" spans="2:18" ht="15.75" customHeight="1" x14ac:dyDescent="0.25">
      <c r="B33" s="421">
        <v>28</v>
      </c>
      <c r="C33" s="419" t="s">
        <v>887</v>
      </c>
      <c r="D33" s="22"/>
      <c r="E33" s="22"/>
      <c r="F33" s="22"/>
      <c r="G33" s="22"/>
      <c r="H33" s="22"/>
      <c r="I33" s="22"/>
      <c r="J33" s="22"/>
      <c r="K33" s="22"/>
      <c r="L33" s="22"/>
      <c r="M33" s="22"/>
      <c r="N33" s="22"/>
      <c r="O33" s="22"/>
      <c r="P33" s="22"/>
      <c r="Q33" s="22"/>
      <c r="R33" s="22"/>
    </row>
    <row r="34" spans="2:18" x14ac:dyDescent="0.25">
      <c r="B34" s="421">
        <v>29</v>
      </c>
      <c r="C34" s="419" t="s">
        <v>888</v>
      </c>
    </row>
    <row r="35" spans="2:18" x14ac:dyDescent="0.25">
      <c r="B35" s="421">
        <v>30</v>
      </c>
      <c r="C35" s="419" t="s">
        <v>790</v>
      </c>
    </row>
    <row r="36" spans="2:18" x14ac:dyDescent="0.25">
      <c r="B36" s="421">
        <v>31</v>
      </c>
      <c r="C36" s="419" t="s">
        <v>889</v>
      </c>
    </row>
    <row r="37" spans="2:18" x14ac:dyDescent="0.25">
      <c r="B37" s="421">
        <v>32</v>
      </c>
      <c r="C37" s="419" t="s">
        <v>791</v>
      </c>
    </row>
    <row r="38" spans="2:18" x14ac:dyDescent="0.25">
      <c r="B38" s="421">
        <v>33</v>
      </c>
      <c r="C38" s="419" t="s">
        <v>890</v>
      </c>
    </row>
    <row r="39" spans="2:18" x14ac:dyDescent="0.25">
      <c r="B39" s="421">
        <v>34</v>
      </c>
      <c r="C39" s="419" t="s">
        <v>792</v>
      </c>
    </row>
    <row r="40" spans="2:18" x14ac:dyDescent="0.25">
      <c r="B40" s="421">
        <v>35</v>
      </c>
      <c r="C40" s="419" t="s">
        <v>891</v>
      </c>
    </row>
    <row r="41" spans="2:18" x14ac:dyDescent="0.25">
      <c r="B41" s="421">
        <v>36</v>
      </c>
      <c r="C41" s="419" t="s">
        <v>892</v>
      </c>
    </row>
    <row r="42" spans="2:18" x14ac:dyDescent="0.25">
      <c r="B42" s="421">
        <v>37</v>
      </c>
      <c r="C42" s="419" t="s">
        <v>893</v>
      </c>
    </row>
    <row r="43" spans="2:18" x14ac:dyDescent="0.25">
      <c r="B43" s="421">
        <v>38</v>
      </c>
      <c r="C43" s="419" t="s">
        <v>894</v>
      </c>
    </row>
    <row r="44" spans="2:18" x14ac:dyDescent="0.25">
      <c r="B44" s="421">
        <v>39</v>
      </c>
      <c r="C44" s="419" t="s">
        <v>895</v>
      </c>
    </row>
    <row r="45" spans="2:18" x14ac:dyDescent="0.25">
      <c r="B45" s="421">
        <v>40</v>
      </c>
      <c r="C45" s="419" t="s">
        <v>794</v>
      </c>
    </row>
    <row r="46" spans="2:18" x14ac:dyDescent="0.25">
      <c r="B46" s="421">
        <v>41</v>
      </c>
      <c r="C46" s="419" t="s">
        <v>795</v>
      </c>
    </row>
    <row r="47" spans="2:18" x14ac:dyDescent="0.25">
      <c r="B47" s="421">
        <v>42</v>
      </c>
      <c r="C47" s="419" t="s">
        <v>796</v>
      </c>
    </row>
    <row r="48" spans="2:18" x14ac:dyDescent="0.25">
      <c r="B48" s="421">
        <v>43</v>
      </c>
      <c r="C48" s="419" t="s">
        <v>896</v>
      </c>
    </row>
    <row r="49" spans="2:3" x14ac:dyDescent="0.25">
      <c r="B49" s="421">
        <v>44</v>
      </c>
      <c r="C49" s="419" t="s">
        <v>897</v>
      </c>
    </row>
    <row r="50" spans="2:3" x14ac:dyDescent="0.25">
      <c r="B50" s="421">
        <v>45</v>
      </c>
      <c r="C50" s="419" t="s">
        <v>812</v>
      </c>
    </row>
    <row r="51" spans="2:3" x14ac:dyDescent="0.25">
      <c r="B51" s="421">
        <v>46</v>
      </c>
      <c r="C51" s="419" t="s">
        <v>898</v>
      </c>
    </row>
    <row r="52" spans="2:3" x14ac:dyDescent="0.25">
      <c r="B52" s="421">
        <v>47</v>
      </c>
      <c r="C52" s="419" t="s">
        <v>899</v>
      </c>
    </row>
    <row r="53" spans="2:3" x14ac:dyDescent="0.25">
      <c r="B53" s="421">
        <v>48</v>
      </c>
      <c r="C53" s="419" t="s">
        <v>793</v>
      </c>
    </row>
    <row r="54" spans="2:3" x14ac:dyDescent="0.25">
      <c r="B54" s="421">
        <v>49</v>
      </c>
      <c r="C54" s="419" t="s">
        <v>900</v>
      </c>
    </row>
    <row r="55" spans="2:3" x14ac:dyDescent="0.25">
      <c r="B55" s="421">
        <v>50</v>
      </c>
      <c r="C55" s="419" t="s">
        <v>901</v>
      </c>
    </row>
    <row r="56" spans="2:3" x14ac:dyDescent="0.25">
      <c r="B56" s="421">
        <v>51</v>
      </c>
      <c r="C56" s="419" t="s">
        <v>902</v>
      </c>
    </row>
    <row r="57" spans="2:3" x14ac:dyDescent="0.25">
      <c r="B57" s="421">
        <v>52</v>
      </c>
      <c r="C57" s="419" t="s">
        <v>903</v>
      </c>
    </row>
    <row r="58" spans="2:3" ht="15" customHeight="1" x14ac:dyDescent="0.25">
      <c r="B58" s="421">
        <v>53</v>
      </c>
      <c r="C58" s="419" t="s">
        <v>904</v>
      </c>
    </row>
    <row r="59" spans="2:3" x14ac:dyDescent="0.25">
      <c r="B59" s="421">
        <v>54</v>
      </c>
      <c r="C59" s="419" t="s">
        <v>905</v>
      </c>
    </row>
    <row r="60" spans="2:3" x14ac:dyDescent="0.25">
      <c r="B60" s="421">
        <v>55</v>
      </c>
      <c r="C60" s="419" t="s">
        <v>906</v>
      </c>
    </row>
    <row r="61" spans="2:3" x14ac:dyDescent="0.25">
      <c r="B61" s="421">
        <v>56</v>
      </c>
      <c r="C61" s="419" t="s">
        <v>907</v>
      </c>
    </row>
    <row r="62" spans="2:3" x14ac:dyDescent="0.25">
      <c r="B62" s="421">
        <v>57</v>
      </c>
      <c r="C62" s="419" t="s">
        <v>908</v>
      </c>
    </row>
    <row r="63" spans="2:3" x14ac:dyDescent="0.25">
      <c r="B63" s="421">
        <v>58</v>
      </c>
      <c r="C63" s="419" t="s">
        <v>909</v>
      </c>
    </row>
    <row r="64" spans="2:3" x14ac:dyDescent="0.25">
      <c r="B64" s="421">
        <v>59</v>
      </c>
      <c r="C64" s="419" t="s">
        <v>910</v>
      </c>
    </row>
    <row r="65" spans="2:3" x14ac:dyDescent="0.25">
      <c r="B65" s="421">
        <v>60</v>
      </c>
      <c r="C65" s="419" t="s">
        <v>911</v>
      </c>
    </row>
    <row r="66" spans="2:3" x14ac:dyDescent="0.25">
      <c r="B66" s="421">
        <v>61</v>
      </c>
      <c r="C66" s="419" t="s">
        <v>912</v>
      </c>
    </row>
    <row r="67" spans="2:3" x14ac:dyDescent="0.25">
      <c r="B67" s="421"/>
      <c r="C67" s="419"/>
    </row>
    <row r="68" spans="2:3" x14ac:dyDescent="0.25">
      <c r="B68" s="421"/>
      <c r="C68" s="419"/>
    </row>
    <row r="69" spans="2:3" x14ac:dyDescent="0.25">
      <c r="B69" s="421"/>
      <c r="C69" s="419"/>
    </row>
    <row r="70" spans="2:3" x14ac:dyDescent="0.25">
      <c r="B70" s="421"/>
      <c r="C70" s="419"/>
    </row>
    <row r="71" spans="2:3" x14ac:dyDescent="0.25">
      <c r="C71" s="419"/>
    </row>
    <row r="72" spans="2:3" x14ac:dyDescent="0.25">
      <c r="C72" s="419"/>
    </row>
    <row r="73" spans="2:3" x14ac:dyDescent="0.25">
      <c r="C73" s="419"/>
    </row>
    <row r="74" spans="2:3" x14ac:dyDescent="0.25">
      <c r="C74" s="419"/>
    </row>
    <row r="75" spans="2:3" x14ac:dyDescent="0.25">
      <c r="C75" s="419"/>
    </row>
    <row r="76" spans="2:3" x14ac:dyDescent="0.25">
      <c r="C76" s="419"/>
    </row>
    <row r="77" spans="2:3" x14ac:dyDescent="0.25">
      <c r="C77" s="419"/>
    </row>
    <row r="78" spans="2:3" x14ac:dyDescent="0.25">
      <c r="C78" s="419"/>
    </row>
    <row r="79" spans="2:3" x14ac:dyDescent="0.25">
      <c r="C79" s="419"/>
    </row>
    <row r="80" spans="2:3" x14ac:dyDescent="0.25">
      <c r="C80" s="419"/>
    </row>
    <row r="81" spans="3:3" s="415" customFormat="1" x14ac:dyDescent="0.25">
      <c r="C81" s="419"/>
    </row>
    <row r="82" spans="3:3" s="415" customFormat="1" x14ac:dyDescent="0.25">
      <c r="C82" s="419"/>
    </row>
    <row r="83" spans="3:3" s="415" customFormat="1" x14ac:dyDescent="0.25">
      <c r="C83" s="419"/>
    </row>
    <row r="84" spans="3:3" s="415" customFormat="1" x14ac:dyDescent="0.25">
      <c r="C84" s="419"/>
    </row>
    <row r="85" spans="3:3" s="415" customFormat="1" x14ac:dyDescent="0.25">
      <c r="C85" s="419"/>
    </row>
    <row r="86" spans="3:3" s="415" customFormat="1" x14ac:dyDescent="0.25">
      <c r="C86" s="419"/>
    </row>
    <row r="87" spans="3:3" s="415" customFormat="1" x14ac:dyDescent="0.25">
      <c r="C87" s="419"/>
    </row>
    <row r="88" spans="3:3" s="415" customFormat="1" x14ac:dyDescent="0.25">
      <c r="C88" s="419"/>
    </row>
    <row r="89" spans="3:3" s="415" customFormat="1" x14ac:dyDescent="0.25">
      <c r="C89" s="419"/>
    </row>
    <row r="90" spans="3:3" s="415" customFormat="1" x14ac:dyDescent="0.25">
      <c r="C90" s="419"/>
    </row>
    <row r="91" spans="3:3" s="415" customFormat="1" x14ac:dyDescent="0.25">
      <c r="C91" s="419"/>
    </row>
    <row r="92" spans="3:3" s="415" customFormat="1" x14ac:dyDescent="0.25">
      <c r="C92" s="419"/>
    </row>
    <row r="93" spans="3:3" s="415" customFormat="1" x14ac:dyDescent="0.25">
      <c r="C93" s="419"/>
    </row>
    <row r="94" spans="3:3" s="415" customFormat="1" x14ac:dyDescent="0.25">
      <c r="C94" s="419"/>
    </row>
    <row r="95" spans="3:3" s="415" customFormat="1" x14ac:dyDescent="0.25">
      <c r="C95" s="419"/>
    </row>
    <row r="96" spans="3:3" s="415" customFormat="1" x14ac:dyDescent="0.25">
      <c r="C96" s="419"/>
    </row>
    <row r="97" spans="3:3" s="415" customFormat="1" x14ac:dyDescent="0.25">
      <c r="C97" s="419"/>
    </row>
    <row r="98" spans="3:3" s="415" customFormat="1" x14ac:dyDescent="0.25">
      <c r="C98" s="419"/>
    </row>
    <row r="99" spans="3:3" s="415" customFormat="1" x14ac:dyDescent="0.25">
      <c r="C99" s="419"/>
    </row>
    <row r="100" spans="3:3" s="415" customFormat="1" x14ac:dyDescent="0.25">
      <c r="C100" s="419"/>
    </row>
    <row r="101" spans="3:3" s="415" customFormat="1" x14ac:dyDescent="0.25">
      <c r="C101" s="419"/>
    </row>
    <row r="102" spans="3:3" s="415" customFormat="1" x14ac:dyDescent="0.25">
      <c r="C102" s="419"/>
    </row>
    <row r="103" spans="3:3" s="415" customFormat="1" x14ac:dyDescent="0.25">
      <c r="C103" s="419"/>
    </row>
    <row r="104" spans="3:3" s="415" customFormat="1" x14ac:dyDescent="0.25">
      <c r="C104" s="419"/>
    </row>
    <row r="105" spans="3:3" s="415" customFormat="1" x14ac:dyDescent="0.25">
      <c r="C105" s="419"/>
    </row>
    <row r="106" spans="3:3" s="415" customFormat="1" x14ac:dyDescent="0.25">
      <c r="C106" s="419"/>
    </row>
    <row r="107" spans="3:3" s="415" customFormat="1" x14ac:dyDescent="0.25">
      <c r="C107" s="419"/>
    </row>
    <row r="108" spans="3:3" s="415" customFormat="1" x14ac:dyDescent="0.25">
      <c r="C108" s="419"/>
    </row>
    <row r="109" spans="3:3" s="415" customFormat="1" x14ac:dyDescent="0.25">
      <c r="C109" s="419"/>
    </row>
    <row r="110" spans="3:3" s="415" customFormat="1" x14ac:dyDescent="0.25">
      <c r="C110" s="419"/>
    </row>
    <row r="111" spans="3:3" s="415" customFormat="1" x14ac:dyDescent="0.25">
      <c r="C111" s="419"/>
    </row>
    <row r="112" spans="3:3" s="415" customFormat="1" x14ac:dyDescent="0.25">
      <c r="C112" s="419"/>
    </row>
    <row r="113" spans="3:3" s="415" customFormat="1" x14ac:dyDescent="0.25">
      <c r="C113" s="419"/>
    </row>
    <row r="114" spans="3:3" s="415" customFormat="1" x14ac:dyDescent="0.25">
      <c r="C114" s="419"/>
    </row>
    <row r="115" spans="3:3" s="415" customFormat="1" x14ac:dyDescent="0.25">
      <c r="C115" s="419"/>
    </row>
    <row r="116" spans="3:3" s="415" customFormat="1" x14ac:dyDescent="0.25">
      <c r="C116" s="419"/>
    </row>
    <row r="117" spans="3:3" s="415" customFormat="1" x14ac:dyDescent="0.25">
      <c r="C117" s="419"/>
    </row>
    <row r="118" spans="3:3" s="415" customFormat="1" x14ac:dyDescent="0.25">
      <c r="C118" s="419"/>
    </row>
    <row r="119" spans="3:3" s="415" customFormat="1" x14ac:dyDescent="0.25">
      <c r="C119" s="419"/>
    </row>
    <row r="120" spans="3:3" s="415" customFormat="1" x14ac:dyDescent="0.25">
      <c r="C120" s="419"/>
    </row>
    <row r="121" spans="3:3" s="415" customFormat="1" x14ac:dyDescent="0.25">
      <c r="C121" s="419"/>
    </row>
    <row r="122" spans="3:3" s="415" customFormat="1" x14ac:dyDescent="0.25">
      <c r="C122" s="419"/>
    </row>
    <row r="123" spans="3:3" s="415" customFormat="1" x14ac:dyDescent="0.25">
      <c r="C123" s="419"/>
    </row>
    <row r="124" spans="3:3" s="415" customFormat="1" x14ac:dyDescent="0.25">
      <c r="C124" s="419"/>
    </row>
    <row r="125" spans="3:3" s="415" customFormat="1" x14ac:dyDescent="0.25">
      <c r="C125" s="419"/>
    </row>
    <row r="126" spans="3:3" s="415" customFormat="1" x14ac:dyDescent="0.25">
      <c r="C126" s="419"/>
    </row>
    <row r="127" spans="3:3" s="415" customFormat="1" x14ac:dyDescent="0.25">
      <c r="C127" s="419"/>
    </row>
    <row r="128" spans="3:3" s="415" customFormat="1" x14ac:dyDescent="0.25">
      <c r="C128" s="419"/>
    </row>
    <row r="129" spans="3:3" s="415" customFormat="1" x14ac:dyDescent="0.25">
      <c r="C129" s="419"/>
    </row>
    <row r="130" spans="3:3" s="415" customFormat="1" x14ac:dyDescent="0.25">
      <c r="C130" s="419"/>
    </row>
    <row r="131" spans="3:3" s="415" customFormat="1" x14ac:dyDescent="0.25">
      <c r="C131" s="419"/>
    </row>
    <row r="132" spans="3:3" s="415" customFormat="1" x14ac:dyDescent="0.25">
      <c r="C132" s="419"/>
    </row>
    <row r="133" spans="3:3" s="415" customFormat="1" x14ac:dyDescent="0.25">
      <c r="C133" s="419"/>
    </row>
    <row r="134" spans="3:3" s="415" customFormat="1" x14ac:dyDescent="0.25">
      <c r="C134" s="419"/>
    </row>
    <row r="135" spans="3:3" s="415" customFormat="1" x14ac:dyDescent="0.25">
      <c r="C135" s="419"/>
    </row>
    <row r="136" spans="3:3" s="415" customFormat="1" x14ac:dyDescent="0.25">
      <c r="C136" s="419"/>
    </row>
    <row r="137" spans="3:3" s="415" customFormat="1" x14ac:dyDescent="0.25">
      <c r="C137" s="419"/>
    </row>
    <row r="138" spans="3:3" s="415" customFormat="1" x14ac:dyDescent="0.25">
      <c r="C138" s="419"/>
    </row>
    <row r="139" spans="3:3" s="415" customFormat="1" x14ac:dyDescent="0.25">
      <c r="C139" s="419"/>
    </row>
    <row r="140" spans="3:3" s="415" customFormat="1" x14ac:dyDescent="0.25">
      <c r="C140" s="419"/>
    </row>
    <row r="141" spans="3:3" s="415" customFormat="1" x14ac:dyDescent="0.25">
      <c r="C141" s="419"/>
    </row>
    <row r="142" spans="3:3" s="415" customFormat="1" x14ac:dyDescent="0.25">
      <c r="C142" s="419"/>
    </row>
    <row r="143" spans="3:3" s="415" customFormat="1" x14ac:dyDescent="0.25">
      <c r="C143" s="419"/>
    </row>
    <row r="144" spans="3:3" s="415" customFormat="1" x14ac:dyDescent="0.25">
      <c r="C144" s="419"/>
    </row>
    <row r="145" spans="3:3" s="415" customFormat="1" x14ac:dyDescent="0.25">
      <c r="C145" s="419"/>
    </row>
    <row r="146" spans="3:3" s="415" customFormat="1" x14ac:dyDescent="0.25">
      <c r="C146" s="419"/>
    </row>
    <row r="147" spans="3:3" s="415" customFormat="1" x14ac:dyDescent="0.25">
      <c r="C147" s="419"/>
    </row>
    <row r="148" spans="3:3" s="415" customFormat="1" x14ac:dyDescent="0.25">
      <c r="C148" s="419"/>
    </row>
    <row r="149" spans="3:3" s="415" customFormat="1" x14ac:dyDescent="0.25">
      <c r="C149" s="419"/>
    </row>
    <row r="150" spans="3:3" s="415" customFormat="1" x14ac:dyDescent="0.25">
      <c r="C150" s="419"/>
    </row>
    <row r="151" spans="3:3" s="415" customFormat="1" x14ac:dyDescent="0.25">
      <c r="C151" s="419"/>
    </row>
    <row r="152" spans="3:3" s="415" customFormat="1" x14ac:dyDescent="0.25">
      <c r="C152" s="419"/>
    </row>
    <row r="153" spans="3:3" s="415" customFormat="1" x14ac:dyDescent="0.25">
      <c r="C153" s="419"/>
    </row>
    <row r="154" spans="3:3" s="415" customFormat="1" x14ac:dyDescent="0.25">
      <c r="C154" s="419"/>
    </row>
    <row r="155" spans="3:3" s="415" customFormat="1" x14ac:dyDescent="0.25">
      <c r="C155" s="419"/>
    </row>
    <row r="156" spans="3:3" s="415" customFormat="1" x14ac:dyDescent="0.25">
      <c r="C156" s="419"/>
    </row>
    <row r="157" spans="3:3" s="415" customFormat="1" x14ac:dyDescent="0.25">
      <c r="C157" s="419"/>
    </row>
    <row r="158" spans="3:3" s="415" customFormat="1" x14ac:dyDescent="0.25">
      <c r="C158" s="419"/>
    </row>
    <row r="159" spans="3:3" s="415" customFormat="1" x14ac:dyDescent="0.25">
      <c r="C159" s="419"/>
    </row>
    <row r="160" spans="3:3" s="415" customFormat="1" x14ac:dyDescent="0.25">
      <c r="C160" s="419"/>
    </row>
    <row r="161" spans="3:3" s="415" customFormat="1" x14ac:dyDescent="0.25">
      <c r="C161" s="419"/>
    </row>
    <row r="162" spans="3:3" s="415" customFormat="1" x14ac:dyDescent="0.25">
      <c r="C162" s="419"/>
    </row>
    <row r="163" spans="3:3" s="415" customFormat="1" x14ac:dyDescent="0.25">
      <c r="C163" s="419"/>
    </row>
    <row r="164" spans="3:3" s="415" customFormat="1" x14ac:dyDescent="0.25">
      <c r="C164" s="419"/>
    </row>
    <row r="165" spans="3:3" s="415" customFormat="1" x14ac:dyDescent="0.25">
      <c r="C165" s="419"/>
    </row>
    <row r="166" spans="3:3" s="415" customFormat="1" x14ac:dyDescent="0.25">
      <c r="C166" s="419"/>
    </row>
    <row r="167" spans="3:3" s="415" customFormat="1" x14ac:dyDescent="0.25">
      <c r="C167" s="419"/>
    </row>
    <row r="168" spans="3:3" s="415" customFormat="1" x14ac:dyDescent="0.25">
      <c r="C168" s="419"/>
    </row>
    <row r="169" spans="3:3" s="415" customFormat="1" x14ac:dyDescent="0.25">
      <c r="C169" s="419"/>
    </row>
    <row r="170" spans="3:3" s="415" customFormat="1" x14ac:dyDescent="0.25">
      <c r="C170" s="419"/>
    </row>
    <row r="171" spans="3:3" s="415" customFormat="1" x14ac:dyDescent="0.25">
      <c r="C171" s="419"/>
    </row>
    <row r="172" spans="3:3" s="415" customFormat="1" x14ac:dyDescent="0.25">
      <c r="C172" s="419"/>
    </row>
    <row r="173" spans="3:3" s="415" customFormat="1" x14ac:dyDescent="0.25">
      <c r="C173" s="419"/>
    </row>
    <row r="174" spans="3:3" s="415" customFormat="1" x14ac:dyDescent="0.25">
      <c r="C174" s="419"/>
    </row>
    <row r="175" spans="3:3" s="415" customFormat="1" x14ac:dyDescent="0.25">
      <c r="C175" s="419"/>
    </row>
    <row r="176" spans="3:3" s="415" customFormat="1" x14ac:dyDescent="0.25">
      <c r="C176" s="419"/>
    </row>
    <row r="177" spans="3:3" s="415" customFormat="1" x14ac:dyDescent="0.25">
      <c r="C177" s="419"/>
    </row>
    <row r="178" spans="3:3" s="415" customFormat="1" x14ac:dyDescent="0.25">
      <c r="C178" s="419"/>
    </row>
    <row r="179" spans="3:3" s="415" customFormat="1" x14ac:dyDescent="0.25">
      <c r="C179" s="419"/>
    </row>
    <row r="180" spans="3:3" s="415" customFormat="1" x14ac:dyDescent="0.25">
      <c r="C180" s="419"/>
    </row>
    <row r="181" spans="3:3" s="415" customFormat="1" x14ac:dyDescent="0.25">
      <c r="C181" s="419"/>
    </row>
    <row r="182" spans="3:3" s="415" customFormat="1" x14ac:dyDescent="0.25">
      <c r="C182" s="419"/>
    </row>
    <row r="183" spans="3:3" s="415" customFormat="1" x14ac:dyDescent="0.25">
      <c r="C183" s="419"/>
    </row>
    <row r="184" spans="3:3" s="415" customFormat="1" x14ac:dyDescent="0.25">
      <c r="C184" s="419"/>
    </row>
    <row r="185" spans="3:3" s="415" customFormat="1" x14ac:dyDescent="0.25">
      <c r="C185" s="419"/>
    </row>
    <row r="186" spans="3:3" s="415" customFormat="1" x14ac:dyDescent="0.25">
      <c r="C186" s="419"/>
    </row>
    <row r="187" spans="3:3" s="415" customFormat="1" x14ac:dyDescent="0.25">
      <c r="C187" s="419"/>
    </row>
    <row r="188" spans="3:3" s="415" customFormat="1" x14ac:dyDescent="0.25">
      <c r="C188" s="419"/>
    </row>
    <row r="189" spans="3:3" s="415" customFormat="1" x14ac:dyDescent="0.25">
      <c r="C189" s="419"/>
    </row>
    <row r="190" spans="3:3" s="415" customFormat="1" x14ac:dyDescent="0.25">
      <c r="C190" s="419"/>
    </row>
    <row r="191" spans="3:3" s="415" customFormat="1" x14ac:dyDescent="0.25">
      <c r="C191" s="419"/>
    </row>
    <row r="192" spans="3:3" s="415" customFormat="1" x14ac:dyDescent="0.25">
      <c r="C192" s="419"/>
    </row>
    <row r="193" spans="3:3" s="415" customFormat="1" x14ac:dyDescent="0.25">
      <c r="C193" s="419"/>
    </row>
    <row r="194" spans="3:3" s="415" customFormat="1" x14ac:dyDescent="0.25">
      <c r="C194" s="419"/>
    </row>
    <row r="195" spans="3:3" s="415" customFormat="1" x14ac:dyDescent="0.25">
      <c r="C195" s="419"/>
    </row>
    <row r="196" spans="3:3" s="415" customFormat="1" x14ac:dyDescent="0.25">
      <c r="C196" s="419"/>
    </row>
    <row r="197" spans="3:3" s="415" customFormat="1" x14ac:dyDescent="0.25">
      <c r="C197" s="419"/>
    </row>
    <row r="198" spans="3:3" s="415" customFormat="1" x14ac:dyDescent="0.25">
      <c r="C198" s="419"/>
    </row>
    <row r="199" spans="3:3" s="415" customFormat="1" x14ac:dyDescent="0.25">
      <c r="C199" s="419"/>
    </row>
    <row r="200" spans="3:3" s="415" customFormat="1" x14ac:dyDescent="0.25">
      <c r="C200" s="419"/>
    </row>
    <row r="201" spans="3:3" s="415" customFormat="1" x14ac:dyDescent="0.25">
      <c r="C201" s="419"/>
    </row>
    <row r="202" spans="3:3" s="415" customFormat="1" x14ac:dyDescent="0.25">
      <c r="C202" s="419"/>
    </row>
    <row r="203" spans="3:3" s="415" customFormat="1" x14ac:dyDescent="0.25">
      <c r="C203" s="419"/>
    </row>
    <row r="204" spans="3:3" s="415" customFormat="1" x14ac:dyDescent="0.25">
      <c r="C204" s="419"/>
    </row>
    <row r="205" spans="3:3" s="415" customFormat="1" x14ac:dyDescent="0.25">
      <c r="C205" s="419"/>
    </row>
    <row r="206" spans="3:3" s="415" customFormat="1" x14ac:dyDescent="0.25">
      <c r="C206" s="419"/>
    </row>
    <row r="207" spans="3:3" s="415" customFormat="1" x14ac:dyDescent="0.25">
      <c r="C207" s="419"/>
    </row>
    <row r="208" spans="3:3" s="415" customFormat="1" x14ac:dyDescent="0.25">
      <c r="C208" s="419"/>
    </row>
    <row r="209" spans="3:3" s="415" customFormat="1" x14ac:dyDescent="0.25">
      <c r="C209" s="419"/>
    </row>
    <row r="210" spans="3:3" s="415" customFormat="1" x14ac:dyDescent="0.25">
      <c r="C210" s="419"/>
    </row>
    <row r="211" spans="3:3" s="415" customFormat="1" x14ac:dyDescent="0.25">
      <c r="C211" s="419"/>
    </row>
    <row r="212" spans="3:3" s="415" customFormat="1" x14ac:dyDescent="0.25">
      <c r="C212" s="419"/>
    </row>
    <row r="213" spans="3:3" s="415" customFormat="1" x14ac:dyDescent="0.25">
      <c r="C213" s="419"/>
    </row>
    <row r="214" spans="3:3" s="415" customFormat="1" x14ac:dyDescent="0.25">
      <c r="C214" s="419"/>
    </row>
    <row r="215" spans="3:3" s="415" customFormat="1" x14ac:dyDescent="0.25">
      <c r="C215" s="419"/>
    </row>
    <row r="216" spans="3:3" s="415" customFormat="1" x14ac:dyDescent="0.25">
      <c r="C216" s="419"/>
    </row>
    <row r="217" spans="3:3" s="415" customFormat="1" x14ac:dyDescent="0.25">
      <c r="C217" s="419"/>
    </row>
    <row r="218" spans="3:3" s="415" customFormat="1" x14ac:dyDescent="0.25">
      <c r="C218" s="419"/>
    </row>
    <row r="219" spans="3:3" s="415" customFormat="1" x14ac:dyDescent="0.25">
      <c r="C219" s="419"/>
    </row>
    <row r="220" spans="3:3" s="415" customFormat="1" x14ac:dyDescent="0.25">
      <c r="C220" s="419"/>
    </row>
    <row r="221" spans="3:3" s="415" customFormat="1" x14ac:dyDescent="0.25">
      <c r="C221" s="419"/>
    </row>
    <row r="222" spans="3:3" s="415" customFormat="1" x14ac:dyDescent="0.25">
      <c r="C222" s="419"/>
    </row>
    <row r="223" spans="3:3" s="415" customFormat="1" x14ac:dyDescent="0.25">
      <c r="C223" s="419"/>
    </row>
    <row r="224" spans="3:3" s="415" customFormat="1" x14ac:dyDescent="0.25">
      <c r="C224" s="419"/>
    </row>
    <row r="225" spans="3:3" s="415" customFormat="1" x14ac:dyDescent="0.25">
      <c r="C225" s="419"/>
    </row>
    <row r="226" spans="3:3" s="415" customFormat="1" x14ac:dyDescent="0.25">
      <c r="C226" s="419"/>
    </row>
    <row r="227" spans="3:3" s="415" customFormat="1" x14ac:dyDescent="0.25">
      <c r="C227" s="419"/>
    </row>
    <row r="228" spans="3:3" s="415" customFormat="1" x14ac:dyDescent="0.25">
      <c r="C228" s="419"/>
    </row>
    <row r="229" spans="3:3" s="415" customFormat="1" x14ac:dyDescent="0.25">
      <c r="C229" s="419"/>
    </row>
    <row r="230" spans="3:3" s="415" customFormat="1" x14ac:dyDescent="0.25">
      <c r="C230" s="419"/>
    </row>
    <row r="231" spans="3:3" s="415" customFormat="1" x14ac:dyDescent="0.25">
      <c r="C231" s="419"/>
    </row>
    <row r="232" spans="3:3" s="415" customFormat="1" x14ac:dyDescent="0.25">
      <c r="C232" s="419"/>
    </row>
    <row r="233" spans="3:3" s="415" customFormat="1" x14ac:dyDescent="0.25">
      <c r="C233" s="419"/>
    </row>
    <row r="234" spans="3:3" s="415" customFormat="1" x14ac:dyDescent="0.25">
      <c r="C234" s="419"/>
    </row>
    <row r="235" spans="3:3" s="415" customFormat="1" x14ac:dyDescent="0.25">
      <c r="C235" s="419"/>
    </row>
    <row r="236" spans="3:3" s="415" customFormat="1" x14ac:dyDescent="0.25">
      <c r="C236" s="419"/>
    </row>
    <row r="237" spans="3:3" s="415" customFormat="1" x14ac:dyDescent="0.25">
      <c r="C237" s="419"/>
    </row>
    <row r="238" spans="3:3" s="415" customFormat="1" x14ac:dyDescent="0.25">
      <c r="C238" s="419"/>
    </row>
    <row r="239" spans="3:3" s="415" customFormat="1" x14ac:dyDescent="0.25">
      <c r="C239" s="419"/>
    </row>
    <row r="240" spans="3:3" s="415" customFormat="1" x14ac:dyDescent="0.25">
      <c r="C240" s="419"/>
    </row>
    <row r="241" spans="3:3" s="415" customFormat="1" x14ac:dyDescent="0.25">
      <c r="C241" s="419"/>
    </row>
    <row r="242" spans="3:3" s="415" customFormat="1" x14ac:dyDescent="0.25">
      <c r="C242" s="419"/>
    </row>
    <row r="243" spans="3:3" s="415" customFormat="1" x14ac:dyDescent="0.25">
      <c r="C243" s="419"/>
    </row>
    <row r="244" spans="3:3" s="415" customFormat="1" x14ac:dyDescent="0.25">
      <c r="C244" s="419"/>
    </row>
    <row r="245" spans="3:3" s="415" customFormat="1" x14ac:dyDescent="0.25">
      <c r="C245" s="419"/>
    </row>
    <row r="246" spans="3:3" s="415" customFormat="1" x14ac:dyDescent="0.25">
      <c r="C246" s="419"/>
    </row>
    <row r="247" spans="3:3" s="415" customFormat="1" x14ac:dyDescent="0.25">
      <c r="C247" s="419"/>
    </row>
    <row r="248" spans="3:3" s="415" customFormat="1" x14ac:dyDescent="0.25">
      <c r="C248" s="419"/>
    </row>
    <row r="249" spans="3:3" s="415" customFormat="1" x14ac:dyDescent="0.25">
      <c r="C249" s="419"/>
    </row>
    <row r="250" spans="3:3" s="415" customFormat="1" x14ac:dyDescent="0.25">
      <c r="C250" s="419"/>
    </row>
    <row r="251" spans="3:3" s="415" customFormat="1" x14ac:dyDescent="0.25">
      <c r="C251" s="419"/>
    </row>
    <row r="252" spans="3:3" s="415" customFormat="1" x14ac:dyDescent="0.25">
      <c r="C252" s="419"/>
    </row>
    <row r="253" spans="3:3" s="415" customFormat="1" x14ac:dyDescent="0.25">
      <c r="C253" s="419"/>
    </row>
    <row r="254" spans="3:3" s="415" customFormat="1" x14ac:dyDescent="0.25">
      <c r="C254" s="419"/>
    </row>
    <row r="255" spans="3:3" s="415" customFormat="1" x14ac:dyDescent="0.25">
      <c r="C255" s="419"/>
    </row>
    <row r="256" spans="3:3" s="415" customFormat="1" x14ac:dyDescent="0.25">
      <c r="C256" s="419"/>
    </row>
    <row r="257" spans="3:3" s="415" customFormat="1" x14ac:dyDescent="0.25">
      <c r="C257" s="419"/>
    </row>
    <row r="258" spans="3:3" s="415" customFormat="1" x14ac:dyDescent="0.25">
      <c r="C258" s="419"/>
    </row>
    <row r="259" spans="3:3" s="415" customFormat="1" x14ac:dyDescent="0.25">
      <c r="C259" s="419"/>
    </row>
    <row r="260" spans="3:3" s="415" customFormat="1" x14ac:dyDescent="0.25">
      <c r="C260" s="419"/>
    </row>
    <row r="261" spans="3:3" s="415" customFormat="1" x14ac:dyDescent="0.25">
      <c r="C261" s="419"/>
    </row>
    <row r="262" spans="3:3" s="415" customFormat="1" x14ac:dyDescent="0.25">
      <c r="C262" s="419"/>
    </row>
    <row r="263" spans="3:3" s="415" customFormat="1" x14ac:dyDescent="0.25">
      <c r="C263" s="419"/>
    </row>
    <row r="264" spans="3:3" s="415" customFormat="1" x14ac:dyDescent="0.25">
      <c r="C264" s="419"/>
    </row>
    <row r="265" spans="3:3" s="415" customFormat="1" x14ac:dyDescent="0.25">
      <c r="C265" s="419"/>
    </row>
    <row r="266" spans="3:3" s="415" customFormat="1" x14ac:dyDescent="0.25">
      <c r="C266" s="419"/>
    </row>
    <row r="267" spans="3:3" s="415" customFormat="1" x14ac:dyDescent="0.25">
      <c r="C267" s="419"/>
    </row>
    <row r="268" spans="3:3" s="415" customFormat="1" x14ac:dyDescent="0.25">
      <c r="C268" s="419"/>
    </row>
    <row r="269" spans="3:3" s="415" customFormat="1" x14ac:dyDescent="0.25">
      <c r="C269" s="419"/>
    </row>
    <row r="270" spans="3:3" s="415" customFormat="1" x14ac:dyDescent="0.25">
      <c r="C270" s="419"/>
    </row>
    <row r="271" spans="3:3" s="415" customFormat="1" x14ac:dyDescent="0.25">
      <c r="C271" s="419"/>
    </row>
    <row r="272" spans="3:3" s="415" customFormat="1" x14ac:dyDescent="0.25">
      <c r="C272" s="419"/>
    </row>
    <row r="273" spans="3:3" s="415" customFormat="1" x14ac:dyDescent="0.25">
      <c r="C273" s="419"/>
    </row>
    <row r="274" spans="3:3" s="415" customFormat="1" x14ac:dyDescent="0.25">
      <c r="C274" s="419"/>
    </row>
    <row r="275" spans="3:3" s="415" customFormat="1" x14ac:dyDescent="0.25">
      <c r="C275" s="419"/>
    </row>
    <row r="276" spans="3:3" s="415" customFormat="1" x14ac:dyDescent="0.25">
      <c r="C276" s="419"/>
    </row>
    <row r="277" spans="3:3" s="415" customFormat="1" x14ac:dyDescent="0.25">
      <c r="C277" s="419"/>
    </row>
    <row r="278" spans="3:3" s="415" customFormat="1" x14ac:dyDescent="0.25">
      <c r="C278" s="419"/>
    </row>
    <row r="279" spans="3:3" s="415" customFormat="1" x14ac:dyDescent="0.25">
      <c r="C279" s="419"/>
    </row>
    <row r="280" spans="3:3" s="415" customFormat="1" x14ac:dyDescent="0.25">
      <c r="C280" s="419"/>
    </row>
    <row r="281" spans="3:3" s="415" customFormat="1" x14ac:dyDescent="0.25">
      <c r="C281" s="419"/>
    </row>
    <row r="282" spans="3:3" s="415" customFormat="1" x14ac:dyDescent="0.25">
      <c r="C282" s="419"/>
    </row>
    <row r="283" spans="3:3" s="415" customFormat="1" x14ac:dyDescent="0.25">
      <c r="C283" s="419"/>
    </row>
    <row r="284" spans="3:3" s="415" customFormat="1" x14ac:dyDescent="0.25">
      <c r="C284" s="419"/>
    </row>
    <row r="285" spans="3:3" s="415" customFormat="1" x14ac:dyDescent="0.25">
      <c r="C285" s="419"/>
    </row>
    <row r="286" spans="3:3" s="415" customFormat="1" x14ac:dyDescent="0.25">
      <c r="C286" s="419"/>
    </row>
    <row r="287" spans="3:3" s="415" customFormat="1" x14ac:dyDescent="0.25">
      <c r="C287" s="419"/>
    </row>
    <row r="288" spans="3:3" s="415" customFormat="1" x14ac:dyDescent="0.25">
      <c r="C288" s="419"/>
    </row>
    <row r="289" spans="3:3" s="415" customFormat="1" x14ac:dyDescent="0.25">
      <c r="C289" s="419"/>
    </row>
    <row r="290" spans="3:3" s="415" customFormat="1" x14ac:dyDescent="0.25">
      <c r="C290" s="419"/>
    </row>
    <row r="291" spans="3:3" s="415" customFormat="1" x14ac:dyDescent="0.25">
      <c r="C291" s="419"/>
    </row>
    <row r="292" spans="3:3" s="415" customFormat="1" x14ac:dyDescent="0.25">
      <c r="C292" s="419"/>
    </row>
    <row r="293" spans="3:3" s="415" customFormat="1" x14ac:dyDescent="0.25">
      <c r="C293" s="419"/>
    </row>
    <row r="294" spans="3:3" s="415" customFormat="1" x14ac:dyDescent="0.25">
      <c r="C294" s="419"/>
    </row>
    <row r="295" spans="3:3" s="415" customFormat="1" x14ac:dyDescent="0.25">
      <c r="C295" s="419"/>
    </row>
    <row r="296" spans="3:3" s="415" customFormat="1" x14ac:dyDescent="0.25">
      <c r="C296" s="419"/>
    </row>
    <row r="297" spans="3:3" s="415" customFormat="1" x14ac:dyDescent="0.25">
      <c r="C297" s="419"/>
    </row>
    <row r="298" spans="3:3" s="415" customFormat="1" x14ac:dyDescent="0.25">
      <c r="C298" s="419"/>
    </row>
    <row r="299" spans="3:3" s="415" customFormat="1" x14ac:dyDescent="0.25">
      <c r="C299" s="419"/>
    </row>
    <row r="300" spans="3:3" s="415" customFormat="1" x14ac:dyDescent="0.25">
      <c r="C300" s="419"/>
    </row>
    <row r="301" spans="3:3" s="415" customFormat="1" x14ac:dyDescent="0.25">
      <c r="C301" s="419"/>
    </row>
    <row r="302" spans="3:3" s="415" customFormat="1" x14ac:dyDescent="0.25">
      <c r="C302" s="419"/>
    </row>
    <row r="303" spans="3:3" s="415" customFormat="1" x14ac:dyDescent="0.25">
      <c r="C303" s="419"/>
    </row>
    <row r="304" spans="3:3" s="415" customFormat="1" x14ac:dyDescent="0.25">
      <c r="C304" s="419"/>
    </row>
    <row r="305" spans="3:3" s="415" customFormat="1" x14ac:dyDescent="0.25">
      <c r="C305" s="419"/>
    </row>
    <row r="306" spans="3:3" s="415" customFormat="1" x14ac:dyDescent="0.25">
      <c r="C306" s="419"/>
    </row>
    <row r="307" spans="3:3" s="415" customFormat="1" x14ac:dyDescent="0.25">
      <c r="C307" s="419"/>
    </row>
    <row r="308" spans="3:3" s="415" customFormat="1" x14ac:dyDescent="0.25">
      <c r="C308" s="419"/>
    </row>
    <row r="309" spans="3:3" s="415" customFormat="1" x14ac:dyDescent="0.25">
      <c r="C309" s="419"/>
    </row>
    <row r="310" spans="3:3" s="415" customFormat="1" x14ac:dyDescent="0.25">
      <c r="C310" s="419"/>
    </row>
    <row r="311" spans="3:3" s="415" customFormat="1" x14ac:dyDescent="0.25">
      <c r="C311" s="419"/>
    </row>
    <row r="312" spans="3:3" s="415" customFormat="1" x14ac:dyDescent="0.25">
      <c r="C312" s="419"/>
    </row>
    <row r="313" spans="3:3" s="415" customFormat="1" x14ac:dyDescent="0.25">
      <c r="C313" s="419"/>
    </row>
    <row r="314" spans="3:3" s="415" customFormat="1" x14ac:dyDescent="0.25">
      <c r="C314" s="419"/>
    </row>
    <row r="315" spans="3:3" s="415" customFormat="1" x14ac:dyDescent="0.25">
      <c r="C315" s="419"/>
    </row>
    <row r="316" spans="3:3" s="415" customFormat="1" x14ac:dyDescent="0.25">
      <c r="C316" s="419"/>
    </row>
    <row r="317" spans="3:3" s="415" customFormat="1" x14ac:dyDescent="0.25">
      <c r="C317" s="419"/>
    </row>
    <row r="318" spans="3:3" s="415" customFormat="1" x14ac:dyDescent="0.25">
      <c r="C318" s="419"/>
    </row>
    <row r="319" spans="3:3" s="415" customFormat="1" x14ac:dyDescent="0.25">
      <c r="C319" s="419"/>
    </row>
    <row r="320" spans="3:3" s="415" customFormat="1" x14ac:dyDescent="0.25">
      <c r="C320" s="419"/>
    </row>
    <row r="321" spans="3:3" s="415" customFormat="1" x14ac:dyDescent="0.25">
      <c r="C321" s="419"/>
    </row>
    <row r="322" spans="3:3" s="415" customFormat="1" x14ac:dyDescent="0.25">
      <c r="C322" s="419"/>
    </row>
    <row r="323" spans="3:3" s="415" customFormat="1" x14ac:dyDescent="0.25">
      <c r="C323" s="419"/>
    </row>
    <row r="324" spans="3:3" s="415" customFormat="1" x14ac:dyDescent="0.25">
      <c r="C324" s="419"/>
    </row>
    <row r="325" spans="3:3" s="415" customFormat="1" x14ac:dyDescent="0.25">
      <c r="C325" s="419"/>
    </row>
    <row r="326" spans="3:3" s="415" customFormat="1" x14ac:dyDescent="0.25">
      <c r="C326" s="419"/>
    </row>
    <row r="327" spans="3:3" s="415" customFormat="1" x14ac:dyDescent="0.25">
      <c r="C327" s="419"/>
    </row>
    <row r="328" spans="3:3" s="415" customFormat="1" x14ac:dyDescent="0.25">
      <c r="C328" s="419"/>
    </row>
    <row r="329" spans="3:3" s="415" customFormat="1" x14ac:dyDescent="0.25">
      <c r="C329" s="419"/>
    </row>
    <row r="330" spans="3:3" s="415" customFormat="1" x14ac:dyDescent="0.25">
      <c r="C330" s="419"/>
    </row>
    <row r="331" spans="3:3" s="415" customFormat="1" x14ac:dyDescent="0.25">
      <c r="C331" s="419"/>
    </row>
    <row r="332" spans="3:3" s="415" customFormat="1" x14ac:dyDescent="0.25">
      <c r="C332" s="419"/>
    </row>
    <row r="333" spans="3:3" s="415" customFormat="1" x14ac:dyDescent="0.25">
      <c r="C333" s="419"/>
    </row>
    <row r="334" spans="3:3" s="415" customFormat="1" x14ac:dyDescent="0.25">
      <c r="C334" s="419"/>
    </row>
    <row r="335" spans="3:3" s="415" customFormat="1" x14ac:dyDescent="0.25">
      <c r="C335" s="419"/>
    </row>
    <row r="336" spans="3:3" s="415" customFormat="1" x14ac:dyDescent="0.25">
      <c r="C336" s="419"/>
    </row>
    <row r="337" spans="3:3" s="415" customFormat="1" x14ac:dyDescent="0.25">
      <c r="C337" s="419"/>
    </row>
    <row r="338" spans="3:3" s="415" customFormat="1" x14ac:dyDescent="0.25">
      <c r="C338" s="419"/>
    </row>
    <row r="339" spans="3:3" s="415" customFormat="1" x14ac:dyDescent="0.25">
      <c r="C339" s="419"/>
    </row>
    <row r="340" spans="3:3" s="415" customFormat="1" x14ac:dyDescent="0.25">
      <c r="C340" s="419"/>
    </row>
    <row r="341" spans="3:3" s="415" customFormat="1" x14ac:dyDescent="0.25">
      <c r="C341" s="419"/>
    </row>
    <row r="342" spans="3:3" s="415" customFormat="1" x14ac:dyDescent="0.25">
      <c r="C342" s="419"/>
    </row>
    <row r="343" spans="3:3" s="415" customFormat="1" x14ac:dyDescent="0.25">
      <c r="C343" s="419"/>
    </row>
    <row r="344" spans="3:3" s="415" customFormat="1" x14ac:dyDescent="0.25">
      <c r="C344" s="419"/>
    </row>
    <row r="345" spans="3:3" s="415" customFormat="1" x14ac:dyDescent="0.25">
      <c r="C345" s="419"/>
    </row>
    <row r="346" spans="3:3" s="415" customFormat="1" x14ac:dyDescent="0.25">
      <c r="C346" s="419"/>
    </row>
    <row r="347" spans="3:3" s="415" customFormat="1" x14ac:dyDescent="0.25">
      <c r="C347" s="419"/>
    </row>
    <row r="348" spans="3:3" s="415" customFormat="1" x14ac:dyDescent="0.25">
      <c r="C348" s="419"/>
    </row>
    <row r="349" spans="3:3" s="415" customFormat="1" x14ac:dyDescent="0.25">
      <c r="C349" s="419"/>
    </row>
    <row r="350" spans="3:3" s="415" customFormat="1" x14ac:dyDescent="0.25">
      <c r="C350" s="419"/>
    </row>
    <row r="351" spans="3:3" s="415" customFormat="1" x14ac:dyDescent="0.25">
      <c r="C351" s="419"/>
    </row>
    <row r="352" spans="3:3" s="415" customFormat="1" x14ac:dyDescent="0.25">
      <c r="C352" s="419"/>
    </row>
    <row r="353" spans="3:3" s="415" customFormat="1" x14ac:dyDescent="0.25">
      <c r="C353" s="419"/>
    </row>
    <row r="354" spans="3:3" s="415" customFormat="1" x14ac:dyDescent="0.25">
      <c r="C354" s="419"/>
    </row>
    <row r="355" spans="3:3" s="415" customFormat="1" x14ac:dyDescent="0.25">
      <c r="C355" s="419"/>
    </row>
    <row r="356" spans="3:3" s="415" customFormat="1" x14ac:dyDescent="0.25">
      <c r="C356" s="419"/>
    </row>
    <row r="357" spans="3:3" s="415" customFormat="1" x14ac:dyDescent="0.25">
      <c r="C357" s="419"/>
    </row>
    <row r="358" spans="3:3" s="415" customFormat="1" x14ac:dyDescent="0.25">
      <c r="C358" s="419"/>
    </row>
    <row r="359" spans="3:3" s="415" customFormat="1" x14ac:dyDescent="0.25">
      <c r="C359" s="419"/>
    </row>
    <row r="360" spans="3:3" s="415" customFormat="1" x14ac:dyDescent="0.25">
      <c r="C360" s="419"/>
    </row>
    <row r="361" spans="3:3" s="415" customFormat="1" x14ac:dyDescent="0.25">
      <c r="C361" s="419"/>
    </row>
    <row r="362" spans="3:3" s="415" customFormat="1" x14ac:dyDescent="0.25">
      <c r="C362" s="419"/>
    </row>
    <row r="363" spans="3:3" s="415" customFormat="1" x14ac:dyDescent="0.25">
      <c r="C363" s="419"/>
    </row>
    <row r="364" spans="3:3" s="415" customFormat="1" x14ac:dyDescent="0.25">
      <c r="C364" s="419"/>
    </row>
    <row r="365" spans="3:3" s="415" customFormat="1" x14ac:dyDescent="0.25">
      <c r="C365" s="419"/>
    </row>
    <row r="366" spans="3:3" s="415" customFormat="1" x14ac:dyDescent="0.25">
      <c r="C366" s="419"/>
    </row>
    <row r="367" spans="3:3" s="415" customFormat="1" x14ac:dyDescent="0.25">
      <c r="C367" s="419"/>
    </row>
    <row r="368" spans="3:3" s="415" customFormat="1" x14ac:dyDescent="0.25">
      <c r="C368" s="419"/>
    </row>
    <row r="369" spans="3:3" s="415" customFormat="1" x14ac:dyDescent="0.25">
      <c r="C369" s="419"/>
    </row>
    <row r="370" spans="3:3" s="415" customFormat="1" x14ac:dyDescent="0.25">
      <c r="C370" s="419"/>
    </row>
    <row r="371" spans="3:3" s="415" customFormat="1" x14ac:dyDescent="0.25">
      <c r="C371" s="419"/>
    </row>
    <row r="372" spans="3:3" s="415" customFormat="1" x14ac:dyDescent="0.25">
      <c r="C372" s="419"/>
    </row>
    <row r="373" spans="3:3" s="415" customFormat="1" x14ac:dyDescent="0.25">
      <c r="C373" s="419"/>
    </row>
    <row r="374" spans="3:3" s="415" customFormat="1" x14ac:dyDescent="0.25">
      <c r="C374" s="419"/>
    </row>
    <row r="375" spans="3:3" s="415" customFormat="1" x14ac:dyDescent="0.25">
      <c r="C375" s="419"/>
    </row>
    <row r="376" spans="3:3" s="415" customFormat="1" x14ac:dyDescent="0.25">
      <c r="C376" s="419"/>
    </row>
    <row r="377" spans="3:3" s="415" customFormat="1" x14ac:dyDescent="0.25">
      <c r="C377" s="419"/>
    </row>
    <row r="378" spans="3:3" s="415" customFormat="1" x14ac:dyDescent="0.25">
      <c r="C378" s="419"/>
    </row>
    <row r="379" spans="3:3" s="415" customFormat="1" x14ac:dyDescent="0.25">
      <c r="C379" s="419"/>
    </row>
    <row r="380" spans="3:3" s="415" customFormat="1" x14ac:dyDescent="0.25">
      <c r="C380" s="419"/>
    </row>
    <row r="381" spans="3:3" s="415" customFormat="1" x14ac:dyDescent="0.25">
      <c r="C381" s="419"/>
    </row>
    <row r="382" spans="3:3" s="415" customFormat="1" x14ac:dyDescent="0.25">
      <c r="C382" s="419"/>
    </row>
    <row r="383" spans="3:3" s="415" customFormat="1" x14ac:dyDescent="0.25">
      <c r="C383" s="419"/>
    </row>
    <row r="384" spans="3:3" s="415" customFormat="1" x14ac:dyDescent="0.25">
      <c r="C384" s="419"/>
    </row>
    <row r="385" spans="3:3" s="415" customFormat="1" x14ac:dyDescent="0.25">
      <c r="C385" s="419"/>
    </row>
    <row r="386" spans="3:3" s="415" customFormat="1" x14ac:dyDescent="0.25">
      <c r="C386" s="419"/>
    </row>
    <row r="387" spans="3:3" s="415" customFormat="1" x14ac:dyDescent="0.25">
      <c r="C387" s="419"/>
    </row>
    <row r="388" spans="3:3" s="415" customFormat="1" x14ac:dyDescent="0.25">
      <c r="C388" s="419"/>
    </row>
    <row r="389" spans="3:3" s="415" customFormat="1" x14ac:dyDescent="0.25">
      <c r="C389" s="419"/>
    </row>
    <row r="390" spans="3:3" s="415" customFormat="1" x14ac:dyDescent="0.25">
      <c r="C390" s="419"/>
    </row>
    <row r="391" spans="3:3" s="415" customFormat="1" x14ac:dyDescent="0.25">
      <c r="C391" s="419"/>
    </row>
    <row r="392" spans="3:3" s="415" customFormat="1" x14ac:dyDescent="0.25">
      <c r="C392" s="419"/>
    </row>
    <row r="393" spans="3:3" s="415" customFormat="1" x14ac:dyDescent="0.25">
      <c r="C393" s="419"/>
    </row>
    <row r="394" spans="3:3" s="415" customFormat="1" x14ac:dyDescent="0.25">
      <c r="C394" s="419"/>
    </row>
    <row r="395" spans="3:3" s="415" customFormat="1" x14ac:dyDescent="0.25">
      <c r="C395" s="419"/>
    </row>
    <row r="396" spans="3:3" s="415" customFormat="1" x14ac:dyDescent="0.25">
      <c r="C396" s="419"/>
    </row>
    <row r="397" spans="3:3" s="415" customFormat="1" x14ac:dyDescent="0.25">
      <c r="C397" s="419"/>
    </row>
    <row r="398" spans="3:3" s="415" customFormat="1" x14ac:dyDescent="0.25">
      <c r="C398" s="419"/>
    </row>
    <row r="399" spans="3:3" s="415" customFormat="1" x14ac:dyDescent="0.25">
      <c r="C399" s="419"/>
    </row>
    <row r="400" spans="3:3" s="415" customFormat="1" x14ac:dyDescent="0.25">
      <c r="C400" s="419"/>
    </row>
    <row r="401" spans="3:3" s="415" customFormat="1" x14ac:dyDescent="0.25">
      <c r="C401" s="419"/>
    </row>
    <row r="402" spans="3:3" s="415" customFormat="1" x14ac:dyDescent="0.25">
      <c r="C402" s="419"/>
    </row>
    <row r="403" spans="3:3" s="415" customFormat="1" x14ac:dyDescent="0.25">
      <c r="C403" s="419"/>
    </row>
    <row r="404" spans="3:3" s="415" customFormat="1" x14ac:dyDescent="0.25">
      <c r="C404" s="419"/>
    </row>
    <row r="405" spans="3:3" s="415" customFormat="1" x14ac:dyDescent="0.25">
      <c r="C405" s="419"/>
    </row>
    <row r="406" spans="3:3" s="415" customFormat="1" x14ac:dyDescent="0.25">
      <c r="C406" s="419"/>
    </row>
    <row r="407" spans="3:3" s="415" customFormat="1" x14ac:dyDescent="0.25">
      <c r="C407" s="419"/>
    </row>
    <row r="408" spans="3:3" s="415" customFormat="1" x14ac:dyDescent="0.25">
      <c r="C408" s="419"/>
    </row>
    <row r="409" spans="3:3" s="415" customFormat="1" x14ac:dyDescent="0.25">
      <c r="C409" s="419"/>
    </row>
    <row r="410" spans="3:3" s="415" customFormat="1" x14ac:dyDescent="0.25">
      <c r="C410" s="419"/>
    </row>
    <row r="411" spans="3:3" s="415" customFormat="1" x14ac:dyDescent="0.25">
      <c r="C411" s="419"/>
    </row>
    <row r="412" spans="3:3" s="415" customFormat="1" x14ac:dyDescent="0.25">
      <c r="C412" s="419"/>
    </row>
    <row r="413" spans="3:3" s="415" customFormat="1" x14ac:dyDescent="0.25">
      <c r="C413" s="419"/>
    </row>
    <row r="414" spans="3:3" s="415" customFormat="1" x14ac:dyDescent="0.25">
      <c r="C414" s="419"/>
    </row>
    <row r="415" spans="3:3" s="415" customFormat="1" x14ac:dyDescent="0.25">
      <c r="C415" s="419"/>
    </row>
    <row r="416" spans="3:3" s="415" customFormat="1" x14ac:dyDescent="0.25">
      <c r="C416" s="419"/>
    </row>
    <row r="417" spans="3:3" s="415" customFormat="1" x14ac:dyDescent="0.25">
      <c r="C417" s="419"/>
    </row>
    <row r="418" spans="3:3" s="415" customFormat="1" x14ac:dyDescent="0.25">
      <c r="C418" s="419"/>
    </row>
    <row r="419" spans="3:3" s="415" customFormat="1" x14ac:dyDescent="0.25">
      <c r="C419" s="419"/>
    </row>
    <row r="420" spans="3:3" s="415" customFormat="1" x14ac:dyDescent="0.25">
      <c r="C420" s="419"/>
    </row>
    <row r="421" spans="3:3" s="415" customFormat="1" x14ac:dyDescent="0.25">
      <c r="C421" s="419"/>
    </row>
    <row r="422" spans="3:3" s="415" customFormat="1" x14ac:dyDescent="0.25">
      <c r="C422" s="419"/>
    </row>
    <row r="423" spans="3:3" s="415" customFormat="1" x14ac:dyDescent="0.25">
      <c r="C423" s="419"/>
    </row>
    <row r="424" spans="3:3" s="415" customFormat="1" x14ac:dyDescent="0.25">
      <c r="C424" s="419"/>
    </row>
    <row r="425" spans="3:3" s="415" customFormat="1" x14ac:dyDescent="0.25">
      <c r="C425" s="419"/>
    </row>
    <row r="426" spans="3:3" s="415" customFormat="1" x14ac:dyDescent="0.25">
      <c r="C426" s="419"/>
    </row>
    <row r="427" spans="3:3" s="415" customFormat="1" x14ac:dyDescent="0.25">
      <c r="C427" s="419"/>
    </row>
    <row r="428" spans="3:3" s="415" customFormat="1" x14ac:dyDescent="0.25">
      <c r="C428" s="419"/>
    </row>
    <row r="429" spans="3:3" s="415" customFormat="1" x14ac:dyDescent="0.25">
      <c r="C429" s="419"/>
    </row>
    <row r="430" spans="3:3" s="415" customFormat="1" x14ac:dyDescent="0.25">
      <c r="C430" s="419"/>
    </row>
    <row r="431" spans="3:3" s="415" customFormat="1" x14ac:dyDescent="0.25">
      <c r="C431" s="419"/>
    </row>
    <row r="432" spans="3:3" s="415" customFormat="1" x14ac:dyDescent="0.25">
      <c r="C432" s="419"/>
    </row>
    <row r="433" spans="3:3" s="415" customFormat="1" x14ac:dyDescent="0.25">
      <c r="C433" s="419"/>
    </row>
    <row r="434" spans="3:3" s="415" customFormat="1" x14ac:dyDescent="0.25">
      <c r="C434" s="419"/>
    </row>
    <row r="435" spans="3:3" s="415" customFormat="1" x14ac:dyDescent="0.25">
      <c r="C435" s="419"/>
    </row>
    <row r="436" spans="3:3" s="415" customFormat="1" x14ac:dyDescent="0.25">
      <c r="C436" s="419"/>
    </row>
    <row r="437" spans="3:3" s="415" customFormat="1" x14ac:dyDescent="0.25">
      <c r="C437" s="419"/>
    </row>
    <row r="438" spans="3:3" s="415" customFormat="1" x14ac:dyDescent="0.25">
      <c r="C438" s="419"/>
    </row>
    <row r="439" spans="3:3" s="415" customFormat="1" x14ac:dyDescent="0.25">
      <c r="C439" s="419"/>
    </row>
    <row r="440" spans="3:3" s="415" customFormat="1" x14ac:dyDescent="0.25">
      <c r="C440" s="419"/>
    </row>
    <row r="441" spans="3:3" s="415" customFormat="1" x14ac:dyDescent="0.25">
      <c r="C441" s="419"/>
    </row>
    <row r="442" spans="3:3" s="415" customFormat="1" x14ac:dyDescent="0.25">
      <c r="C442" s="419"/>
    </row>
    <row r="443" spans="3:3" s="415" customFormat="1" x14ac:dyDescent="0.25">
      <c r="C443" s="419"/>
    </row>
    <row r="444" spans="3:3" s="415" customFormat="1" x14ac:dyDescent="0.25">
      <c r="C444" s="419"/>
    </row>
    <row r="445" spans="3:3" s="415" customFormat="1" x14ac:dyDescent="0.25">
      <c r="C445" s="419"/>
    </row>
    <row r="446" spans="3:3" s="415" customFormat="1" x14ac:dyDescent="0.25">
      <c r="C446" s="419"/>
    </row>
    <row r="447" spans="3:3" s="415" customFormat="1" x14ac:dyDescent="0.25">
      <c r="C447" s="419"/>
    </row>
    <row r="448" spans="3:3" s="415" customFormat="1" x14ac:dyDescent="0.25">
      <c r="C448" s="419"/>
    </row>
    <row r="449" spans="3:3" s="415" customFormat="1" x14ac:dyDescent="0.25">
      <c r="C449" s="419"/>
    </row>
    <row r="450" spans="3:3" s="415" customFormat="1" x14ac:dyDescent="0.25">
      <c r="C450" s="419"/>
    </row>
    <row r="451" spans="3:3" s="415" customFormat="1" x14ac:dyDescent="0.25">
      <c r="C451" s="419"/>
    </row>
    <row r="452" spans="3:3" s="415" customFormat="1" x14ac:dyDescent="0.25">
      <c r="C452" s="419"/>
    </row>
    <row r="453" spans="3:3" s="415" customFormat="1" x14ac:dyDescent="0.25">
      <c r="C453" s="419"/>
    </row>
    <row r="454" spans="3:3" s="415" customFormat="1" x14ac:dyDescent="0.25">
      <c r="C454" s="419"/>
    </row>
    <row r="455" spans="3:3" s="415" customFormat="1" x14ac:dyDescent="0.25">
      <c r="C455" s="419"/>
    </row>
    <row r="456" spans="3:3" s="415" customFormat="1" x14ac:dyDescent="0.25">
      <c r="C456" s="419"/>
    </row>
    <row r="457" spans="3:3" s="415" customFormat="1" x14ac:dyDescent="0.25">
      <c r="C457" s="419"/>
    </row>
    <row r="458" spans="3:3" s="415" customFormat="1" x14ac:dyDescent="0.25">
      <c r="C458" s="419"/>
    </row>
    <row r="459" spans="3:3" s="415" customFormat="1" x14ac:dyDescent="0.25">
      <c r="C459" s="419"/>
    </row>
    <row r="460" spans="3:3" s="415" customFormat="1" x14ac:dyDescent="0.25">
      <c r="C460" s="419"/>
    </row>
    <row r="461" spans="3:3" s="415" customFormat="1" x14ac:dyDescent="0.25">
      <c r="C461" s="419"/>
    </row>
    <row r="462" spans="3:3" s="415" customFormat="1" x14ac:dyDescent="0.25">
      <c r="C462" s="419"/>
    </row>
    <row r="463" spans="3:3" s="415" customFormat="1" x14ac:dyDescent="0.25">
      <c r="C463" s="419"/>
    </row>
    <row r="464" spans="3:3" s="415" customFormat="1" x14ac:dyDescent="0.25">
      <c r="C464" s="419"/>
    </row>
    <row r="465" spans="3:3" s="415" customFormat="1" x14ac:dyDescent="0.25">
      <c r="C465" s="419"/>
    </row>
    <row r="466" spans="3:3" s="415" customFormat="1" x14ac:dyDescent="0.25">
      <c r="C466" s="419"/>
    </row>
    <row r="467" spans="3:3" s="415" customFormat="1" x14ac:dyDescent="0.25">
      <c r="C467" s="419"/>
    </row>
    <row r="468" spans="3:3" s="415" customFormat="1" x14ac:dyDescent="0.25">
      <c r="C468" s="419"/>
    </row>
    <row r="469" spans="3:3" s="415" customFormat="1" x14ac:dyDescent="0.25">
      <c r="C469" s="419"/>
    </row>
    <row r="470" spans="3:3" s="415" customFormat="1" x14ac:dyDescent="0.25">
      <c r="C470" s="419"/>
    </row>
    <row r="471" spans="3:3" s="415" customFormat="1" x14ac:dyDescent="0.25">
      <c r="C471" s="419"/>
    </row>
    <row r="472" spans="3:3" s="415" customFormat="1" x14ac:dyDescent="0.25">
      <c r="C472" s="419"/>
    </row>
    <row r="473" spans="3:3" s="415" customFormat="1" x14ac:dyDescent="0.25">
      <c r="C473" s="419"/>
    </row>
    <row r="474" spans="3:3" s="415" customFormat="1" x14ac:dyDescent="0.25">
      <c r="C474" s="419"/>
    </row>
    <row r="475" spans="3:3" s="415" customFormat="1" x14ac:dyDescent="0.25">
      <c r="C475" s="419"/>
    </row>
    <row r="476" spans="3:3" s="415" customFormat="1" x14ac:dyDescent="0.25">
      <c r="C476" s="419"/>
    </row>
    <row r="477" spans="3:3" s="415" customFormat="1" x14ac:dyDescent="0.25">
      <c r="C477" s="419"/>
    </row>
    <row r="478" spans="3:3" s="415" customFormat="1" x14ac:dyDescent="0.25">
      <c r="C478" s="419"/>
    </row>
    <row r="479" spans="3:3" s="415" customFormat="1" x14ac:dyDescent="0.25">
      <c r="C479" s="419"/>
    </row>
    <row r="480" spans="3:3" s="415" customFormat="1" x14ac:dyDescent="0.25">
      <c r="C480" s="419"/>
    </row>
    <row r="481" spans="3:3" s="415" customFormat="1" x14ac:dyDescent="0.25">
      <c r="C481" s="419"/>
    </row>
    <row r="482" spans="3:3" s="415" customFormat="1" x14ac:dyDescent="0.25">
      <c r="C482" s="419"/>
    </row>
    <row r="483" spans="3:3" s="415" customFormat="1" x14ac:dyDescent="0.25">
      <c r="C483" s="419"/>
    </row>
    <row r="484" spans="3:3" s="415" customFormat="1" x14ac:dyDescent="0.25">
      <c r="C484" s="419"/>
    </row>
    <row r="485" spans="3:3" s="415" customFormat="1" x14ac:dyDescent="0.25">
      <c r="C485" s="419"/>
    </row>
    <row r="486" spans="3:3" s="415" customFormat="1" x14ac:dyDescent="0.25">
      <c r="C486" s="419"/>
    </row>
    <row r="487" spans="3:3" s="415" customFormat="1" x14ac:dyDescent="0.25">
      <c r="C487" s="419"/>
    </row>
    <row r="488" spans="3:3" s="415" customFormat="1" x14ac:dyDescent="0.25">
      <c r="C488" s="419"/>
    </row>
    <row r="489" spans="3:3" s="415" customFormat="1" x14ac:dyDescent="0.25">
      <c r="C489" s="419"/>
    </row>
  </sheetData>
  <pageMargins left="0.7" right="0.7" top="0.75" bottom="0.75" header="0.3" footer="0.3"/>
  <pageSetup orientation="portrait"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47"/>
  <sheetViews>
    <sheetView showGridLines="0" workbookViewId="0"/>
  </sheetViews>
  <sheetFormatPr baseColWidth="10" defaultRowHeight="12.75" x14ac:dyDescent="0.2"/>
  <cols>
    <col min="1" max="1" width="23.5703125" style="992" customWidth="1"/>
    <col min="2" max="2" width="35.5703125" style="992" customWidth="1"/>
    <col min="3" max="3" width="13.5703125" style="992" customWidth="1"/>
    <col min="4" max="5" width="12.7109375" style="992" customWidth="1"/>
    <col min="6" max="7" width="13.42578125" style="992" customWidth="1"/>
    <col min="8" max="8" width="13.85546875" style="992" bestFit="1" customWidth="1"/>
    <col min="9" max="9" width="12.140625" style="992" bestFit="1" customWidth="1"/>
    <col min="10" max="10" width="11.42578125" style="992"/>
    <col min="11" max="11" width="12.28515625" style="992" customWidth="1"/>
    <col min="12" max="16384" width="11.42578125" style="992"/>
  </cols>
  <sheetData>
    <row r="1" spans="2:13" ht="48" customHeight="1" x14ac:dyDescent="0.2"/>
    <row r="2" spans="2:13" ht="18" x14ac:dyDescent="0.25">
      <c r="B2" s="1599" t="s">
        <v>226</v>
      </c>
      <c r="C2" s="1599"/>
      <c r="D2" s="1599"/>
      <c r="E2" s="1599"/>
      <c r="F2" s="1599"/>
      <c r="G2" s="1599"/>
      <c r="H2" s="1" t="s">
        <v>2</v>
      </c>
    </row>
    <row r="3" spans="2:13" ht="42" customHeight="1" x14ac:dyDescent="0.25">
      <c r="B3" s="1718" t="s">
        <v>730</v>
      </c>
      <c r="C3" s="1718"/>
      <c r="D3" s="1718"/>
      <c r="E3" s="1718"/>
      <c r="F3" s="1719"/>
      <c r="G3" s="1719"/>
    </row>
    <row r="4" spans="2:13" ht="16.5" thickBot="1" x14ac:dyDescent="0.3">
      <c r="B4" s="1644" t="s">
        <v>759</v>
      </c>
      <c r="C4" s="1644"/>
      <c r="D4" s="1644"/>
      <c r="E4" s="1644"/>
      <c r="F4" s="1660"/>
      <c r="G4" s="1660"/>
    </row>
    <row r="5" spans="2:13" ht="15" x14ac:dyDescent="0.2">
      <c r="B5" s="454"/>
      <c r="C5" s="454"/>
      <c r="D5" s="454"/>
      <c r="E5" s="466"/>
      <c r="F5" s="424"/>
      <c r="G5" s="424"/>
    </row>
    <row r="6" spans="2:13" ht="15.75" x14ac:dyDescent="0.25">
      <c r="B6" s="175" t="s">
        <v>168</v>
      </c>
      <c r="C6" s="467">
        <v>2011</v>
      </c>
      <c r="D6" s="467">
        <v>2012</v>
      </c>
      <c r="E6" s="467">
        <v>2013</v>
      </c>
      <c r="F6" s="467">
        <v>2014</v>
      </c>
      <c r="G6" s="467">
        <v>2015</v>
      </c>
    </row>
    <row r="7" spans="2:13" ht="27" customHeight="1" x14ac:dyDescent="0.2">
      <c r="B7" s="108" t="s">
        <v>4</v>
      </c>
      <c r="C7" s="84">
        <v>145024</v>
      </c>
      <c r="D7" s="84">
        <v>125809</v>
      </c>
      <c r="E7" s="84">
        <v>110739</v>
      </c>
      <c r="F7" s="84">
        <v>118623</v>
      </c>
      <c r="G7" s="84">
        <v>130615</v>
      </c>
      <c r="H7" s="40"/>
    </row>
    <row r="8" spans="2:13" ht="15" customHeight="1" x14ac:dyDescent="0.2">
      <c r="B8" s="108" t="s">
        <v>169</v>
      </c>
      <c r="C8" s="84">
        <v>82375</v>
      </c>
      <c r="D8" s="84">
        <v>85826</v>
      </c>
      <c r="E8" s="84">
        <v>87318</v>
      </c>
      <c r="F8" s="84">
        <v>90067</v>
      </c>
      <c r="G8" s="84">
        <v>109914</v>
      </c>
    </row>
    <row r="9" spans="2:13" ht="14.25" x14ac:dyDescent="0.2">
      <c r="B9" s="108" t="s">
        <v>6</v>
      </c>
      <c r="C9" s="84">
        <v>37562</v>
      </c>
      <c r="D9" s="84">
        <v>34786</v>
      </c>
      <c r="E9" s="84">
        <v>36902</v>
      </c>
      <c r="F9" s="84">
        <v>29380</v>
      </c>
      <c r="G9" s="84">
        <v>22927</v>
      </c>
    </row>
    <row r="10" spans="2:13" ht="16.5" x14ac:dyDescent="0.2">
      <c r="B10" s="108" t="s">
        <v>170</v>
      </c>
      <c r="C10" s="84">
        <v>27118</v>
      </c>
      <c r="D10" s="84">
        <v>11754</v>
      </c>
      <c r="E10" s="84">
        <v>19221</v>
      </c>
      <c r="F10" s="84">
        <v>16911</v>
      </c>
      <c r="G10" s="84">
        <v>14872</v>
      </c>
      <c r="H10" s="40"/>
    </row>
    <row r="11" spans="2:13" ht="14.25" x14ac:dyDescent="0.2">
      <c r="B11" s="108" t="s">
        <v>171</v>
      </c>
      <c r="C11" s="84">
        <v>2953</v>
      </c>
      <c r="D11" s="84">
        <v>2566</v>
      </c>
      <c r="E11" s="84">
        <v>2230</v>
      </c>
      <c r="F11" s="84">
        <v>2715</v>
      </c>
      <c r="G11" s="84">
        <v>4550</v>
      </c>
      <c r="H11" s="40"/>
    </row>
    <row r="12" spans="2:13" ht="14.25" x14ac:dyDescent="0.2">
      <c r="B12" s="108" t="s">
        <v>172</v>
      </c>
      <c r="C12" s="84">
        <v>391</v>
      </c>
      <c r="D12" s="84">
        <v>410</v>
      </c>
      <c r="E12" s="84">
        <v>686</v>
      </c>
      <c r="F12" s="84">
        <v>699</v>
      </c>
      <c r="G12" s="84">
        <v>647</v>
      </c>
    </row>
    <row r="13" spans="2:13" ht="15.75" x14ac:dyDescent="0.25">
      <c r="B13" s="165" t="s">
        <v>18</v>
      </c>
      <c r="C13" s="166">
        <v>295423</v>
      </c>
      <c r="D13" s="166">
        <v>261151</v>
      </c>
      <c r="E13" s="166">
        <v>257096</v>
      </c>
      <c r="F13" s="166">
        <v>258395</v>
      </c>
      <c r="G13" s="166">
        <v>283525</v>
      </c>
      <c r="J13" s="410"/>
      <c r="K13" s="410"/>
      <c r="L13" s="410"/>
      <c r="M13" s="410"/>
    </row>
    <row r="14" spans="2:13" ht="15" x14ac:dyDescent="0.2">
      <c r="B14" s="176" t="s">
        <v>173</v>
      </c>
      <c r="C14" s="1000"/>
      <c r="D14" s="1000"/>
      <c r="E14" s="1000"/>
    </row>
    <row r="15" spans="2:13" x14ac:dyDescent="0.2">
      <c r="B15" s="176" t="s">
        <v>174</v>
      </c>
      <c r="E15" s="1"/>
    </row>
    <row r="17" spans="2:13" ht="18" x14ac:dyDescent="0.25">
      <c r="B17" s="1599" t="s">
        <v>256</v>
      </c>
      <c r="C17" s="1599"/>
      <c r="D17" s="1599"/>
      <c r="E17" s="1599"/>
      <c r="F17" s="1599"/>
      <c r="G17" s="1599"/>
      <c r="H17" s="1"/>
    </row>
    <row r="18" spans="2:13" ht="33" customHeight="1" x14ac:dyDescent="0.25">
      <c r="B18" s="1718" t="s">
        <v>731</v>
      </c>
      <c r="C18" s="1718"/>
      <c r="D18" s="1718"/>
      <c r="E18" s="1718"/>
      <c r="F18" s="1719"/>
      <c r="G18" s="1719"/>
      <c r="H18" s="1" t="s">
        <v>2</v>
      </c>
    </row>
    <row r="19" spans="2:13" ht="16.5" thickBot="1" x14ac:dyDescent="0.3">
      <c r="B19" s="1644" t="s">
        <v>759</v>
      </c>
      <c r="C19" s="1644"/>
      <c r="D19" s="1644"/>
      <c r="E19" s="1644"/>
      <c r="F19" s="1660"/>
      <c r="G19" s="1660"/>
    </row>
    <row r="20" spans="2:13" ht="15" x14ac:dyDescent="0.2">
      <c r="B20" s="454"/>
      <c r="C20" s="454"/>
      <c r="D20" s="454"/>
      <c r="E20" s="466"/>
      <c r="F20" s="424"/>
      <c r="G20" s="424"/>
    </row>
    <row r="21" spans="2:13" ht="15.75" x14ac:dyDescent="0.25">
      <c r="B21" s="175" t="s">
        <v>168</v>
      </c>
      <c r="C21" s="467">
        <v>2011</v>
      </c>
      <c r="D21" s="467">
        <v>2012</v>
      </c>
      <c r="E21" s="467">
        <v>2013</v>
      </c>
      <c r="F21" s="467">
        <v>2014</v>
      </c>
      <c r="G21" s="467">
        <v>2015</v>
      </c>
    </row>
    <row r="22" spans="2:13" ht="26.25" customHeight="1" x14ac:dyDescent="0.2">
      <c r="B22" s="108" t="s">
        <v>4</v>
      </c>
      <c r="C22" s="84">
        <v>1891653</v>
      </c>
      <c r="D22" s="84">
        <v>1948995</v>
      </c>
      <c r="E22" s="84">
        <v>1579333</v>
      </c>
      <c r="F22" s="84">
        <v>2149688</v>
      </c>
      <c r="G22" s="84">
        <v>2373967</v>
      </c>
      <c r="H22" s="40"/>
      <c r="I22" s="40"/>
      <c r="J22" s="40"/>
    </row>
    <row r="23" spans="2:13" ht="14.25" x14ac:dyDescent="0.2">
      <c r="B23" s="108" t="s">
        <v>169</v>
      </c>
      <c r="C23" s="84">
        <v>1698243</v>
      </c>
      <c r="D23" s="84">
        <v>1824526</v>
      </c>
      <c r="E23" s="84">
        <v>1883802</v>
      </c>
      <c r="F23" s="84">
        <v>1993589</v>
      </c>
      <c r="G23" s="84">
        <v>1982082</v>
      </c>
      <c r="J23" s="40"/>
    </row>
    <row r="24" spans="2:13" ht="14.25" x14ac:dyDescent="0.2">
      <c r="B24" s="108" t="s">
        <v>6</v>
      </c>
      <c r="C24" s="84">
        <v>557101</v>
      </c>
      <c r="D24" s="84">
        <v>520264</v>
      </c>
      <c r="E24" s="84">
        <v>612643</v>
      </c>
      <c r="F24" s="84">
        <v>589637</v>
      </c>
      <c r="G24" s="84">
        <v>471722</v>
      </c>
      <c r="J24" s="40"/>
    </row>
    <row r="25" spans="2:13" ht="16.5" x14ac:dyDescent="0.2">
      <c r="B25" s="108" t="s">
        <v>170</v>
      </c>
      <c r="C25" s="84">
        <v>522983</v>
      </c>
      <c r="D25" s="84">
        <v>473997</v>
      </c>
      <c r="E25" s="84">
        <v>390738</v>
      </c>
      <c r="F25" s="84">
        <v>354462</v>
      </c>
      <c r="G25" s="84">
        <v>325036</v>
      </c>
      <c r="I25" s="40"/>
      <c r="J25" s="40"/>
    </row>
    <row r="26" spans="2:13" ht="15" x14ac:dyDescent="0.25">
      <c r="B26" s="108" t="s">
        <v>171</v>
      </c>
      <c r="C26" s="84">
        <v>140141</v>
      </c>
      <c r="D26" s="84">
        <v>134247</v>
      </c>
      <c r="E26" s="84">
        <v>116951</v>
      </c>
      <c r="F26" s="84">
        <v>102883</v>
      </c>
      <c r="G26" s="84">
        <v>176858</v>
      </c>
      <c r="H26" s="40"/>
      <c r="I26" s="573"/>
      <c r="J26" s="8"/>
      <c r="K26" s="8"/>
      <c r="L26" s="8"/>
    </row>
    <row r="27" spans="2:13" ht="14.25" x14ac:dyDescent="0.2">
      <c r="B27" s="108" t="s">
        <v>172</v>
      </c>
      <c r="C27" s="84">
        <v>11190</v>
      </c>
      <c r="D27" s="84">
        <v>11634</v>
      </c>
      <c r="E27" s="84">
        <v>15974</v>
      </c>
      <c r="F27" s="84">
        <v>14637</v>
      </c>
      <c r="G27" s="84">
        <v>15011</v>
      </c>
    </row>
    <row r="28" spans="2:13" ht="15.75" x14ac:dyDescent="0.25">
      <c r="B28" s="157" t="s">
        <v>18</v>
      </c>
      <c r="C28" s="166">
        <v>4821311</v>
      </c>
      <c r="D28" s="166">
        <v>4913663</v>
      </c>
      <c r="E28" s="166">
        <v>4599441</v>
      </c>
      <c r="F28" s="166">
        <v>5204896</v>
      </c>
      <c r="G28" s="166">
        <v>5344676</v>
      </c>
      <c r="I28" s="40"/>
      <c r="J28" s="410"/>
      <c r="K28" s="410"/>
      <c r="L28" s="410"/>
      <c r="M28" s="410"/>
    </row>
    <row r="29" spans="2:13" ht="15" x14ac:dyDescent="0.2">
      <c r="B29" s="176" t="s">
        <v>173</v>
      </c>
      <c r="C29" s="63"/>
      <c r="D29" s="63"/>
      <c r="E29" s="63"/>
      <c r="F29" s="60"/>
      <c r="G29" s="60"/>
      <c r="J29" s="410"/>
      <c r="K29" s="410"/>
      <c r="L29" s="410"/>
      <c r="M29" s="410"/>
    </row>
    <row r="30" spans="2:13" ht="15" x14ac:dyDescent="0.2">
      <c r="B30" s="176" t="s">
        <v>174</v>
      </c>
      <c r="C30" s="1000"/>
      <c r="D30" s="1000"/>
      <c r="E30" s="1000"/>
      <c r="F30" s="22"/>
    </row>
    <row r="32" spans="2:13" ht="18" x14ac:dyDescent="0.25">
      <c r="B32" s="1599" t="s">
        <v>275</v>
      </c>
      <c r="C32" s="1599"/>
      <c r="D32" s="1599"/>
      <c r="E32" s="1599"/>
      <c r="F32" s="1599"/>
      <c r="G32" s="1599"/>
      <c r="H32" s="1" t="s">
        <v>2</v>
      </c>
    </row>
    <row r="33" spans="2:13" ht="39.75" customHeight="1" x14ac:dyDescent="0.25">
      <c r="B33" s="1716" t="s">
        <v>732</v>
      </c>
      <c r="C33" s="1716"/>
      <c r="D33" s="1716"/>
      <c r="E33" s="1716"/>
      <c r="F33" s="1603"/>
      <c r="G33" s="1603"/>
    </row>
    <row r="34" spans="2:13" ht="16.5" x14ac:dyDescent="0.25">
      <c r="B34" s="1717" t="s">
        <v>175</v>
      </c>
      <c r="C34" s="1717"/>
      <c r="D34" s="1717"/>
      <c r="E34" s="1717"/>
      <c r="F34" s="1609"/>
      <c r="G34" s="1609"/>
    </row>
    <row r="35" spans="2:13" ht="16.5" thickBot="1" x14ac:dyDescent="0.3">
      <c r="B35" s="1644" t="s">
        <v>759</v>
      </c>
      <c r="C35" s="1644"/>
      <c r="D35" s="1644"/>
      <c r="E35" s="1644"/>
      <c r="F35" s="1660"/>
      <c r="G35" s="1660"/>
    </row>
    <row r="36" spans="2:13" ht="15" x14ac:dyDescent="0.2">
      <c r="B36" s="437"/>
      <c r="C36" s="437"/>
      <c r="D36" s="437"/>
      <c r="E36" s="435"/>
      <c r="F36" s="436"/>
      <c r="G36" s="436"/>
    </row>
    <row r="37" spans="2:13" ht="15.75" x14ac:dyDescent="0.25">
      <c r="B37" s="411" t="s">
        <v>168</v>
      </c>
      <c r="C37" s="412">
        <v>2011</v>
      </c>
      <c r="D37" s="412">
        <v>2012</v>
      </c>
      <c r="E37" s="412">
        <v>2013</v>
      </c>
      <c r="F37" s="412">
        <v>2014</v>
      </c>
      <c r="G37" s="412">
        <v>2015</v>
      </c>
    </row>
    <row r="38" spans="2:13" ht="19.5" customHeight="1" x14ac:dyDescent="0.25">
      <c r="B38" s="38" t="s">
        <v>4</v>
      </c>
      <c r="C38" s="24">
        <v>27985133</v>
      </c>
      <c r="D38" s="24">
        <v>30600171</v>
      </c>
      <c r="E38" s="24">
        <v>34154881.270999998</v>
      </c>
      <c r="F38" s="24">
        <v>36966388</v>
      </c>
      <c r="G38" s="24">
        <v>42542239.723100811</v>
      </c>
      <c r="H38" s="59"/>
    </row>
    <row r="39" spans="2:13" ht="15" customHeight="1" x14ac:dyDescent="0.25">
      <c r="B39" s="38" t="s">
        <v>169</v>
      </c>
      <c r="C39" s="24">
        <v>22615114</v>
      </c>
      <c r="D39" s="24">
        <v>25579148</v>
      </c>
      <c r="E39" s="24">
        <v>23911078.207023099</v>
      </c>
      <c r="F39" s="24">
        <v>33851899</v>
      </c>
      <c r="G39" s="24">
        <v>35465507.723999999</v>
      </c>
      <c r="H39" s="59"/>
    </row>
    <row r="40" spans="2:13" ht="15" customHeight="1" x14ac:dyDescent="0.25">
      <c r="B40" s="38" t="s">
        <v>6</v>
      </c>
      <c r="C40" s="24">
        <v>7171889</v>
      </c>
      <c r="D40" s="24">
        <v>7577511</v>
      </c>
      <c r="E40" s="24">
        <v>9666533</v>
      </c>
      <c r="F40" s="24">
        <v>8039938</v>
      </c>
      <c r="G40" s="24">
        <v>6829453.6690000007</v>
      </c>
      <c r="H40" s="59"/>
    </row>
    <row r="41" spans="2:13" ht="17.25" x14ac:dyDescent="0.25">
      <c r="B41" s="38" t="s">
        <v>176</v>
      </c>
      <c r="C41" s="24">
        <v>3997403</v>
      </c>
      <c r="D41" s="24">
        <v>3893008</v>
      </c>
      <c r="E41" s="24">
        <v>3456521.0749999997</v>
      </c>
      <c r="F41" s="24">
        <v>3405742</v>
      </c>
      <c r="G41" s="24">
        <v>2470065</v>
      </c>
      <c r="H41" s="59"/>
    </row>
    <row r="42" spans="2:13" ht="15" customHeight="1" x14ac:dyDescent="0.25">
      <c r="B42" s="38" t="s">
        <v>171</v>
      </c>
      <c r="C42" s="24">
        <v>1482940</v>
      </c>
      <c r="D42" s="24">
        <v>1589323</v>
      </c>
      <c r="E42" s="24">
        <v>1369633.5180000002</v>
      </c>
      <c r="F42" s="24">
        <v>1411206</v>
      </c>
      <c r="G42" s="24">
        <v>3265776</v>
      </c>
      <c r="H42" s="59"/>
      <c r="I42" s="177"/>
      <c r="J42" s="177"/>
      <c r="K42" s="177"/>
      <c r="L42" s="177"/>
    </row>
    <row r="43" spans="2:13" ht="15" customHeight="1" x14ac:dyDescent="0.25">
      <c r="B43" s="38" t="s">
        <v>172</v>
      </c>
      <c r="C43" s="24">
        <v>370994</v>
      </c>
      <c r="D43" s="24">
        <v>371803</v>
      </c>
      <c r="E43" s="24">
        <v>470780</v>
      </c>
      <c r="F43" s="24">
        <v>444732</v>
      </c>
      <c r="G43" s="24">
        <v>571301</v>
      </c>
      <c r="H43" s="59"/>
    </row>
    <row r="44" spans="2:13" ht="15" customHeight="1" x14ac:dyDescent="0.25">
      <c r="B44" s="414" t="s">
        <v>177</v>
      </c>
      <c r="C44" s="413">
        <v>63623473</v>
      </c>
      <c r="D44" s="413">
        <v>69610964</v>
      </c>
      <c r="E44" s="413">
        <v>73029427.071023107</v>
      </c>
      <c r="F44" s="413">
        <v>84119905</v>
      </c>
      <c r="G44" s="413">
        <v>91144343.116100818</v>
      </c>
      <c r="H44" s="574"/>
      <c r="J44" s="410"/>
      <c r="K44" s="410"/>
      <c r="L44" s="410"/>
      <c r="M44" s="410"/>
    </row>
    <row r="45" spans="2:13" ht="15" x14ac:dyDescent="0.2">
      <c r="B45" s="176" t="s">
        <v>173</v>
      </c>
      <c r="C45" s="63"/>
      <c r="D45" s="63"/>
      <c r="E45" s="63"/>
      <c r="F45" s="60"/>
    </row>
    <row r="46" spans="2:13" ht="15" x14ac:dyDescent="0.2">
      <c r="B46" s="178" t="s">
        <v>178</v>
      </c>
      <c r="C46" s="63"/>
      <c r="D46" s="63"/>
      <c r="E46" s="63"/>
      <c r="F46" s="60"/>
    </row>
    <row r="47" spans="2:13" ht="15" x14ac:dyDescent="0.2">
      <c r="B47" s="176" t="s">
        <v>179</v>
      </c>
      <c r="C47" s="1000"/>
      <c r="D47" s="1000"/>
      <c r="E47" s="1000"/>
    </row>
  </sheetData>
  <mergeCells count="10">
    <mergeCell ref="B32:G32"/>
    <mergeCell ref="B33:G33"/>
    <mergeCell ref="B34:G34"/>
    <mergeCell ref="B35:G35"/>
    <mergeCell ref="B2:G2"/>
    <mergeCell ref="B3:G3"/>
    <mergeCell ref="B4:G4"/>
    <mergeCell ref="B17:G17"/>
    <mergeCell ref="B18:G18"/>
    <mergeCell ref="B19:G19"/>
  </mergeCells>
  <hyperlinks>
    <hyperlink ref="H2" location="'Indice Total '!A61" display="Volver"/>
    <hyperlink ref="H18" location="'Indice Total '!A61" display="Volver"/>
    <hyperlink ref="H32" location="'Indice Total '!A61" display="Volver"/>
  </hyperlinks>
  <pageMargins left="0.70866141732283472" right="0.70866141732283472" top="0.74803149606299213" bottom="0.74803149606299213" header="0.31496062992125984" footer="0.31496062992125984"/>
  <pageSetup scale="61"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43"/>
  <sheetViews>
    <sheetView showGridLines="0" zoomScaleNormal="100" workbookViewId="0"/>
  </sheetViews>
  <sheetFormatPr baseColWidth="10" defaultRowHeight="12.75" x14ac:dyDescent="0.2"/>
  <cols>
    <col min="1" max="1" width="23.28515625" style="992" customWidth="1"/>
    <col min="2" max="2" width="31.85546875" style="992" customWidth="1"/>
    <col min="3" max="4" width="11.5703125" style="992" customWidth="1"/>
    <col min="5" max="5" width="1.85546875" style="992" customWidth="1"/>
    <col min="6" max="7" width="11.5703125" style="992" customWidth="1"/>
    <col min="8" max="8" width="1.7109375" style="992" customWidth="1"/>
    <col min="9" max="10" width="11.5703125" style="992" customWidth="1"/>
    <col min="11" max="11" width="12.28515625" style="992" customWidth="1"/>
    <col min="12" max="12" width="11.5703125" style="403" customWidth="1"/>
    <col min="13" max="13" width="15.7109375" style="992" customWidth="1"/>
    <col min="14" max="14" width="12.42578125" style="992" customWidth="1"/>
    <col min="15" max="16384" width="11.42578125" style="992"/>
  </cols>
  <sheetData>
    <row r="1" spans="2:18" ht="48.75" customHeight="1" x14ac:dyDescent="0.2"/>
    <row r="2" spans="2:18" ht="18" x14ac:dyDescent="0.25">
      <c r="B2" s="1599" t="s">
        <v>311</v>
      </c>
      <c r="C2" s="1599"/>
      <c r="D2" s="1599"/>
      <c r="E2" s="1599"/>
      <c r="F2" s="1599"/>
      <c r="G2" s="1599"/>
      <c r="H2" s="1599"/>
      <c r="I2" s="1599"/>
      <c r="J2" s="1599"/>
      <c r="K2" s="1599"/>
      <c r="L2" s="1599"/>
      <c r="M2" s="1" t="s">
        <v>2</v>
      </c>
      <c r="N2" s="990"/>
      <c r="O2" s="990"/>
      <c r="P2" s="990"/>
      <c r="Q2" s="990"/>
      <c r="R2" s="990"/>
    </row>
    <row r="3" spans="2:18" ht="51" customHeight="1" x14ac:dyDescent="0.2">
      <c r="B3" s="1720" t="s">
        <v>855</v>
      </c>
      <c r="C3" s="1720"/>
      <c r="D3" s="1720"/>
      <c r="E3" s="1656"/>
      <c r="F3" s="1656"/>
      <c r="G3" s="1656"/>
      <c r="H3" s="1656"/>
      <c r="I3" s="1656"/>
      <c r="J3" s="1656"/>
      <c r="K3" s="1656"/>
      <c r="L3" s="1656"/>
    </row>
    <row r="4" spans="2:18" ht="16.5" thickBot="1" x14ac:dyDescent="0.3">
      <c r="B4" s="1644">
        <v>2015</v>
      </c>
      <c r="C4" s="1644"/>
      <c r="D4" s="1644"/>
      <c r="E4" s="1644"/>
      <c r="F4" s="1644"/>
      <c r="G4" s="1644"/>
      <c r="H4" s="1644"/>
      <c r="I4" s="1644"/>
      <c r="J4" s="1644"/>
      <c r="K4" s="1644"/>
      <c r="L4" s="1660"/>
    </row>
    <row r="5" spans="2:18" ht="15" x14ac:dyDescent="0.2">
      <c r="B5" s="432"/>
      <c r="C5" s="432"/>
      <c r="D5" s="432"/>
      <c r="E5" s="432"/>
      <c r="F5" s="432"/>
      <c r="G5" s="432"/>
      <c r="H5" s="432"/>
      <c r="I5" s="432"/>
      <c r="J5" s="432"/>
      <c r="K5" s="452"/>
      <c r="L5" s="453"/>
    </row>
    <row r="6" spans="2:18" s="406" customFormat="1" ht="27.75" customHeight="1" x14ac:dyDescent="0.25">
      <c r="B6" s="1721" t="s">
        <v>168</v>
      </c>
      <c r="C6" s="1723" t="s">
        <v>701</v>
      </c>
      <c r="D6" s="1723"/>
      <c r="E6" s="1723"/>
      <c r="F6" s="1723" t="s">
        <v>702</v>
      </c>
      <c r="G6" s="1723"/>
      <c r="H6" s="1723"/>
      <c r="I6" s="1723" t="s">
        <v>700</v>
      </c>
      <c r="J6" s="1723"/>
      <c r="K6" s="1723"/>
      <c r="L6" s="1724" t="s">
        <v>26</v>
      </c>
    </row>
    <row r="7" spans="2:18" s="406" customFormat="1" ht="40.5" customHeight="1" x14ac:dyDescent="0.25">
      <c r="B7" s="1722"/>
      <c r="C7" s="621" t="s">
        <v>23</v>
      </c>
      <c r="D7" s="622" t="s">
        <v>24</v>
      </c>
      <c r="E7" s="622"/>
      <c r="F7" s="622" t="s">
        <v>23</v>
      </c>
      <c r="G7" s="622" t="s">
        <v>24</v>
      </c>
      <c r="H7" s="622"/>
      <c r="I7" s="622" t="s">
        <v>23</v>
      </c>
      <c r="J7" s="622" t="s">
        <v>24</v>
      </c>
      <c r="K7" s="622"/>
      <c r="L7" s="1725"/>
    </row>
    <row r="8" spans="2:18" ht="27" customHeight="1" x14ac:dyDescent="0.25">
      <c r="B8" s="108" t="s">
        <v>4</v>
      </c>
      <c r="C8" s="84">
        <v>63415</v>
      </c>
      <c r="D8" s="84">
        <v>30078</v>
      </c>
      <c r="E8" s="84"/>
      <c r="F8" s="84">
        <v>15556</v>
      </c>
      <c r="G8" s="84">
        <v>15387</v>
      </c>
      <c r="H8" s="84"/>
      <c r="I8" s="84">
        <v>2295</v>
      </c>
      <c r="J8" s="84">
        <v>3884</v>
      </c>
      <c r="K8" s="84"/>
      <c r="L8" s="107">
        <v>130615</v>
      </c>
      <c r="M8" s="406"/>
    </row>
    <row r="9" spans="2:18" ht="15" x14ac:dyDescent="0.25">
      <c r="B9" s="108" t="s">
        <v>169</v>
      </c>
      <c r="C9" s="84">
        <v>60539</v>
      </c>
      <c r="D9" s="84">
        <v>19696</v>
      </c>
      <c r="E9" s="84"/>
      <c r="F9" s="84">
        <v>13693</v>
      </c>
      <c r="G9" s="84">
        <v>11289</v>
      </c>
      <c r="H9" s="84"/>
      <c r="I9" s="84">
        <v>2712</v>
      </c>
      <c r="J9" s="84">
        <v>1985</v>
      </c>
      <c r="K9" s="84"/>
      <c r="L9" s="107">
        <v>109914</v>
      </c>
      <c r="M9" s="406"/>
    </row>
    <row r="10" spans="2:18" ht="15" x14ac:dyDescent="0.25">
      <c r="B10" s="108" t="s">
        <v>6</v>
      </c>
      <c r="C10" s="84">
        <v>12470</v>
      </c>
      <c r="D10" s="84">
        <v>5102</v>
      </c>
      <c r="E10" s="84"/>
      <c r="F10" s="84">
        <v>2463</v>
      </c>
      <c r="G10" s="84">
        <v>2363</v>
      </c>
      <c r="H10" s="84"/>
      <c r="I10" s="84">
        <v>224</v>
      </c>
      <c r="J10" s="84">
        <v>305</v>
      </c>
      <c r="K10" s="84"/>
      <c r="L10" s="107">
        <v>22927</v>
      </c>
      <c r="M10" s="406"/>
    </row>
    <row r="11" spans="2:18" ht="15.75" x14ac:dyDescent="0.25">
      <c r="B11" s="165" t="s">
        <v>18</v>
      </c>
      <c r="C11" s="166">
        <v>136424</v>
      </c>
      <c r="D11" s="166">
        <v>54876</v>
      </c>
      <c r="E11" s="166"/>
      <c r="F11" s="166">
        <v>31712</v>
      </c>
      <c r="G11" s="166">
        <v>29039</v>
      </c>
      <c r="H11" s="166"/>
      <c r="I11" s="166">
        <v>5231</v>
      </c>
      <c r="J11" s="166">
        <v>6174</v>
      </c>
      <c r="K11" s="166"/>
      <c r="L11" s="166">
        <v>263456</v>
      </c>
      <c r="M11" s="406"/>
    </row>
    <row r="12" spans="2:18" ht="15" x14ac:dyDescent="0.2">
      <c r="B12" s="176"/>
      <c r="C12" s="575"/>
      <c r="D12" s="575"/>
      <c r="E12" s="39"/>
      <c r="F12" s="39"/>
      <c r="G12" s="39"/>
      <c r="H12" s="39"/>
      <c r="I12" s="39"/>
      <c r="J12" s="39"/>
      <c r="K12" s="39"/>
      <c r="L12" s="576"/>
      <c r="M12" s="406"/>
    </row>
    <row r="13" spans="2:18" x14ac:dyDescent="0.2">
      <c r="B13" s="176"/>
      <c r="C13" s="578"/>
      <c r="D13" s="176"/>
      <c r="K13" s="1"/>
      <c r="M13" s="406"/>
    </row>
    <row r="14" spans="2:18" x14ac:dyDescent="0.2">
      <c r="M14" s="406"/>
    </row>
    <row r="15" spans="2:18" ht="18" x14ac:dyDescent="0.25">
      <c r="B15" s="1599" t="s">
        <v>337</v>
      </c>
      <c r="C15" s="1599"/>
      <c r="D15" s="1599"/>
      <c r="E15" s="1599"/>
      <c r="F15" s="1599"/>
      <c r="G15" s="1599"/>
      <c r="H15" s="1599"/>
      <c r="I15" s="1599"/>
      <c r="J15" s="1599"/>
      <c r="K15" s="1599"/>
      <c r="L15" s="1599"/>
      <c r="M15" s="1" t="s">
        <v>2</v>
      </c>
    </row>
    <row r="16" spans="2:18" ht="51" customHeight="1" x14ac:dyDescent="0.2">
      <c r="B16" s="1726" t="s">
        <v>856</v>
      </c>
      <c r="C16" s="1726"/>
      <c r="D16" s="1726"/>
      <c r="E16" s="1666"/>
      <c r="F16" s="1666"/>
      <c r="G16" s="1666"/>
      <c r="H16" s="1666"/>
      <c r="I16" s="1666"/>
      <c r="J16" s="1666"/>
      <c r="K16" s="1666"/>
      <c r="L16" s="1666"/>
      <c r="M16" s="406"/>
    </row>
    <row r="17" spans="2:14" ht="16.5" thickBot="1" x14ac:dyDescent="0.3">
      <c r="B17" s="1644">
        <v>2015</v>
      </c>
      <c r="C17" s="1644"/>
      <c r="D17" s="1644"/>
      <c r="E17" s="1644"/>
      <c r="F17" s="1644"/>
      <c r="G17" s="1644"/>
      <c r="H17" s="1644"/>
      <c r="I17" s="1644"/>
      <c r="J17" s="1644"/>
      <c r="K17" s="1644"/>
      <c r="L17" s="1660"/>
      <c r="M17" s="406"/>
    </row>
    <row r="18" spans="2:14" ht="15" x14ac:dyDescent="0.2">
      <c r="B18" s="432"/>
      <c r="C18" s="432"/>
      <c r="D18" s="432"/>
      <c r="E18" s="432"/>
      <c r="F18" s="432"/>
      <c r="G18" s="432"/>
      <c r="H18" s="432"/>
      <c r="I18" s="432"/>
      <c r="J18" s="432"/>
      <c r="K18" s="452"/>
      <c r="L18" s="453"/>
      <c r="M18" s="406"/>
    </row>
    <row r="19" spans="2:14" ht="27.75" customHeight="1" x14ac:dyDescent="0.2">
      <c r="B19" s="1721" t="s">
        <v>168</v>
      </c>
      <c r="C19" s="1723" t="s">
        <v>701</v>
      </c>
      <c r="D19" s="1723"/>
      <c r="E19" s="1723"/>
      <c r="F19" s="1723" t="s">
        <v>702</v>
      </c>
      <c r="G19" s="1723"/>
      <c r="H19" s="1723"/>
      <c r="I19" s="1723" t="s">
        <v>700</v>
      </c>
      <c r="J19" s="1723"/>
      <c r="K19" s="1723"/>
      <c r="L19" s="1724" t="s">
        <v>26</v>
      </c>
      <c r="M19" s="406"/>
    </row>
    <row r="20" spans="2:14" ht="40.5" customHeight="1" x14ac:dyDescent="0.2">
      <c r="B20" s="1722"/>
      <c r="C20" s="621" t="s">
        <v>23</v>
      </c>
      <c r="D20" s="622" t="s">
        <v>24</v>
      </c>
      <c r="E20" s="622"/>
      <c r="F20" s="622" t="s">
        <v>23</v>
      </c>
      <c r="G20" s="622" t="s">
        <v>24</v>
      </c>
      <c r="H20" s="622"/>
      <c r="I20" s="622" t="s">
        <v>23</v>
      </c>
      <c r="J20" s="622" t="s">
        <v>24</v>
      </c>
      <c r="K20" s="1004"/>
      <c r="L20" s="1725"/>
      <c r="M20" s="406"/>
    </row>
    <row r="21" spans="2:14" ht="27" customHeight="1" x14ac:dyDescent="0.2">
      <c r="B21" s="108" t="s">
        <v>4</v>
      </c>
      <c r="C21" s="67">
        <v>1121367</v>
      </c>
      <c r="D21" s="84">
        <v>432053</v>
      </c>
      <c r="E21" s="84"/>
      <c r="F21" s="84">
        <v>345467</v>
      </c>
      <c r="G21" s="84">
        <v>278525</v>
      </c>
      <c r="H21" s="84"/>
      <c r="I21" s="84">
        <v>71093</v>
      </c>
      <c r="J21" s="84">
        <v>125462</v>
      </c>
      <c r="K21" s="84"/>
      <c r="L21" s="84">
        <v>2373967</v>
      </c>
      <c r="M21" s="406"/>
      <c r="N21" s="19"/>
    </row>
    <row r="22" spans="2:14" ht="14.25" x14ac:dyDescent="0.2">
      <c r="B22" s="108" t="s">
        <v>169</v>
      </c>
      <c r="C22" s="84">
        <v>1112424</v>
      </c>
      <c r="D22" s="84">
        <v>258634</v>
      </c>
      <c r="E22" s="84"/>
      <c r="F22" s="84">
        <v>310520</v>
      </c>
      <c r="G22" s="84">
        <v>178831</v>
      </c>
      <c r="H22" s="84"/>
      <c r="I22" s="84">
        <v>71730</v>
      </c>
      <c r="J22" s="84">
        <v>49943</v>
      </c>
      <c r="K22" s="84"/>
      <c r="L22" s="84">
        <v>1982082</v>
      </c>
      <c r="M22" s="406"/>
      <c r="N22" s="19"/>
    </row>
    <row r="23" spans="2:14" ht="14.25" x14ac:dyDescent="0.2">
      <c r="B23" s="108" t="s">
        <v>6</v>
      </c>
      <c r="C23" s="84">
        <v>269042</v>
      </c>
      <c r="D23" s="84">
        <v>80509</v>
      </c>
      <c r="E23" s="84"/>
      <c r="F23" s="84">
        <v>63973</v>
      </c>
      <c r="G23" s="84">
        <v>43032</v>
      </c>
      <c r="H23" s="84"/>
      <c r="I23" s="84">
        <v>6373</v>
      </c>
      <c r="J23" s="84">
        <v>8793</v>
      </c>
      <c r="K23" s="84"/>
      <c r="L23" s="84">
        <v>471722</v>
      </c>
      <c r="M23" s="406"/>
      <c r="N23" s="19"/>
    </row>
    <row r="24" spans="2:14" ht="15.75" x14ac:dyDescent="0.25">
      <c r="B24" s="157" t="s">
        <v>18</v>
      </c>
      <c r="C24" s="166">
        <v>2502833</v>
      </c>
      <c r="D24" s="166">
        <v>771196</v>
      </c>
      <c r="E24" s="166"/>
      <c r="F24" s="166">
        <v>719960</v>
      </c>
      <c r="G24" s="166">
        <v>500388</v>
      </c>
      <c r="H24" s="166"/>
      <c r="I24" s="166">
        <v>149196</v>
      </c>
      <c r="J24" s="166">
        <v>184198</v>
      </c>
      <c r="K24" s="166"/>
      <c r="L24" s="166">
        <v>4827771</v>
      </c>
      <c r="M24" s="577"/>
      <c r="N24" s="19"/>
    </row>
    <row r="25" spans="2:14" ht="15" x14ac:dyDescent="0.2">
      <c r="B25" s="176"/>
      <c r="C25" s="623"/>
      <c r="D25" s="623"/>
      <c r="E25" s="12"/>
      <c r="F25" s="12"/>
      <c r="G25" s="12"/>
      <c r="H25" s="12"/>
      <c r="I25" s="12"/>
      <c r="J25" s="12"/>
      <c r="K25" s="509"/>
      <c r="L25" s="624"/>
      <c r="M25" s="406"/>
    </row>
    <row r="26" spans="2:14" x14ac:dyDescent="0.2">
      <c r="B26" s="176"/>
      <c r="C26" s="623"/>
      <c r="D26" s="623"/>
      <c r="E26" s="623"/>
      <c r="F26" s="623"/>
      <c r="G26" s="623"/>
      <c r="H26" s="623"/>
      <c r="I26" s="623"/>
      <c r="J26" s="623"/>
      <c r="K26" s="623"/>
      <c r="L26" s="623"/>
      <c r="M26" s="406"/>
    </row>
    <row r="27" spans="2:14" x14ac:dyDescent="0.2">
      <c r="M27" s="406"/>
    </row>
    <row r="28" spans="2:14" ht="18" x14ac:dyDescent="0.25">
      <c r="B28" s="1599" t="s">
        <v>365</v>
      </c>
      <c r="C28" s="1599"/>
      <c r="D28" s="1599"/>
      <c r="E28" s="1599"/>
      <c r="F28" s="1599"/>
      <c r="G28" s="1599"/>
      <c r="H28" s="1599"/>
      <c r="I28" s="1599"/>
      <c r="J28" s="1599"/>
      <c r="K28" s="1599"/>
      <c r="L28" s="1599"/>
      <c r="M28" s="1" t="s">
        <v>2</v>
      </c>
    </row>
    <row r="29" spans="2:14" ht="34.5" customHeight="1" x14ac:dyDescent="0.2">
      <c r="B29" s="1726" t="s">
        <v>724</v>
      </c>
      <c r="C29" s="1726"/>
      <c r="D29" s="1726"/>
      <c r="E29" s="1726"/>
      <c r="F29" s="1726"/>
      <c r="G29" s="1726"/>
      <c r="H29" s="1726"/>
      <c r="I29" s="1726"/>
      <c r="J29" s="1726"/>
      <c r="K29" s="1726"/>
      <c r="L29" s="1726"/>
      <c r="M29" s="406"/>
    </row>
    <row r="30" spans="2:14" ht="18.75" customHeight="1" x14ac:dyDescent="0.25">
      <c r="B30" s="1644" t="s">
        <v>751</v>
      </c>
      <c r="C30" s="1644"/>
      <c r="D30" s="1644"/>
      <c r="E30" s="1644"/>
      <c r="F30" s="1644"/>
      <c r="G30" s="1644"/>
      <c r="H30" s="1644"/>
      <c r="I30" s="1644"/>
      <c r="J30" s="1644"/>
      <c r="K30" s="1644"/>
      <c r="L30" s="1644"/>
      <c r="M30" s="406"/>
    </row>
    <row r="31" spans="2:14" ht="18.75" customHeight="1" thickBot="1" x14ac:dyDescent="0.3">
      <c r="B31" s="1644">
        <v>2015</v>
      </c>
      <c r="C31" s="1644"/>
      <c r="D31" s="1644"/>
      <c r="E31" s="1644"/>
      <c r="F31" s="1644"/>
      <c r="G31" s="1644"/>
      <c r="H31" s="1644"/>
      <c r="I31" s="1644"/>
      <c r="J31" s="1644"/>
      <c r="K31" s="1644"/>
      <c r="L31" s="1644"/>
      <c r="M31" s="406"/>
    </row>
    <row r="32" spans="2:14" ht="15" x14ac:dyDescent="0.2">
      <c r="B32" s="432"/>
      <c r="C32" s="432"/>
      <c r="D32" s="432"/>
      <c r="E32" s="432"/>
      <c r="F32" s="432"/>
      <c r="G32" s="432"/>
      <c r="H32" s="432"/>
      <c r="I32" s="432"/>
      <c r="J32" s="432"/>
      <c r="K32" s="432"/>
      <c r="L32" s="432"/>
      <c r="M32" s="406"/>
    </row>
    <row r="33" spans="2:15" ht="27.75" customHeight="1" x14ac:dyDescent="0.25">
      <c r="B33" s="175" t="s">
        <v>168</v>
      </c>
      <c r="C33" s="1004"/>
      <c r="D33" s="1004"/>
      <c r="E33" s="1723" t="s">
        <v>701</v>
      </c>
      <c r="F33" s="1723"/>
      <c r="G33" s="1727" t="s">
        <v>702</v>
      </c>
      <c r="H33" s="1727"/>
      <c r="I33" s="1727" t="s">
        <v>700</v>
      </c>
      <c r="J33" s="1727"/>
      <c r="K33" s="1727" t="s">
        <v>26</v>
      </c>
      <c r="L33" s="1727"/>
      <c r="M33" s="406"/>
    </row>
    <row r="34" spans="2:15" ht="27" customHeight="1" thickBot="1" x14ac:dyDescent="0.3">
      <c r="B34" s="579" t="s">
        <v>4</v>
      </c>
      <c r="C34" s="84"/>
      <c r="D34" s="84"/>
      <c r="E34" s="1728">
        <v>26822680.781603791</v>
      </c>
      <c r="F34" s="1728"/>
      <c r="G34" s="1729">
        <v>11079009.477484513</v>
      </c>
      <c r="H34" s="1729"/>
      <c r="I34" s="1729">
        <v>4640549.4640124999</v>
      </c>
      <c r="J34" s="1729"/>
      <c r="K34" s="1730">
        <v>42542239.723100811</v>
      </c>
      <c r="L34" s="1730"/>
      <c r="M34" s="625"/>
      <c r="N34" s="40"/>
    </row>
    <row r="35" spans="2:15" ht="13.5" customHeight="1" thickBot="1" x14ac:dyDescent="0.3">
      <c r="B35" s="579" t="s">
        <v>169</v>
      </c>
      <c r="C35" s="84"/>
      <c r="D35" s="84"/>
      <c r="E35" s="1728">
        <v>23576291.857275739</v>
      </c>
      <c r="F35" s="1728"/>
      <c r="G35" s="1731">
        <v>9297785.0181523021</v>
      </c>
      <c r="H35" s="1731"/>
      <c r="I35" s="1731">
        <v>2591430.8485719576</v>
      </c>
      <c r="J35" s="1731"/>
      <c r="K35" s="1730">
        <v>35465507.723999999</v>
      </c>
      <c r="L35" s="1730"/>
      <c r="M35" s="625"/>
      <c r="N35" s="40"/>
    </row>
    <row r="36" spans="2:15" ht="13.5" customHeight="1" thickBot="1" x14ac:dyDescent="0.3">
      <c r="B36" s="579" t="s">
        <v>6</v>
      </c>
      <c r="C36" s="84"/>
      <c r="D36" s="84"/>
      <c r="E36" s="1728">
        <v>4958294.5990000004</v>
      </c>
      <c r="F36" s="1728"/>
      <c r="G36" s="1732">
        <v>1601392.3419999999</v>
      </c>
      <c r="H36" s="1732"/>
      <c r="I36" s="1732">
        <v>269766.728</v>
      </c>
      <c r="J36" s="1732"/>
      <c r="K36" s="1730">
        <v>6829453.6690000007</v>
      </c>
      <c r="L36" s="1730"/>
      <c r="M36" s="625"/>
      <c r="N36" s="40"/>
    </row>
    <row r="37" spans="2:15" ht="26.25" customHeight="1" x14ac:dyDescent="0.25">
      <c r="B37" s="181" t="s">
        <v>77</v>
      </c>
      <c r="C37" s="166"/>
      <c r="D37" s="166"/>
      <c r="E37" s="1733">
        <v>55357267.23787953</v>
      </c>
      <c r="F37" s="1733"/>
      <c r="G37" s="1733">
        <v>21978186.837636814</v>
      </c>
      <c r="H37" s="1733"/>
      <c r="I37" s="1733">
        <v>7501747.040584458</v>
      </c>
      <c r="J37" s="1733"/>
      <c r="K37" s="1734">
        <v>84837201.116100803</v>
      </c>
      <c r="L37" s="1734"/>
      <c r="M37" s="577"/>
      <c r="N37" s="40"/>
    </row>
    <row r="38" spans="2:15" ht="15" customHeight="1" x14ac:dyDescent="0.2">
      <c r="M38" s="577"/>
      <c r="N38" s="19"/>
    </row>
    <row r="39" spans="2:15" x14ac:dyDescent="0.2">
      <c r="M39" s="577"/>
    </row>
    <row r="40" spans="2:15" x14ac:dyDescent="0.2">
      <c r="E40" s="1735"/>
      <c r="F40" s="1735"/>
      <c r="G40" s="1735"/>
      <c r="H40" s="1735"/>
      <c r="I40" s="1735"/>
      <c r="J40" s="1735"/>
      <c r="K40" s="1735"/>
      <c r="L40" s="1735"/>
      <c r="N40" s="403"/>
      <c r="O40" s="577"/>
    </row>
    <row r="41" spans="2:15" x14ac:dyDescent="0.2">
      <c r="E41" s="1735"/>
      <c r="F41" s="1735"/>
      <c r="G41" s="1735"/>
      <c r="H41" s="1735"/>
      <c r="I41" s="1735"/>
      <c r="J41" s="1735"/>
      <c r="K41" s="1735"/>
      <c r="L41" s="1735"/>
      <c r="N41" s="403"/>
      <c r="O41" s="406"/>
    </row>
    <row r="42" spans="2:15" x14ac:dyDescent="0.2">
      <c r="E42" s="1735"/>
      <c r="F42" s="1735"/>
      <c r="G42" s="1735"/>
      <c r="H42" s="1735"/>
      <c r="I42" s="1735"/>
      <c r="J42" s="1735"/>
      <c r="K42" s="1735"/>
      <c r="L42" s="1735"/>
      <c r="N42" s="403"/>
      <c r="O42" s="406"/>
    </row>
    <row r="43" spans="2:15" x14ac:dyDescent="0.2">
      <c r="E43" s="1735"/>
      <c r="F43" s="1735"/>
      <c r="G43" s="1735"/>
      <c r="H43" s="1735"/>
      <c r="I43" s="1735"/>
      <c r="J43" s="1735"/>
      <c r="K43" s="1735"/>
      <c r="L43" s="1735"/>
    </row>
  </sheetData>
  <mergeCells count="56">
    <mergeCell ref="E42:F42"/>
    <mergeCell ref="G42:H42"/>
    <mergeCell ref="I42:J42"/>
    <mergeCell ref="K42:L42"/>
    <mergeCell ref="E43:F43"/>
    <mergeCell ref="G43:H43"/>
    <mergeCell ref="I43:J43"/>
    <mergeCell ref="K43:L43"/>
    <mergeCell ref="E40:F40"/>
    <mergeCell ref="G40:H40"/>
    <mergeCell ref="I40:J40"/>
    <mergeCell ref="K40:L40"/>
    <mergeCell ref="E41:F41"/>
    <mergeCell ref="G41:H41"/>
    <mergeCell ref="I41:J41"/>
    <mergeCell ref="K41:L41"/>
    <mergeCell ref="E36:F36"/>
    <mergeCell ref="G36:H36"/>
    <mergeCell ref="I36:J36"/>
    <mergeCell ref="K36:L36"/>
    <mergeCell ref="E37:F37"/>
    <mergeCell ref="G37:H37"/>
    <mergeCell ref="I37:J37"/>
    <mergeCell ref="K37:L37"/>
    <mergeCell ref="E34:F34"/>
    <mergeCell ref="G34:H34"/>
    <mergeCell ref="I34:J34"/>
    <mergeCell ref="K34:L34"/>
    <mergeCell ref="E35:F35"/>
    <mergeCell ref="G35:H35"/>
    <mergeCell ref="I35:J35"/>
    <mergeCell ref="K35:L35"/>
    <mergeCell ref="B28:L28"/>
    <mergeCell ref="B29:L29"/>
    <mergeCell ref="B30:L30"/>
    <mergeCell ref="B31:L31"/>
    <mergeCell ref="E33:F33"/>
    <mergeCell ref="G33:H33"/>
    <mergeCell ref="I33:J33"/>
    <mergeCell ref="K33:L33"/>
    <mergeCell ref="B15:L15"/>
    <mergeCell ref="B16:L16"/>
    <mergeCell ref="B17:L17"/>
    <mergeCell ref="B19:B20"/>
    <mergeCell ref="C19:E19"/>
    <mergeCell ref="F19:H19"/>
    <mergeCell ref="I19:K19"/>
    <mergeCell ref="L19:L20"/>
    <mergeCell ref="B2:L2"/>
    <mergeCell ref="B3:L3"/>
    <mergeCell ref="B4:L4"/>
    <mergeCell ref="B6:B7"/>
    <mergeCell ref="C6:E6"/>
    <mergeCell ref="F6:H6"/>
    <mergeCell ref="I6:K6"/>
    <mergeCell ref="L6:L7"/>
  </mergeCells>
  <hyperlinks>
    <hyperlink ref="M2" location="'Indice Total '!A61" display="Volver"/>
    <hyperlink ref="M15" location="'Indice Total '!A61" display="Volver"/>
    <hyperlink ref="M28" location="'Indice Total '!A61" display="Volver"/>
  </hyperlinks>
  <pageMargins left="0.70866141732283472" right="0.70866141732283472" top="0.74803149606299213" bottom="0.74803149606299213" header="0.31496062992125984" footer="0.31496062992125984"/>
  <pageSetup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O21"/>
  <sheetViews>
    <sheetView showGridLines="0" workbookViewId="0"/>
  </sheetViews>
  <sheetFormatPr baseColWidth="10" defaultRowHeight="12.75" x14ac:dyDescent="0.2"/>
  <cols>
    <col min="1" max="1" width="23.5703125" style="992" customWidth="1"/>
    <col min="2" max="2" width="38.28515625" style="992" customWidth="1"/>
    <col min="3" max="3" width="10.7109375" style="992" customWidth="1"/>
    <col min="4" max="4" width="11.7109375" style="992" bestFit="1" customWidth="1"/>
    <col min="5" max="5" width="10" style="992" bestFit="1" customWidth="1"/>
    <col min="6" max="6" width="11.7109375" style="992" bestFit="1" customWidth="1"/>
    <col min="7" max="7" width="10" style="992" bestFit="1" customWidth="1"/>
    <col min="8" max="8" width="11.7109375" style="992" bestFit="1" customWidth="1"/>
    <col min="9" max="9" width="11.42578125" style="992"/>
    <col min="10" max="10" width="13" style="992" bestFit="1" customWidth="1"/>
    <col min="11" max="11" width="12.28515625" style="992" customWidth="1"/>
    <col min="12" max="16384" width="11.42578125" style="992"/>
  </cols>
  <sheetData>
    <row r="3" spans="2:15" ht="42.75" customHeight="1" x14ac:dyDescent="0.2"/>
    <row r="4" spans="2:15" ht="18" x14ac:dyDescent="0.25">
      <c r="B4" s="1599" t="s">
        <v>387</v>
      </c>
      <c r="C4" s="1599"/>
      <c r="D4" s="1599"/>
      <c r="E4" s="1599"/>
      <c r="F4" s="1599"/>
      <c r="G4" s="1599"/>
      <c r="H4" s="1599"/>
      <c r="I4" s="1599"/>
      <c r="J4" s="1599"/>
      <c r="K4" s="1599"/>
      <c r="L4" s="1599"/>
      <c r="M4" s="1" t="s">
        <v>2</v>
      </c>
    </row>
    <row r="5" spans="2:15" ht="46.5" customHeight="1" x14ac:dyDescent="0.25">
      <c r="B5" s="1604" t="s">
        <v>733</v>
      </c>
      <c r="C5" s="1661"/>
      <c r="D5" s="1661"/>
      <c r="E5" s="1661"/>
      <c r="F5" s="1661"/>
      <c r="G5" s="1661"/>
      <c r="H5" s="1661"/>
      <c r="I5" s="1661"/>
      <c r="J5" s="1661"/>
      <c r="K5" s="1661"/>
      <c r="L5" s="1661"/>
    </row>
    <row r="6" spans="2:15" ht="27" customHeight="1" x14ac:dyDescent="0.25">
      <c r="B6" s="1718" t="s">
        <v>175</v>
      </c>
      <c r="C6" s="1736"/>
      <c r="D6" s="1736"/>
      <c r="E6" s="1736"/>
      <c r="F6" s="1736"/>
      <c r="G6" s="1736"/>
      <c r="H6" s="1736"/>
      <c r="I6" s="1736"/>
      <c r="J6" s="1736"/>
      <c r="K6" s="1737"/>
      <c r="L6" s="1737"/>
    </row>
    <row r="7" spans="2:15" ht="18" customHeight="1" thickBot="1" x14ac:dyDescent="0.3">
      <c r="B7" s="1604" t="s">
        <v>757</v>
      </c>
      <c r="C7" s="1603"/>
      <c r="D7" s="1603"/>
      <c r="E7" s="1603"/>
      <c r="F7" s="1603"/>
      <c r="G7" s="1603"/>
      <c r="H7" s="1603"/>
      <c r="I7" s="1603"/>
      <c r="J7" s="1603"/>
      <c r="K7" s="1603"/>
      <c r="L7" s="1603"/>
    </row>
    <row r="8" spans="2:15" ht="15" x14ac:dyDescent="0.2">
      <c r="B8" s="432"/>
      <c r="C8" s="432"/>
      <c r="D8" s="432"/>
      <c r="E8" s="432"/>
      <c r="F8" s="432"/>
      <c r="G8" s="432"/>
      <c r="H8" s="452"/>
      <c r="I8" s="448"/>
      <c r="J8" s="448"/>
      <c r="K8" s="448"/>
      <c r="L8" s="448"/>
    </row>
    <row r="9" spans="2:15" ht="15.75" x14ac:dyDescent="0.25">
      <c r="B9" s="1738" t="s">
        <v>3</v>
      </c>
      <c r="C9" s="179" t="s">
        <v>180</v>
      </c>
      <c r="D9" s="179"/>
      <c r="E9" s="179" t="s">
        <v>181</v>
      </c>
      <c r="F9" s="179"/>
      <c r="G9" s="179" t="s">
        <v>182</v>
      </c>
      <c r="H9" s="179"/>
      <c r="I9" s="179" t="s">
        <v>183</v>
      </c>
      <c r="J9" s="179"/>
      <c r="K9" s="179" t="s">
        <v>762</v>
      </c>
      <c r="L9" s="179"/>
    </row>
    <row r="10" spans="2:15" ht="15.75" x14ac:dyDescent="0.25">
      <c r="B10" s="1738"/>
      <c r="C10" s="180" t="s">
        <v>184</v>
      </c>
      <c r="D10" s="180" t="s">
        <v>185</v>
      </c>
      <c r="E10" s="180" t="s">
        <v>184</v>
      </c>
      <c r="F10" s="180" t="s">
        <v>185</v>
      </c>
      <c r="G10" s="180" t="s">
        <v>184</v>
      </c>
      <c r="H10" s="180" t="s">
        <v>185</v>
      </c>
      <c r="I10" s="180" t="s">
        <v>184</v>
      </c>
      <c r="J10" s="180" t="s">
        <v>185</v>
      </c>
      <c r="K10" s="180" t="s">
        <v>184</v>
      </c>
      <c r="L10" s="180" t="s">
        <v>185</v>
      </c>
    </row>
    <row r="11" spans="2:15" ht="31.5" customHeight="1" x14ac:dyDescent="0.25">
      <c r="B11" s="81" t="s">
        <v>4</v>
      </c>
      <c r="C11" s="84">
        <v>944</v>
      </c>
      <c r="D11" s="84">
        <v>1944878</v>
      </c>
      <c r="E11" s="84">
        <v>952</v>
      </c>
      <c r="F11" s="84">
        <v>2208544</v>
      </c>
      <c r="G11" s="84">
        <v>1002</v>
      </c>
      <c r="H11" s="84">
        <v>2223592.4309999999</v>
      </c>
      <c r="I11" s="84">
        <v>927</v>
      </c>
      <c r="J11" s="84">
        <v>2497297</v>
      </c>
      <c r="K11" s="84">
        <v>710</v>
      </c>
      <c r="L11" s="84">
        <v>1935956.496</v>
      </c>
    </row>
    <row r="12" spans="2:15" ht="27.95" customHeight="1" x14ac:dyDescent="0.25">
      <c r="B12" s="81" t="s">
        <v>169</v>
      </c>
      <c r="C12" s="84">
        <v>867</v>
      </c>
      <c r="D12" s="84">
        <v>1778848</v>
      </c>
      <c r="E12" s="84">
        <v>922</v>
      </c>
      <c r="F12" s="84">
        <v>2106300</v>
      </c>
      <c r="G12" s="84">
        <v>1030</v>
      </c>
      <c r="H12" s="84">
        <v>2575939</v>
      </c>
      <c r="I12" s="84">
        <v>1263</v>
      </c>
      <c r="J12" s="84">
        <v>3258063</v>
      </c>
      <c r="K12" s="84">
        <v>1705</v>
      </c>
      <c r="L12" s="84">
        <v>4162929</v>
      </c>
    </row>
    <row r="13" spans="2:15" ht="27.95" customHeight="1" x14ac:dyDescent="0.25">
      <c r="B13" s="81" t="s">
        <v>6</v>
      </c>
      <c r="C13" s="84">
        <v>287</v>
      </c>
      <c r="D13" s="84">
        <v>553702</v>
      </c>
      <c r="E13" s="84">
        <v>305</v>
      </c>
      <c r="F13" s="84">
        <v>712977</v>
      </c>
      <c r="G13" s="84">
        <v>228</v>
      </c>
      <c r="H13" s="84">
        <v>676583</v>
      </c>
      <c r="I13" s="84">
        <v>284</v>
      </c>
      <c r="J13" s="84">
        <v>594640.27899999998</v>
      </c>
      <c r="K13" s="84">
        <v>245</v>
      </c>
      <c r="L13" s="84">
        <v>499615.05499999999</v>
      </c>
    </row>
    <row r="14" spans="2:15" ht="27.95" customHeight="1" x14ac:dyDescent="0.25">
      <c r="B14" s="81" t="s">
        <v>186</v>
      </c>
      <c r="C14" s="84">
        <v>290</v>
      </c>
      <c r="D14" s="84">
        <v>361870</v>
      </c>
      <c r="E14" s="84">
        <v>222</v>
      </c>
      <c r="F14" s="84">
        <v>335484</v>
      </c>
      <c r="G14" s="84">
        <v>282</v>
      </c>
      <c r="H14" s="84">
        <v>437756.304</v>
      </c>
      <c r="I14" s="84">
        <v>51</v>
      </c>
      <c r="J14" s="84">
        <v>116854.32800000001</v>
      </c>
      <c r="K14" s="84">
        <v>0</v>
      </c>
      <c r="L14" s="84">
        <v>0</v>
      </c>
      <c r="N14" s="40"/>
      <c r="O14" s="40"/>
    </row>
    <row r="15" spans="2:15" ht="27.95" customHeight="1" x14ac:dyDescent="0.25">
      <c r="B15" s="81" t="s">
        <v>171</v>
      </c>
      <c r="C15" s="84">
        <v>123</v>
      </c>
      <c r="D15" s="84">
        <v>252337</v>
      </c>
      <c r="E15" s="84">
        <v>102</v>
      </c>
      <c r="F15" s="84">
        <v>187383</v>
      </c>
      <c r="G15" s="84">
        <v>151</v>
      </c>
      <c r="H15" s="84">
        <v>325945</v>
      </c>
      <c r="I15" s="84">
        <v>333</v>
      </c>
      <c r="J15" s="84">
        <v>770789.05500000017</v>
      </c>
      <c r="K15" s="84">
        <v>352</v>
      </c>
      <c r="L15" s="84">
        <v>934658.42699999991</v>
      </c>
      <c r="M15" s="40"/>
      <c r="N15" s="40"/>
    </row>
    <row r="16" spans="2:15" ht="27.95" customHeight="1" x14ac:dyDescent="0.25">
      <c r="B16" s="81" t="s">
        <v>172</v>
      </c>
      <c r="C16" s="84">
        <v>98</v>
      </c>
      <c r="D16" s="84">
        <v>797797</v>
      </c>
      <c r="E16" s="84">
        <v>96</v>
      </c>
      <c r="F16" s="84">
        <v>661293</v>
      </c>
      <c r="G16" s="84">
        <v>114</v>
      </c>
      <c r="H16" s="84">
        <v>898496</v>
      </c>
      <c r="I16" s="84">
        <v>51</v>
      </c>
      <c r="J16" s="84">
        <v>513902</v>
      </c>
      <c r="K16" s="84">
        <v>65</v>
      </c>
      <c r="L16" s="84">
        <v>525386</v>
      </c>
    </row>
    <row r="17" spans="2:14" ht="27.95" customHeight="1" x14ac:dyDescent="0.25">
      <c r="B17" s="181" t="s">
        <v>18</v>
      </c>
      <c r="C17" s="146">
        <v>2609</v>
      </c>
      <c r="D17" s="146">
        <v>5689432</v>
      </c>
      <c r="E17" s="146">
        <v>2599</v>
      </c>
      <c r="F17" s="146">
        <v>6211981</v>
      </c>
      <c r="G17" s="146">
        <v>2807</v>
      </c>
      <c r="H17" s="146">
        <v>7138311.7349999994</v>
      </c>
      <c r="I17" s="146">
        <v>2909</v>
      </c>
      <c r="J17" s="146">
        <v>7751545.6620000005</v>
      </c>
      <c r="K17" s="146">
        <v>3077</v>
      </c>
      <c r="L17" s="146">
        <v>8058544.9780000001</v>
      </c>
      <c r="N17" s="574"/>
    </row>
    <row r="18" spans="2:14" x14ac:dyDescent="0.2">
      <c r="B18" s="182" t="s">
        <v>187</v>
      </c>
    </row>
    <row r="19" spans="2:14" x14ac:dyDescent="0.2">
      <c r="B19" s="182"/>
      <c r="H19" s="1"/>
    </row>
    <row r="21" spans="2:14" x14ac:dyDescent="0.2">
      <c r="H21" s="40"/>
      <c r="I21" s="40"/>
    </row>
  </sheetData>
  <mergeCells count="5">
    <mergeCell ref="B4:L4"/>
    <mergeCell ref="B5:L5"/>
    <mergeCell ref="B6:L6"/>
    <mergeCell ref="B7:L7"/>
    <mergeCell ref="B9:B10"/>
  </mergeCells>
  <hyperlinks>
    <hyperlink ref="M4" location="'Indice Total '!A61" display="Volver"/>
  </hyperlinks>
  <pageMargins left="0.70866141732283472" right="0.70866141732283472" top="0.74803149606299213" bottom="0.74803149606299213" header="0.31496062992125984" footer="0.31496062992125984"/>
  <pageSetup scale="82"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P55"/>
  <sheetViews>
    <sheetView showGridLines="0" zoomScaleNormal="100" workbookViewId="0"/>
  </sheetViews>
  <sheetFormatPr baseColWidth="10" defaultRowHeight="12.75" x14ac:dyDescent="0.2"/>
  <cols>
    <col min="1" max="1" width="23.85546875" style="992" customWidth="1"/>
    <col min="2" max="2" width="31.7109375" style="22" customWidth="1"/>
    <col min="3" max="3" width="37.85546875" style="22" customWidth="1"/>
    <col min="4" max="10" width="11.7109375" style="22" customWidth="1"/>
    <col min="11" max="11" width="12.28515625" style="22" customWidth="1"/>
    <col min="12" max="13" width="11.7109375" style="22" customWidth="1"/>
    <col min="14" max="14" width="15.28515625" style="22" bestFit="1" customWidth="1"/>
    <col min="15" max="16384" width="11.42578125" style="22"/>
  </cols>
  <sheetData>
    <row r="3" spans="1:16" ht="38.25" customHeight="1" x14ac:dyDescent="0.25">
      <c r="A3" s="22"/>
      <c r="B3" s="1599" t="s">
        <v>800</v>
      </c>
      <c r="C3" s="1599"/>
      <c r="D3" s="1599"/>
      <c r="E3" s="1599"/>
      <c r="F3" s="1599"/>
      <c r="G3" s="1599"/>
      <c r="H3" s="1599"/>
      <c r="I3" s="1599"/>
      <c r="J3" s="1599"/>
      <c r="K3" s="1599"/>
      <c r="L3" s="1599"/>
      <c r="M3" s="1599"/>
    </row>
    <row r="4" spans="1:16" ht="39.75" customHeight="1" x14ac:dyDescent="0.25">
      <c r="A4" s="22"/>
      <c r="B4" s="1604" t="s">
        <v>734</v>
      </c>
      <c r="C4" s="1604"/>
      <c r="D4" s="1604"/>
      <c r="E4" s="1604"/>
      <c r="F4" s="1672"/>
      <c r="G4" s="1672"/>
      <c r="H4" s="1672"/>
      <c r="I4" s="1672"/>
      <c r="J4" s="1672"/>
      <c r="K4" s="1672"/>
      <c r="L4" s="1672"/>
      <c r="M4" s="1672"/>
      <c r="N4" s="1" t="s">
        <v>2</v>
      </c>
    </row>
    <row r="5" spans="1:16" ht="15" x14ac:dyDescent="0.25">
      <c r="A5" s="22"/>
      <c r="B5" s="1713" t="s">
        <v>175</v>
      </c>
      <c r="C5" s="1713"/>
      <c r="D5" s="1713"/>
      <c r="E5" s="1713"/>
      <c r="F5" s="1739"/>
      <c r="G5" s="1739"/>
      <c r="H5" s="1739"/>
      <c r="I5" s="1739"/>
      <c r="J5" s="1739"/>
      <c r="K5" s="1739"/>
      <c r="L5" s="1739"/>
      <c r="M5" s="1739"/>
    </row>
    <row r="6" spans="1:16" ht="16.5" thickBot="1" x14ac:dyDescent="0.3">
      <c r="A6" s="22"/>
      <c r="B6" s="1604" t="s">
        <v>763</v>
      </c>
      <c r="C6" s="1604"/>
      <c r="D6" s="1604"/>
      <c r="E6" s="1604"/>
      <c r="F6" s="1672"/>
      <c r="G6" s="1672"/>
      <c r="H6" s="1672"/>
      <c r="I6" s="1672"/>
      <c r="J6" s="1672"/>
      <c r="K6" s="1672"/>
      <c r="L6" s="1672"/>
      <c r="M6" s="1672"/>
    </row>
    <row r="7" spans="1:16" ht="12.75" customHeight="1" x14ac:dyDescent="0.2">
      <c r="A7" s="22"/>
      <c r="B7" s="432"/>
      <c r="C7" s="432"/>
      <c r="D7" s="432"/>
      <c r="E7" s="432"/>
      <c r="F7" s="433"/>
      <c r="G7" s="433"/>
      <c r="H7" s="433"/>
      <c r="I7" s="433"/>
      <c r="J7" s="433"/>
      <c r="K7" s="433"/>
      <c r="L7" s="433"/>
      <c r="M7" s="433"/>
    </row>
    <row r="8" spans="1:16" ht="15" customHeight="1" x14ac:dyDescent="0.25">
      <c r="A8" s="22"/>
      <c r="B8" s="1738" t="s">
        <v>168</v>
      </c>
      <c r="C8" s="1740" t="s">
        <v>188</v>
      </c>
      <c r="D8" s="1006">
        <v>2011</v>
      </c>
      <c r="E8" s="1006"/>
      <c r="F8" s="1006">
        <v>2012</v>
      </c>
      <c r="G8" s="1006"/>
      <c r="H8" s="1741">
        <v>2013</v>
      </c>
      <c r="I8" s="1741"/>
      <c r="J8" s="1741">
        <v>2014</v>
      </c>
      <c r="K8" s="1741"/>
      <c r="L8" s="1741">
        <v>2015</v>
      </c>
      <c r="M8" s="1741"/>
    </row>
    <row r="9" spans="1:16" ht="15" customHeight="1" x14ac:dyDescent="0.25">
      <c r="A9" s="22"/>
      <c r="B9" s="1738"/>
      <c r="C9" s="1740"/>
      <c r="D9" s="183" t="s">
        <v>189</v>
      </c>
      <c r="E9" s="183" t="s">
        <v>190</v>
      </c>
      <c r="F9" s="183" t="s">
        <v>189</v>
      </c>
      <c r="G9" s="183" t="s">
        <v>190</v>
      </c>
      <c r="H9" s="183" t="s">
        <v>189</v>
      </c>
      <c r="I9" s="183" t="s">
        <v>190</v>
      </c>
      <c r="J9" s="183" t="s">
        <v>189</v>
      </c>
      <c r="K9" s="183" t="s">
        <v>190</v>
      </c>
      <c r="L9" s="183" t="s">
        <v>189</v>
      </c>
      <c r="M9" s="183" t="s">
        <v>190</v>
      </c>
    </row>
    <row r="10" spans="1:16" ht="24" customHeight="1" x14ac:dyDescent="0.25">
      <c r="A10" s="22"/>
      <c r="B10" s="184" t="s">
        <v>191</v>
      </c>
      <c r="C10" s="108" t="s">
        <v>192</v>
      </c>
      <c r="D10" s="185">
        <v>2905</v>
      </c>
      <c r="E10" s="185">
        <v>5044434</v>
      </c>
      <c r="F10" s="185">
        <v>2980</v>
      </c>
      <c r="G10" s="185">
        <v>5448701</v>
      </c>
      <c r="H10" s="185">
        <v>3022.75</v>
      </c>
      <c r="I10" s="185">
        <v>5696044.2799999993</v>
      </c>
      <c r="J10" s="185">
        <v>3042.6666666666665</v>
      </c>
      <c r="K10" s="185">
        <v>5959306</v>
      </c>
      <c r="L10" s="185">
        <v>3063.8333333333335</v>
      </c>
      <c r="M10" s="185">
        <v>6426678.148</v>
      </c>
      <c r="N10" s="28"/>
      <c r="O10" s="28"/>
    </row>
    <row r="11" spans="1:16" ht="14.45" customHeight="1" x14ac:dyDescent="0.2">
      <c r="A11" s="22"/>
      <c r="B11" s="186"/>
      <c r="C11" s="108" t="s">
        <v>193</v>
      </c>
      <c r="D11" s="185">
        <v>982</v>
      </c>
      <c r="E11" s="185">
        <v>2686647</v>
      </c>
      <c r="F11" s="185">
        <v>1000</v>
      </c>
      <c r="G11" s="185">
        <v>2916190</v>
      </c>
      <c r="H11" s="185">
        <v>1045.6666666666667</v>
      </c>
      <c r="I11" s="185">
        <v>3277594.95</v>
      </c>
      <c r="J11" s="185">
        <v>1069.5</v>
      </c>
      <c r="K11" s="185">
        <v>3505727</v>
      </c>
      <c r="L11" s="185">
        <v>1124.6666666666665</v>
      </c>
      <c r="M11" s="185">
        <v>4013443.0529999998</v>
      </c>
      <c r="N11" s="28"/>
      <c r="O11" s="28"/>
    </row>
    <row r="12" spans="1:16" ht="14.45" customHeight="1" x14ac:dyDescent="0.2">
      <c r="A12" s="22"/>
      <c r="B12" s="186"/>
      <c r="C12" s="108" t="s">
        <v>194</v>
      </c>
      <c r="D12" s="185">
        <v>221</v>
      </c>
      <c r="E12" s="185">
        <v>796271</v>
      </c>
      <c r="F12" s="185">
        <v>221</v>
      </c>
      <c r="G12" s="185">
        <v>866905</v>
      </c>
      <c r="H12" s="185">
        <v>221</v>
      </c>
      <c r="I12" s="185">
        <v>893988.777</v>
      </c>
      <c r="J12" s="185">
        <v>221.5</v>
      </c>
      <c r="K12" s="185">
        <v>1000410</v>
      </c>
      <c r="L12" s="185">
        <v>214</v>
      </c>
      <c r="M12" s="185">
        <v>1046783.2690000001</v>
      </c>
      <c r="N12" s="28"/>
      <c r="O12" s="28"/>
    </row>
    <row r="13" spans="1:16" ht="14.45" customHeight="1" x14ac:dyDescent="0.2">
      <c r="A13" s="22"/>
      <c r="B13" s="186"/>
      <c r="C13" s="108" t="s">
        <v>195</v>
      </c>
      <c r="D13" s="185">
        <v>3201</v>
      </c>
      <c r="E13" s="185">
        <v>5062295</v>
      </c>
      <c r="F13" s="185">
        <v>3247</v>
      </c>
      <c r="G13" s="185">
        <v>5388943</v>
      </c>
      <c r="H13" s="185">
        <v>3276.25</v>
      </c>
      <c r="I13" s="185">
        <v>5514520.4309999999</v>
      </c>
      <c r="J13" s="185">
        <v>2917.9166666666665</v>
      </c>
      <c r="K13" s="185">
        <v>5444526</v>
      </c>
      <c r="L13" s="185">
        <v>2945.083333333333</v>
      </c>
      <c r="M13" s="185">
        <v>5948167.1090000002</v>
      </c>
      <c r="N13" s="28"/>
      <c r="O13" s="28"/>
    </row>
    <row r="14" spans="1:16" ht="14.45" customHeight="1" x14ac:dyDescent="0.2">
      <c r="A14" s="22"/>
      <c r="B14" s="186"/>
      <c r="C14" s="108" t="s">
        <v>196</v>
      </c>
      <c r="D14" s="185"/>
      <c r="E14" s="185"/>
      <c r="F14" s="185"/>
      <c r="G14" s="185"/>
      <c r="H14" s="185"/>
      <c r="I14" s="185"/>
      <c r="J14" s="185">
        <v>394.58333333333331</v>
      </c>
      <c r="K14" s="185">
        <v>395488</v>
      </c>
      <c r="L14" s="185">
        <v>401.75</v>
      </c>
      <c r="M14" s="185">
        <v>446316.34600000002</v>
      </c>
      <c r="N14" s="28"/>
      <c r="O14" s="28"/>
    </row>
    <row r="15" spans="1:16" ht="14.45" customHeight="1" x14ac:dyDescent="0.2">
      <c r="A15" s="22"/>
      <c r="B15" s="186"/>
      <c r="C15" s="108" t="s">
        <v>197</v>
      </c>
      <c r="D15" s="185">
        <v>2009</v>
      </c>
      <c r="E15" s="185">
        <v>1535720</v>
      </c>
      <c r="F15" s="185">
        <v>1865</v>
      </c>
      <c r="G15" s="185">
        <v>1507640</v>
      </c>
      <c r="H15" s="185">
        <v>1750.4166666666667</v>
      </c>
      <c r="I15" s="185">
        <v>1460407.7949999999</v>
      </c>
      <c r="J15" s="185">
        <v>1651.0833333333333</v>
      </c>
      <c r="K15" s="185">
        <v>1463683</v>
      </c>
      <c r="L15" s="185">
        <v>1540.4166666666665</v>
      </c>
      <c r="M15" s="185">
        <v>1469945.1639999999</v>
      </c>
      <c r="N15" s="28"/>
      <c r="O15" s="28"/>
      <c r="P15" s="28"/>
    </row>
    <row r="16" spans="1:16" ht="14.45" customHeight="1" x14ac:dyDescent="0.25">
      <c r="A16" s="22"/>
      <c r="B16" s="187"/>
      <c r="C16" s="188" t="s">
        <v>18</v>
      </c>
      <c r="D16" s="189">
        <v>9318</v>
      </c>
      <c r="E16" s="189">
        <v>15125367</v>
      </c>
      <c r="F16" s="189">
        <v>9313</v>
      </c>
      <c r="G16" s="189">
        <v>16128379</v>
      </c>
      <c r="H16" s="189">
        <v>9316.0833333333339</v>
      </c>
      <c r="I16" s="189">
        <v>16842556.233000003</v>
      </c>
      <c r="J16" s="189">
        <v>9297.2499999999982</v>
      </c>
      <c r="K16" s="189">
        <v>17769140</v>
      </c>
      <c r="L16" s="189">
        <v>9289.75</v>
      </c>
      <c r="M16" s="189">
        <v>19351333.089000002</v>
      </c>
      <c r="N16" s="28"/>
      <c r="O16" s="28"/>
      <c r="P16" s="28"/>
    </row>
    <row r="17" spans="1:15" ht="24" customHeight="1" x14ac:dyDescent="0.25">
      <c r="A17" s="22"/>
      <c r="B17" s="184" t="s">
        <v>198</v>
      </c>
      <c r="C17" s="108" t="s">
        <v>192</v>
      </c>
      <c r="D17" s="84">
        <v>2380</v>
      </c>
      <c r="E17" s="84">
        <v>4206212</v>
      </c>
      <c r="F17" s="84">
        <v>2407</v>
      </c>
      <c r="G17" s="84">
        <v>4286566</v>
      </c>
      <c r="H17" s="84">
        <v>2435.333333333333</v>
      </c>
      <c r="I17" s="84">
        <v>4422255.5</v>
      </c>
      <c r="J17" s="84">
        <v>2461.6666666666665</v>
      </c>
      <c r="K17" s="84">
        <v>4612070</v>
      </c>
      <c r="L17" s="84">
        <v>2523.25</v>
      </c>
      <c r="M17" s="84">
        <v>5060505</v>
      </c>
      <c r="N17" s="28"/>
      <c r="O17" s="28"/>
    </row>
    <row r="18" spans="1:15" ht="14.25" x14ac:dyDescent="0.2">
      <c r="A18" s="22"/>
      <c r="B18" s="186"/>
      <c r="C18" s="108" t="s">
        <v>193</v>
      </c>
      <c r="D18" s="84">
        <v>569</v>
      </c>
      <c r="E18" s="84">
        <v>1779726</v>
      </c>
      <c r="F18" s="84">
        <v>584</v>
      </c>
      <c r="G18" s="84">
        <v>1743738</v>
      </c>
      <c r="H18" s="84">
        <v>601.5</v>
      </c>
      <c r="I18" s="84">
        <v>1857124</v>
      </c>
      <c r="J18" s="84">
        <v>639</v>
      </c>
      <c r="K18" s="84">
        <v>2043690</v>
      </c>
      <c r="L18" s="84">
        <v>636.33333333333326</v>
      </c>
      <c r="M18" s="84">
        <v>2174467</v>
      </c>
      <c r="N18" s="28"/>
    </row>
    <row r="19" spans="1:15" ht="14.25" x14ac:dyDescent="0.2">
      <c r="A19" s="22"/>
      <c r="B19" s="186"/>
      <c r="C19" s="108" t="s">
        <v>194</v>
      </c>
      <c r="D19" s="84">
        <v>218</v>
      </c>
      <c r="E19" s="84">
        <v>969652</v>
      </c>
      <c r="F19" s="84">
        <v>221</v>
      </c>
      <c r="G19" s="84">
        <v>971070</v>
      </c>
      <c r="H19" s="84">
        <v>218</v>
      </c>
      <c r="I19" s="84">
        <v>997117.5</v>
      </c>
      <c r="J19" s="84">
        <v>224.58333333333334</v>
      </c>
      <c r="K19" s="84">
        <v>1055005</v>
      </c>
      <c r="L19" s="84">
        <v>227.83333333333334</v>
      </c>
      <c r="M19" s="84">
        <v>1169647</v>
      </c>
      <c r="N19" s="190"/>
    </row>
    <row r="20" spans="1:15" ht="14.25" x14ac:dyDescent="0.2">
      <c r="A20" s="22"/>
      <c r="B20" s="186"/>
      <c r="C20" s="108" t="s">
        <v>195</v>
      </c>
      <c r="D20" s="84">
        <v>3155</v>
      </c>
      <c r="E20" s="84">
        <v>5639965</v>
      </c>
      <c r="F20" s="84">
        <v>3227</v>
      </c>
      <c r="G20" s="84">
        <v>5864118</v>
      </c>
      <c r="H20" s="84">
        <v>3300.583333333333</v>
      </c>
      <c r="I20" s="84">
        <v>6289419</v>
      </c>
      <c r="J20" s="84">
        <v>2943.75</v>
      </c>
      <c r="K20" s="84">
        <v>6155513</v>
      </c>
      <c r="L20" s="84">
        <v>2990.8333333333335</v>
      </c>
      <c r="M20" s="84">
        <v>6714460</v>
      </c>
      <c r="N20" s="190"/>
    </row>
    <row r="21" spans="1:15" ht="14.25" x14ac:dyDescent="0.2">
      <c r="A21" s="22"/>
      <c r="B21" s="186"/>
      <c r="C21" s="108" t="s">
        <v>196</v>
      </c>
      <c r="D21" s="84"/>
      <c r="E21" s="84"/>
      <c r="F21" s="84"/>
      <c r="G21" s="84"/>
      <c r="H21" s="84"/>
      <c r="I21" s="84"/>
      <c r="J21" s="84">
        <v>457.58333333333331</v>
      </c>
      <c r="K21" s="84">
        <v>512099</v>
      </c>
      <c r="L21" s="84">
        <v>491.83333333333331</v>
      </c>
      <c r="M21" s="84">
        <v>589907</v>
      </c>
      <c r="N21" s="190"/>
    </row>
    <row r="22" spans="1:15" ht="14.25" x14ac:dyDescent="0.2">
      <c r="A22" s="22"/>
      <c r="B22" s="186"/>
      <c r="C22" s="108" t="s">
        <v>197</v>
      </c>
      <c r="D22" s="84">
        <v>2023</v>
      </c>
      <c r="E22" s="84">
        <v>1565782</v>
      </c>
      <c r="F22" s="84">
        <v>1948</v>
      </c>
      <c r="G22" s="84">
        <v>1448541</v>
      </c>
      <c r="H22" s="84">
        <v>1819.5833333333335</v>
      </c>
      <c r="I22" s="84">
        <v>1546387</v>
      </c>
      <c r="J22" s="84">
        <v>1829.8333333333333</v>
      </c>
      <c r="K22" s="84">
        <v>1582050</v>
      </c>
      <c r="L22" s="84">
        <v>1793.5833333333335</v>
      </c>
      <c r="M22" s="84">
        <v>1657174</v>
      </c>
      <c r="N22" s="190"/>
    </row>
    <row r="23" spans="1:15" ht="15" x14ac:dyDescent="0.25">
      <c r="A23" s="22"/>
      <c r="B23" s="187"/>
      <c r="C23" s="181" t="s">
        <v>18</v>
      </c>
      <c r="D23" s="146">
        <v>8345</v>
      </c>
      <c r="E23" s="146">
        <v>14161337</v>
      </c>
      <c r="F23" s="146">
        <v>8387</v>
      </c>
      <c r="G23" s="146">
        <v>14314033</v>
      </c>
      <c r="H23" s="146">
        <v>8375</v>
      </c>
      <c r="I23" s="146">
        <v>15112303</v>
      </c>
      <c r="J23" s="146">
        <v>8556.4166666666661</v>
      </c>
      <c r="K23" s="146">
        <v>15960427</v>
      </c>
      <c r="L23" s="146">
        <v>8663.6666666666679</v>
      </c>
      <c r="M23" s="146">
        <v>17366160</v>
      </c>
      <c r="N23" s="190"/>
    </row>
    <row r="24" spans="1:15" ht="24" customHeight="1" x14ac:dyDescent="0.25">
      <c r="A24" s="22"/>
      <c r="B24" s="184" t="s">
        <v>199</v>
      </c>
      <c r="C24" s="108" t="s">
        <v>192</v>
      </c>
      <c r="D24" s="84">
        <v>678</v>
      </c>
      <c r="E24" s="84">
        <v>1081731</v>
      </c>
      <c r="F24" s="84">
        <v>686</v>
      </c>
      <c r="G24" s="84">
        <v>1158957</v>
      </c>
      <c r="H24" s="84">
        <v>690.41666666666674</v>
      </c>
      <c r="I24" s="84">
        <v>1181572</v>
      </c>
      <c r="J24" s="84">
        <v>681.66666666666663</v>
      </c>
      <c r="K24" s="84">
        <v>1233648.0970000001</v>
      </c>
      <c r="L24" s="84">
        <v>672.41666666666674</v>
      </c>
      <c r="M24" s="84">
        <v>1293619.8089999999</v>
      </c>
      <c r="N24" s="191"/>
    </row>
    <row r="25" spans="1:15" ht="14.25" customHeight="1" x14ac:dyDescent="0.2">
      <c r="A25" s="22"/>
      <c r="B25" s="186"/>
      <c r="C25" s="108" t="s">
        <v>193</v>
      </c>
      <c r="D25" s="84">
        <v>228</v>
      </c>
      <c r="E25" s="84">
        <v>549443</v>
      </c>
      <c r="F25" s="84">
        <v>230</v>
      </c>
      <c r="G25" s="84">
        <v>584228</v>
      </c>
      <c r="H25" s="84">
        <v>241.91666666666666</v>
      </c>
      <c r="I25" s="84">
        <v>637260</v>
      </c>
      <c r="J25" s="84">
        <v>244.08333333333334</v>
      </c>
      <c r="K25" s="84">
        <v>671514.97</v>
      </c>
      <c r="L25" s="84">
        <v>246.25</v>
      </c>
      <c r="M25" s="84">
        <v>734226.76899999985</v>
      </c>
    </row>
    <row r="26" spans="1:15" ht="14.25" x14ac:dyDescent="0.2">
      <c r="A26" s="22"/>
      <c r="B26" s="108"/>
      <c r="C26" s="108" t="s">
        <v>194</v>
      </c>
      <c r="D26" s="84">
        <v>57</v>
      </c>
      <c r="E26" s="84">
        <v>174951</v>
      </c>
      <c r="F26" s="84">
        <v>54</v>
      </c>
      <c r="G26" s="84">
        <v>176565</v>
      </c>
      <c r="H26" s="84">
        <v>55.75</v>
      </c>
      <c r="I26" s="84">
        <v>192012</v>
      </c>
      <c r="J26" s="84">
        <v>56.333333333333336</v>
      </c>
      <c r="K26" s="84">
        <v>202360.53899999996</v>
      </c>
      <c r="L26" s="84">
        <v>53.166666666666671</v>
      </c>
      <c r="M26" s="84">
        <v>202768.348</v>
      </c>
      <c r="N26" s="192"/>
    </row>
    <row r="27" spans="1:15" ht="14.25" x14ac:dyDescent="0.2">
      <c r="A27" s="22"/>
      <c r="B27" s="108"/>
      <c r="C27" s="108" t="s">
        <v>195</v>
      </c>
      <c r="D27" s="84">
        <v>1163</v>
      </c>
      <c r="E27" s="84">
        <v>1842319</v>
      </c>
      <c r="F27" s="84">
        <v>1179</v>
      </c>
      <c r="G27" s="84">
        <v>1951026</v>
      </c>
      <c r="H27" s="84">
        <v>1187.1666666666667</v>
      </c>
      <c r="I27" s="84">
        <v>2013245</v>
      </c>
      <c r="J27" s="84">
        <v>1093.8333333333333</v>
      </c>
      <c r="K27" s="84">
        <v>2031024.426</v>
      </c>
      <c r="L27" s="84">
        <v>1093.0833333333333</v>
      </c>
      <c r="M27" s="84">
        <v>2182571.5239999997</v>
      </c>
      <c r="N27" s="192"/>
    </row>
    <row r="28" spans="1:15" ht="14.25" x14ac:dyDescent="0.2">
      <c r="A28" s="22"/>
      <c r="B28" s="108"/>
      <c r="C28" s="108" t="s">
        <v>196</v>
      </c>
      <c r="D28" s="84"/>
      <c r="E28" s="84"/>
      <c r="F28" s="84"/>
      <c r="G28" s="84"/>
      <c r="H28" s="84"/>
      <c r="I28" s="84"/>
      <c r="J28" s="84">
        <v>120.83333333333333</v>
      </c>
      <c r="K28" s="84">
        <v>121141.38800000001</v>
      </c>
      <c r="L28" s="84">
        <v>134.58333333333334</v>
      </c>
      <c r="M28" s="84">
        <v>144351.28</v>
      </c>
      <c r="N28" s="192"/>
    </row>
    <row r="29" spans="1:15" ht="14.25" x14ac:dyDescent="0.2">
      <c r="A29" s="22"/>
      <c r="B29" s="108"/>
      <c r="C29" s="108" t="s">
        <v>197</v>
      </c>
      <c r="D29" s="84">
        <v>676</v>
      </c>
      <c r="E29" s="84">
        <v>445960</v>
      </c>
      <c r="F29" s="84">
        <v>651</v>
      </c>
      <c r="G29" s="84">
        <v>454428</v>
      </c>
      <c r="H29" s="84">
        <v>624.5</v>
      </c>
      <c r="I29" s="84">
        <v>455397</v>
      </c>
      <c r="J29" s="84">
        <v>609.5</v>
      </c>
      <c r="K29" s="84">
        <v>466359.66299999994</v>
      </c>
      <c r="L29" s="84">
        <v>590.58333333333326</v>
      </c>
      <c r="M29" s="84">
        <v>490100.70900000003</v>
      </c>
      <c r="N29" s="192"/>
    </row>
    <row r="30" spans="1:15" ht="15" x14ac:dyDescent="0.2">
      <c r="A30" s="22"/>
      <c r="B30" s="193"/>
      <c r="C30" s="194" t="s">
        <v>18</v>
      </c>
      <c r="D30" s="195">
        <v>2802</v>
      </c>
      <c r="E30" s="195">
        <v>4094404</v>
      </c>
      <c r="F30" s="195">
        <v>2800</v>
      </c>
      <c r="G30" s="195">
        <v>4325204</v>
      </c>
      <c r="H30" s="195">
        <v>2799.75</v>
      </c>
      <c r="I30" s="195">
        <v>4479486</v>
      </c>
      <c r="J30" s="195">
        <v>2806.25</v>
      </c>
      <c r="K30" s="195">
        <v>4726049.0829999996</v>
      </c>
      <c r="L30" s="195">
        <v>2790.083333333333</v>
      </c>
      <c r="M30" s="195">
        <v>5047638.4390000002</v>
      </c>
      <c r="N30" s="192"/>
    </row>
    <row r="31" spans="1:15" ht="24" customHeight="1" x14ac:dyDescent="0.25">
      <c r="A31" s="22"/>
      <c r="B31" s="184" t="s">
        <v>704</v>
      </c>
      <c r="C31" s="108" t="s">
        <v>192</v>
      </c>
      <c r="D31" s="185">
        <v>5963</v>
      </c>
      <c r="E31" s="185">
        <v>10332377</v>
      </c>
      <c r="F31" s="185">
        <v>6073</v>
      </c>
      <c r="G31" s="185">
        <v>10894224</v>
      </c>
      <c r="H31" s="185">
        <v>6148.5</v>
      </c>
      <c r="I31" s="185">
        <v>11299871.779999999</v>
      </c>
      <c r="J31" s="185">
        <v>6186</v>
      </c>
      <c r="K31" s="185">
        <v>11805024.096999999</v>
      </c>
      <c r="L31" s="185">
        <v>6259.5</v>
      </c>
      <c r="M31" s="185">
        <v>12780802.956999999</v>
      </c>
      <c r="N31" s="192"/>
    </row>
    <row r="32" spans="1:15" ht="14.25" x14ac:dyDescent="0.2">
      <c r="A32" s="22"/>
      <c r="B32" s="108"/>
      <c r="C32" s="108" t="s">
        <v>193</v>
      </c>
      <c r="D32" s="185">
        <v>1779</v>
      </c>
      <c r="E32" s="185">
        <v>5015816</v>
      </c>
      <c r="F32" s="185">
        <v>1814</v>
      </c>
      <c r="G32" s="185">
        <v>5244156</v>
      </c>
      <c r="H32" s="185">
        <v>1889.0833333333335</v>
      </c>
      <c r="I32" s="185">
        <v>5771978.9500000002</v>
      </c>
      <c r="J32" s="185">
        <v>1952.5833333333333</v>
      </c>
      <c r="K32" s="185">
        <v>6220931.9699999997</v>
      </c>
      <c r="L32" s="185">
        <v>2007.25</v>
      </c>
      <c r="M32" s="185">
        <v>6922136.8220000006</v>
      </c>
      <c r="N32" s="192"/>
    </row>
    <row r="33" spans="1:14" ht="14.25" x14ac:dyDescent="0.2">
      <c r="A33" s="22"/>
      <c r="B33" s="108"/>
      <c r="C33" s="108" t="s">
        <v>194</v>
      </c>
      <c r="D33" s="185">
        <v>496</v>
      </c>
      <c r="E33" s="185">
        <v>1940874</v>
      </c>
      <c r="F33" s="185">
        <v>496</v>
      </c>
      <c r="G33" s="185">
        <v>2014540</v>
      </c>
      <c r="H33" s="185">
        <v>494.75</v>
      </c>
      <c r="I33" s="185">
        <v>2083118.277</v>
      </c>
      <c r="J33" s="185">
        <v>502.41666666666669</v>
      </c>
      <c r="K33" s="185">
        <v>2257775.5389999999</v>
      </c>
      <c r="L33" s="185">
        <v>495</v>
      </c>
      <c r="M33" s="185">
        <v>2419198.6170000001</v>
      </c>
      <c r="N33" s="192"/>
    </row>
    <row r="34" spans="1:14" ht="14.25" x14ac:dyDescent="0.2">
      <c r="A34" s="22"/>
      <c r="B34" s="108"/>
      <c r="C34" s="108" t="s">
        <v>195</v>
      </c>
      <c r="D34" s="185">
        <v>7519</v>
      </c>
      <c r="E34" s="185">
        <v>12544579</v>
      </c>
      <c r="F34" s="185">
        <v>7653</v>
      </c>
      <c r="G34" s="185">
        <v>13204087</v>
      </c>
      <c r="H34" s="185">
        <v>7764</v>
      </c>
      <c r="I34" s="185">
        <v>13817184.431</v>
      </c>
      <c r="J34" s="185">
        <v>6955.4999999999991</v>
      </c>
      <c r="K34" s="185">
        <v>13631063.425999999</v>
      </c>
      <c r="L34" s="185">
        <v>7029</v>
      </c>
      <c r="M34" s="185">
        <v>14845198.633000001</v>
      </c>
      <c r="N34" s="192"/>
    </row>
    <row r="35" spans="1:14" ht="14.25" x14ac:dyDescent="0.2">
      <c r="A35" s="22"/>
      <c r="B35" s="108"/>
      <c r="C35" s="108" t="s">
        <v>196</v>
      </c>
      <c r="D35" s="185">
        <v>0</v>
      </c>
      <c r="E35" s="185">
        <v>0</v>
      </c>
      <c r="F35" s="185">
        <v>0</v>
      </c>
      <c r="G35" s="185">
        <v>0</v>
      </c>
      <c r="H35" s="185">
        <v>0</v>
      </c>
      <c r="I35" s="185">
        <v>0</v>
      </c>
      <c r="J35" s="185">
        <v>973</v>
      </c>
      <c r="K35" s="185">
        <v>1028728.388</v>
      </c>
      <c r="L35" s="185">
        <v>1028.1666666666665</v>
      </c>
      <c r="M35" s="185">
        <v>1180574.6260000002</v>
      </c>
      <c r="N35" s="192"/>
    </row>
    <row r="36" spans="1:14" ht="14.25" x14ac:dyDescent="0.2">
      <c r="A36" s="22"/>
      <c r="B36" s="108"/>
      <c r="C36" s="108" t="s">
        <v>197</v>
      </c>
      <c r="D36" s="185">
        <v>4708</v>
      </c>
      <c r="E36" s="185">
        <v>3547462</v>
      </c>
      <c r="F36" s="185">
        <v>4464</v>
      </c>
      <c r="G36" s="185">
        <v>3410609</v>
      </c>
      <c r="H36" s="185">
        <v>4194.5</v>
      </c>
      <c r="I36" s="185">
        <v>3462191.7949999999</v>
      </c>
      <c r="J36" s="185">
        <v>4090.4166666666665</v>
      </c>
      <c r="K36" s="185">
        <v>3512092.6629999997</v>
      </c>
      <c r="L36" s="185">
        <v>3924.5833333333335</v>
      </c>
      <c r="M36" s="185">
        <v>3617219.8730000001</v>
      </c>
      <c r="N36" s="192"/>
    </row>
    <row r="37" spans="1:14" ht="15" x14ac:dyDescent="0.25">
      <c r="A37" s="22"/>
      <c r="B37" s="187"/>
      <c r="C37" s="181" t="s">
        <v>18</v>
      </c>
      <c r="D37" s="146">
        <v>20465</v>
      </c>
      <c r="E37" s="146">
        <v>33381108</v>
      </c>
      <c r="F37" s="146">
        <v>20500</v>
      </c>
      <c r="G37" s="146">
        <v>34767616</v>
      </c>
      <c r="H37" s="146">
        <v>20490.833333333336</v>
      </c>
      <c r="I37" s="146">
        <v>36434345.233000003</v>
      </c>
      <c r="J37" s="146">
        <v>20659.916666666668</v>
      </c>
      <c r="K37" s="146">
        <v>38455616.082999997</v>
      </c>
      <c r="L37" s="146">
        <v>20743.5</v>
      </c>
      <c r="M37" s="146">
        <v>41765131.528000005</v>
      </c>
      <c r="N37" s="192"/>
    </row>
    <row r="38" spans="1:14" ht="24" customHeight="1" x14ac:dyDescent="0.25">
      <c r="A38" s="22"/>
      <c r="B38" s="184" t="s">
        <v>703</v>
      </c>
      <c r="C38" s="108" t="s">
        <v>192</v>
      </c>
      <c r="D38" s="185"/>
      <c r="E38" s="185"/>
      <c r="F38" s="185"/>
      <c r="G38" s="185"/>
      <c r="H38" s="185"/>
      <c r="I38" s="185"/>
      <c r="J38" s="185"/>
      <c r="K38" s="185"/>
      <c r="L38" s="185">
        <v>3276.3333333333335</v>
      </c>
      <c r="M38" s="185">
        <v>7606184.3480000664</v>
      </c>
      <c r="N38" s="197"/>
    </row>
    <row r="39" spans="1:14" ht="16.5" x14ac:dyDescent="0.2">
      <c r="A39" s="22"/>
      <c r="B39" s="108"/>
      <c r="C39" s="108" t="s">
        <v>200</v>
      </c>
      <c r="D39" s="185">
        <v>5427</v>
      </c>
      <c r="E39" s="185">
        <v>13655576</v>
      </c>
      <c r="F39" s="185">
        <v>5257</v>
      </c>
      <c r="G39" s="185">
        <v>13537860</v>
      </c>
      <c r="H39" s="185">
        <v>5051.083333333333</v>
      </c>
      <c r="I39" s="185">
        <v>12987049.295000236</v>
      </c>
      <c r="J39" s="185">
        <v>4903.833333333333</v>
      </c>
      <c r="K39" s="185">
        <v>12643905.840999927</v>
      </c>
      <c r="L39" s="185">
        <v>1322.0833333333333</v>
      </c>
      <c r="M39" s="185">
        <v>4609890.9740000032</v>
      </c>
      <c r="N39" s="74"/>
    </row>
    <row r="40" spans="1:14" ht="14.25" x14ac:dyDescent="0.2">
      <c r="A40" s="22"/>
      <c r="B40" s="108"/>
      <c r="C40" s="108" t="s">
        <v>194</v>
      </c>
      <c r="D40" s="185"/>
      <c r="E40" s="185"/>
      <c r="F40" s="185"/>
      <c r="G40" s="185"/>
      <c r="H40" s="185"/>
      <c r="I40" s="185"/>
      <c r="J40" s="185"/>
      <c r="K40" s="185"/>
      <c r="L40" s="185">
        <v>137.25</v>
      </c>
      <c r="M40" s="185">
        <v>352136.72499999998</v>
      </c>
      <c r="N40" s="74"/>
    </row>
    <row r="41" spans="1:14" ht="14.25" x14ac:dyDescent="0.2">
      <c r="A41" s="22"/>
      <c r="B41" s="108"/>
      <c r="C41" s="108" t="s">
        <v>195</v>
      </c>
      <c r="D41" s="185">
        <v>5576</v>
      </c>
      <c r="E41" s="185">
        <v>6837100</v>
      </c>
      <c r="F41" s="185">
        <v>5518</v>
      </c>
      <c r="G41" s="185">
        <v>7053630</v>
      </c>
      <c r="H41" s="185">
        <v>5451</v>
      </c>
      <c r="I41" s="185">
        <v>7122754.6539999917</v>
      </c>
      <c r="J41" s="185">
        <v>5280.25</v>
      </c>
      <c r="K41" s="185">
        <v>7134380.1380000897</v>
      </c>
      <c r="L41" s="185">
        <v>4922.833333333333</v>
      </c>
      <c r="M41" s="185">
        <v>7206423.393999977</v>
      </c>
      <c r="N41" s="74"/>
    </row>
    <row r="42" spans="1:14" ht="14.25" x14ac:dyDescent="0.2">
      <c r="A42" s="22"/>
      <c r="B42" s="108"/>
      <c r="C42" s="108" t="s">
        <v>196</v>
      </c>
      <c r="D42" s="185"/>
      <c r="E42" s="185"/>
      <c r="F42" s="185"/>
      <c r="G42" s="185"/>
      <c r="H42" s="185"/>
      <c r="I42" s="185"/>
      <c r="J42" s="185"/>
      <c r="K42" s="185"/>
      <c r="L42" s="185">
        <v>210.5</v>
      </c>
      <c r="M42" s="185">
        <v>191675.09800000003</v>
      </c>
      <c r="N42" s="74"/>
    </row>
    <row r="43" spans="1:14" ht="15.75" customHeight="1" x14ac:dyDescent="0.25">
      <c r="A43" s="22"/>
      <c r="B43" s="108"/>
      <c r="C43" s="108" t="s">
        <v>197</v>
      </c>
      <c r="D43" s="185">
        <v>1724</v>
      </c>
      <c r="E43" s="185">
        <v>777394</v>
      </c>
      <c r="F43" s="185">
        <v>1669</v>
      </c>
      <c r="G43" s="185">
        <v>781314</v>
      </c>
      <c r="H43" s="185">
        <v>1593.1666666666667</v>
      </c>
      <c r="I43" s="185">
        <v>761917.44800000067</v>
      </c>
      <c r="J43" s="185">
        <v>1517</v>
      </c>
      <c r="K43" s="185">
        <v>755285.8480000007</v>
      </c>
      <c r="L43" s="185">
        <v>1470.1666666666667</v>
      </c>
      <c r="M43" s="185">
        <v>810638.84400000016</v>
      </c>
      <c r="N43" s="196"/>
    </row>
    <row r="44" spans="1:14" ht="16.5" x14ac:dyDescent="0.2">
      <c r="A44" s="22"/>
      <c r="B44" s="108"/>
      <c r="C44" s="108" t="s">
        <v>826</v>
      </c>
      <c r="D44" s="185">
        <v>284</v>
      </c>
      <c r="E44" s="185">
        <v>286335</v>
      </c>
      <c r="F44" s="185">
        <v>265</v>
      </c>
      <c r="G44" s="185">
        <v>274247</v>
      </c>
      <c r="H44" s="185">
        <v>253.75</v>
      </c>
      <c r="I44" s="185">
        <v>268541.728</v>
      </c>
      <c r="J44" s="185">
        <v>338.91666666666669</v>
      </c>
      <c r="K44" s="185">
        <v>382310.14199999918</v>
      </c>
      <c r="L44" s="185">
        <v>340.83333333333337</v>
      </c>
      <c r="M44" s="185">
        <v>355061.47300000006</v>
      </c>
      <c r="N44" s="197"/>
    </row>
    <row r="45" spans="1:14" ht="15" x14ac:dyDescent="0.25">
      <c r="A45" s="22"/>
      <c r="B45" s="187"/>
      <c r="C45" s="181" t="s">
        <v>18</v>
      </c>
      <c r="D45" s="146">
        <v>13011</v>
      </c>
      <c r="E45" s="146">
        <v>21556405</v>
      </c>
      <c r="F45" s="146">
        <v>12709</v>
      </c>
      <c r="G45" s="146">
        <v>21647051</v>
      </c>
      <c r="H45" s="146">
        <v>12348.999999999998</v>
      </c>
      <c r="I45" s="146">
        <v>21140263.125000227</v>
      </c>
      <c r="J45" s="146">
        <v>12039.999999999998</v>
      </c>
      <c r="K45" s="146">
        <v>20915881.969000019</v>
      </c>
      <c r="L45" s="146">
        <v>11680</v>
      </c>
      <c r="M45" s="146">
        <v>21132010.856000043</v>
      </c>
      <c r="N45" s="197"/>
    </row>
    <row r="46" spans="1:14" ht="24" customHeight="1" x14ac:dyDescent="0.25">
      <c r="A46" s="22"/>
      <c r="B46" s="184" t="s">
        <v>9</v>
      </c>
      <c r="C46" s="108" t="s">
        <v>192</v>
      </c>
      <c r="D46" s="185">
        <v>5963</v>
      </c>
      <c r="E46" s="185">
        <v>10332377</v>
      </c>
      <c r="F46" s="185">
        <v>6073</v>
      </c>
      <c r="G46" s="185">
        <v>10894224</v>
      </c>
      <c r="H46" s="185">
        <v>6148.5</v>
      </c>
      <c r="I46" s="185">
        <v>11299871.779999999</v>
      </c>
      <c r="J46" s="185">
        <v>6186</v>
      </c>
      <c r="K46" s="185">
        <v>11805024.096999999</v>
      </c>
      <c r="L46" s="185">
        <v>9535.8333333333321</v>
      </c>
      <c r="M46" s="185">
        <v>20386987.305000067</v>
      </c>
    </row>
    <row r="47" spans="1:14" ht="16.5" x14ac:dyDescent="0.2">
      <c r="A47" s="22"/>
      <c r="B47" s="108"/>
      <c r="C47" s="108" t="s">
        <v>200</v>
      </c>
      <c r="D47" s="185">
        <v>7206</v>
      </c>
      <c r="E47" s="185">
        <v>18671392</v>
      </c>
      <c r="F47" s="185">
        <v>7071</v>
      </c>
      <c r="G47" s="185">
        <v>18782016</v>
      </c>
      <c r="H47" s="185">
        <v>6940.1666666666661</v>
      </c>
      <c r="I47" s="185">
        <v>18759028.245000236</v>
      </c>
      <c r="J47" s="185">
        <v>6856.4166666666661</v>
      </c>
      <c r="K47" s="185">
        <v>18864837.810999926</v>
      </c>
      <c r="L47" s="185">
        <v>3329.333333333333</v>
      </c>
      <c r="M47" s="185">
        <v>11532027.796</v>
      </c>
    </row>
    <row r="48" spans="1:14" ht="14.25" x14ac:dyDescent="0.2">
      <c r="A48" s="22"/>
      <c r="B48" s="108"/>
      <c r="C48" s="108" t="s">
        <v>194</v>
      </c>
      <c r="D48" s="185">
        <v>496</v>
      </c>
      <c r="E48" s="185">
        <v>1940874</v>
      </c>
      <c r="F48" s="185">
        <v>496</v>
      </c>
      <c r="G48" s="185">
        <v>2014540</v>
      </c>
      <c r="H48" s="185">
        <v>494.75</v>
      </c>
      <c r="I48" s="185">
        <v>2083118.277</v>
      </c>
      <c r="J48" s="185">
        <v>502.41666666666669</v>
      </c>
      <c r="K48" s="185">
        <v>2257775.5389999999</v>
      </c>
      <c r="L48" s="185">
        <v>632.25</v>
      </c>
      <c r="M48" s="185">
        <v>2771335.3420000002</v>
      </c>
    </row>
    <row r="49" spans="1:13" ht="14.25" x14ac:dyDescent="0.2">
      <c r="A49" s="22"/>
      <c r="B49" s="108"/>
      <c r="C49" s="108" t="s">
        <v>195</v>
      </c>
      <c r="D49" s="185">
        <v>13095</v>
      </c>
      <c r="E49" s="185">
        <v>19381679</v>
      </c>
      <c r="F49" s="185">
        <v>13171</v>
      </c>
      <c r="G49" s="185">
        <v>20257717</v>
      </c>
      <c r="H49" s="185">
        <v>13215</v>
      </c>
      <c r="I49" s="185">
        <v>20939939.084999993</v>
      </c>
      <c r="J49" s="185">
        <v>12235.75</v>
      </c>
      <c r="K49" s="185">
        <v>20765443.564000089</v>
      </c>
      <c r="L49" s="185">
        <v>11951.833333333332</v>
      </c>
      <c r="M49" s="185">
        <v>22051622.026999976</v>
      </c>
    </row>
    <row r="50" spans="1:13" ht="14.25" x14ac:dyDescent="0.2">
      <c r="A50" s="22"/>
      <c r="B50" s="108"/>
      <c r="C50" s="108" t="s">
        <v>196</v>
      </c>
      <c r="D50" s="185">
        <v>0</v>
      </c>
      <c r="E50" s="185">
        <v>0</v>
      </c>
      <c r="F50" s="185">
        <v>0</v>
      </c>
      <c r="G50" s="185">
        <v>0</v>
      </c>
      <c r="H50" s="185">
        <v>0</v>
      </c>
      <c r="I50" s="185">
        <v>0</v>
      </c>
      <c r="J50" s="185">
        <v>973</v>
      </c>
      <c r="K50" s="185">
        <v>1028728.388</v>
      </c>
      <c r="L50" s="185">
        <v>1238.6666666666665</v>
      </c>
      <c r="M50" s="185">
        <v>1372249.7240000002</v>
      </c>
    </row>
    <row r="51" spans="1:13" ht="14.25" x14ac:dyDescent="0.2">
      <c r="A51" s="22"/>
      <c r="B51" s="108"/>
      <c r="C51" s="108" t="s">
        <v>197</v>
      </c>
      <c r="D51" s="185">
        <v>6432</v>
      </c>
      <c r="E51" s="185">
        <v>4324856</v>
      </c>
      <c r="F51" s="185">
        <v>6133</v>
      </c>
      <c r="G51" s="185">
        <v>4191923</v>
      </c>
      <c r="H51" s="185">
        <v>5787.666666666667</v>
      </c>
      <c r="I51" s="185">
        <v>4224109.2430000007</v>
      </c>
      <c r="J51" s="185">
        <v>5607.4166666666661</v>
      </c>
      <c r="K51" s="185">
        <v>4267378.5109999999</v>
      </c>
      <c r="L51" s="185">
        <v>5394.75</v>
      </c>
      <c r="M51" s="185">
        <v>4427858.7170000002</v>
      </c>
    </row>
    <row r="52" spans="1:13" ht="16.5" x14ac:dyDescent="0.2">
      <c r="A52" s="22"/>
      <c r="B52" s="108"/>
      <c r="C52" s="108" t="s">
        <v>826</v>
      </c>
      <c r="D52" s="185">
        <v>284</v>
      </c>
      <c r="E52" s="185">
        <v>286335</v>
      </c>
      <c r="F52" s="185">
        <v>265</v>
      </c>
      <c r="G52" s="185">
        <v>274247</v>
      </c>
      <c r="H52" s="185">
        <v>253.75</v>
      </c>
      <c r="I52" s="185">
        <v>268541.728</v>
      </c>
      <c r="J52" s="185">
        <v>338.91666666666669</v>
      </c>
      <c r="K52" s="185">
        <v>382310.14199999918</v>
      </c>
      <c r="L52" s="185">
        <v>340.83333333333337</v>
      </c>
      <c r="M52" s="185">
        <v>355061.47300000006</v>
      </c>
    </row>
    <row r="53" spans="1:13" ht="15" x14ac:dyDescent="0.25">
      <c r="A53" s="22"/>
      <c r="B53" s="187"/>
      <c r="C53" s="181" t="s">
        <v>18</v>
      </c>
      <c r="D53" s="146">
        <v>33476</v>
      </c>
      <c r="E53" s="146">
        <v>54937513</v>
      </c>
      <c r="F53" s="146">
        <v>33209</v>
      </c>
      <c r="G53" s="146">
        <v>56414667</v>
      </c>
      <c r="H53" s="146">
        <v>32839.833333333328</v>
      </c>
      <c r="I53" s="146">
        <v>57574608.358000234</v>
      </c>
      <c r="J53" s="146">
        <v>32699.916666666668</v>
      </c>
      <c r="K53" s="146">
        <v>59371498.052000009</v>
      </c>
      <c r="L53" s="146">
        <v>32423.5</v>
      </c>
      <c r="M53" s="146">
        <v>62897142.384000048</v>
      </c>
    </row>
    <row r="54" spans="1:13" ht="16.5" customHeight="1" x14ac:dyDescent="0.2">
      <c r="A54" s="22"/>
      <c r="B54" s="27" t="s">
        <v>201</v>
      </c>
    </row>
    <row r="55" spans="1:13" x14ac:dyDescent="0.2">
      <c r="B55" s="27" t="s">
        <v>827</v>
      </c>
    </row>
  </sheetData>
  <mergeCells count="9">
    <mergeCell ref="B3:M3"/>
    <mergeCell ref="B4:M4"/>
    <mergeCell ref="B5:M5"/>
    <mergeCell ref="B6:M6"/>
    <mergeCell ref="B8:B9"/>
    <mergeCell ref="C8:C9"/>
    <mergeCell ref="H8:I8"/>
    <mergeCell ref="J8:K8"/>
    <mergeCell ref="L8:M8"/>
  </mergeCells>
  <hyperlinks>
    <hyperlink ref="N4" location="'Indice Total '!A61" display="Volver"/>
  </hyperlinks>
  <pageMargins left="0.70866141732283472" right="0.70866141732283472" top="0.74803149606299213" bottom="0.74803149606299213" header="0.31496062992125984" footer="0.31496062992125984"/>
  <pageSetup scale="93"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55"/>
  <sheetViews>
    <sheetView showGridLines="0" workbookViewId="0"/>
  </sheetViews>
  <sheetFormatPr baseColWidth="10" defaultRowHeight="12.75" x14ac:dyDescent="0.2"/>
  <cols>
    <col min="1" max="1" width="23.5703125" style="992" customWidth="1"/>
    <col min="2" max="2" width="31.7109375" style="22" customWidth="1"/>
    <col min="3" max="3" width="39.28515625" style="22" customWidth="1"/>
    <col min="4" max="4" width="15.42578125" style="22" customWidth="1"/>
    <col min="5" max="5" width="15.42578125" style="28" customWidth="1"/>
    <col min="6" max="7" width="15.42578125" style="22" customWidth="1"/>
    <col min="8" max="10" width="11.42578125" style="22"/>
    <col min="11" max="11" width="12.28515625" style="22" customWidth="1"/>
    <col min="12" max="16384" width="11.42578125" style="22"/>
  </cols>
  <sheetData>
    <row r="3" spans="1:8" ht="38.25" customHeight="1" x14ac:dyDescent="0.25">
      <c r="A3" s="22"/>
      <c r="B3" s="1599" t="s">
        <v>403</v>
      </c>
      <c r="C3" s="1599"/>
      <c r="D3" s="1599"/>
      <c r="E3" s="1599"/>
      <c r="F3" s="1599"/>
      <c r="G3" s="1599"/>
    </row>
    <row r="4" spans="1:8" ht="39.75" customHeight="1" x14ac:dyDescent="0.25">
      <c r="A4" s="22"/>
      <c r="B4" s="1604" t="s">
        <v>789</v>
      </c>
      <c r="C4" s="1604"/>
      <c r="D4" s="1604"/>
      <c r="E4" s="1604"/>
      <c r="F4" s="1604"/>
      <c r="G4" s="1672"/>
      <c r="H4" s="1" t="s">
        <v>2</v>
      </c>
    </row>
    <row r="5" spans="1:8" ht="15" x14ac:dyDescent="0.25">
      <c r="A5" s="22"/>
      <c r="B5" s="1713" t="s">
        <v>175</v>
      </c>
      <c r="C5" s="1713"/>
      <c r="D5" s="1713"/>
      <c r="E5" s="1713"/>
      <c r="F5" s="1713"/>
      <c r="G5" s="1739"/>
    </row>
    <row r="6" spans="1:8" ht="16.5" thickBot="1" x14ac:dyDescent="0.3">
      <c r="A6" s="22"/>
      <c r="B6" s="1604">
        <v>2015</v>
      </c>
      <c r="C6" s="1604"/>
      <c r="D6" s="1604"/>
      <c r="E6" s="1604"/>
      <c r="F6" s="1604"/>
      <c r="G6" s="1672"/>
    </row>
    <row r="7" spans="1:8" ht="12.75" customHeight="1" x14ac:dyDescent="0.2">
      <c r="A7" s="22"/>
      <c r="B7" s="432"/>
      <c r="C7" s="432"/>
      <c r="D7" s="432"/>
      <c r="E7" s="582"/>
      <c r="F7" s="432"/>
      <c r="G7" s="433"/>
    </row>
    <row r="8" spans="1:8" ht="15" customHeight="1" x14ac:dyDescent="0.25">
      <c r="A8" s="22"/>
      <c r="B8" s="1738" t="s">
        <v>168</v>
      </c>
      <c r="C8" s="1742" t="s">
        <v>188</v>
      </c>
      <c r="D8" s="1741" t="s">
        <v>23</v>
      </c>
      <c r="E8" s="1741"/>
      <c r="F8" s="1741" t="s">
        <v>24</v>
      </c>
      <c r="G8" s="1741"/>
    </row>
    <row r="9" spans="1:8" ht="15" customHeight="1" x14ac:dyDescent="0.25">
      <c r="A9" s="22"/>
      <c r="B9" s="1738"/>
      <c r="C9" s="1743"/>
      <c r="D9" s="183" t="s">
        <v>189</v>
      </c>
      <c r="E9" s="583" t="s">
        <v>190</v>
      </c>
      <c r="F9" s="183" t="s">
        <v>189</v>
      </c>
      <c r="G9" s="183" t="s">
        <v>190</v>
      </c>
    </row>
    <row r="10" spans="1:8" ht="24" customHeight="1" x14ac:dyDescent="0.25">
      <c r="A10" s="22"/>
      <c r="B10" s="184" t="s">
        <v>191</v>
      </c>
      <c r="C10" s="108" t="s">
        <v>192</v>
      </c>
      <c r="D10" s="1528">
        <v>2671.3333333333335</v>
      </c>
      <c r="E10" s="185">
        <v>5614143.7089999998</v>
      </c>
      <c r="F10" s="185">
        <v>392.5</v>
      </c>
      <c r="G10" s="185">
        <v>812534.43900000001</v>
      </c>
    </row>
    <row r="11" spans="1:8" ht="14.45" customHeight="1" x14ac:dyDescent="0.2">
      <c r="A11" s="22"/>
      <c r="B11" s="186"/>
      <c r="C11" s="108" t="s">
        <v>193</v>
      </c>
      <c r="D11" s="1528">
        <v>995.91666666666663</v>
      </c>
      <c r="E11" s="185">
        <v>3495980.003</v>
      </c>
      <c r="F11" s="185">
        <v>128.75</v>
      </c>
      <c r="G11" s="185">
        <v>517463.05</v>
      </c>
    </row>
    <row r="12" spans="1:8" ht="14.45" customHeight="1" x14ac:dyDescent="0.2">
      <c r="A12" s="22"/>
      <c r="B12" s="186"/>
      <c r="C12" s="108" t="s">
        <v>194</v>
      </c>
      <c r="D12" s="1528">
        <v>193</v>
      </c>
      <c r="E12" s="185">
        <v>925165.70200000005</v>
      </c>
      <c r="F12" s="185">
        <v>21</v>
      </c>
      <c r="G12" s="185">
        <v>121617.567</v>
      </c>
    </row>
    <row r="13" spans="1:8" ht="14.45" customHeight="1" x14ac:dyDescent="0.2">
      <c r="A13" s="22"/>
      <c r="B13" s="186"/>
      <c r="C13" s="108" t="s">
        <v>195</v>
      </c>
      <c r="D13" s="1528">
        <v>2.4166666666666665</v>
      </c>
      <c r="E13" s="185">
        <v>7176.6180000000004</v>
      </c>
      <c r="F13" s="185">
        <v>2942.6666666666665</v>
      </c>
      <c r="G13" s="185">
        <v>5940990.4910000004</v>
      </c>
    </row>
    <row r="14" spans="1:8" ht="14.45" customHeight="1" x14ac:dyDescent="0.2">
      <c r="A14" s="22"/>
      <c r="B14" s="186"/>
      <c r="C14" s="108" t="s">
        <v>196</v>
      </c>
      <c r="D14" s="1528">
        <v>8.3333333333333329E-2</v>
      </c>
      <c r="E14" s="185">
        <v>141</v>
      </c>
      <c r="F14" s="185">
        <v>401.66666666666669</v>
      </c>
      <c r="G14" s="185">
        <v>446175.34600000002</v>
      </c>
    </row>
    <row r="15" spans="1:8" ht="14.45" customHeight="1" x14ac:dyDescent="0.2">
      <c r="A15" s="22"/>
      <c r="B15" s="186"/>
      <c r="C15" s="108" t="s">
        <v>197</v>
      </c>
      <c r="D15" s="1528">
        <v>738.5</v>
      </c>
      <c r="E15" s="185">
        <v>692897.321</v>
      </c>
      <c r="F15" s="185">
        <v>801.91666666666663</v>
      </c>
      <c r="G15" s="185">
        <v>777047.84299999999</v>
      </c>
    </row>
    <row r="16" spans="1:8" ht="14.45" customHeight="1" x14ac:dyDescent="0.25">
      <c r="A16" s="22"/>
      <c r="B16" s="187"/>
      <c r="C16" s="188" t="s">
        <v>18</v>
      </c>
      <c r="D16" s="1529">
        <v>4601.25</v>
      </c>
      <c r="E16" s="189">
        <v>10735504.353</v>
      </c>
      <c r="F16" s="189">
        <v>4688.5</v>
      </c>
      <c r="G16" s="189">
        <v>8615828.7359999996</v>
      </c>
    </row>
    <row r="17" spans="1:7" ht="24" customHeight="1" x14ac:dyDescent="0.25">
      <c r="A17" s="22"/>
      <c r="B17" s="184" t="s">
        <v>198</v>
      </c>
      <c r="C17" s="108" t="s">
        <v>192</v>
      </c>
      <c r="D17" s="1528">
        <v>2355.5833333333335</v>
      </c>
      <c r="E17" s="84">
        <v>4716700</v>
      </c>
      <c r="F17" s="84">
        <v>167.66666666666666</v>
      </c>
      <c r="G17" s="84">
        <v>343805</v>
      </c>
    </row>
    <row r="18" spans="1:7" ht="14.25" x14ac:dyDescent="0.2">
      <c r="A18" s="22"/>
      <c r="B18" s="186"/>
      <c r="C18" s="108" t="s">
        <v>193</v>
      </c>
      <c r="D18" s="1528">
        <v>604.41666666666663</v>
      </c>
      <c r="E18" s="84">
        <v>2047954</v>
      </c>
      <c r="F18" s="84">
        <v>31.916666666666668</v>
      </c>
      <c r="G18" s="84">
        <v>126513</v>
      </c>
    </row>
    <row r="19" spans="1:7" ht="14.25" x14ac:dyDescent="0.2">
      <c r="A19" s="22"/>
      <c r="B19" s="186"/>
      <c r="C19" s="108" t="s">
        <v>194</v>
      </c>
      <c r="D19" s="1528">
        <v>214.83333333333334</v>
      </c>
      <c r="E19" s="84">
        <v>1106693</v>
      </c>
      <c r="F19" s="84">
        <v>13</v>
      </c>
      <c r="G19" s="84">
        <v>62954</v>
      </c>
    </row>
    <row r="20" spans="1:7" ht="14.25" x14ac:dyDescent="0.2">
      <c r="A20" s="22"/>
      <c r="B20" s="186"/>
      <c r="C20" s="108" t="s">
        <v>195</v>
      </c>
      <c r="D20" s="1528">
        <v>0</v>
      </c>
      <c r="E20" s="84">
        <v>0</v>
      </c>
      <c r="F20" s="84">
        <v>2990.8333333333335</v>
      </c>
      <c r="G20" s="84">
        <v>6714460</v>
      </c>
    </row>
    <row r="21" spans="1:7" ht="14.25" x14ac:dyDescent="0.2">
      <c r="A21" s="22"/>
      <c r="B21" s="186"/>
      <c r="C21" s="108" t="s">
        <v>196</v>
      </c>
      <c r="D21" s="1528">
        <v>0</v>
      </c>
      <c r="E21" s="84">
        <v>0</v>
      </c>
      <c r="F21" s="84">
        <v>491.83333333333331</v>
      </c>
      <c r="G21" s="84">
        <v>589907</v>
      </c>
    </row>
    <row r="22" spans="1:7" ht="14.25" x14ac:dyDescent="0.2">
      <c r="A22" s="22"/>
      <c r="B22" s="186"/>
      <c r="C22" s="108" t="s">
        <v>197</v>
      </c>
      <c r="D22" s="1528">
        <v>818.75</v>
      </c>
      <c r="E22" s="84">
        <v>756436</v>
      </c>
      <c r="F22" s="84">
        <v>974.83333333333337</v>
      </c>
      <c r="G22" s="84">
        <v>900738</v>
      </c>
    </row>
    <row r="23" spans="1:7" ht="15" x14ac:dyDescent="0.25">
      <c r="A23" s="22"/>
      <c r="B23" s="187"/>
      <c r="C23" s="181" t="s">
        <v>18</v>
      </c>
      <c r="D23" s="1530">
        <v>3993.5833333333335</v>
      </c>
      <c r="E23" s="146">
        <v>8627783</v>
      </c>
      <c r="F23" s="146">
        <v>4670.0833333333339</v>
      </c>
      <c r="G23" s="146">
        <v>8738377</v>
      </c>
    </row>
    <row r="24" spans="1:7" ht="24" customHeight="1" x14ac:dyDescent="0.25">
      <c r="A24" s="22"/>
      <c r="B24" s="184" t="s">
        <v>199</v>
      </c>
      <c r="C24" s="108" t="s">
        <v>192</v>
      </c>
      <c r="D24" s="1528">
        <v>619.58333333333337</v>
      </c>
      <c r="E24" s="84">
        <v>1202373.297</v>
      </c>
      <c r="F24" s="84">
        <v>52.833333333333336</v>
      </c>
      <c r="G24" s="84">
        <v>91246.511999999988</v>
      </c>
    </row>
    <row r="25" spans="1:7" ht="14.25" customHeight="1" x14ac:dyDescent="0.2">
      <c r="A25" s="22"/>
      <c r="B25" s="186"/>
      <c r="C25" s="108" t="s">
        <v>193</v>
      </c>
      <c r="D25" s="1528">
        <v>231.58333333333334</v>
      </c>
      <c r="E25" s="84">
        <v>686380.2209999999</v>
      </c>
      <c r="F25" s="84">
        <v>14.666666666666666</v>
      </c>
      <c r="G25" s="84">
        <v>47846.54800000001</v>
      </c>
    </row>
    <row r="26" spans="1:7" ht="14.25" x14ac:dyDescent="0.2">
      <c r="A26" s="22"/>
      <c r="B26" s="108"/>
      <c r="C26" s="108" t="s">
        <v>194</v>
      </c>
      <c r="D26" s="1528">
        <v>51.833333333333336</v>
      </c>
      <c r="E26" s="84">
        <v>200342.55900000001</v>
      </c>
      <c r="F26" s="84">
        <v>1.3333333333333333</v>
      </c>
      <c r="G26" s="84">
        <v>2425.7889999999998</v>
      </c>
    </row>
    <row r="27" spans="1:7" ht="14.25" x14ac:dyDescent="0.2">
      <c r="A27" s="22"/>
      <c r="B27" s="108"/>
      <c r="C27" s="108" t="s">
        <v>195</v>
      </c>
      <c r="D27" s="1528">
        <v>1</v>
      </c>
      <c r="E27" s="84">
        <v>1264.6070000000002</v>
      </c>
      <c r="F27" s="84">
        <v>1092.0833333333333</v>
      </c>
      <c r="G27" s="84">
        <v>2181306.9169999999</v>
      </c>
    </row>
    <row r="28" spans="1:7" ht="14.25" x14ac:dyDescent="0.2">
      <c r="A28" s="22"/>
      <c r="B28" s="108"/>
      <c r="C28" s="108" t="s">
        <v>196</v>
      </c>
      <c r="D28" s="1528">
        <v>0</v>
      </c>
      <c r="E28" s="84">
        <v>0</v>
      </c>
      <c r="F28" s="84">
        <v>134.58333333333334</v>
      </c>
      <c r="G28" s="84">
        <v>144351.28</v>
      </c>
    </row>
    <row r="29" spans="1:7" ht="14.25" x14ac:dyDescent="0.2">
      <c r="A29" s="22"/>
      <c r="B29" s="108"/>
      <c r="C29" s="108" t="s">
        <v>197</v>
      </c>
      <c r="D29" s="1528">
        <v>310.25</v>
      </c>
      <c r="E29" s="84">
        <v>262904.88300000003</v>
      </c>
      <c r="F29" s="84">
        <v>280.33333333333331</v>
      </c>
      <c r="G29" s="84">
        <v>227195.826</v>
      </c>
    </row>
    <row r="30" spans="1:7" ht="15" x14ac:dyDescent="0.2">
      <c r="A30" s="22"/>
      <c r="B30" s="193"/>
      <c r="C30" s="194" t="s">
        <v>18</v>
      </c>
      <c r="D30" s="1531">
        <v>1214.25</v>
      </c>
      <c r="E30" s="195">
        <v>2353265.5670000003</v>
      </c>
      <c r="F30" s="195">
        <v>1575.833333333333</v>
      </c>
      <c r="G30" s="195">
        <v>2694372.872</v>
      </c>
    </row>
    <row r="31" spans="1:7" ht="24" customHeight="1" x14ac:dyDescent="0.25">
      <c r="A31" s="22"/>
      <c r="B31" s="184" t="s">
        <v>704</v>
      </c>
      <c r="C31" s="108" t="s">
        <v>192</v>
      </c>
      <c r="D31" s="1528">
        <v>5646.5</v>
      </c>
      <c r="E31" s="185">
        <v>11533217.005999999</v>
      </c>
      <c r="F31" s="185">
        <v>613</v>
      </c>
      <c r="G31" s="185">
        <v>1247585.9509999999</v>
      </c>
    </row>
    <row r="32" spans="1:7" ht="14.25" x14ac:dyDescent="0.2">
      <c r="A32" s="22"/>
      <c r="B32" s="108"/>
      <c r="C32" s="108" t="s">
        <v>193</v>
      </c>
      <c r="D32" s="1528">
        <v>1831.9166666666667</v>
      </c>
      <c r="E32" s="185">
        <v>6230314.2240000004</v>
      </c>
      <c r="F32" s="185">
        <v>175.33333333333334</v>
      </c>
      <c r="G32" s="185">
        <v>691822.59800000011</v>
      </c>
    </row>
    <row r="33" spans="1:8" ht="14.25" x14ac:dyDescent="0.2">
      <c r="A33" s="22"/>
      <c r="B33" s="108"/>
      <c r="C33" s="108" t="s">
        <v>194</v>
      </c>
      <c r="D33" s="1528">
        <v>459.66666666666669</v>
      </c>
      <c r="E33" s="185">
        <v>2232201.2609999999</v>
      </c>
      <c r="F33" s="185">
        <v>35.333333333333336</v>
      </c>
      <c r="G33" s="185">
        <v>186997.356</v>
      </c>
    </row>
    <row r="34" spans="1:8" ht="14.25" x14ac:dyDescent="0.2">
      <c r="A34" s="22"/>
      <c r="B34" s="108"/>
      <c r="C34" s="108" t="s">
        <v>195</v>
      </c>
      <c r="D34" s="1528">
        <v>3.4166666666666665</v>
      </c>
      <c r="E34" s="185">
        <v>8441.2250000000004</v>
      </c>
      <c r="F34" s="185">
        <v>7025.583333333333</v>
      </c>
      <c r="G34" s="185">
        <v>14836757.408000002</v>
      </c>
    </row>
    <row r="35" spans="1:8" ht="14.25" x14ac:dyDescent="0.2">
      <c r="A35" s="22"/>
      <c r="B35" s="108"/>
      <c r="C35" s="108" t="s">
        <v>196</v>
      </c>
      <c r="D35" s="1528">
        <v>8.3333333333333329E-2</v>
      </c>
      <c r="E35" s="185">
        <v>141</v>
      </c>
      <c r="F35" s="185">
        <v>1028.0833333333333</v>
      </c>
      <c r="G35" s="185">
        <v>1180433.6260000002</v>
      </c>
    </row>
    <row r="36" spans="1:8" ht="14.25" x14ac:dyDescent="0.2">
      <c r="A36" s="22"/>
      <c r="B36" s="108"/>
      <c r="C36" s="108" t="s">
        <v>197</v>
      </c>
      <c r="D36" s="1528">
        <v>1867.5</v>
      </c>
      <c r="E36" s="185">
        <v>1712238.2039999999</v>
      </c>
      <c r="F36" s="185">
        <v>2057.0833333333335</v>
      </c>
      <c r="G36" s="185">
        <v>1904981.6690000002</v>
      </c>
    </row>
    <row r="37" spans="1:8" ht="15" x14ac:dyDescent="0.25">
      <c r="A37" s="22"/>
      <c r="B37" s="187"/>
      <c r="C37" s="181" t="s">
        <v>18</v>
      </c>
      <c r="D37" s="146">
        <v>9809.0833333333339</v>
      </c>
      <c r="E37" s="146">
        <v>21716552.920000002</v>
      </c>
      <c r="F37" s="146">
        <v>10934.416666666668</v>
      </c>
      <c r="G37" s="146">
        <v>20048578.608000003</v>
      </c>
    </row>
    <row r="38" spans="1:8" ht="24" customHeight="1" x14ac:dyDescent="0.25">
      <c r="A38" s="22"/>
      <c r="B38" s="184" t="s">
        <v>703</v>
      </c>
      <c r="C38" s="108" t="s">
        <v>192</v>
      </c>
      <c r="D38" s="580">
        <v>3081.1666666666665</v>
      </c>
      <c r="E38" s="185">
        <v>7275085.2980000665</v>
      </c>
      <c r="F38" s="185">
        <v>195.16666666666666</v>
      </c>
      <c r="G38" s="185">
        <v>331099.04999999976</v>
      </c>
    </row>
    <row r="39" spans="1:8" ht="16.5" x14ac:dyDescent="0.2">
      <c r="A39" s="22"/>
      <c r="B39" s="108"/>
      <c r="C39" s="108" t="s">
        <v>200</v>
      </c>
      <c r="D39" s="580">
        <v>1223.25</v>
      </c>
      <c r="E39" s="185">
        <v>4329408.1770000029</v>
      </c>
      <c r="F39" s="185">
        <v>98.833333333333329</v>
      </c>
      <c r="G39" s="185">
        <v>280482.79699999996</v>
      </c>
    </row>
    <row r="40" spans="1:8" ht="14.25" x14ac:dyDescent="0.2">
      <c r="A40" s="22"/>
      <c r="B40" s="108"/>
      <c r="C40" s="108" t="s">
        <v>194</v>
      </c>
      <c r="D40" s="580">
        <v>124.41666666666667</v>
      </c>
      <c r="E40" s="185">
        <v>318926.40099999995</v>
      </c>
      <c r="F40" s="185">
        <v>12.833333333333334</v>
      </c>
      <c r="G40" s="185">
        <v>33210.324000000001</v>
      </c>
    </row>
    <row r="41" spans="1:8" ht="14.25" x14ac:dyDescent="0.2">
      <c r="A41" s="22"/>
      <c r="B41" s="108"/>
      <c r="C41" s="108" t="s">
        <v>195</v>
      </c>
      <c r="D41" s="580">
        <v>2</v>
      </c>
      <c r="E41" s="185">
        <v>2012.4090000000001</v>
      </c>
      <c r="F41" s="185">
        <v>4920.833333333333</v>
      </c>
      <c r="G41" s="185">
        <v>7204410.9849999771</v>
      </c>
    </row>
    <row r="42" spans="1:8" ht="14.25" x14ac:dyDescent="0.2">
      <c r="A42" s="22"/>
      <c r="B42" s="108"/>
      <c r="C42" s="108" t="s">
        <v>196</v>
      </c>
      <c r="D42" s="580">
        <v>0</v>
      </c>
      <c r="E42" s="185">
        <v>0</v>
      </c>
      <c r="F42" s="185">
        <v>210.5</v>
      </c>
      <c r="G42" s="185">
        <v>191675.09800000003</v>
      </c>
    </row>
    <row r="43" spans="1:8" ht="15.75" customHeight="1" x14ac:dyDescent="0.2">
      <c r="A43" s="22"/>
      <c r="B43" s="108"/>
      <c r="C43" s="108" t="s">
        <v>197</v>
      </c>
      <c r="D43" s="580">
        <v>702.16666666666663</v>
      </c>
      <c r="E43" s="185">
        <v>373829.70499999996</v>
      </c>
      <c r="F43" s="185">
        <v>768</v>
      </c>
      <c r="G43" s="185">
        <v>436809.1390000002</v>
      </c>
    </row>
    <row r="44" spans="1:8" ht="16.5" x14ac:dyDescent="0.2">
      <c r="A44" s="22"/>
      <c r="B44" s="108"/>
      <c r="C44" s="108" t="s">
        <v>826</v>
      </c>
      <c r="D44" s="580">
        <v>73.166666666666671</v>
      </c>
      <c r="E44" s="185">
        <v>83035.199000000008</v>
      </c>
      <c r="F44" s="185">
        <v>267.66666666666669</v>
      </c>
      <c r="G44" s="185">
        <v>272026.27400000003</v>
      </c>
    </row>
    <row r="45" spans="1:8" ht="15" x14ac:dyDescent="0.25">
      <c r="A45" s="22"/>
      <c r="B45" s="187"/>
      <c r="C45" s="181" t="s">
        <v>18</v>
      </c>
      <c r="D45" s="581">
        <v>5206.166666666667</v>
      </c>
      <c r="E45" s="146">
        <v>12382297.189000068</v>
      </c>
      <c r="F45" s="146">
        <v>6473.833333333333</v>
      </c>
      <c r="G45" s="146">
        <v>8749713.6669999771</v>
      </c>
    </row>
    <row r="46" spans="1:8" ht="24" customHeight="1" x14ac:dyDescent="0.25">
      <c r="A46" s="22"/>
      <c r="B46" s="184" t="s">
        <v>9</v>
      </c>
      <c r="C46" s="108" t="s">
        <v>192</v>
      </c>
      <c r="D46" s="580">
        <v>8727.6666666666661</v>
      </c>
      <c r="E46" s="185">
        <v>18808302.304000068</v>
      </c>
      <c r="F46" s="185">
        <v>808.16666666666663</v>
      </c>
      <c r="G46" s="185">
        <v>1578685.0009999995</v>
      </c>
      <c r="H46" s="52"/>
    </row>
    <row r="47" spans="1:8" ht="16.5" x14ac:dyDescent="0.2">
      <c r="A47" s="22"/>
      <c r="B47" s="108"/>
      <c r="C47" s="108" t="s">
        <v>200</v>
      </c>
      <c r="D47" s="580">
        <v>3055.1666666666665</v>
      </c>
      <c r="E47" s="185">
        <v>10559722.401000001</v>
      </c>
      <c r="F47" s="185">
        <v>274.16666666666669</v>
      </c>
      <c r="G47" s="185">
        <v>972305.39500000002</v>
      </c>
      <c r="H47" s="52"/>
    </row>
    <row r="48" spans="1:8" ht="14.25" x14ac:dyDescent="0.2">
      <c r="A48" s="22"/>
      <c r="B48" s="108"/>
      <c r="C48" s="108" t="s">
        <v>194</v>
      </c>
      <c r="D48" s="580">
        <v>584.08333333333337</v>
      </c>
      <c r="E48" s="185">
        <v>2551127.662</v>
      </c>
      <c r="F48" s="185">
        <v>48.166666666666664</v>
      </c>
      <c r="G48" s="185">
        <v>220207.68</v>
      </c>
      <c r="H48" s="52"/>
    </row>
    <row r="49" spans="1:8" ht="14.25" x14ac:dyDescent="0.2">
      <c r="A49" s="22"/>
      <c r="B49" s="108"/>
      <c r="C49" s="108" t="s">
        <v>195</v>
      </c>
      <c r="D49" s="580">
        <v>5.416666666666667</v>
      </c>
      <c r="E49" s="185">
        <v>10453.634</v>
      </c>
      <c r="F49" s="185">
        <v>11946.416666666666</v>
      </c>
      <c r="G49" s="185">
        <v>22041168.392999977</v>
      </c>
      <c r="H49" s="52"/>
    </row>
    <row r="50" spans="1:8" ht="14.25" x14ac:dyDescent="0.2">
      <c r="A50" s="22"/>
      <c r="B50" s="108"/>
      <c r="C50" s="108" t="s">
        <v>196</v>
      </c>
      <c r="D50" s="580">
        <v>8.3333333333333329E-2</v>
      </c>
      <c r="E50" s="185">
        <v>141</v>
      </c>
      <c r="F50" s="185">
        <v>1238.5833333333333</v>
      </c>
      <c r="G50" s="185">
        <v>1372108.7240000002</v>
      </c>
      <c r="H50" s="52"/>
    </row>
    <row r="51" spans="1:8" ht="14.25" x14ac:dyDescent="0.2">
      <c r="A51" s="22"/>
      <c r="B51" s="108"/>
      <c r="C51" s="108" t="s">
        <v>197</v>
      </c>
      <c r="D51" s="580">
        <v>2569.6666666666665</v>
      </c>
      <c r="E51" s="185">
        <v>2086067.909</v>
      </c>
      <c r="F51" s="185">
        <v>2825.0833333333335</v>
      </c>
      <c r="G51" s="185">
        <v>2341790.8080000007</v>
      </c>
      <c r="H51" s="52"/>
    </row>
    <row r="52" spans="1:8" ht="16.5" x14ac:dyDescent="0.2">
      <c r="A52" s="22"/>
      <c r="B52" s="108"/>
      <c r="C52" s="108" t="s">
        <v>826</v>
      </c>
      <c r="D52" s="580">
        <v>73.166666666666671</v>
      </c>
      <c r="E52" s="185">
        <v>83035.199000000008</v>
      </c>
      <c r="F52" s="185">
        <v>267.66666666666669</v>
      </c>
      <c r="G52" s="185">
        <v>272026.27400000003</v>
      </c>
      <c r="H52" s="52"/>
    </row>
    <row r="53" spans="1:8" ht="15" x14ac:dyDescent="0.25">
      <c r="A53" s="22"/>
      <c r="B53" s="187"/>
      <c r="C53" s="181" t="s">
        <v>18</v>
      </c>
      <c r="D53" s="581">
        <v>15015.249999999998</v>
      </c>
      <c r="E53" s="146">
        <v>34098850.109000072</v>
      </c>
      <c r="F53" s="146">
        <v>17408.25</v>
      </c>
      <c r="G53" s="146">
        <v>28798292.27499998</v>
      </c>
      <c r="H53" s="52"/>
    </row>
    <row r="54" spans="1:8" ht="16.5" customHeight="1" x14ac:dyDescent="0.2">
      <c r="A54" s="22"/>
      <c r="B54" s="27" t="s">
        <v>201</v>
      </c>
    </row>
    <row r="55" spans="1:8" x14ac:dyDescent="0.2">
      <c r="B55" s="27" t="s">
        <v>827</v>
      </c>
      <c r="F55" s="28"/>
    </row>
  </sheetData>
  <mergeCells count="8">
    <mergeCell ref="B3:G3"/>
    <mergeCell ref="B4:G4"/>
    <mergeCell ref="B5:G5"/>
    <mergeCell ref="B6:G6"/>
    <mergeCell ref="B8:B9"/>
    <mergeCell ref="C8:C9"/>
    <mergeCell ref="D8:E8"/>
    <mergeCell ref="F8:G8"/>
  </mergeCells>
  <hyperlinks>
    <hyperlink ref="H4" location="'Indice Total '!A61" display="Volver"/>
  </hyperlinks>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J63"/>
  <sheetViews>
    <sheetView showGridLines="0" zoomScaleNormal="100" workbookViewId="0"/>
  </sheetViews>
  <sheetFormatPr baseColWidth="10" defaultRowHeight="12.75" x14ac:dyDescent="0.2"/>
  <cols>
    <col min="1" max="1" width="22.7109375" style="22" customWidth="1"/>
    <col min="2" max="2" width="32" style="22" bestFit="1" customWidth="1"/>
    <col min="3" max="3" width="42.7109375" style="22" customWidth="1"/>
    <col min="4" max="4" width="13" style="22" customWidth="1"/>
    <col min="5" max="5" width="12.42578125" style="22" customWidth="1"/>
    <col min="6" max="10" width="11.42578125" style="22"/>
    <col min="11" max="11" width="12.28515625" style="22" customWidth="1"/>
    <col min="12" max="16384" width="11.42578125" style="22"/>
  </cols>
  <sheetData>
    <row r="3" spans="2:9" ht="34.5" customHeight="1" x14ac:dyDescent="0.25">
      <c r="B3" s="1599" t="s">
        <v>735</v>
      </c>
      <c r="C3" s="1599"/>
      <c r="D3" s="1599"/>
      <c r="E3" s="1599"/>
      <c r="F3" s="1599"/>
      <c r="G3" s="1599"/>
      <c r="H3" s="1599"/>
      <c r="I3" s="1"/>
    </row>
    <row r="4" spans="2:9" ht="36.75" customHeight="1" x14ac:dyDescent="0.25">
      <c r="B4" s="1604" t="s">
        <v>202</v>
      </c>
      <c r="C4" s="1663"/>
      <c r="D4" s="1663"/>
      <c r="E4" s="1663"/>
      <c r="F4" s="1663"/>
      <c r="G4" s="1663"/>
      <c r="H4" s="1663"/>
      <c r="I4" s="1" t="s">
        <v>2</v>
      </c>
    </row>
    <row r="5" spans="2:9" ht="15.75" customHeight="1" thickBot="1" x14ac:dyDescent="0.3">
      <c r="B5" s="1604" t="s">
        <v>763</v>
      </c>
      <c r="C5" s="1672"/>
      <c r="D5" s="1672"/>
      <c r="E5" s="1672"/>
      <c r="F5" s="1672"/>
      <c r="G5" s="1672"/>
      <c r="H5" s="1672"/>
      <c r="I5" s="1002"/>
    </row>
    <row r="6" spans="2:9" ht="15" x14ac:dyDescent="0.2">
      <c r="B6" s="432"/>
      <c r="C6" s="432"/>
      <c r="D6" s="432"/>
      <c r="E6" s="432"/>
      <c r="F6" s="433"/>
      <c r="G6" s="433"/>
      <c r="H6" s="433"/>
    </row>
    <row r="7" spans="2:9" ht="24.75" customHeight="1" x14ac:dyDescent="0.2">
      <c r="B7" s="1007" t="s">
        <v>168</v>
      </c>
      <c r="C7" s="132" t="s">
        <v>203</v>
      </c>
      <c r="D7" s="132">
        <v>2011</v>
      </c>
      <c r="E7" s="132">
        <v>2012</v>
      </c>
      <c r="F7" s="132">
        <v>2013</v>
      </c>
      <c r="G7" s="132">
        <v>2014</v>
      </c>
      <c r="H7" s="132">
        <v>2015</v>
      </c>
    </row>
    <row r="8" spans="2:9" ht="26.25" customHeight="1" x14ac:dyDescent="0.25">
      <c r="B8" s="81" t="s">
        <v>204</v>
      </c>
      <c r="C8" s="108" t="s">
        <v>192</v>
      </c>
      <c r="D8" s="108">
        <v>219</v>
      </c>
      <c r="E8" s="108">
        <v>217</v>
      </c>
      <c r="F8" s="108">
        <v>179</v>
      </c>
      <c r="G8" s="108">
        <v>166</v>
      </c>
      <c r="H8" s="108">
        <v>139</v>
      </c>
      <c r="I8" s="584"/>
    </row>
    <row r="9" spans="2:9" ht="14.25" x14ac:dyDescent="0.2">
      <c r="B9" s="108"/>
      <c r="C9" s="108" t="s">
        <v>193</v>
      </c>
      <c r="D9" s="108">
        <v>63</v>
      </c>
      <c r="E9" s="108">
        <v>75</v>
      </c>
      <c r="F9" s="108">
        <v>116</v>
      </c>
      <c r="G9" s="108">
        <v>126</v>
      </c>
      <c r="H9" s="108">
        <v>123</v>
      </c>
      <c r="I9" s="584"/>
    </row>
    <row r="10" spans="2:9" ht="14.25" x14ac:dyDescent="0.2">
      <c r="B10" s="108"/>
      <c r="C10" s="108" t="s">
        <v>194</v>
      </c>
      <c r="D10" s="108">
        <v>12</v>
      </c>
      <c r="E10" s="108">
        <v>9</v>
      </c>
      <c r="F10" s="108">
        <v>7</v>
      </c>
      <c r="G10" s="108">
        <v>7</v>
      </c>
      <c r="H10" s="108">
        <v>6</v>
      </c>
      <c r="I10" s="584"/>
    </row>
    <row r="11" spans="2:9" ht="14.25" x14ac:dyDescent="0.2">
      <c r="B11" s="108"/>
      <c r="C11" s="108" t="s">
        <v>195</v>
      </c>
      <c r="D11" s="108">
        <v>114</v>
      </c>
      <c r="E11" s="108">
        <v>133</v>
      </c>
      <c r="F11" s="108">
        <v>94</v>
      </c>
      <c r="G11" s="108">
        <v>84</v>
      </c>
      <c r="H11" s="108">
        <v>59</v>
      </c>
      <c r="I11" s="584"/>
    </row>
    <row r="12" spans="2:9" ht="14.25" x14ac:dyDescent="0.2">
      <c r="B12" s="108"/>
      <c r="C12" s="108" t="s">
        <v>196</v>
      </c>
      <c r="D12" s="108"/>
      <c r="E12" s="108"/>
      <c r="F12" s="108"/>
      <c r="G12" s="108">
        <v>24</v>
      </c>
      <c r="H12" s="108">
        <v>12</v>
      </c>
      <c r="I12" s="584"/>
    </row>
    <row r="13" spans="2:9" ht="14.25" x14ac:dyDescent="0.2">
      <c r="B13" s="108"/>
      <c r="C13" s="108" t="s">
        <v>197</v>
      </c>
      <c r="D13" s="108">
        <v>147</v>
      </c>
      <c r="E13" s="108">
        <v>167</v>
      </c>
      <c r="F13" s="108">
        <v>100</v>
      </c>
      <c r="G13" s="108">
        <v>128</v>
      </c>
      <c r="H13" s="108">
        <v>112</v>
      </c>
      <c r="I13" s="584"/>
    </row>
    <row r="14" spans="2:9" ht="15" x14ac:dyDescent="0.25">
      <c r="B14" s="181"/>
      <c r="C14" s="181" t="s">
        <v>18</v>
      </c>
      <c r="D14" s="146">
        <v>555</v>
      </c>
      <c r="E14" s="146">
        <v>601</v>
      </c>
      <c r="F14" s="146">
        <v>496</v>
      </c>
      <c r="G14" s="146">
        <v>535</v>
      </c>
      <c r="H14" s="146">
        <v>451</v>
      </c>
      <c r="I14" s="584"/>
    </row>
    <row r="15" spans="2:9" ht="24.75" customHeight="1" x14ac:dyDescent="0.25">
      <c r="B15" s="81" t="s">
        <v>205</v>
      </c>
      <c r="C15" s="108" t="s">
        <v>192</v>
      </c>
      <c r="D15" s="108">
        <v>118</v>
      </c>
      <c r="E15" s="108">
        <v>112</v>
      </c>
      <c r="F15" s="108">
        <v>163</v>
      </c>
      <c r="G15" s="108">
        <v>156</v>
      </c>
      <c r="H15" s="108">
        <v>262</v>
      </c>
      <c r="I15" s="584"/>
    </row>
    <row r="16" spans="2:9" ht="14.25" x14ac:dyDescent="0.2">
      <c r="B16" s="108"/>
      <c r="C16" s="108" t="s">
        <v>193</v>
      </c>
      <c r="D16" s="108">
        <v>77</v>
      </c>
      <c r="E16" s="108">
        <v>50</v>
      </c>
      <c r="F16" s="108">
        <v>112</v>
      </c>
      <c r="G16" s="108">
        <v>90</v>
      </c>
      <c r="H16" s="108">
        <v>105</v>
      </c>
      <c r="I16" s="584"/>
    </row>
    <row r="17" spans="2:10" ht="14.25" x14ac:dyDescent="0.2">
      <c r="B17" s="108"/>
      <c r="C17" s="108" t="s">
        <v>194</v>
      </c>
      <c r="D17" s="108">
        <v>12</v>
      </c>
      <c r="E17" s="108">
        <v>7</v>
      </c>
      <c r="F17" s="108">
        <v>15</v>
      </c>
      <c r="G17" s="108">
        <v>8</v>
      </c>
      <c r="H17" s="108">
        <v>15</v>
      </c>
      <c r="I17" s="584"/>
    </row>
    <row r="18" spans="2:10" ht="14.25" x14ac:dyDescent="0.2">
      <c r="B18" s="108"/>
      <c r="C18" s="108" t="s">
        <v>195</v>
      </c>
      <c r="D18" s="108">
        <v>108</v>
      </c>
      <c r="E18" s="108">
        <v>136</v>
      </c>
      <c r="F18" s="108">
        <v>135</v>
      </c>
      <c r="G18" s="108">
        <v>132</v>
      </c>
      <c r="H18" s="108">
        <v>108</v>
      </c>
      <c r="I18" s="584"/>
    </row>
    <row r="19" spans="2:10" ht="14.25" x14ac:dyDescent="0.2">
      <c r="B19" s="108"/>
      <c r="C19" s="108" t="s">
        <v>196</v>
      </c>
      <c r="D19" s="108"/>
      <c r="E19" s="108"/>
      <c r="F19" s="108"/>
      <c r="G19" s="108">
        <v>50</v>
      </c>
      <c r="H19" s="108">
        <v>39</v>
      </c>
      <c r="I19" s="584"/>
    </row>
    <row r="20" spans="2:10" ht="14.25" x14ac:dyDescent="0.2">
      <c r="B20" s="108"/>
      <c r="C20" s="108" t="s">
        <v>197</v>
      </c>
      <c r="D20" s="108">
        <v>118</v>
      </c>
      <c r="E20" s="108">
        <v>192</v>
      </c>
      <c r="F20" s="108">
        <v>166</v>
      </c>
      <c r="G20" s="108">
        <v>245</v>
      </c>
      <c r="H20" s="108">
        <v>208</v>
      </c>
      <c r="I20" s="584"/>
    </row>
    <row r="21" spans="2:10" ht="15" x14ac:dyDescent="0.25">
      <c r="B21" s="181"/>
      <c r="C21" s="181" t="s">
        <v>18</v>
      </c>
      <c r="D21" s="146">
        <v>433</v>
      </c>
      <c r="E21" s="146">
        <v>497</v>
      </c>
      <c r="F21" s="146">
        <v>591</v>
      </c>
      <c r="G21" s="146">
        <v>681</v>
      </c>
      <c r="H21" s="146">
        <v>737</v>
      </c>
      <c r="I21" s="584"/>
      <c r="J21" s="28"/>
    </row>
    <row r="22" spans="2:10" ht="25.5" customHeight="1" x14ac:dyDescent="0.25">
      <c r="B22" s="81" t="s">
        <v>206</v>
      </c>
      <c r="C22" s="108" t="s">
        <v>192</v>
      </c>
      <c r="D22" s="108">
        <v>43</v>
      </c>
      <c r="E22" s="108">
        <v>52</v>
      </c>
      <c r="F22" s="108">
        <v>36</v>
      </c>
      <c r="G22" s="108">
        <v>33</v>
      </c>
      <c r="H22" s="108">
        <v>33</v>
      </c>
      <c r="I22" s="584"/>
    </row>
    <row r="23" spans="2:10" ht="14.25" x14ac:dyDescent="0.2">
      <c r="B23" s="108"/>
      <c r="C23" s="108" t="s">
        <v>193</v>
      </c>
      <c r="D23" s="108">
        <v>16</v>
      </c>
      <c r="E23" s="108">
        <v>22</v>
      </c>
      <c r="F23" s="108">
        <v>13</v>
      </c>
      <c r="G23" s="108">
        <v>26</v>
      </c>
      <c r="H23" s="108">
        <v>28</v>
      </c>
      <c r="I23" s="584"/>
    </row>
    <row r="24" spans="2:10" ht="14.25" x14ac:dyDescent="0.2">
      <c r="B24" s="108"/>
      <c r="C24" s="108" t="s">
        <v>194</v>
      </c>
      <c r="D24" s="108">
        <v>2</v>
      </c>
      <c r="E24" s="108">
        <v>2</v>
      </c>
      <c r="F24" s="108">
        <v>6</v>
      </c>
      <c r="G24" s="108">
        <v>3</v>
      </c>
      <c r="H24" s="108">
        <v>2</v>
      </c>
      <c r="I24" s="584"/>
    </row>
    <row r="25" spans="2:10" ht="14.25" x14ac:dyDescent="0.2">
      <c r="B25" s="108"/>
      <c r="C25" s="108" t="s">
        <v>195</v>
      </c>
      <c r="D25" s="108">
        <v>38</v>
      </c>
      <c r="E25" s="108">
        <v>42</v>
      </c>
      <c r="F25" s="108">
        <v>36</v>
      </c>
      <c r="G25" s="108">
        <v>35</v>
      </c>
      <c r="H25" s="108">
        <v>27</v>
      </c>
      <c r="I25" s="584"/>
    </row>
    <row r="26" spans="2:10" ht="14.25" x14ac:dyDescent="0.2">
      <c r="B26" s="108"/>
      <c r="C26" s="108" t="s">
        <v>196</v>
      </c>
      <c r="D26" s="108"/>
      <c r="E26" s="108"/>
      <c r="F26" s="108"/>
      <c r="G26" s="108">
        <v>6</v>
      </c>
      <c r="H26" s="108">
        <v>5</v>
      </c>
      <c r="I26" s="584"/>
    </row>
    <row r="27" spans="2:10" ht="14.25" x14ac:dyDescent="0.2">
      <c r="B27" s="108"/>
      <c r="C27" s="108" t="s">
        <v>197</v>
      </c>
      <c r="D27" s="108">
        <v>53</v>
      </c>
      <c r="E27" s="108">
        <v>54</v>
      </c>
      <c r="F27" s="108">
        <v>42</v>
      </c>
      <c r="G27" s="108">
        <v>65</v>
      </c>
      <c r="H27" s="108">
        <v>39</v>
      </c>
      <c r="I27" s="584"/>
    </row>
    <row r="28" spans="2:10" ht="15" x14ac:dyDescent="0.25">
      <c r="B28" s="181"/>
      <c r="C28" s="181" t="s">
        <v>18</v>
      </c>
      <c r="D28" s="146">
        <v>152</v>
      </c>
      <c r="E28" s="146">
        <v>172</v>
      </c>
      <c r="F28" s="146">
        <v>133</v>
      </c>
      <c r="G28" s="146">
        <v>168</v>
      </c>
      <c r="H28" s="146">
        <v>134</v>
      </c>
    </row>
    <row r="29" spans="2:10" ht="24.75" customHeight="1" x14ac:dyDescent="0.25">
      <c r="B29" s="81" t="s">
        <v>706</v>
      </c>
      <c r="C29" s="108" t="s">
        <v>192</v>
      </c>
      <c r="D29" s="107">
        <v>380</v>
      </c>
      <c r="E29" s="107">
        <v>381</v>
      </c>
      <c r="F29" s="107">
        <v>378</v>
      </c>
      <c r="G29" s="107">
        <v>355</v>
      </c>
      <c r="H29" s="107">
        <v>434</v>
      </c>
      <c r="J29" s="83"/>
    </row>
    <row r="30" spans="2:10" ht="15" x14ac:dyDescent="0.25">
      <c r="B30" s="81"/>
      <c r="C30" s="108" t="s">
        <v>193</v>
      </c>
      <c r="D30" s="107">
        <v>156</v>
      </c>
      <c r="E30" s="107">
        <v>147</v>
      </c>
      <c r="F30" s="107">
        <v>241</v>
      </c>
      <c r="G30" s="107">
        <v>242</v>
      </c>
      <c r="H30" s="107">
        <v>256</v>
      </c>
      <c r="J30" s="83"/>
    </row>
    <row r="31" spans="2:10" ht="15" x14ac:dyDescent="0.25">
      <c r="B31" s="81"/>
      <c r="C31" s="108" t="s">
        <v>194</v>
      </c>
      <c r="D31" s="107">
        <v>26</v>
      </c>
      <c r="E31" s="107">
        <v>18</v>
      </c>
      <c r="F31" s="107">
        <v>28</v>
      </c>
      <c r="G31" s="107">
        <v>18</v>
      </c>
      <c r="H31" s="107">
        <v>23</v>
      </c>
      <c r="J31" s="83"/>
    </row>
    <row r="32" spans="2:10" ht="15" x14ac:dyDescent="0.25">
      <c r="B32" s="81"/>
      <c r="C32" s="108" t="s">
        <v>195</v>
      </c>
      <c r="D32" s="107">
        <v>260</v>
      </c>
      <c r="E32" s="107">
        <v>311</v>
      </c>
      <c r="F32" s="107">
        <v>265</v>
      </c>
      <c r="G32" s="107">
        <v>251</v>
      </c>
      <c r="H32" s="107">
        <v>194</v>
      </c>
      <c r="J32" s="83"/>
    </row>
    <row r="33" spans="2:10" ht="15" x14ac:dyDescent="0.25">
      <c r="B33" s="81"/>
      <c r="C33" s="108" t="s">
        <v>196</v>
      </c>
      <c r="D33" s="107"/>
      <c r="E33" s="107"/>
      <c r="F33" s="107"/>
      <c r="G33" s="107">
        <v>80</v>
      </c>
      <c r="H33" s="107">
        <v>56</v>
      </c>
      <c r="J33" s="83"/>
    </row>
    <row r="34" spans="2:10" ht="15" x14ac:dyDescent="0.25">
      <c r="B34" s="81"/>
      <c r="C34" s="108" t="s">
        <v>197</v>
      </c>
      <c r="D34" s="107">
        <v>318</v>
      </c>
      <c r="E34" s="107">
        <v>413</v>
      </c>
      <c r="F34" s="107">
        <v>308</v>
      </c>
      <c r="G34" s="107">
        <v>438</v>
      </c>
      <c r="H34" s="107">
        <v>359</v>
      </c>
      <c r="J34" s="83"/>
    </row>
    <row r="35" spans="2:10" ht="15" x14ac:dyDescent="0.25">
      <c r="B35" s="181"/>
      <c r="C35" s="181" t="s">
        <v>18</v>
      </c>
      <c r="D35" s="146">
        <v>1140</v>
      </c>
      <c r="E35" s="146">
        <v>1270</v>
      </c>
      <c r="F35" s="146">
        <v>1220</v>
      </c>
      <c r="G35" s="146">
        <v>1384</v>
      </c>
      <c r="H35" s="146">
        <v>1322</v>
      </c>
      <c r="J35" s="83"/>
    </row>
    <row r="36" spans="2:10" ht="22.5" customHeight="1" x14ac:dyDescent="0.25">
      <c r="B36" s="81" t="s">
        <v>207</v>
      </c>
      <c r="C36" s="108" t="s">
        <v>192</v>
      </c>
      <c r="D36" s="84">
        <v>101</v>
      </c>
      <c r="E36" s="84">
        <v>76</v>
      </c>
      <c r="F36" s="84">
        <v>93</v>
      </c>
      <c r="G36" s="84">
        <v>121</v>
      </c>
      <c r="H36" s="67">
        <v>0</v>
      </c>
    </row>
    <row r="37" spans="2:10" ht="14.25" x14ac:dyDescent="0.2">
      <c r="B37" s="108"/>
      <c r="C37" s="108" t="s">
        <v>193</v>
      </c>
      <c r="D37" s="84">
        <v>41</v>
      </c>
      <c r="E37" s="84">
        <v>33</v>
      </c>
      <c r="F37" s="84">
        <v>34</v>
      </c>
      <c r="G37" s="84">
        <v>45</v>
      </c>
      <c r="H37" s="67">
        <v>0</v>
      </c>
    </row>
    <row r="38" spans="2:10" ht="14.25" x14ac:dyDescent="0.2">
      <c r="B38" s="108"/>
      <c r="C38" s="108" t="s">
        <v>194</v>
      </c>
      <c r="D38" s="84">
        <v>10</v>
      </c>
      <c r="E38" s="84">
        <v>10</v>
      </c>
      <c r="F38" s="84">
        <v>9</v>
      </c>
      <c r="G38" s="84">
        <v>4</v>
      </c>
      <c r="H38" s="67">
        <v>0</v>
      </c>
    </row>
    <row r="39" spans="2:10" ht="14.25" x14ac:dyDescent="0.2">
      <c r="B39" s="108"/>
      <c r="C39" s="108" t="s">
        <v>195</v>
      </c>
      <c r="D39" s="84">
        <v>76</v>
      </c>
      <c r="E39" s="84">
        <v>77</v>
      </c>
      <c r="F39" s="84">
        <v>55</v>
      </c>
      <c r="G39" s="84">
        <v>47</v>
      </c>
      <c r="H39" s="67">
        <v>0</v>
      </c>
    </row>
    <row r="40" spans="2:10" ht="14.25" x14ac:dyDescent="0.2">
      <c r="B40" s="108"/>
      <c r="C40" s="108" t="s">
        <v>196</v>
      </c>
      <c r="D40" s="84">
        <v>0</v>
      </c>
      <c r="E40" s="84">
        <v>0</v>
      </c>
      <c r="F40" s="84">
        <v>0</v>
      </c>
      <c r="G40" s="84">
        <v>0</v>
      </c>
      <c r="H40" s="67">
        <v>0</v>
      </c>
    </row>
    <row r="41" spans="2:10" ht="14.25" x14ac:dyDescent="0.2">
      <c r="B41" s="108"/>
      <c r="C41" s="108" t="s">
        <v>197</v>
      </c>
      <c r="D41" s="84">
        <v>95</v>
      </c>
      <c r="E41" s="84">
        <v>82</v>
      </c>
      <c r="F41" s="84">
        <v>51</v>
      </c>
      <c r="G41" s="84">
        <v>53</v>
      </c>
      <c r="H41" s="67">
        <v>0</v>
      </c>
    </row>
    <row r="42" spans="2:10" ht="15" x14ac:dyDescent="0.25">
      <c r="B42" s="181"/>
      <c r="C42" s="181" t="s">
        <v>18</v>
      </c>
      <c r="D42" s="146">
        <v>323</v>
      </c>
      <c r="E42" s="146">
        <v>278</v>
      </c>
      <c r="F42" s="146">
        <v>242</v>
      </c>
      <c r="G42" s="146">
        <v>270</v>
      </c>
      <c r="H42" s="146"/>
    </row>
    <row r="43" spans="2:10" ht="26.25" customHeight="1" x14ac:dyDescent="0.25">
      <c r="B43" s="184" t="s">
        <v>208</v>
      </c>
      <c r="C43" s="108" t="s">
        <v>192</v>
      </c>
      <c r="D43" s="84">
        <v>96</v>
      </c>
      <c r="E43" s="84">
        <v>57</v>
      </c>
      <c r="F43" s="84">
        <v>71</v>
      </c>
      <c r="G43" s="84">
        <v>56</v>
      </c>
      <c r="H43" s="84">
        <v>144</v>
      </c>
    </row>
    <row r="44" spans="2:10" ht="14.25" x14ac:dyDescent="0.2">
      <c r="B44" s="108"/>
      <c r="C44" s="108" t="s">
        <v>193</v>
      </c>
      <c r="D44" s="84">
        <v>22</v>
      </c>
      <c r="E44" s="84">
        <v>27</v>
      </c>
      <c r="F44" s="84">
        <v>20</v>
      </c>
      <c r="G44" s="84">
        <v>24</v>
      </c>
      <c r="H44" s="84">
        <v>71</v>
      </c>
    </row>
    <row r="45" spans="2:10" ht="14.25" x14ac:dyDescent="0.2">
      <c r="B45" s="108"/>
      <c r="C45" s="108" t="s">
        <v>194</v>
      </c>
      <c r="D45" s="84">
        <v>11</v>
      </c>
      <c r="E45" s="84">
        <v>1</v>
      </c>
      <c r="F45" s="84">
        <v>8</v>
      </c>
      <c r="G45" s="84">
        <v>3</v>
      </c>
      <c r="H45" s="84">
        <v>12</v>
      </c>
    </row>
    <row r="46" spans="2:10" ht="14.25" x14ac:dyDescent="0.2">
      <c r="B46" s="108"/>
      <c r="C46" s="108" t="s">
        <v>195</v>
      </c>
      <c r="D46" s="84">
        <v>59</v>
      </c>
      <c r="E46" s="84">
        <v>43</v>
      </c>
      <c r="F46" s="84">
        <v>46</v>
      </c>
      <c r="G46" s="84">
        <v>44</v>
      </c>
      <c r="H46" s="84">
        <v>69</v>
      </c>
    </row>
    <row r="47" spans="2:10" ht="14.25" x14ac:dyDescent="0.2">
      <c r="B47" s="108"/>
      <c r="C47" s="108" t="s">
        <v>196</v>
      </c>
      <c r="D47" s="84"/>
      <c r="E47" s="84"/>
      <c r="F47" s="84"/>
      <c r="G47" s="84"/>
      <c r="H47" s="84">
        <v>8</v>
      </c>
    </row>
    <row r="48" spans="2:10" ht="14.25" x14ac:dyDescent="0.2">
      <c r="B48" s="108"/>
      <c r="C48" s="108" t="s">
        <v>197</v>
      </c>
      <c r="D48" s="84">
        <v>81</v>
      </c>
      <c r="E48" s="84">
        <v>68</v>
      </c>
      <c r="F48" s="84">
        <v>67</v>
      </c>
      <c r="G48" s="84">
        <v>65</v>
      </c>
      <c r="H48" s="84">
        <v>101</v>
      </c>
    </row>
    <row r="49" spans="2:9" ht="15" x14ac:dyDescent="0.25">
      <c r="B49" s="181"/>
      <c r="C49" s="181" t="s">
        <v>18</v>
      </c>
      <c r="D49" s="146">
        <v>269</v>
      </c>
      <c r="E49" s="146">
        <v>196</v>
      </c>
      <c r="F49" s="146">
        <v>212</v>
      </c>
      <c r="G49" s="146">
        <v>192</v>
      </c>
      <c r="H49" s="146">
        <v>405</v>
      </c>
    </row>
    <row r="50" spans="2:9" ht="23.25" customHeight="1" x14ac:dyDescent="0.25">
      <c r="B50" s="81" t="s">
        <v>705</v>
      </c>
      <c r="C50" s="108" t="s">
        <v>192</v>
      </c>
      <c r="D50" s="107">
        <v>197</v>
      </c>
      <c r="E50" s="107">
        <v>133</v>
      </c>
      <c r="F50" s="107">
        <v>164</v>
      </c>
      <c r="G50" s="107">
        <v>177</v>
      </c>
      <c r="H50" s="107">
        <v>144</v>
      </c>
    </row>
    <row r="51" spans="2:9" ht="15" x14ac:dyDescent="0.25">
      <c r="B51" s="108"/>
      <c r="C51" s="108" t="s">
        <v>193</v>
      </c>
      <c r="D51" s="107">
        <v>63</v>
      </c>
      <c r="E51" s="107">
        <v>60</v>
      </c>
      <c r="F51" s="107">
        <v>54</v>
      </c>
      <c r="G51" s="107">
        <v>69</v>
      </c>
      <c r="H51" s="107">
        <v>71</v>
      </c>
    </row>
    <row r="52" spans="2:9" ht="15" x14ac:dyDescent="0.25">
      <c r="B52" s="108"/>
      <c r="C52" s="108" t="s">
        <v>194</v>
      </c>
      <c r="D52" s="107">
        <v>21</v>
      </c>
      <c r="E52" s="107">
        <v>11</v>
      </c>
      <c r="F52" s="107">
        <v>17</v>
      </c>
      <c r="G52" s="107">
        <v>7</v>
      </c>
      <c r="H52" s="107">
        <v>12</v>
      </c>
    </row>
    <row r="53" spans="2:9" ht="15" x14ac:dyDescent="0.25">
      <c r="B53" s="108"/>
      <c r="C53" s="108" t="s">
        <v>195</v>
      </c>
      <c r="D53" s="107">
        <v>135</v>
      </c>
      <c r="E53" s="107">
        <v>120</v>
      </c>
      <c r="F53" s="107">
        <v>101</v>
      </c>
      <c r="G53" s="107">
        <v>91</v>
      </c>
      <c r="H53" s="107">
        <v>69</v>
      </c>
    </row>
    <row r="54" spans="2:9" ht="15" x14ac:dyDescent="0.25">
      <c r="B54" s="108"/>
      <c r="C54" s="108" t="s">
        <v>196</v>
      </c>
      <c r="D54" s="107"/>
      <c r="E54" s="107"/>
      <c r="F54" s="107"/>
      <c r="G54" s="107">
        <v>0</v>
      </c>
      <c r="H54" s="107">
        <v>8</v>
      </c>
    </row>
    <row r="55" spans="2:9" ht="15" x14ac:dyDescent="0.25">
      <c r="B55" s="108"/>
      <c r="C55" s="108" t="s">
        <v>197</v>
      </c>
      <c r="D55" s="107">
        <v>176</v>
      </c>
      <c r="E55" s="107">
        <v>150</v>
      </c>
      <c r="F55" s="107">
        <v>118</v>
      </c>
      <c r="G55" s="107">
        <v>118</v>
      </c>
      <c r="H55" s="107">
        <v>101</v>
      </c>
    </row>
    <row r="56" spans="2:9" ht="15" x14ac:dyDescent="0.25">
      <c r="B56" s="181"/>
      <c r="C56" s="181" t="s">
        <v>18</v>
      </c>
      <c r="D56" s="146">
        <v>592</v>
      </c>
      <c r="E56" s="146">
        <v>474</v>
      </c>
      <c r="F56" s="146">
        <v>454</v>
      </c>
      <c r="G56" s="146">
        <v>462</v>
      </c>
      <c r="H56" s="146">
        <v>405</v>
      </c>
      <c r="I56" s="28"/>
    </row>
    <row r="57" spans="2:9" ht="24.75" customHeight="1" x14ac:dyDescent="0.25">
      <c r="B57" s="184" t="s">
        <v>9</v>
      </c>
      <c r="C57" s="81" t="s">
        <v>192</v>
      </c>
      <c r="D57" s="107">
        <v>577</v>
      </c>
      <c r="E57" s="107">
        <v>514</v>
      </c>
      <c r="F57" s="107">
        <v>542</v>
      </c>
      <c r="G57" s="107">
        <v>532</v>
      </c>
      <c r="H57" s="107">
        <f>+H29+H50</f>
        <v>578</v>
      </c>
    </row>
    <row r="58" spans="2:9" ht="15" x14ac:dyDescent="0.25">
      <c r="B58" s="108"/>
      <c r="C58" s="81" t="s">
        <v>193</v>
      </c>
      <c r="D58" s="107">
        <v>219</v>
      </c>
      <c r="E58" s="107">
        <v>207</v>
      </c>
      <c r="F58" s="107">
        <v>295</v>
      </c>
      <c r="G58" s="107">
        <v>311</v>
      </c>
      <c r="H58" s="107">
        <f t="shared" ref="H58:H63" si="0">+H30+H51</f>
        <v>327</v>
      </c>
    </row>
    <row r="59" spans="2:9" ht="15" x14ac:dyDescent="0.25">
      <c r="B59" s="108"/>
      <c r="C59" s="81" t="s">
        <v>194</v>
      </c>
      <c r="D59" s="107">
        <v>47</v>
      </c>
      <c r="E59" s="107">
        <v>29</v>
      </c>
      <c r="F59" s="107">
        <v>45</v>
      </c>
      <c r="G59" s="107">
        <v>25</v>
      </c>
      <c r="H59" s="107">
        <f t="shared" si="0"/>
        <v>35</v>
      </c>
    </row>
    <row r="60" spans="2:9" ht="15" x14ac:dyDescent="0.25">
      <c r="B60" s="108"/>
      <c r="C60" s="81" t="s">
        <v>195</v>
      </c>
      <c r="D60" s="107">
        <v>395</v>
      </c>
      <c r="E60" s="107">
        <v>431</v>
      </c>
      <c r="F60" s="107">
        <v>366</v>
      </c>
      <c r="G60" s="107">
        <v>342</v>
      </c>
      <c r="H60" s="107">
        <f t="shared" si="0"/>
        <v>263</v>
      </c>
    </row>
    <row r="61" spans="2:9" ht="15" x14ac:dyDescent="0.25">
      <c r="B61" s="108"/>
      <c r="C61" s="81" t="s">
        <v>196</v>
      </c>
      <c r="D61" s="107"/>
      <c r="E61" s="107"/>
      <c r="F61" s="107"/>
      <c r="G61" s="107">
        <v>80</v>
      </c>
      <c r="H61" s="107">
        <f t="shared" si="0"/>
        <v>64</v>
      </c>
    </row>
    <row r="62" spans="2:9" ht="15" x14ac:dyDescent="0.25">
      <c r="B62" s="108"/>
      <c r="C62" s="81" t="s">
        <v>197</v>
      </c>
      <c r="D62" s="107">
        <v>494</v>
      </c>
      <c r="E62" s="107">
        <v>563</v>
      </c>
      <c r="F62" s="107">
        <v>426</v>
      </c>
      <c r="G62" s="107">
        <v>556</v>
      </c>
      <c r="H62" s="107">
        <f t="shared" si="0"/>
        <v>460</v>
      </c>
    </row>
    <row r="63" spans="2:9" ht="15" x14ac:dyDescent="0.25">
      <c r="B63" s="181"/>
      <c r="C63" s="181" t="s">
        <v>18</v>
      </c>
      <c r="D63" s="146">
        <v>1732</v>
      </c>
      <c r="E63" s="146">
        <v>1744</v>
      </c>
      <c r="F63" s="146">
        <v>1674</v>
      </c>
      <c r="G63" s="146">
        <v>1846</v>
      </c>
      <c r="H63" s="146">
        <f t="shared" si="0"/>
        <v>1727</v>
      </c>
    </row>
  </sheetData>
  <mergeCells count="3">
    <mergeCell ref="B3:H3"/>
    <mergeCell ref="B4:H4"/>
    <mergeCell ref="B5:H5"/>
  </mergeCells>
  <hyperlinks>
    <hyperlink ref="I4" location="'Indice Total '!A61" display="Volver"/>
  </hyperlinks>
  <pageMargins left="0.9055118110236221" right="0.9055118110236221" top="0.74803149606299213" bottom="0.35433070866141736" header="0.31496062992125984" footer="0.31496062992125984"/>
  <pageSetup scale="77"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J56"/>
  <sheetViews>
    <sheetView showGridLines="0" workbookViewId="0"/>
  </sheetViews>
  <sheetFormatPr baseColWidth="10" defaultColWidth="11.42578125" defaultRowHeight="15" x14ac:dyDescent="0.2"/>
  <cols>
    <col min="1" max="1" width="22.7109375" style="1000" customWidth="1"/>
    <col min="2" max="2" width="6.28515625" style="1000" customWidth="1"/>
    <col min="3" max="3" width="2" style="1000" customWidth="1"/>
    <col min="4" max="4" width="13.28515625" style="1000" customWidth="1"/>
    <col min="5" max="5" width="22" style="1000" bestFit="1" customWidth="1"/>
    <col min="6" max="6" width="3.7109375" style="1000" customWidth="1"/>
    <col min="7" max="7" width="26.42578125" style="1000" customWidth="1"/>
    <col min="8" max="8" width="27.42578125" style="1000" customWidth="1"/>
    <col min="9" max="9" width="10.140625" style="1000" customWidth="1"/>
    <col min="10" max="10" width="11.42578125" style="1000"/>
    <col min="11" max="11" width="12.28515625" style="1000" customWidth="1"/>
    <col min="12" max="257" width="11.42578125" style="1000"/>
    <col min="258" max="258" width="6.28515625" style="1000" customWidth="1"/>
    <col min="259" max="259" width="2" style="1000" customWidth="1"/>
    <col min="260" max="260" width="13.28515625" style="1000" customWidth="1"/>
    <col min="261" max="261" width="22" style="1000" bestFit="1" customWidth="1"/>
    <col min="262" max="262" width="3.7109375" style="1000" customWidth="1"/>
    <col min="263" max="263" width="26.42578125" style="1000" customWidth="1"/>
    <col min="264" max="264" width="27.42578125" style="1000" customWidth="1"/>
    <col min="265" max="265" width="4.28515625" style="1000" customWidth="1"/>
    <col min="266" max="513" width="11.42578125" style="1000"/>
    <col min="514" max="514" width="6.28515625" style="1000" customWidth="1"/>
    <col min="515" max="515" width="2" style="1000" customWidth="1"/>
    <col min="516" max="516" width="13.28515625" style="1000" customWidth="1"/>
    <col min="517" max="517" width="22" style="1000" bestFit="1" customWidth="1"/>
    <col min="518" max="518" width="3.7109375" style="1000" customWidth="1"/>
    <col min="519" max="519" width="26.42578125" style="1000" customWidth="1"/>
    <col min="520" max="520" width="27.42578125" style="1000" customWidth="1"/>
    <col min="521" max="521" width="4.28515625" style="1000" customWidth="1"/>
    <col min="522" max="769" width="11.42578125" style="1000"/>
    <col min="770" max="770" width="6.28515625" style="1000" customWidth="1"/>
    <col min="771" max="771" width="2" style="1000" customWidth="1"/>
    <col min="772" max="772" width="13.28515625" style="1000" customWidth="1"/>
    <col min="773" max="773" width="22" style="1000" bestFit="1" customWidth="1"/>
    <col min="774" max="774" width="3.7109375" style="1000" customWidth="1"/>
    <col min="775" max="775" width="26.42578125" style="1000" customWidth="1"/>
    <col min="776" max="776" width="27.42578125" style="1000" customWidth="1"/>
    <col min="777" max="777" width="4.28515625" style="1000" customWidth="1"/>
    <col min="778" max="1025" width="11.42578125" style="1000"/>
    <col min="1026" max="1026" width="6.28515625" style="1000" customWidth="1"/>
    <col min="1027" max="1027" width="2" style="1000" customWidth="1"/>
    <col min="1028" max="1028" width="13.28515625" style="1000" customWidth="1"/>
    <col min="1029" max="1029" width="22" style="1000" bestFit="1" customWidth="1"/>
    <col min="1030" max="1030" width="3.7109375" style="1000" customWidth="1"/>
    <col min="1031" max="1031" width="26.42578125" style="1000" customWidth="1"/>
    <col min="1032" max="1032" width="27.42578125" style="1000" customWidth="1"/>
    <col min="1033" max="1033" width="4.28515625" style="1000" customWidth="1"/>
    <col min="1034" max="1281" width="11.42578125" style="1000"/>
    <col min="1282" max="1282" width="6.28515625" style="1000" customWidth="1"/>
    <col min="1283" max="1283" width="2" style="1000" customWidth="1"/>
    <col min="1284" max="1284" width="13.28515625" style="1000" customWidth="1"/>
    <col min="1285" max="1285" width="22" style="1000" bestFit="1" customWidth="1"/>
    <col min="1286" max="1286" width="3.7109375" style="1000" customWidth="1"/>
    <col min="1287" max="1287" width="26.42578125" style="1000" customWidth="1"/>
    <col min="1288" max="1288" width="27.42578125" style="1000" customWidth="1"/>
    <col min="1289" max="1289" width="4.28515625" style="1000" customWidth="1"/>
    <col min="1290" max="1537" width="11.42578125" style="1000"/>
    <col min="1538" max="1538" width="6.28515625" style="1000" customWidth="1"/>
    <col min="1539" max="1539" width="2" style="1000" customWidth="1"/>
    <col min="1540" max="1540" width="13.28515625" style="1000" customWidth="1"/>
    <col min="1541" max="1541" width="22" style="1000" bestFit="1" customWidth="1"/>
    <col min="1542" max="1542" width="3.7109375" style="1000" customWidth="1"/>
    <col min="1543" max="1543" width="26.42578125" style="1000" customWidth="1"/>
    <col min="1544" max="1544" width="27.42578125" style="1000" customWidth="1"/>
    <col min="1545" max="1545" width="4.28515625" style="1000" customWidth="1"/>
    <col min="1546" max="1793" width="11.42578125" style="1000"/>
    <col min="1794" max="1794" width="6.28515625" style="1000" customWidth="1"/>
    <col min="1795" max="1795" width="2" style="1000" customWidth="1"/>
    <col min="1796" max="1796" width="13.28515625" style="1000" customWidth="1"/>
    <col min="1797" max="1797" width="22" style="1000" bestFit="1" customWidth="1"/>
    <col min="1798" max="1798" width="3.7109375" style="1000" customWidth="1"/>
    <col min="1799" max="1799" width="26.42578125" style="1000" customWidth="1"/>
    <col min="1800" max="1800" width="27.42578125" style="1000" customWidth="1"/>
    <col min="1801" max="1801" width="4.28515625" style="1000" customWidth="1"/>
    <col min="1802" max="2049" width="11.42578125" style="1000"/>
    <col min="2050" max="2050" width="6.28515625" style="1000" customWidth="1"/>
    <col min="2051" max="2051" width="2" style="1000" customWidth="1"/>
    <col min="2052" max="2052" width="13.28515625" style="1000" customWidth="1"/>
    <col min="2053" max="2053" width="22" style="1000" bestFit="1" customWidth="1"/>
    <col min="2054" max="2054" width="3.7109375" style="1000" customWidth="1"/>
    <col min="2055" max="2055" width="26.42578125" style="1000" customWidth="1"/>
    <col min="2056" max="2056" width="27.42578125" style="1000" customWidth="1"/>
    <col min="2057" max="2057" width="4.28515625" style="1000" customWidth="1"/>
    <col min="2058" max="2305" width="11.42578125" style="1000"/>
    <col min="2306" max="2306" width="6.28515625" style="1000" customWidth="1"/>
    <col min="2307" max="2307" width="2" style="1000" customWidth="1"/>
    <col min="2308" max="2308" width="13.28515625" style="1000" customWidth="1"/>
    <col min="2309" max="2309" width="22" style="1000" bestFit="1" customWidth="1"/>
    <col min="2310" max="2310" width="3.7109375" style="1000" customWidth="1"/>
    <col min="2311" max="2311" width="26.42578125" style="1000" customWidth="1"/>
    <col min="2312" max="2312" width="27.42578125" style="1000" customWidth="1"/>
    <col min="2313" max="2313" width="4.28515625" style="1000" customWidth="1"/>
    <col min="2314" max="2561" width="11.42578125" style="1000"/>
    <col min="2562" max="2562" width="6.28515625" style="1000" customWidth="1"/>
    <col min="2563" max="2563" width="2" style="1000" customWidth="1"/>
    <col min="2564" max="2564" width="13.28515625" style="1000" customWidth="1"/>
    <col min="2565" max="2565" width="22" style="1000" bestFit="1" customWidth="1"/>
    <col min="2566" max="2566" width="3.7109375" style="1000" customWidth="1"/>
    <col min="2567" max="2567" width="26.42578125" style="1000" customWidth="1"/>
    <col min="2568" max="2568" width="27.42578125" style="1000" customWidth="1"/>
    <col min="2569" max="2569" width="4.28515625" style="1000" customWidth="1"/>
    <col min="2570" max="2817" width="11.42578125" style="1000"/>
    <col min="2818" max="2818" width="6.28515625" style="1000" customWidth="1"/>
    <col min="2819" max="2819" width="2" style="1000" customWidth="1"/>
    <col min="2820" max="2820" width="13.28515625" style="1000" customWidth="1"/>
    <col min="2821" max="2821" width="22" style="1000" bestFit="1" customWidth="1"/>
    <col min="2822" max="2822" width="3.7109375" style="1000" customWidth="1"/>
    <col min="2823" max="2823" width="26.42578125" style="1000" customWidth="1"/>
    <col min="2824" max="2824" width="27.42578125" style="1000" customWidth="1"/>
    <col min="2825" max="2825" width="4.28515625" style="1000" customWidth="1"/>
    <col min="2826" max="3073" width="11.42578125" style="1000"/>
    <col min="3074" max="3074" width="6.28515625" style="1000" customWidth="1"/>
    <col min="3075" max="3075" width="2" style="1000" customWidth="1"/>
    <col min="3076" max="3076" width="13.28515625" style="1000" customWidth="1"/>
    <col min="3077" max="3077" width="22" style="1000" bestFit="1" customWidth="1"/>
    <col min="3078" max="3078" width="3.7109375" style="1000" customWidth="1"/>
    <col min="3079" max="3079" width="26.42578125" style="1000" customWidth="1"/>
    <col min="3080" max="3080" width="27.42578125" style="1000" customWidth="1"/>
    <col min="3081" max="3081" width="4.28515625" style="1000" customWidth="1"/>
    <col min="3082" max="3329" width="11.42578125" style="1000"/>
    <col min="3330" max="3330" width="6.28515625" style="1000" customWidth="1"/>
    <col min="3331" max="3331" width="2" style="1000" customWidth="1"/>
    <col min="3332" max="3332" width="13.28515625" style="1000" customWidth="1"/>
    <col min="3333" max="3333" width="22" style="1000" bestFit="1" customWidth="1"/>
    <col min="3334" max="3334" width="3.7109375" style="1000" customWidth="1"/>
    <col min="3335" max="3335" width="26.42578125" style="1000" customWidth="1"/>
    <col min="3336" max="3336" width="27.42578125" style="1000" customWidth="1"/>
    <col min="3337" max="3337" width="4.28515625" style="1000" customWidth="1"/>
    <col min="3338" max="3585" width="11.42578125" style="1000"/>
    <col min="3586" max="3586" width="6.28515625" style="1000" customWidth="1"/>
    <col min="3587" max="3587" width="2" style="1000" customWidth="1"/>
    <col min="3588" max="3588" width="13.28515625" style="1000" customWidth="1"/>
    <col min="3589" max="3589" width="22" style="1000" bestFit="1" customWidth="1"/>
    <col min="3590" max="3590" width="3.7109375" style="1000" customWidth="1"/>
    <col min="3591" max="3591" width="26.42578125" style="1000" customWidth="1"/>
    <col min="3592" max="3592" width="27.42578125" style="1000" customWidth="1"/>
    <col min="3593" max="3593" width="4.28515625" style="1000" customWidth="1"/>
    <col min="3594" max="3841" width="11.42578125" style="1000"/>
    <col min="3842" max="3842" width="6.28515625" style="1000" customWidth="1"/>
    <col min="3843" max="3843" width="2" style="1000" customWidth="1"/>
    <col min="3844" max="3844" width="13.28515625" style="1000" customWidth="1"/>
    <col min="3845" max="3845" width="22" style="1000" bestFit="1" customWidth="1"/>
    <col min="3846" max="3846" width="3.7109375" style="1000" customWidth="1"/>
    <col min="3847" max="3847" width="26.42578125" style="1000" customWidth="1"/>
    <col min="3848" max="3848" width="27.42578125" style="1000" customWidth="1"/>
    <col min="3849" max="3849" width="4.28515625" style="1000" customWidth="1"/>
    <col min="3850" max="4097" width="11.42578125" style="1000"/>
    <col min="4098" max="4098" width="6.28515625" style="1000" customWidth="1"/>
    <col min="4099" max="4099" width="2" style="1000" customWidth="1"/>
    <col min="4100" max="4100" width="13.28515625" style="1000" customWidth="1"/>
    <col min="4101" max="4101" width="22" style="1000" bestFit="1" customWidth="1"/>
    <col min="4102" max="4102" width="3.7109375" style="1000" customWidth="1"/>
    <col min="4103" max="4103" width="26.42578125" style="1000" customWidth="1"/>
    <col min="4104" max="4104" width="27.42578125" style="1000" customWidth="1"/>
    <col min="4105" max="4105" width="4.28515625" style="1000" customWidth="1"/>
    <col min="4106" max="4353" width="11.42578125" style="1000"/>
    <col min="4354" max="4354" width="6.28515625" style="1000" customWidth="1"/>
    <col min="4355" max="4355" width="2" style="1000" customWidth="1"/>
    <col min="4356" max="4356" width="13.28515625" style="1000" customWidth="1"/>
    <col min="4357" max="4357" width="22" style="1000" bestFit="1" customWidth="1"/>
    <col min="4358" max="4358" width="3.7109375" style="1000" customWidth="1"/>
    <col min="4359" max="4359" width="26.42578125" style="1000" customWidth="1"/>
    <col min="4360" max="4360" width="27.42578125" style="1000" customWidth="1"/>
    <col min="4361" max="4361" width="4.28515625" style="1000" customWidth="1"/>
    <col min="4362" max="4609" width="11.42578125" style="1000"/>
    <col min="4610" max="4610" width="6.28515625" style="1000" customWidth="1"/>
    <col min="4611" max="4611" width="2" style="1000" customWidth="1"/>
    <col min="4612" max="4612" width="13.28515625" style="1000" customWidth="1"/>
    <col min="4613" max="4613" width="22" style="1000" bestFit="1" customWidth="1"/>
    <col min="4614" max="4614" width="3.7109375" style="1000" customWidth="1"/>
    <col min="4615" max="4615" width="26.42578125" style="1000" customWidth="1"/>
    <col min="4616" max="4616" width="27.42578125" style="1000" customWidth="1"/>
    <col min="4617" max="4617" width="4.28515625" style="1000" customWidth="1"/>
    <col min="4618" max="4865" width="11.42578125" style="1000"/>
    <col min="4866" max="4866" width="6.28515625" style="1000" customWidth="1"/>
    <col min="4867" max="4867" width="2" style="1000" customWidth="1"/>
    <col min="4868" max="4868" width="13.28515625" style="1000" customWidth="1"/>
    <col min="4869" max="4869" width="22" style="1000" bestFit="1" customWidth="1"/>
    <col min="4870" max="4870" width="3.7109375" style="1000" customWidth="1"/>
    <col min="4871" max="4871" width="26.42578125" style="1000" customWidth="1"/>
    <col min="4872" max="4872" width="27.42578125" style="1000" customWidth="1"/>
    <col min="4873" max="4873" width="4.28515625" style="1000" customWidth="1"/>
    <col min="4874" max="5121" width="11.42578125" style="1000"/>
    <col min="5122" max="5122" width="6.28515625" style="1000" customWidth="1"/>
    <col min="5123" max="5123" width="2" style="1000" customWidth="1"/>
    <col min="5124" max="5124" width="13.28515625" style="1000" customWidth="1"/>
    <col min="5125" max="5125" width="22" style="1000" bestFit="1" customWidth="1"/>
    <col min="5126" max="5126" width="3.7109375" style="1000" customWidth="1"/>
    <col min="5127" max="5127" width="26.42578125" style="1000" customWidth="1"/>
    <col min="5128" max="5128" width="27.42578125" style="1000" customWidth="1"/>
    <col min="5129" max="5129" width="4.28515625" style="1000" customWidth="1"/>
    <col min="5130" max="5377" width="11.42578125" style="1000"/>
    <col min="5378" max="5378" width="6.28515625" style="1000" customWidth="1"/>
    <col min="5379" max="5379" width="2" style="1000" customWidth="1"/>
    <col min="5380" max="5380" width="13.28515625" style="1000" customWidth="1"/>
    <col min="5381" max="5381" width="22" style="1000" bestFit="1" customWidth="1"/>
    <col min="5382" max="5382" width="3.7109375" style="1000" customWidth="1"/>
    <col min="5383" max="5383" width="26.42578125" style="1000" customWidth="1"/>
    <col min="5384" max="5384" width="27.42578125" style="1000" customWidth="1"/>
    <col min="5385" max="5385" width="4.28515625" style="1000" customWidth="1"/>
    <col min="5386" max="5633" width="11.42578125" style="1000"/>
    <col min="5634" max="5634" width="6.28515625" style="1000" customWidth="1"/>
    <col min="5635" max="5635" width="2" style="1000" customWidth="1"/>
    <col min="5636" max="5636" width="13.28515625" style="1000" customWidth="1"/>
    <col min="5637" max="5637" width="22" style="1000" bestFit="1" customWidth="1"/>
    <col min="5638" max="5638" width="3.7109375" style="1000" customWidth="1"/>
    <col min="5639" max="5639" width="26.42578125" style="1000" customWidth="1"/>
    <col min="5640" max="5640" width="27.42578125" style="1000" customWidth="1"/>
    <col min="5641" max="5641" width="4.28515625" style="1000" customWidth="1"/>
    <col min="5642" max="5889" width="11.42578125" style="1000"/>
    <col min="5890" max="5890" width="6.28515625" style="1000" customWidth="1"/>
    <col min="5891" max="5891" width="2" style="1000" customWidth="1"/>
    <col min="5892" max="5892" width="13.28515625" style="1000" customWidth="1"/>
    <col min="5893" max="5893" width="22" style="1000" bestFit="1" customWidth="1"/>
    <col min="5894" max="5894" width="3.7109375" style="1000" customWidth="1"/>
    <col min="5895" max="5895" width="26.42578125" style="1000" customWidth="1"/>
    <col min="5896" max="5896" width="27.42578125" style="1000" customWidth="1"/>
    <col min="5897" max="5897" width="4.28515625" style="1000" customWidth="1"/>
    <col min="5898" max="6145" width="11.42578125" style="1000"/>
    <col min="6146" max="6146" width="6.28515625" style="1000" customWidth="1"/>
    <col min="6147" max="6147" width="2" style="1000" customWidth="1"/>
    <col min="6148" max="6148" width="13.28515625" style="1000" customWidth="1"/>
    <col min="6149" max="6149" width="22" style="1000" bestFit="1" customWidth="1"/>
    <col min="6150" max="6150" width="3.7109375" style="1000" customWidth="1"/>
    <col min="6151" max="6151" width="26.42578125" style="1000" customWidth="1"/>
    <col min="6152" max="6152" width="27.42578125" style="1000" customWidth="1"/>
    <col min="6153" max="6153" width="4.28515625" style="1000" customWidth="1"/>
    <col min="6154" max="6401" width="11.42578125" style="1000"/>
    <col min="6402" max="6402" width="6.28515625" style="1000" customWidth="1"/>
    <col min="6403" max="6403" width="2" style="1000" customWidth="1"/>
    <col min="6404" max="6404" width="13.28515625" style="1000" customWidth="1"/>
    <col min="6405" max="6405" width="22" style="1000" bestFit="1" customWidth="1"/>
    <col min="6406" max="6406" width="3.7109375" style="1000" customWidth="1"/>
    <col min="6407" max="6407" width="26.42578125" style="1000" customWidth="1"/>
    <col min="6408" max="6408" width="27.42578125" style="1000" customWidth="1"/>
    <col min="6409" max="6409" width="4.28515625" style="1000" customWidth="1"/>
    <col min="6410" max="6657" width="11.42578125" style="1000"/>
    <col min="6658" max="6658" width="6.28515625" style="1000" customWidth="1"/>
    <col min="6659" max="6659" width="2" style="1000" customWidth="1"/>
    <col min="6660" max="6660" width="13.28515625" style="1000" customWidth="1"/>
    <col min="6661" max="6661" width="22" style="1000" bestFit="1" customWidth="1"/>
    <col min="6662" max="6662" width="3.7109375" style="1000" customWidth="1"/>
    <col min="6663" max="6663" width="26.42578125" style="1000" customWidth="1"/>
    <col min="6664" max="6664" width="27.42578125" style="1000" customWidth="1"/>
    <col min="6665" max="6665" width="4.28515625" style="1000" customWidth="1"/>
    <col min="6666" max="6913" width="11.42578125" style="1000"/>
    <col min="6914" max="6914" width="6.28515625" style="1000" customWidth="1"/>
    <col min="6915" max="6915" width="2" style="1000" customWidth="1"/>
    <col min="6916" max="6916" width="13.28515625" style="1000" customWidth="1"/>
    <col min="6917" max="6917" width="22" style="1000" bestFit="1" customWidth="1"/>
    <col min="6918" max="6918" width="3.7109375" style="1000" customWidth="1"/>
    <col min="6919" max="6919" width="26.42578125" style="1000" customWidth="1"/>
    <col min="6920" max="6920" width="27.42578125" style="1000" customWidth="1"/>
    <col min="6921" max="6921" width="4.28515625" style="1000" customWidth="1"/>
    <col min="6922" max="7169" width="11.42578125" style="1000"/>
    <col min="7170" max="7170" width="6.28515625" style="1000" customWidth="1"/>
    <col min="7171" max="7171" width="2" style="1000" customWidth="1"/>
    <col min="7172" max="7172" width="13.28515625" style="1000" customWidth="1"/>
    <col min="7173" max="7173" width="22" style="1000" bestFit="1" customWidth="1"/>
    <col min="7174" max="7174" width="3.7109375" style="1000" customWidth="1"/>
    <col min="7175" max="7175" width="26.42578125" style="1000" customWidth="1"/>
    <col min="7176" max="7176" width="27.42578125" style="1000" customWidth="1"/>
    <col min="7177" max="7177" width="4.28515625" style="1000" customWidth="1"/>
    <col min="7178" max="7425" width="11.42578125" style="1000"/>
    <col min="7426" max="7426" width="6.28515625" style="1000" customWidth="1"/>
    <col min="7427" max="7427" width="2" style="1000" customWidth="1"/>
    <col min="7428" max="7428" width="13.28515625" style="1000" customWidth="1"/>
    <col min="7429" max="7429" width="22" style="1000" bestFit="1" customWidth="1"/>
    <col min="7430" max="7430" width="3.7109375" style="1000" customWidth="1"/>
    <col min="7431" max="7431" width="26.42578125" style="1000" customWidth="1"/>
    <col min="7432" max="7432" width="27.42578125" style="1000" customWidth="1"/>
    <col min="7433" max="7433" width="4.28515625" style="1000" customWidth="1"/>
    <col min="7434" max="7681" width="11.42578125" style="1000"/>
    <col min="7682" max="7682" width="6.28515625" style="1000" customWidth="1"/>
    <col min="7683" max="7683" width="2" style="1000" customWidth="1"/>
    <col min="7684" max="7684" width="13.28515625" style="1000" customWidth="1"/>
    <col min="7685" max="7685" width="22" style="1000" bestFit="1" customWidth="1"/>
    <col min="7686" max="7686" width="3.7109375" style="1000" customWidth="1"/>
    <col min="7687" max="7687" width="26.42578125" style="1000" customWidth="1"/>
    <col min="7688" max="7688" width="27.42578125" style="1000" customWidth="1"/>
    <col min="7689" max="7689" width="4.28515625" style="1000" customWidth="1"/>
    <col min="7690" max="7937" width="11.42578125" style="1000"/>
    <col min="7938" max="7938" width="6.28515625" style="1000" customWidth="1"/>
    <col min="7939" max="7939" width="2" style="1000" customWidth="1"/>
    <col min="7940" max="7940" width="13.28515625" style="1000" customWidth="1"/>
    <col min="7941" max="7941" width="22" style="1000" bestFit="1" customWidth="1"/>
    <col min="7942" max="7942" width="3.7109375" style="1000" customWidth="1"/>
    <col min="7943" max="7943" width="26.42578125" style="1000" customWidth="1"/>
    <col min="7944" max="7944" width="27.42578125" style="1000" customWidth="1"/>
    <col min="7945" max="7945" width="4.28515625" style="1000" customWidth="1"/>
    <col min="7946" max="8193" width="11.42578125" style="1000"/>
    <col min="8194" max="8194" width="6.28515625" style="1000" customWidth="1"/>
    <col min="8195" max="8195" width="2" style="1000" customWidth="1"/>
    <col min="8196" max="8196" width="13.28515625" style="1000" customWidth="1"/>
    <col min="8197" max="8197" width="22" style="1000" bestFit="1" customWidth="1"/>
    <col min="8198" max="8198" width="3.7109375" style="1000" customWidth="1"/>
    <col min="8199" max="8199" width="26.42578125" style="1000" customWidth="1"/>
    <col min="8200" max="8200" width="27.42578125" style="1000" customWidth="1"/>
    <col min="8201" max="8201" width="4.28515625" style="1000" customWidth="1"/>
    <col min="8202" max="8449" width="11.42578125" style="1000"/>
    <col min="8450" max="8450" width="6.28515625" style="1000" customWidth="1"/>
    <col min="8451" max="8451" width="2" style="1000" customWidth="1"/>
    <col min="8452" max="8452" width="13.28515625" style="1000" customWidth="1"/>
    <col min="8453" max="8453" width="22" style="1000" bestFit="1" customWidth="1"/>
    <col min="8454" max="8454" width="3.7109375" style="1000" customWidth="1"/>
    <col min="8455" max="8455" width="26.42578125" style="1000" customWidth="1"/>
    <col min="8456" max="8456" width="27.42578125" style="1000" customWidth="1"/>
    <col min="8457" max="8457" width="4.28515625" style="1000" customWidth="1"/>
    <col min="8458" max="8705" width="11.42578125" style="1000"/>
    <col min="8706" max="8706" width="6.28515625" style="1000" customWidth="1"/>
    <col min="8707" max="8707" width="2" style="1000" customWidth="1"/>
    <col min="8708" max="8708" width="13.28515625" style="1000" customWidth="1"/>
    <col min="8709" max="8709" width="22" style="1000" bestFit="1" customWidth="1"/>
    <col min="8710" max="8710" width="3.7109375" style="1000" customWidth="1"/>
    <col min="8711" max="8711" width="26.42578125" style="1000" customWidth="1"/>
    <col min="8712" max="8712" width="27.42578125" style="1000" customWidth="1"/>
    <col min="8713" max="8713" width="4.28515625" style="1000" customWidth="1"/>
    <col min="8714" max="8961" width="11.42578125" style="1000"/>
    <col min="8962" max="8962" width="6.28515625" style="1000" customWidth="1"/>
    <col min="8963" max="8963" width="2" style="1000" customWidth="1"/>
    <col min="8964" max="8964" width="13.28515625" style="1000" customWidth="1"/>
    <col min="8965" max="8965" width="22" style="1000" bestFit="1" customWidth="1"/>
    <col min="8966" max="8966" width="3.7109375" style="1000" customWidth="1"/>
    <col min="8967" max="8967" width="26.42578125" style="1000" customWidth="1"/>
    <col min="8968" max="8968" width="27.42578125" style="1000" customWidth="1"/>
    <col min="8969" max="8969" width="4.28515625" style="1000" customWidth="1"/>
    <col min="8970" max="9217" width="11.42578125" style="1000"/>
    <col min="9218" max="9218" width="6.28515625" style="1000" customWidth="1"/>
    <col min="9219" max="9219" width="2" style="1000" customWidth="1"/>
    <col min="9220" max="9220" width="13.28515625" style="1000" customWidth="1"/>
    <col min="9221" max="9221" width="22" style="1000" bestFit="1" customWidth="1"/>
    <col min="9222" max="9222" width="3.7109375" style="1000" customWidth="1"/>
    <col min="9223" max="9223" width="26.42578125" style="1000" customWidth="1"/>
    <col min="9224" max="9224" width="27.42578125" style="1000" customWidth="1"/>
    <col min="9225" max="9225" width="4.28515625" style="1000" customWidth="1"/>
    <col min="9226" max="9473" width="11.42578125" style="1000"/>
    <col min="9474" max="9474" width="6.28515625" style="1000" customWidth="1"/>
    <col min="9475" max="9475" width="2" style="1000" customWidth="1"/>
    <col min="9476" max="9476" width="13.28515625" style="1000" customWidth="1"/>
    <col min="9477" max="9477" width="22" style="1000" bestFit="1" customWidth="1"/>
    <col min="9478" max="9478" width="3.7109375" style="1000" customWidth="1"/>
    <col min="9479" max="9479" width="26.42578125" style="1000" customWidth="1"/>
    <col min="9480" max="9480" width="27.42578125" style="1000" customWidth="1"/>
    <col min="9481" max="9481" width="4.28515625" style="1000" customWidth="1"/>
    <col min="9482" max="9729" width="11.42578125" style="1000"/>
    <col min="9730" max="9730" width="6.28515625" style="1000" customWidth="1"/>
    <col min="9731" max="9731" width="2" style="1000" customWidth="1"/>
    <col min="9732" max="9732" width="13.28515625" style="1000" customWidth="1"/>
    <col min="9733" max="9733" width="22" style="1000" bestFit="1" customWidth="1"/>
    <col min="9734" max="9734" width="3.7109375" style="1000" customWidth="1"/>
    <col min="9735" max="9735" width="26.42578125" style="1000" customWidth="1"/>
    <col min="9736" max="9736" width="27.42578125" style="1000" customWidth="1"/>
    <col min="9737" max="9737" width="4.28515625" style="1000" customWidth="1"/>
    <col min="9738" max="9985" width="11.42578125" style="1000"/>
    <col min="9986" max="9986" width="6.28515625" style="1000" customWidth="1"/>
    <col min="9987" max="9987" width="2" style="1000" customWidth="1"/>
    <col min="9988" max="9988" width="13.28515625" style="1000" customWidth="1"/>
    <col min="9989" max="9989" width="22" style="1000" bestFit="1" customWidth="1"/>
    <col min="9990" max="9990" width="3.7109375" style="1000" customWidth="1"/>
    <col min="9991" max="9991" width="26.42578125" style="1000" customWidth="1"/>
    <col min="9992" max="9992" width="27.42578125" style="1000" customWidth="1"/>
    <col min="9993" max="9993" width="4.28515625" style="1000" customWidth="1"/>
    <col min="9994" max="10241" width="11.42578125" style="1000"/>
    <col min="10242" max="10242" width="6.28515625" style="1000" customWidth="1"/>
    <col min="10243" max="10243" width="2" style="1000" customWidth="1"/>
    <col min="10244" max="10244" width="13.28515625" style="1000" customWidth="1"/>
    <col min="10245" max="10245" width="22" style="1000" bestFit="1" customWidth="1"/>
    <col min="10246" max="10246" width="3.7109375" style="1000" customWidth="1"/>
    <col min="10247" max="10247" width="26.42578125" style="1000" customWidth="1"/>
    <col min="10248" max="10248" width="27.42578125" style="1000" customWidth="1"/>
    <col min="10249" max="10249" width="4.28515625" style="1000" customWidth="1"/>
    <col min="10250" max="10497" width="11.42578125" style="1000"/>
    <col min="10498" max="10498" width="6.28515625" style="1000" customWidth="1"/>
    <col min="10499" max="10499" width="2" style="1000" customWidth="1"/>
    <col min="10500" max="10500" width="13.28515625" style="1000" customWidth="1"/>
    <col min="10501" max="10501" width="22" style="1000" bestFit="1" customWidth="1"/>
    <col min="10502" max="10502" width="3.7109375" style="1000" customWidth="1"/>
    <col min="10503" max="10503" width="26.42578125" style="1000" customWidth="1"/>
    <col min="10504" max="10504" width="27.42578125" style="1000" customWidth="1"/>
    <col min="10505" max="10505" width="4.28515625" style="1000" customWidth="1"/>
    <col min="10506" max="10753" width="11.42578125" style="1000"/>
    <col min="10754" max="10754" width="6.28515625" style="1000" customWidth="1"/>
    <col min="10755" max="10755" width="2" style="1000" customWidth="1"/>
    <col min="10756" max="10756" width="13.28515625" style="1000" customWidth="1"/>
    <col min="10757" max="10757" width="22" style="1000" bestFit="1" customWidth="1"/>
    <col min="10758" max="10758" width="3.7109375" style="1000" customWidth="1"/>
    <col min="10759" max="10759" width="26.42578125" style="1000" customWidth="1"/>
    <col min="10760" max="10760" width="27.42578125" style="1000" customWidth="1"/>
    <col min="10761" max="10761" width="4.28515625" style="1000" customWidth="1"/>
    <col min="10762" max="11009" width="11.42578125" style="1000"/>
    <col min="11010" max="11010" width="6.28515625" style="1000" customWidth="1"/>
    <col min="11011" max="11011" width="2" style="1000" customWidth="1"/>
    <col min="11012" max="11012" width="13.28515625" style="1000" customWidth="1"/>
    <col min="11013" max="11013" width="22" style="1000" bestFit="1" customWidth="1"/>
    <col min="11014" max="11014" width="3.7109375" style="1000" customWidth="1"/>
    <col min="11015" max="11015" width="26.42578125" style="1000" customWidth="1"/>
    <col min="11016" max="11016" width="27.42578125" style="1000" customWidth="1"/>
    <col min="11017" max="11017" width="4.28515625" style="1000" customWidth="1"/>
    <col min="11018" max="11265" width="11.42578125" style="1000"/>
    <col min="11266" max="11266" width="6.28515625" style="1000" customWidth="1"/>
    <col min="11267" max="11267" width="2" style="1000" customWidth="1"/>
    <col min="11268" max="11268" width="13.28515625" style="1000" customWidth="1"/>
    <col min="11269" max="11269" width="22" style="1000" bestFit="1" customWidth="1"/>
    <col min="11270" max="11270" width="3.7109375" style="1000" customWidth="1"/>
    <col min="11271" max="11271" width="26.42578125" style="1000" customWidth="1"/>
    <col min="11272" max="11272" width="27.42578125" style="1000" customWidth="1"/>
    <col min="11273" max="11273" width="4.28515625" style="1000" customWidth="1"/>
    <col min="11274" max="11521" width="11.42578125" style="1000"/>
    <col min="11522" max="11522" width="6.28515625" style="1000" customWidth="1"/>
    <col min="11523" max="11523" width="2" style="1000" customWidth="1"/>
    <col min="11524" max="11524" width="13.28515625" style="1000" customWidth="1"/>
    <col min="11525" max="11525" width="22" style="1000" bestFit="1" customWidth="1"/>
    <col min="11526" max="11526" width="3.7109375" style="1000" customWidth="1"/>
    <col min="11527" max="11527" width="26.42578125" style="1000" customWidth="1"/>
    <col min="11528" max="11528" width="27.42578125" style="1000" customWidth="1"/>
    <col min="11529" max="11529" width="4.28515625" style="1000" customWidth="1"/>
    <col min="11530" max="11777" width="11.42578125" style="1000"/>
    <col min="11778" max="11778" width="6.28515625" style="1000" customWidth="1"/>
    <col min="11779" max="11779" width="2" style="1000" customWidth="1"/>
    <col min="11780" max="11780" width="13.28515625" style="1000" customWidth="1"/>
    <col min="11781" max="11781" width="22" style="1000" bestFit="1" customWidth="1"/>
    <col min="11782" max="11782" width="3.7109375" style="1000" customWidth="1"/>
    <col min="11783" max="11783" width="26.42578125" style="1000" customWidth="1"/>
    <col min="11784" max="11784" width="27.42578125" style="1000" customWidth="1"/>
    <col min="11785" max="11785" width="4.28515625" style="1000" customWidth="1"/>
    <col min="11786" max="12033" width="11.42578125" style="1000"/>
    <col min="12034" max="12034" width="6.28515625" style="1000" customWidth="1"/>
    <col min="12035" max="12035" width="2" style="1000" customWidth="1"/>
    <col min="12036" max="12036" width="13.28515625" style="1000" customWidth="1"/>
    <col min="12037" max="12037" width="22" style="1000" bestFit="1" customWidth="1"/>
    <col min="12038" max="12038" width="3.7109375" style="1000" customWidth="1"/>
    <col min="12039" max="12039" width="26.42578125" style="1000" customWidth="1"/>
    <col min="12040" max="12040" width="27.42578125" style="1000" customWidth="1"/>
    <col min="12041" max="12041" width="4.28515625" style="1000" customWidth="1"/>
    <col min="12042" max="12289" width="11.42578125" style="1000"/>
    <col min="12290" max="12290" width="6.28515625" style="1000" customWidth="1"/>
    <col min="12291" max="12291" width="2" style="1000" customWidth="1"/>
    <col min="12292" max="12292" width="13.28515625" style="1000" customWidth="1"/>
    <col min="12293" max="12293" width="22" style="1000" bestFit="1" customWidth="1"/>
    <col min="12294" max="12294" width="3.7109375" style="1000" customWidth="1"/>
    <col min="12295" max="12295" width="26.42578125" style="1000" customWidth="1"/>
    <col min="12296" max="12296" width="27.42578125" style="1000" customWidth="1"/>
    <col min="12297" max="12297" width="4.28515625" style="1000" customWidth="1"/>
    <col min="12298" max="12545" width="11.42578125" style="1000"/>
    <col min="12546" max="12546" width="6.28515625" style="1000" customWidth="1"/>
    <col min="12547" max="12547" width="2" style="1000" customWidth="1"/>
    <col min="12548" max="12548" width="13.28515625" style="1000" customWidth="1"/>
    <col min="12549" max="12549" width="22" style="1000" bestFit="1" customWidth="1"/>
    <col min="12550" max="12550" width="3.7109375" style="1000" customWidth="1"/>
    <col min="12551" max="12551" width="26.42578125" style="1000" customWidth="1"/>
    <col min="12552" max="12552" width="27.42578125" style="1000" customWidth="1"/>
    <col min="12553" max="12553" width="4.28515625" style="1000" customWidth="1"/>
    <col min="12554" max="12801" width="11.42578125" style="1000"/>
    <col min="12802" max="12802" width="6.28515625" style="1000" customWidth="1"/>
    <col min="12803" max="12803" width="2" style="1000" customWidth="1"/>
    <col min="12804" max="12804" width="13.28515625" style="1000" customWidth="1"/>
    <col min="12805" max="12805" width="22" style="1000" bestFit="1" customWidth="1"/>
    <col min="12806" max="12806" width="3.7109375" style="1000" customWidth="1"/>
    <col min="12807" max="12807" width="26.42578125" style="1000" customWidth="1"/>
    <col min="12808" max="12808" width="27.42578125" style="1000" customWidth="1"/>
    <col min="12809" max="12809" width="4.28515625" style="1000" customWidth="1"/>
    <col min="12810" max="13057" width="11.42578125" style="1000"/>
    <col min="13058" max="13058" width="6.28515625" style="1000" customWidth="1"/>
    <col min="13059" max="13059" width="2" style="1000" customWidth="1"/>
    <col min="13060" max="13060" width="13.28515625" style="1000" customWidth="1"/>
    <col min="13061" max="13061" width="22" style="1000" bestFit="1" customWidth="1"/>
    <col min="13062" max="13062" width="3.7109375" style="1000" customWidth="1"/>
    <col min="13063" max="13063" width="26.42578125" style="1000" customWidth="1"/>
    <col min="13064" max="13064" width="27.42578125" style="1000" customWidth="1"/>
    <col min="13065" max="13065" width="4.28515625" style="1000" customWidth="1"/>
    <col min="13066" max="13313" width="11.42578125" style="1000"/>
    <col min="13314" max="13314" width="6.28515625" style="1000" customWidth="1"/>
    <col min="13315" max="13315" width="2" style="1000" customWidth="1"/>
    <col min="13316" max="13316" width="13.28515625" style="1000" customWidth="1"/>
    <col min="13317" max="13317" width="22" style="1000" bestFit="1" customWidth="1"/>
    <col min="13318" max="13318" width="3.7109375" style="1000" customWidth="1"/>
    <col min="13319" max="13319" width="26.42578125" style="1000" customWidth="1"/>
    <col min="13320" max="13320" width="27.42578125" style="1000" customWidth="1"/>
    <col min="13321" max="13321" width="4.28515625" style="1000" customWidth="1"/>
    <col min="13322" max="13569" width="11.42578125" style="1000"/>
    <col min="13570" max="13570" width="6.28515625" style="1000" customWidth="1"/>
    <col min="13571" max="13571" width="2" style="1000" customWidth="1"/>
    <col min="13572" max="13572" width="13.28515625" style="1000" customWidth="1"/>
    <col min="13573" max="13573" width="22" style="1000" bestFit="1" customWidth="1"/>
    <col min="13574" max="13574" width="3.7109375" style="1000" customWidth="1"/>
    <col min="13575" max="13575" width="26.42578125" style="1000" customWidth="1"/>
    <col min="13576" max="13576" width="27.42578125" style="1000" customWidth="1"/>
    <col min="13577" max="13577" width="4.28515625" style="1000" customWidth="1"/>
    <col min="13578" max="13825" width="11.42578125" style="1000"/>
    <col min="13826" max="13826" width="6.28515625" style="1000" customWidth="1"/>
    <col min="13827" max="13827" width="2" style="1000" customWidth="1"/>
    <col min="13828" max="13828" width="13.28515625" style="1000" customWidth="1"/>
    <col min="13829" max="13829" width="22" style="1000" bestFit="1" customWidth="1"/>
    <col min="13830" max="13830" width="3.7109375" style="1000" customWidth="1"/>
    <col min="13831" max="13831" width="26.42578125" style="1000" customWidth="1"/>
    <col min="13832" max="13832" width="27.42578125" style="1000" customWidth="1"/>
    <col min="13833" max="13833" width="4.28515625" style="1000" customWidth="1"/>
    <col min="13834" max="14081" width="11.42578125" style="1000"/>
    <col min="14082" max="14082" width="6.28515625" style="1000" customWidth="1"/>
    <col min="14083" max="14083" width="2" style="1000" customWidth="1"/>
    <col min="14084" max="14084" width="13.28515625" style="1000" customWidth="1"/>
    <col min="14085" max="14085" width="22" style="1000" bestFit="1" customWidth="1"/>
    <col min="14086" max="14086" width="3.7109375" style="1000" customWidth="1"/>
    <col min="14087" max="14087" width="26.42578125" style="1000" customWidth="1"/>
    <col min="14088" max="14088" width="27.42578125" style="1000" customWidth="1"/>
    <col min="14089" max="14089" width="4.28515625" style="1000" customWidth="1"/>
    <col min="14090" max="14337" width="11.42578125" style="1000"/>
    <col min="14338" max="14338" width="6.28515625" style="1000" customWidth="1"/>
    <col min="14339" max="14339" width="2" style="1000" customWidth="1"/>
    <col min="14340" max="14340" width="13.28515625" style="1000" customWidth="1"/>
    <col min="14341" max="14341" width="22" style="1000" bestFit="1" customWidth="1"/>
    <col min="14342" max="14342" width="3.7109375" style="1000" customWidth="1"/>
    <col min="14343" max="14343" width="26.42578125" style="1000" customWidth="1"/>
    <col min="14344" max="14344" width="27.42578125" style="1000" customWidth="1"/>
    <col min="14345" max="14345" width="4.28515625" style="1000" customWidth="1"/>
    <col min="14346" max="14593" width="11.42578125" style="1000"/>
    <col min="14594" max="14594" width="6.28515625" style="1000" customWidth="1"/>
    <col min="14595" max="14595" width="2" style="1000" customWidth="1"/>
    <col min="14596" max="14596" width="13.28515625" style="1000" customWidth="1"/>
    <col min="14597" max="14597" width="22" style="1000" bestFit="1" customWidth="1"/>
    <col min="14598" max="14598" width="3.7109375" style="1000" customWidth="1"/>
    <col min="14599" max="14599" width="26.42578125" style="1000" customWidth="1"/>
    <col min="14600" max="14600" width="27.42578125" style="1000" customWidth="1"/>
    <col min="14601" max="14601" width="4.28515625" style="1000" customWidth="1"/>
    <col min="14602" max="14849" width="11.42578125" style="1000"/>
    <col min="14850" max="14850" width="6.28515625" style="1000" customWidth="1"/>
    <col min="14851" max="14851" width="2" style="1000" customWidth="1"/>
    <col min="14852" max="14852" width="13.28515625" style="1000" customWidth="1"/>
    <col min="14853" max="14853" width="22" style="1000" bestFit="1" customWidth="1"/>
    <col min="14854" max="14854" width="3.7109375" style="1000" customWidth="1"/>
    <col min="14855" max="14855" width="26.42578125" style="1000" customWidth="1"/>
    <col min="14856" max="14856" width="27.42578125" style="1000" customWidth="1"/>
    <col min="14857" max="14857" width="4.28515625" style="1000" customWidth="1"/>
    <col min="14858" max="15105" width="11.42578125" style="1000"/>
    <col min="15106" max="15106" width="6.28515625" style="1000" customWidth="1"/>
    <col min="15107" max="15107" width="2" style="1000" customWidth="1"/>
    <col min="15108" max="15108" width="13.28515625" style="1000" customWidth="1"/>
    <col min="15109" max="15109" width="22" style="1000" bestFit="1" customWidth="1"/>
    <col min="15110" max="15110" width="3.7109375" style="1000" customWidth="1"/>
    <col min="15111" max="15111" width="26.42578125" style="1000" customWidth="1"/>
    <col min="15112" max="15112" width="27.42578125" style="1000" customWidth="1"/>
    <col min="15113" max="15113" width="4.28515625" style="1000" customWidth="1"/>
    <col min="15114" max="15361" width="11.42578125" style="1000"/>
    <col min="15362" max="15362" width="6.28515625" style="1000" customWidth="1"/>
    <col min="15363" max="15363" width="2" style="1000" customWidth="1"/>
    <col min="15364" max="15364" width="13.28515625" style="1000" customWidth="1"/>
    <col min="15365" max="15365" width="22" style="1000" bestFit="1" customWidth="1"/>
    <col min="15366" max="15366" width="3.7109375" style="1000" customWidth="1"/>
    <col min="15367" max="15367" width="26.42578125" style="1000" customWidth="1"/>
    <col min="15368" max="15368" width="27.42578125" style="1000" customWidth="1"/>
    <col min="15369" max="15369" width="4.28515625" style="1000" customWidth="1"/>
    <col min="15370" max="15617" width="11.42578125" style="1000"/>
    <col min="15618" max="15618" width="6.28515625" style="1000" customWidth="1"/>
    <col min="15619" max="15619" width="2" style="1000" customWidth="1"/>
    <col min="15620" max="15620" width="13.28515625" style="1000" customWidth="1"/>
    <col min="15621" max="15621" width="22" style="1000" bestFit="1" customWidth="1"/>
    <col min="15622" max="15622" width="3.7109375" style="1000" customWidth="1"/>
    <col min="15623" max="15623" width="26.42578125" style="1000" customWidth="1"/>
    <col min="15624" max="15624" width="27.42578125" style="1000" customWidth="1"/>
    <col min="15625" max="15625" width="4.28515625" style="1000" customWidth="1"/>
    <col min="15626" max="15873" width="11.42578125" style="1000"/>
    <col min="15874" max="15874" width="6.28515625" style="1000" customWidth="1"/>
    <col min="15875" max="15875" width="2" style="1000" customWidth="1"/>
    <col min="15876" max="15876" width="13.28515625" style="1000" customWidth="1"/>
    <col min="15877" max="15877" width="22" style="1000" bestFit="1" customWidth="1"/>
    <col min="15878" max="15878" width="3.7109375" style="1000" customWidth="1"/>
    <col min="15879" max="15879" width="26.42578125" style="1000" customWidth="1"/>
    <col min="15880" max="15880" width="27.42578125" style="1000" customWidth="1"/>
    <col min="15881" max="15881" width="4.28515625" style="1000" customWidth="1"/>
    <col min="15882" max="16129" width="11.42578125" style="1000"/>
    <col min="16130" max="16130" width="6.28515625" style="1000" customWidth="1"/>
    <col min="16131" max="16131" width="2" style="1000" customWidth="1"/>
    <col min="16132" max="16132" width="13.28515625" style="1000" customWidth="1"/>
    <col min="16133" max="16133" width="22" style="1000" bestFit="1" customWidth="1"/>
    <col min="16134" max="16134" width="3.7109375" style="1000" customWidth="1"/>
    <col min="16135" max="16135" width="26.42578125" style="1000" customWidth="1"/>
    <col min="16136" max="16136" width="27.42578125" style="1000" customWidth="1"/>
    <col min="16137" max="16137" width="4.28515625" style="1000" customWidth="1"/>
    <col min="16138" max="16384" width="11.42578125" style="1000"/>
  </cols>
  <sheetData>
    <row r="6" spans="2:10" ht="18" x14ac:dyDescent="0.25">
      <c r="B6" s="1599" t="s">
        <v>736</v>
      </c>
      <c r="C6" s="1599"/>
      <c r="D6" s="1599"/>
      <c r="E6" s="1599"/>
      <c r="F6" s="1599"/>
      <c r="G6" s="1599"/>
      <c r="H6" s="1599"/>
      <c r="I6" s="1" t="s">
        <v>2</v>
      </c>
      <c r="J6" s="1"/>
    </row>
    <row r="7" spans="2:10" ht="15.75" x14ac:dyDescent="0.25">
      <c r="B7" s="1644" t="s">
        <v>209</v>
      </c>
      <c r="C7" s="1644"/>
      <c r="D7" s="1644"/>
      <c r="E7" s="1644"/>
      <c r="F7" s="1644"/>
      <c r="G7" s="1644"/>
      <c r="H7" s="1644"/>
    </row>
    <row r="8" spans="2:10" ht="15.75" x14ac:dyDescent="0.25">
      <c r="B8" s="1644" t="s">
        <v>739</v>
      </c>
      <c r="C8" s="1644"/>
      <c r="D8" s="1644"/>
      <c r="E8" s="1644"/>
      <c r="F8" s="1644"/>
      <c r="G8" s="1644"/>
      <c r="H8" s="1644"/>
    </row>
    <row r="9" spans="2:10" ht="16.5" thickBot="1" x14ac:dyDescent="0.3">
      <c r="B9" s="10" t="s">
        <v>764</v>
      </c>
      <c r="C9" s="76"/>
      <c r="D9" s="76"/>
      <c r="E9" s="10"/>
      <c r="F9" s="76"/>
      <c r="G9" s="76"/>
      <c r="H9" s="76"/>
    </row>
    <row r="10" spans="2:10" ht="15.75" customHeight="1" x14ac:dyDescent="0.2">
      <c r="B10" s="432"/>
      <c r="C10" s="432"/>
      <c r="D10" s="432"/>
      <c r="E10" s="432"/>
      <c r="F10" s="432"/>
      <c r="G10" s="432"/>
      <c r="H10" s="432"/>
    </row>
    <row r="11" spans="2:10" ht="15.75" x14ac:dyDescent="0.25">
      <c r="B11" s="1744" t="s">
        <v>210</v>
      </c>
      <c r="C11" s="1745"/>
      <c r="D11" s="1745"/>
      <c r="E11" s="198" t="s">
        <v>211</v>
      </c>
      <c r="F11" s="198"/>
      <c r="G11" s="1746" t="s">
        <v>212</v>
      </c>
      <c r="H11" s="1747"/>
    </row>
    <row r="12" spans="2:10" ht="15.75" x14ac:dyDescent="0.25">
      <c r="B12" s="1745"/>
      <c r="C12" s="1745"/>
      <c r="D12" s="1745"/>
      <c r="E12" s="1006" t="s">
        <v>213</v>
      </c>
      <c r="F12" s="198"/>
      <c r="G12" s="487" t="s">
        <v>214</v>
      </c>
      <c r="H12" s="487" t="s">
        <v>215</v>
      </c>
    </row>
    <row r="13" spans="2:10" ht="15.75" x14ac:dyDescent="0.25">
      <c r="B13" s="1745"/>
      <c r="C13" s="1745"/>
      <c r="D13" s="1745"/>
      <c r="E13" s="199" t="s">
        <v>216</v>
      </c>
      <c r="F13" s="199"/>
      <c r="G13" s="488" t="s">
        <v>217</v>
      </c>
      <c r="H13" s="488" t="s">
        <v>218</v>
      </c>
    </row>
    <row r="14" spans="2:10" ht="23.1" customHeight="1" x14ac:dyDescent="0.2">
      <c r="B14" s="108">
        <v>1988</v>
      </c>
      <c r="C14" s="108" t="s">
        <v>219</v>
      </c>
      <c r="D14" s="113" t="s">
        <v>220</v>
      </c>
      <c r="E14" s="84">
        <v>10863</v>
      </c>
      <c r="F14" s="84"/>
      <c r="G14" s="84">
        <v>14080</v>
      </c>
      <c r="H14" s="84">
        <v>14080</v>
      </c>
    </row>
    <row r="15" spans="2:10" ht="23.1" customHeight="1" x14ac:dyDescent="0.2">
      <c r="B15" s="108">
        <v>1989</v>
      </c>
      <c r="C15" s="108" t="s">
        <v>219</v>
      </c>
      <c r="D15" s="113" t="s">
        <v>221</v>
      </c>
      <c r="E15" s="84">
        <v>11950</v>
      </c>
      <c r="F15" s="84"/>
      <c r="G15" s="84">
        <v>15488</v>
      </c>
      <c r="H15" s="84">
        <v>15488</v>
      </c>
    </row>
    <row r="16" spans="2:10" ht="23.1" customHeight="1" x14ac:dyDescent="0.2">
      <c r="B16" s="108">
        <v>1989</v>
      </c>
      <c r="C16" s="108" t="s">
        <v>219</v>
      </c>
      <c r="D16" s="113" t="s">
        <v>220</v>
      </c>
      <c r="E16" s="84">
        <v>11950</v>
      </c>
      <c r="F16" s="84"/>
      <c r="G16" s="84">
        <v>18000</v>
      </c>
      <c r="H16" s="84">
        <v>15488</v>
      </c>
    </row>
    <row r="17" spans="2:8" ht="23.1" customHeight="1" x14ac:dyDescent="0.2">
      <c r="B17" s="108">
        <v>1989</v>
      </c>
      <c r="C17" s="108" t="s">
        <v>219</v>
      </c>
      <c r="D17" s="113" t="s">
        <v>222</v>
      </c>
      <c r="E17" s="84">
        <v>13384</v>
      </c>
      <c r="F17" s="84"/>
      <c r="G17" s="84">
        <v>18000</v>
      </c>
      <c r="H17" s="84">
        <v>15488</v>
      </c>
    </row>
    <row r="18" spans="2:8" ht="23.1" customHeight="1" x14ac:dyDescent="0.2">
      <c r="B18" s="108">
        <v>1990</v>
      </c>
      <c r="C18" s="108" t="s">
        <v>219</v>
      </c>
      <c r="D18" s="113" t="s">
        <v>220</v>
      </c>
      <c r="E18" s="84">
        <v>19340</v>
      </c>
      <c r="F18" s="84"/>
      <c r="G18" s="84">
        <v>26000</v>
      </c>
      <c r="H18" s="84">
        <v>22380</v>
      </c>
    </row>
    <row r="19" spans="2:8" ht="23.1" customHeight="1" x14ac:dyDescent="0.2">
      <c r="B19" s="108">
        <v>1991</v>
      </c>
      <c r="C19" s="108" t="s">
        <v>219</v>
      </c>
      <c r="D19" s="113" t="s">
        <v>220</v>
      </c>
      <c r="E19" s="84">
        <v>24542.46</v>
      </c>
      <c r="F19" s="84"/>
      <c r="G19" s="84">
        <v>33000</v>
      </c>
      <c r="H19" s="84">
        <v>28400.22</v>
      </c>
    </row>
    <row r="20" spans="2:8" ht="23.1" customHeight="1" x14ac:dyDescent="0.2">
      <c r="B20" s="108">
        <v>1992</v>
      </c>
      <c r="C20" s="108" t="s">
        <v>219</v>
      </c>
      <c r="D20" s="113" t="s">
        <v>220</v>
      </c>
      <c r="E20" s="84">
        <v>28707</v>
      </c>
      <c r="F20" s="84"/>
      <c r="G20" s="84">
        <v>38600</v>
      </c>
      <c r="H20" s="84">
        <v>33219</v>
      </c>
    </row>
    <row r="21" spans="2:8" ht="23.1" customHeight="1" x14ac:dyDescent="0.2">
      <c r="B21" s="108">
        <v>1993</v>
      </c>
      <c r="C21" s="108" t="s">
        <v>219</v>
      </c>
      <c r="D21" s="113" t="s">
        <v>220</v>
      </c>
      <c r="E21" s="84">
        <v>34210</v>
      </c>
      <c r="F21" s="84"/>
      <c r="G21" s="84">
        <v>46000</v>
      </c>
      <c r="H21" s="84">
        <v>39587</v>
      </c>
    </row>
    <row r="22" spans="2:8" ht="23.1" customHeight="1" x14ac:dyDescent="0.2">
      <c r="B22" s="108">
        <v>1994</v>
      </c>
      <c r="C22" s="108" t="s">
        <v>219</v>
      </c>
      <c r="D22" s="113" t="s">
        <v>220</v>
      </c>
      <c r="E22" s="84">
        <v>38784</v>
      </c>
      <c r="F22" s="84"/>
      <c r="G22" s="84">
        <v>52150</v>
      </c>
      <c r="H22" s="84">
        <v>44880</v>
      </c>
    </row>
    <row r="23" spans="2:8" ht="23.1" customHeight="1" x14ac:dyDescent="0.2">
      <c r="B23" s="108">
        <v>1995</v>
      </c>
      <c r="C23" s="108" t="s">
        <v>219</v>
      </c>
      <c r="D23" s="113" t="s">
        <v>220</v>
      </c>
      <c r="E23" s="84">
        <v>43804</v>
      </c>
      <c r="F23" s="84"/>
      <c r="G23" s="84">
        <v>58900</v>
      </c>
      <c r="H23" s="84">
        <v>50689</v>
      </c>
    </row>
    <row r="24" spans="2:8" ht="23.1" customHeight="1" x14ac:dyDescent="0.2">
      <c r="B24" s="108">
        <v>1996</v>
      </c>
      <c r="C24" s="108" t="s">
        <v>219</v>
      </c>
      <c r="D24" s="113" t="s">
        <v>220</v>
      </c>
      <c r="E24" s="84">
        <v>48710</v>
      </c>
      <c r="F24" s="84"/>
      <c r="G24" s="84">
        <v>65500</v>
      </c>
      <c r="H24" s="84">
        <v>56370</v>
      </c>
    </row>
    <row r="25" spans="2:8" ht="23.1" customHeight="1" x14ac:dyDescent="0.2">
      <c r="B25" s="108">
        <v>1997</v>
      </c>
      <c r="C25" s="108" t="s">
        <v>219</v>
      </c>
      <c r="D25" s="113" t="s">
        <v>220</v>
      </c>
      <c r="E25" s="84">
        <v>53094</v>
      </c>
      <c r="F25" s="84"/>
      <c r="G25" s="84">
        <v>71400</v>
      </c>
      <c r="H25" s="84">
        <v>61445</v>
      </c>
    </row>
    <row r="26" spans="2:8" ht="23.1" customHeight="1" x14ac:dyDescent="0.2">
      <c r="B26" s="108">
        <v>1998</v>
      </c>
      <c r="C26" s="108" t="s">
        <v>219</v>
      </c>
      <c r="D26" s="113" t="s">
        <v>220</v>
      </c>
      <c r="E26" s="84">
        <v>57342</v>
      </c>
      <c r="F26" s="84"/>
      <c r="G26" s="84">
        <v>80500</v>
      </c>
      <c r="H26" s="84">
        <v>66361</v>
      </c>
    </row>
    <row r="27" spans="2:8" ht="23.1" customHeight="1" x14ac:dyDescent="0.2">
      <c r="B27" s="108">
        <v>1999</v>
      </c>
      <c r="C27" s="108" t="s">
        <v>219</v>
      </c>
      <c r="D27" s="113" t="s">
        <v>220</v>
      </c>
      <c r="E27" s="84">
        <v>61929</v>
      </c>
      <c r="F27" s="84"/>
      <c r="G27" s="84">
        <v>90500</v>
      </c>
      <c r="H27" s="84">
        <v>71670</v>
      </c>
    </row>
    <row r="28" spans="2:8" ht="23.1" customHeight="1" x14ac:dyDescent="0.2">
      <c r="B28" s="108">
        <v>2000</v>
      </c>
      <c r="C28" s="108" t="s">
        <v>219</v>
      </c>
      <c r="D28" s="113" t="s">
        <v>220</v>
      </c>
      <c r="E28" s="84">
        <v>66883</v>
      </c>
      <c r="F28" s="84"/>
      <c r="G28" s="84">
        <v>100000</v>
      </c>
      <c r="H28" s="84">
        <v>77404</v>
      </c>
    </row>
    <row r="29" spans="2:8" ht="23.1" customHeight="1" x14ac:dyDescent="0.2">
      <c r="B29" s="108">
        <v>2001</v>
      </c>
      <c r="C29" s="108" t="s">
        <v>219</v>
      </c>
      <c r="D29" s="113" t="s">
        <v>220</v>
      </c>
      <c r="E29" s="84">
        <v>70562</v>
      </c>
      <c r="F29" s="84"/>
      <c r="G29" s="84">
        <v>105500</v>
      </c>
      <c r="H29" s="84">
        <v>81661</v>
      </c>
    </row>
    <row r="30" spans="2:8" ht="23.1" customHeight="1" x14ac:dyDescent="0.2">
      <c r="B30" s="108">
        <v>2002</v>
      </c>
      <c r="C30" s="108" t="s">
        <v>219</v>
      </c>
      <c r="D30" s="113" t="s">
        <v>220</v>
      </c>
      <c r="E30" s="84">
        <v>72326</v>
      </c>
      <c r="F30" s="84"/>
      <c r="G30" s="84">
        <v>111200</v>
      </c>
      <c r="H30" s="84">
        <v>83703</v>
      </c>
    </row>
    <row r="31" spans="2:8" ht="23.1" customHeight="1" x14ac:dyDescent="0.2">
      <c r="B31" s="108">
        <v>2003</v>
      </c>
      <c r="C31" s="108" t="s">
        <v>219</v>
      </c>
      <c r="D31" s="113" t="s">
        <v>223</v>
      </c>
      <c r="E31" s="84">
        <v>75219</v>
      </c>
      <c r="F31" s="84"/>
      <c r="G31" s="84">
        <v>115648</v>
      </c>
      <c r="H31" s="84">
        <v>87051</v>
      </c>
    </row>
    <row r="32" spans="2:8" ht="23.1" customHeight="1" x14ac:dyDescent="0.2">
      <c r="B32" s="108">
        <v>2004</v>
      </c>
      <c r="C32" s="108" t="s">
        <v>219</v>
      </c>
      <c r="D32" s="113" t="s">
        <v>223</v>
      </c>
      <c r="E32" s="84">
        <v>78050</v>
      </c>
      <c r="F32" s="84"/>
      <c r="G32" s="84">
        <v>120000</v>
      </c>
      <c r="H32" s="84">
        <v>90327</v>
      </c>
    </row>
    <row r="33" spans="2:8" ht="23.1" customHeight="1" x14ac:dyDescent="0.2">
      <c r="B33" s="108">
        <v>2005</v>
      </c>
      <c r="C33" s="108" t="s">
        <v>219</v>
      </c>
      <c r="D33" s="113" t="s">
        <v>223</v>
      </c>
      <c r="E33" s="84">
        <v>82889</v>
      </c>
      <c r="F33" s="84"/>
      <c r="G33" s="84">
        <v>127500</v>
      </c>
      <c r="H33" s="84">
        <v>95927</v>
      </c>
    </row>
    <row r="34" spans="2:8" ht="23.1" customHeight="1" x14ac:dyDescent="0.2">
      <c r="B34" s="108">
        <v>2006</v>
      </c>
      <c r="C34" s="108"/>
      <c r="D34" s="113" t="s">
        <v>223</v>
      </c>
      <c r="E34" s="84">
        <v>87697</v>
      </c>
      <c r="F34" s="84"/>
      <c r="G34" s="84">
        <v>135000</v>
      </c>
      <c r="H34" s="84">
        <v>101491</v>
      </c>
    </row>
    <row r="35" spans="2:8" ht="23.1" customHeight="1" x14ac:dyDescent="0.2">
      <c r="B35" s="108">
        <v>2007</v>
      </c>
      <c r="C35" s="108" t="s">
        <v>219</v>
      </c>
      <c r="D35" s="113" t="s">
        <v>223</v>
      </c>
      <c r="E35" s="84">
        <v>92897</v>
      </c>
      <c r="F35" s="84"/>
      <c r="G35" s="84">
        <v>144000</v>
      </c>
      <c r="H35" s="84">
        <v>107509</v>
      </c>
    </row>
    <row r="36" spans="2:8" ht="23.1" customHeight="1" x14ac:dyDescent="0.2">
      <c r="B36" s="108">
        <v>2008</v>
      </c>
      <c r="C36" s="108" t="s">
        <v>74</v>
      </c>
      <c r="D36" s="113" t="s">
        <v>223</v>
      </c>
      <c r="E36" s="84">
        <v>102558</v>
      </c>
      <c r="F36" s="84"/>
      <c r="G36" s="84">
        <v>159000</v>
      </c>
      <c r="H36" s="84">
        <v>118690</v>
      </c>
    </row>
    <row r="37" spans="2:8" ht="23.1" customHeight="1" x14ac:dyDescent="0.2">
      <c r="B37" s="108">
        <v>2009</v>
      </c>
      <c r="C37" s="108" t="s">
        <v>224</v>
      </c>
      <c r="D37" s="113" t="s">
        <v>223</v>
      </c>
      <c r="E37" s="84">
        <v>106435</v>
      </c>
      <c r="F37" s="84"/>
      <c r="G37" s="84">
        <v>165000</v>
      </c>
      <c r="H37" s="84">
        <v>123176</v>
      </c>
    </row>
    <row r="38" spans="2:8" ht="23.1" customHeight="1" x14ac:dyDescent="0.2">
      <c r="B38" s="108">
        <v>2010</v>
      </c>
      <c r="C38" s="108" t="s">
        <v>219</v>
      </c>
      <c r="D38" s="113" t="s">
        <v>223</v>
      </c>
      <c r="E38" s="84">
        <v>110950</v>
      </c>
      <c r="F38" s="84"/>
      <c r="G38" s="84">
        <v>172000</v>
      </c>
      <c r="H38" s="84">
        <v>128402</v>
      </c>
    </row>
    <row r="39" spans="2:8" ht="23.1" customHeight="1" x14ac:dyDescent="0.2">
      <c r="B39" s="108">
        <v>2011</v>
      </c>
      <c r="C39" s="108" t="s">
        <v>219</v>
      </c>
      <c r="D39" s="113" t="s">
        <v>223</v>
      </c>
      <c r="E39" s="84">
        <v>117401</v>
      </c>
      <c r="F39" s="84"/>
      <c r="G39" s="84">
        <v>182000</v>
      </c>
      <c r="H39" s="84">
        <v>135867</v>
      </c>
    </row>
    <row r="40" spans="2:8" ht="23.1" customHeight="1" x14ac:dyDescent="0.2">
      <c r="B40" s="108">
        <v>2012</v>
      </c>
      <c r="C40" s="108" t="s">
        <v>219</v>
      </c>
      <c r="D40" s="113" t="s">
        <v>223</v>
      </c>
      <c r="E40" s="84">
        <v>124497</v>
      </c>
      <c r="F40" s="84"/>
      <c r="G40" s="84">
        <v>193000</v>
      </c>
      <c r="H40" s="84">
        <v>144079</v>
      </c>
    </row>
    <row r="41" spans="2:8" ht="24" customHeight="1" x14ac:dyDescent="0.2">
      <c r="B41" s="108">
        <v>2013</v>
      </c>
      <c r="C41" s="108" t="s">
        <v>219</v>
      </c>
      <c r="D41" s="113" t="s">
        <v>225</v>
      </c>
      <c r="E41" s="84">
        <v>135463</v>
      </c>
      <c r="F41" s="84"/>
      <c r="G41" s="84">
        <v>210000</v>
      </c>
      <c r="H41" s="84">
        <v>156770</v>
      </c>
    </row>
    <row r="42" spans="2:8" ht="22.5" customHeight="1" x14ac:dyDescent="0.2">
      <c r="B42" s="108">
        <v>2014</v>
      </c>
      <c r="C42" s="108" t="s">
        <v>219</v>
      </c>
      <c r="D42" s="113" t="s">
        <v>223</v>
      </c>
      <c r="E42" s="84">
        <v>145139</v>
      </c>
      <c r="F42" s="84"/>
      <c r="G42" s="84">
        <v>225000</v>
      </c>
      <c r="H42" s="84">
        <v>167968</v>
      </c>
    </row>
    <row r="43" spans="2:8" ht="22.5" customHeight="1" x14ac:dyDescent="0.2">
      <c r="B43" s="108">
        <v>2015</v>
      </c>
      <c r="C43" s="108" t="s">
        <v>219</v>
      </c>
      <c r="D43" s="113" t="s">
        <v>223</v>
      </c>
      <c r="E43" s="84">
        <v>155460</v>
      </c>
      <c r="F43" s="84"/>
      <c r="G43" s="84">
        <v>241000</v>
      </c>
      <c r="H43" s="84">
        <v>179912</v>
      </c>
    </row>
    <row r="44" spans="2:8" x14ac:dyDescent="0.2">
      <c r="B44" s="63"/>
      <c r="C44" s="63"/>
      <c r="D44" s="63"/>
      <c r="E44" s="63"/>
      <c r="F44" s="63"/>
      <c r="G44" s="63"/>
      <c r="H44" s="63"/>
    </row>
    <row r="45" spans="2:8" x14ac:dyDescent="0.2">
      <c r="B45" s="63"/>
      <c r="C45" s="63"/>
      <c r="D45" s="63"/>
      <c r="E45" s="63"/>
      <c r="F45" s="63"/>
      <c r="G45" s="63"/>
      <c r="H45" s="63"/>
    </row>
    <row r="46" spans="2:8" x14ac:dyDescent="0.2">
      <c r="B46" s="63"/>
      <c r="C46" s="63"/>
      <c r="D46" s="63"/>
      <c r="E46" s="63"/>
      <c r="F46" s="63"/>
      <c r="G46" s="63"/>
      <c r="H46" s="63"/>
    </row>
    <row r="56" spans="3:3" x14ac:dyDescent="0.2">
      <c r="C56" s="1000" t="str">
        <f>CONCATENATE('50'!B7:H7)</f>
        <v/>
      </c>
    </row>
  </sheetData>
  <mergeCells count="5">
    <mergeCell ref="B6:H6"/>
    <mergeCell ref="B7:H7"/>
    <mergeCell ref="B8:H8"/>
    <mergeCell ref="B11:D13"/>
    <mergeCell ref="G11:H11"/>
  </mergeCells>
  <hyperlinks>
    <hyperlink ref="I6" location="'Indice Total '!A61" display="Volver"/>
  </hyperlinks>
  <pageMargins left="0.9055118110236221" right="0.9055118110236221" top="0.74803149606299213" bottom="0.74803149606299213" header="0.31496062992125984" footer="0.31496062992125984"/>
  <pageSetup scale="86"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H41"/>
  <sheetViews>
    <sheetView showGridLines="0" workbookViewId="0"/>
  </sheetViews>
  <sheetFormatPr baseColWidth="10" defaultColWidth="10.28515625" defaultRowHeight="19.5" customHeight="1" x14ac:dyDescent="0.2"/>
  <cols>
    <col min="1" max="1" width="22.42578125" style="1000" customWidth="1"/>
    <col min="2" max="2" width="21.28515625" style="1000" customWidth="1"/>
    <col min="3" max="3" width="5.85546875" style="1000" customWidth="1"/>
    <col min="4" max="4" width="26.7109375" style="1000" customWidth="1"/>
    <col min="5" max="10" width="10.28515625" style="1000"/>
    <col min="11" max="11" width="12.28515625" style="1000" customWidth="1"/>
    <col min="12" max="16384" width="10.28515625" style="1000"/>
  </cols>
  <sheetData>
    <row r="3" spans="2:8" ht="27" customHeight="1" x14ac:dyDescent="0.25">
      <c r="B3" s="1599" t="s">
        <v>859</v>
      </c>
      <c r="C3" s="1599"/>
      <c r="D3" s="1599"/>
      <c r="E3" s="1" t="s">
        <v>2</v>
      </c>
      <c r="F3" s="200"/>
      <c r="G3" s="200"/>
      <c r="H3" s="200"/>
    </row>
    <row r="4" spans="2:8" ht="45.75" customHeight="1" x14ac:dyDescent="0.25">
      <c r="B4" s="1604" t="s">
        <v>740</v>
      </c>
      <c r="C4" s="1604"/>
      <c r="D4" s="1604"/>
    </row>
    <row r="5" spans="2:8" ht="16.5" customHeight="1" x14ac:dyDescent="0.25">
      <c r="B5" s="10" t="s">
        <v>748</v>
      </c>
      <c r="C5" s="76"/>
      <c r="D5" s="10"/>
    </row>
    <row r="6" spans="2:8" ht="19.5" customHeight="1" thickBot="1" x14ac:dyDescent="0.3">
      <c r="B6" s="10" t="s">
        <v>765</v>
      </c>
      <c r="C6" s="76"/>
      <c r="D6" s="10"/>
    </row>
    <row r="7" spans="2:8" ht="14.25" customHeight="1" x14ac:dyDescent="0.2">
      <c r="B7" s="432"/>
      <c r="C7" s="432"/>
      <c r="D7" s="432"/>
    </row>
    <row r="8" spans="2:8" ht="19.5" customHeight="1" x14ac:dyDescent="0.2">
      <c r="B8" s="201" t="s">
        <v>227</v>
      </c>
      <c r="C8" s="202"/>
      <c r="D8" s="203" t="s">
        <v>228</v>
      </c>
    </row>
    <row r="9" spans="2:8" ht="19.5" customHeight="1" x14ac:dyDescent="0.2">
      <c r="B9" s="168" t="s">
        <v>229</v>
      </c>
      <c r="C9" s="204" t="s">
        <v>20</v>
      </c>
      <c r="D9" s="112">
        <v>34500</v>
      </c>
    </row>
    <row r="10" spans="2:8" ht="19.5" customHeight="1" x14ac:dyDescent="0.2">
      <c r="B10" s="168" t="s">
        <v>230</v>
      </c>
      <c r="C10" s="113"/>
      <c r="D10" s="112">
        <v>39113</v>
      </c>
    </row>
    <row r="11" spans="2:8" ht="19.5" customHeight="1" x14ac:dyDescent="0.2">
      <c r="B11" s="168" t="s">
        <v>231</v>
      </c>
      <c r="C11" s="113"/>
      <c r="D11" s="112">
        <v>44175</v>
      </c>
    </row>
    <row r="12" spans="2:8" ht="19.5" customHeight="1" x14ac:dyDescent="0.2">
      <c r="B12" s="168" t="s">
        <v>232</v>
      </c>
      <c r="C12" s="113"/>
      <c r="D12" s="112">
        <v>49125</v>
      </c>
    </row>
    <row r="13" spans="2:8" ht="19.5" customHeight="1" x14ac:dyDescent="0.2">
      <c r="B13" s="168" t="s">
        <v>233</v>
      </c>
      <c r="C13" s="113"/>
      <c r="D13" s="112">
        <v>53550</v>
      </c>
    </row>
    <row r="14" spans="2:8" ht="19.5" customHeight="1" x14ac:dyDescent="0.2">
      <c r="B14" s="168" t="s">
        <v>234</v>
      </c>
      <c r="C14" s="113"/>
      <c r="D14" s="112">
        <v>60375</v>
      </c>
    </row>
    <row r="15" spans="2:8" ht="19.5" customHeight="1" x14ac:dyDescent="0.2">
      <c r="B15" s="168" t="s">
        <v>235</v>
      </c>
      <c r="C15" s="113"/>
      <c r="D15" s="112">
        <v>67875</v>
      </c>
      <c r="E15" s="63"/>
      <c r="F15" s="63"/>
      <c r="G15" s="63"/>
    </row>
    <row r="16" spans="2:8" ht="19.5" customHeight="1" x14ac:dyDescent="0.2">
      <c r="B16" s="168" t="s">
        <v>236</v>
      </c>
      <c r="C16" s="113"/>
      <c r="D16" s="112">
        <v>75000</v>
      </c>
      <c r="E16" s="63"/>
      <c r="F16" s="63"/>
      <c r="G16" s="63"/>
    </row>
    <row r="17" spans="2:7" ht="19.5" customHeight="1" x14ac:dyDescent="0.2">
      <c r="B17" s="168" t="s">
        <v>237</v>
      </c>
      <c r="C17" s="113"/>
      <c r="D17" s="112">
        <v>79125</v>
      </c>
      <c r="E17" s="63"/>
      <c r="F17" s="63"/>
      <c r="G17" s="63"/>
    </row>
    <row r="18" spans="2:7" ht="19.5" customHeight="1" x14ac:dyDescent="0.2">
      <c r="B18" s="168" t="s">
        <v>238</v>
      </c>
      <c r="C18" s="113"/>
      <c r="D18" s="112">
        <v>83400</v>
      </c>
      <c r="E18" s="63"/>
      <c r="F18" s="63"/>
      <c r="G18" s="63"/>
    </row>
    <row r="19" spans="2:7" ht="19.5" customHeight="1" x14ac:dyDescent="0.2">
      <c r="B19" s="168" t="s">
        <v>239</v>
      </c>
      <c r="C19" s="113"/>
      <c r="D19" s="112">
        <v>86736</v>
      </c>
      <c r="E19" s="63"/>
      <c r="F19" s="63"/>
      <c r="G19" s="63"/>
    </row>
    <row r="20" spans="2:7" ht="19.5" customHeight="1" x14ac:dyDescent="0.2">
      <c r="B20" s="168" t="s">
        <v>240</v>
      </c>
      <c r="C20" s="113"/>
      <c r="D20" s="112">
        <v>90000</v>
      </c>
      <c r="E20" s="63"/>
      <c r="F20" s="63"/>
      <c r="G20" s="63"/>
    </row>
    <row r="21" spans="2:7" ht="19.5" customHeight="1" x14ac:dyDescent="0.2">
      <c r="B21" s="168" t="s">
        <v>241</v>
      </c>
      <c r="C21" s="113"/>
      <c r="D21" s="112">
        <v>95625</v>
      </c>
      <c r="E21" s="63"/>
      <c r="F21" s="63"/>
      <c r="G21" s="63"/>
    </row>
    <row r="22" spans="2:7" ht="19.5" customHeight="1" x14ac:dyDescent="0.2">
      <c r="B22" s="168" t="s">
        <v>242</v>
      </c>
      <c r="C22" s="113"/>
      <c r="D22" s="112">
        <v>101250</v>
      </c>
      <c r="E22" s="63"/>
      <c r="F22" s="63"/>
      <c r="G22" s="63"/>
    </row>
    <row r="23" spans="2:7" ht="19.5" customHeight="1" x14ac:dyDescent="0.2">
      <c r="B23" s="168" t="s">
        <v>243</v>
      </c>
      <c r="C23" s="113"/>
      <c r="D23" s="112">
        <v>108000</v>
      </c>
      <c r="E23" s="63"/>
      <c r="F23" s="63"/>
      <c r="G23" s="63"/>
    </row>
    <row r="24" spans="2:7" ht="19.5" customHeight="1" x14ac:dyDescent="0.2">
      <c r="B24" s="168" t="s">
        <v>244</v>
      </c>
      <c r="C24" s="113"/>
      <c r="D24" s="112">
        <v>119250</v>
      </c>
      <c r="E24" s="63"/>
      <c r="F24" s="63"/>
      <c r="G24" s="63"/>
    </row>
    <row r="25" spans="2:7" ht="19.5" customHeight="1" x14ac:dyDescent="0.2">
      <c r="B25" s="168" t="s">
        <v>245</v>
      </c>
      <c r="C25" s="205" t="s">
        <v>21</v>
      </c>
      <c r="D25" s="112">
        <v>131970</v>
      </c>
      <c r="E25" s="63"/>
      <c r="F25" s="63"/>
      <c r="G25" s="63"/>
    </row>
    <row r="26" spans="2:7" ht="19.5" customHeight="1" x14ac:dyDescent="0.2">
      <c r="B26" s="168" t="s">
        <v>246</v>
      </c>
      <c r="C26" s="113"/>
      <c r="D26" s="112">
        <v>136950</v>
      </c>
      <c r="E26" s="63"/>
      <c r="F26" s="63"/>
      <c r="G26" s="63"/>
    </row>
    <row r="27" spans="2:7" ht="19.5" customHeight="1" x14ac:dyDescent="0.2">
      <c r="B27" s="168" t="s">
        <v>247</v>
      </c>
      <c r="C27" s="205" t="s">
        <v>21</v>
      </c>
      <c r="D27" s="112">
        <v>151800</v>
      </c>
      <c r="E27" s="63"/>
      <c r="F27" s="63"/>
      <c r="G27" s="63"/>
    </row>
    <row r="28" spans="2:7" ht="19.5" customHeight="1" x14ac:dyDescent="0.2">
      <c r="B28" s="168" t="s">
        <v>248</v>
      </c>
      <c r="C28" s="113"/>
      <c r="D28" s="112">
        <v>158240</v>
      </c>
    </row>
    <row r="29" spans="2:7" ht="19.5" customHeight="1" x14ac:dyDescent="0.2">
      <c r="B29" s="206" t="s">
        <v>249</v>
      </c>
      <c r="C29" s="205" t="s">
        <v>21</v>
      </c>
      <c r="D29" s="207">
        <v>172000</v>
      </c>
    </row>
    <row r="30" spans="2:7" ht="19.5" customHeight="1" x14ac:dyDescent="0.2">
      <c r="B30" s="206" t="s">
        <v>250</v>
      </c>
      <c r="C30" s="208"/>
      <c r="D30" s="207">
        <v>182000</v>
      </c>
    </row>
    <row r="31" spans="2:7" ht="19.5" customHeight="1" x14ac:dyDescent="0.2">
      <c r="B31" s="206" t="s">
        <v>251</v>
      </c>
      <c r="C31" s="208"/>
      <c r="D31" s="207">
        <v>193000</v>
      </c>
    </row>
    <row r="32" spans="2:7" ht="19.5" customHeight="1" x14ac:dyDescent="0.2">
      <c r="B32" s="206" t="s">
        <v>252</v>
      </c>
      <c r="C32" s="208"/>
      <c r="D32" s="207">
        <v>210000</v>
      </c>
    </row>
    <row r="33" spans="2:4" ht="19.5" customHeight="1" x14ac:dyDescent="0.2">
      <c r="B33" s="206" t="s">
        <v>253</v>
      </c>
      <c r="C33" s="208"/>
      <c r="D33" s="207">
        <v>225000</v>
      </c>
    </row>
    <row r="34" spans="2:4" ht="19.5" customHeight="1" x14ac:dyDescent="0.2">
      <c r="B34" s="206" t="s">
        <v>821</v>
      </c>
      <c r="C34" s="208"/>
      <c r="D34" s="207">
        <v>241000</v>
      </c>
    </row>
    <row r="35" spans="2:4" ht="44.25" customHeight="1" x14ac:dyDescent="0.2">
      <c r="B35" s="1748" t="s">
        <v>254</v>
      </c>
      <c r="C35" s="1603"/>
      <c r="D35" s="1603"/>
    </row>
    <row r="36" spans="2:4" ht="30.75" customHeight="1" x14ac:dyDescent="0.2">
      <c r="B36" s="1748" t="s">
        <v>255</v>
      </c>
      <c r="C36" s="1603"/>
      <c r="D36" s="1603"/>
    </row>
    <row r="37" spans="2:4" ht="15" x14ac:dyDescent="0.2">
      <c r="B37" s="1748"/>
      <c r="C37" s="1603"/>
      <c r="D37" s="1603"/>
    </row>
    <row r="38" spans="2:4" ht="15" x14ac:dyDescent="0.2">
      <c r="B38" s="1748"/>
      <c r="C38" s="1603"/>
      <c r="D38" s="1603"/>
    </row>
    <row r="39" spans="2:4" ht="15" x14ac:dyDescent="0.2">
      <c r="B39" s="1748"/>
      <c r="C39" s="1603"/>
      <c r="D39" s="1603"/>
    </row>
    <row r="40" spans="2:4" ht="15" x14ac:dyDescent="0.2">
      <c r="B40" s="1748"/>
      <c r="C40" s="1603"/>
      <c r="D40" s="1603"/>
    </row>
    <row r="41" spans="2:4" ht="15" x14ac:dyDescent="0.2">
      <c r="B41" s="178"/>
    </row>
  </sheetData>
  <mergeCells count="8">
    <mergeCell ref="B39:D39"/>
    <mergeCell ref="B40:D40"/>
    <mergeCell ref="B3:D3"/>
    <mergeCell ref="B4:D4"/>
    <mergeCell ref="B35:D35"/>
    <mergeCell ref="B36:D36"/>
    <mergeCell ref="B37:D37"/>
    <mergeCell ref="B38:D38"/>
  </mergeCells>
  <hyperlinks>
    <hyperlink ref="E3" location="'Indice Total '!A61" display="Volver"/>
  </hyperlinks>
  <pageMargins left="1.299212598425197" right="0.70866141732283472" top="0.74803149606299213" bottom="0.74803149606299213" header="0.31496062992125984" footer="0.31496062992125984"/>
  <pageSetup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26"/>
  <sheetViews>
    <sheetView showGridLines="0" workbookViewId="0"/>
  </sheetViews>
  <sheetFormatPr baseColWidth="10" defaultColWidth="12.5703125" defaultRowHeight="15" x14ac:dyDescent="0.2"/>
  <cols>
    <col min="1" max="1" width="22.5703125" style="1000" customWidth="1"/>
    <col min="2" max="2" width="16" style="1000" customWidth="1"/>
    <col min="3" max="4" width="15.140625" style="1000" customWidth="1"/>
    <col min="5" max="7" width="15" style="1000" customWidth="1"/>
    <col min="8" max="8" width="12.5703125" style="1000"/>
    <col min="9" max="10" width="16" style="1000" bestFit="1" customWidth="1"/>
    <col min="11" max="11" width="12.28515625" style="1000" customWidth="1"/>
    <col min="12" max="12" width="12.5703125" style="1000"/>
    <col min="13" max="13" width="16" style="1000" bestFit="1" customWidth="1"/>
    <col min="14" max="254" width="12.5703125" style="1000"/>
    <col min="255" max="255" width="16" style="1000" customWidth="1"/>
    <col min="256" max="259" width="15.140625" style="1000" customWidth="1"/>
    <col min="260" max="260" width="15" style="1000" customWidth="1"/>
    <col min="261" max="510" width="12.5703125" style="1000"/>
    <col min="511" max="511" width="16" style="1000" customWidth="1"/>
    <col min="512" max="515" width="15.140625" style="1000" customWidth="1"/>
    <col min="516" max="516" width="15" style="1000" customWidth="1"/>
    <col min="517" max="766" width="12.5703125" style="1000"/>
    <col min="767" max="767" width="16" style="1000" customWidth="1"/>
    <col min="768" max="771" width="15.140625" style="1000" customWidth="1"/>
    <col min="772" max="772" width="15" style="1000" customWidth="1"/>
    <col min="773" max="1022" width="12.5703125" style="1000"/>
    <col min="1023" max="1023" width="16" style="1000" customWidth="1"/>
    <col min="1024" max="1027" width="15.140625" style="1000" customWidth="1"/>
    <col min="1028" max="1028" width="15" style="1000" customWidth="1"/>
    <col min="1029" max="1278" width="12.5703125" style="1000"/>
    <col min="1279" max="1279" width="16" style="1000" customWidth="1"/>
    <col min="1280" max="1283" width="15.140625" style="1000" customWidth="1"/>
    <col min="1284" max="1284" width="15" style="1000" customWidth="1"/>
    <col min="1285" max="1534" width="12.5703125" style="1000"/>
    <col min="1535" max="1535" width="16" style="1000" customWidth="1"/>
    <col min="1536" max="1539" width="15.140625" style="1000" customWidth="1"/>
    <col min="1540" max="1540" width="15" style="1000" customWidth="1"/>
    <col min="1541" max="1790" width="12.5703125" style="1000"/>
    <col min="1791" max="1791" width="16" style="1000" customWidth="1"/>
    <col min="1792" max="1795" width="15.140625" style="1000" customWidth="1"/>
    <col min="1796" max="1796" width="15" style="1000" customWidth="1"/>
    <col min="1797" max="2046" width="12.5703125" style="1000"/>
    <col min="2047" max="2047" width="16" style="1000" customWidth="1"/>
    <col min="2048" max="2051" width="15.140625" style="1000" customWidth="1"/>
    <col min="2052" max="2052" width="15" style="1000" customWidth="1"/>
    <col min="2053" max="2302" width="12.5703125" style="1000"/>
    <col min="2303" max="2303" width="16" style="1000" customWidth="1"/>
    <col min="2304" max="2307" width="15.140625" style="1000" customWidth="1"/>
    <col min="2308" max="2308" width="15" style="1000" customWidth="1"/>
    <col min="2309" max="2558" width="12.5703125" style="1000"/>
    <col min="2559" max="2559" width="16" style="1000" customWidth="1"/>
    <col min="2560" max="2563" width="15.140625" style="1000" customWidth="1"/>
    <col min="2564" max="2564" width="15" style="1000" customWidth="1"/>
    <col min="2565" max="2814" width="12.5703125" style="1000"/>
    <col min="2815" max="2815" width="16" style="1000" customWidth="1"/>
    <col min="2816" max="2819" width="15.140625" style="1000" customWidth="1"/>
    <col min="2820" max="2820" width="15" style="1000" customWidth="1"/>
    <col min="2821" max="3070" width="12.5703125" style="1000"/>
    <col min="3071" max="3071" width="16" style="1000" customWidth="1"/>
    <col min="3072" max="3075" width="15.140625" style="1000" customWidth="1"/>
    <col min="3076" max="3076" width="15" style="1000" customWidth="1"/>
    <col min="3077" max="3326" width="12.5703125" style="1000"/>
    <col min="3327" max="3327" width="16" style="1000" customWidth="1"/>
    <col min="3328" max="3331" width="15.140625" style="1000" customWidth="1"/>
    <col min="3332" max="3332" width="15" style="1000" customWidth="1"/>
    <col min="3333" max="3582" width="12.5703125" style="1000"/>
    <col min="3583" max="3583" width="16" style="1000" customWidth="1"/>
    <col min="3584" max="3587" width="15.140625" style="1000" customWidth="1"/>
    <col min="3588" max="3588" width="15" style="1000" customWidth="1"/>
    <col min="3589" max="3838" width="12.5703125" style="1000"/>
    <col min="3839" max="3839" width="16" style="1000" customWidth="1"/>
    <col min="3840" max="3843" width="15.140625" style="1000" customWidth="1"/>
    <col min="3844" max="3844" width="15" style="1000" customWidth="1"/>
    <col min="3845" max="4094" width="12.5703125" style="1000"/>
    <col min="4095" max="4095" width="16" style="1000" customWidth="1"/>
    <col min="4096" max="4099" width="15.140625" style="1000" customWidth="1"/>
    <col min="4100" max="4100" width="15" style="1000" customWidth="1"/>
    <col min="4101" max="4350" width="12.5703125" style="1000"/>
    <col min="4351" max="4351" width="16" style="1000" customWidth="1"/>
    <col min="4352" max="4355" width="15.140625" style="1000" customWidth="1"/>
    <col min="4356" max="4356" width="15" style="1000" customWidth="1"/>
    <col min="4357" max="4606" width="12.5703125" style="1000"/>
    <col min="4607" max="4607" width="16" style="1000" customWidth="1"/>
    <col min="4608" max="4611" width="15.140625" style="1000" customWidth="1"/>
    <col min="4612" max="4612" width="15" style="1000" customWidth="1"/>
    <col min="4613" max="4862" width="12.5703125" style="1000"/>
    <col min="4863" max="4863" width="16" style="1000" customWidth="1"/>
    <col min="4864" max="4867" width="15.140625" style="1000" customWidth="1"/>
    <col min="4868" max="4868" width="15" style="1000" customWidth="1"/>
    <col min="4869" max="5118" width="12.5703125" style="1000"/>
    <col min="5119" max="5119" width="16" style="1000" customWidth="1"/>
    <col min="5120" max="5123" width="15.140625" style="1000" customWidth="1"/>
    <col min="5124" max="5124" width="15" style="1000" customWidth="1"/>
    <col min="5125" max="5374" width="12.5703125" style="1000"/>
    <col min="5375" max="5375" width="16" style="1000" customWidth="1"/>
    <col min="5376" max="5379" width="15.140625" style="1000" customWidth="1"/>
    <col min="5380" max="5380" width="15" style="1000" customWidth="1"/>
    <col min="5381" max="5630" width="12.5703125" style="1000"/>
    <col min="5631" max="5631" width="16" style="1000" customWidth="1"/>
    <col min="5632" max="5635" width="15.140625" style="1000" customWidth="1"/>
    <col min="5636" max="5636" width="15" style="1000" customWidth="1"/>
    <col min="5637" max="5886" width="12.5703125" style="1000"/>
    <col min="5887" max="5887" width="16" style="1000" customWidth="1"/>
    <col min="5888" max="5891" width="15.140625" style="1000" customWidth="1"/>
    <col min="5892" max="5892" width="15" style="1000" customWidth="1"/>
    <col min="5893" max="6142" width="12.5703125" style="1000"/>
    <col min="6143" max="6143" width="16" style="1000" customWidth="1"/>
    <col min="6144" max="6147" width="15.140625" style="1000" customWidth="1"/>
    <col min="6148" max="6148" width="15" style="1000" customWidth="1"/>
    <col min="6149" max="6398" width="12.5703125" style="1000"/>
    <col min="6399" max="6399" width="16" style="1000" customWidth="1"/>
    <col min="6400" max="6403" width="15.140625" style="1000" customWidth="1"/>
    <col min="6404" max="6404" width="15" style="1000" customWidth="1"/>
    <col min="6405" max="6654" width="12.5703125" style="1000"/>
    <col min="6655" max="6655" width="16" style="1000" customWidth="1"/>
    <col min="6656" max="6659" width="15.140625" style="1000" customWidth="1"/>
    <col min="6660" max="6660" width="15" style="1000" customWidth="1"/>
    <col min="6661" max="6910" width="12.5703125" style="1000"/>
    <col min="6911" max="6911" width="16" style="1000" customWidth="1"/>
    <col min="6912" max="6915" width="15.140625" style="1000" customWidth="1"/>
    <col min="6916" max="6916" width="15" style="1000" customWidth="1"/>
    <col min="6917" max="7166" width="12.5703125" style="1000"/>
    <col min="7167" max="7167" width="16" style="1000" customWidth="1"/>
    <col min="7168" max="7171" width="15.140625" style="1000" customWidth="1"/>
    <col min="7172" max="7172" width="15" style="1000" customWidth="1"/>
    <col min="7173" max="7422" width="12.5703125" style="1000"/>
    <col min="7423" max="7423" width="16" style="1000" customWidth="1"/>
    <col min="7424" max="7427" width="15.140625" style="1000" customWidth="1"/>
    <col min="7428" max="7428" width="15" style="1000" customWidth="1"/>
    <col min="7429" max="7678" width="12.5703125" style="1000"/>
    <col min="7679" max="7679" width="16" style="1000" customWidth="1"/>
    <col min="7680" max="7683" width="15.140625" style="1000" customWidth="1"/>
    <col min="7684" max="7684" width="15" style="1000" customWidth="1"/>
    <col min="7685" max="7934" width="12.5703125" style="1000"/>
    <col min="7935" max="7935" width="16" style="1000" customWidth="1"/>
    <col min="7936" max="7939" width="15.140625" style="1000" customWidth="1"/>
    <col min="7940" max="7940" width="15" style="1000" customWidth="1"/>
    <col min="7941" max="8190" width="12.5703125" style="1000"/>
    <col min="8191" max="8191" width="16" style="1000" customWidth="1"/>
    <col min="8192" max="8195" width="15.140625" style="1000" customWidth="1"/>
    <col min="8196" max="8196" width="15" style="1000" customWidth="1"/>
    <col min="8197" max="8446" width="12.5703125" style="1000"/>
    <col min="8447" max="8447" width="16" style="1000" customWidth="1"/>
    <col min="8448" max="8451" width="15.140625" style="1000" customWidth="1"/>
    <col min="8452" max="8452" width="15" style="1000" customWidth="1"/>
    <col min="8453" max="8702" width="12.5703125" style="1000"/>
    <col min="8703" max="8703" width="16" style="1000" customWidth="1"/>
    <col min="8704" max="8707" width="15.140625" style="1000" customWidth="1"/>
    <col min="8708" max="8708" width="15" style="1000" customWidth="1"/>
    <col min="8709" max="8958" width="12.5703125" style="1000"/>
    <col min="8959" max="8959" width="16" style="1000" customWidth="1"/>
    <col min="8960" max="8963" width="15.140625" style="1000" customWidth="1"/>
    <col min="8964" max="8964" width="15" style="1000" customWidth="1"/>
    <col min="8965" max="9214" width="12.5703125" style="1000"/>
    <col min="9215" max="9215" width="16" style="1000" customWidth="1"/>
    <col min="9216" max="9219" width="15.140625" style="1000" customWidth="1"/>
    <col min="9220" max="9220" width="15" style="1000" customWidth="1"/>
    <col min="9221" max="9470" width="12.5703125" style="1000"/>
    <col min="9471" max="9471" width="16" style="1000" customWidth="1"/>
    <col min="9472" max="9475" width="15.140625" style="1000" customWidth="1"/>
    <col min="9476" max="9476" width="15" style="1000" customWidth="1"/>
    <col min="9477" max="9726" width="12.5703125" style="1000"/>
    <col min="9727" max="9727" width="16" style="1000" customWidth="1"/>
    <col min="9728" max="9731" width="15.140625" style="1000" customWidth="1"/>
    <col min="9732" max="9732" width="15" style="1000" customWidth="1"/>
    <col min="9733" max="9982" width="12.5703125" style="1000"/>
    <col min="9983" max="9983" width="16" style="1000" customWidth="1"/>
    <col min="9984" max="9987" width="15.140625" style="1000" customWidth="1"/>
    <col min="9988" max="9988" width="15" style="1000" customWidth="1"/>
    <col min="9989" max="10238" width="12.5703125" style="1000"/>
    <col min="10239" max="10239" width="16" style="1000" customWidth="1"/>
    <col min="10240" max="10243" width="15.140625" style="1000" customWidth="1"/>
    <col min="10244" max="10244" width="15" style="1000" customWidth="1"/>
    <col min="10245" max="10494" width="12.5703125" style="1000"/>
    <col min="10495" max="10495" width="16" style="1000" customWidth="1"/>
    <col min="10496" max="10499" width="15.140625" style="1000" customWidth="1"/>
    <col min="10500" max="10500" width="15" style="1000" customWidth="1"/>
    <col min="10501" max="10750" width="12.5703125" style="1000"/>
    <col min="10751" max="10751" width="16" style="1000" customWidth="1"/>
    <col min="10752" max="10755" width="15.140625" style="1000" customWidth="1"/>
    <col min="10756" max="10756" width="15" style="1000" customWidth="1"/>
    <col min="10757" max="11006" width="12.5703125" style="1000"/>
    <col min="11007" max="11007" width="16" style="1000" customWidth="1"/>
    <col min="11008" max="11011" width="15.140625" style="1000" customWidth="1"/>
    <col min="11012" max="11012" width="15" style="1000" customWidth="1"/>
    <col min="11013" max="11262" width="12.5703125" style="1000"/>
    <col min="11263" max="11263" width="16" style="1000" customWidth="1"/>
    <col min="11264" max="11267" width="15.140625" style="1000" customWidth="1"/>
    <col min="11268" max="11268" width="15" style="1000" customWidth="1"/>
    <col min="11269" max="11518" width="12.5703125" style="1000"/>
    <col min="11519" max="11519" width="16" style="1000" customWidth="1"/>
    <col min="11520" max="11523" width="15.140625" style="1000" customWidth="1"/>
    <col min="11524" max="11524" width="15" style="1000" customWidth="1"/>
    <col min="11525" max="11774" width="12.5703125" style="1000"/>
    <col min="11775" max="11775" width="16" style="1000" customWidth="1"/>
    <col min="11776" max="11779" width="15.140625" style="1000" customWidth="1"/>
    <col min="11780" max="11780" width="15" style="1000" customWidth="1"/>
    <col min="11781" max="12030" width="12.5703125" style="1000"/>
    <col min="12031" max="12031" width="16" style="1000" customWidth="1"/>
    <col min="12032" max="12035" width="15.140625" style="1000" customWidth="1"/>
    <col min="12036" max="12036" width="15" style="1000" customWidth="1"/>
    <col min="12037" max="12286" width="12.5703125" style="1000"/>
    <col min="12287" max="12287" width="16" style="1000" customWidth="1"/>
    <col min="12288" max="12291" width="15.140625" style="1000" customWidth="1"/>
    <col min="12292" max="12292" width="15" style="1000" customWidth="1"/>
    <col min="12293" max="12542" width="12.5703125" style="1000"/>
    <col min="12543" max="12543" width="16" style="1000" customWidth="1"/>
    <col min="12544" max="12547" width="15.140625" style="1000" customWidth="1"/>
    <col min="12548" max="12548" width="15" style="1000" customWidth="1"/>
    <col min="12549" max="12798" width="12.5703125" style="1000"/>
    <col min="12799" max="12799" width="16" style="1000" customWidth="1"/>
    <col min="12800" max="12803" width="15.140625" style="1000" customWidth="1"/>
    <col min="12804" max="12804" width="15" style="1000" customWidth="1"/>
    <col min="12805" max="13054" width="12.5703125" style="1000"/>
    <col min="13055" max="13055" width="16" style="1000" customWidth="1"/>
    <col min="13056" max="13059" width="15.140625" style="1000" customWidth="1"/>
    <col min="13060" max="13060" width="15" style="1000" customWidth="1"/>
    <col min="13061" max="13310" width="12.5703125" style="1000"/>
    <col min="13311" max="13311" width="16" style="1000" customWidth="1"/>
    <col min="13312" max="13315" width="15.140625" style="1000" customWidth="1"/>
    <col min="13316" max="13316" width="15" style="1000" customWidth="1"/>
    <col min="13317" max="13566" width="12.5703125" style="1000"/>
    <col min="13567" max="13567" width="16" style="1000" customWidth="1"/>
    <col min="13568" max="13571" width="15.140625" style="1000" customWidth="1"/>
    <col min="13572" max="13572" width="15" style="1000" customWidth="1"/>
    <col min="13573" max="13822" width="12.5703125" style="1000"/>
    <col min="13823" max="13823" width="16" style="1000" customWidth="1"/>
    <col min="13824" max="13827" width="15.140625" style="1000" customWidth="1"/>
    <col min="13828" max="13828" width="15" style="1000" customWidth="1"/>
    <col min="13829" max="14078" width="12.5703125" style="1000"/>
    <col min="14079" max="14079" width="16" style="1000" customWidth="1"/>
    <col min="14080" max="14083" width="15.140625" style="1000" customWidth="1"/>
    <col min="14084" max="14084" width="15" style="1000" customWidth="1"/>
    <col min="14085" max="14334" width="12.5703125" style="1000"/>
    <col min="14335" max="14335" width="16" style="1000" customWidth="1"/>
    <col min="14336" max="14339" width="15.140625" style="1000" customWidth="1"/>
    <col min="14340" max="14340" width="15" style="1000" customWidth="1"/>
    <col min="14341" max="14590" width="12.5703125" style="1000"/>
    <col min="14591" max="14591" width="16" style="1000" customWidth="1"/>
    <col min="14592" max="14595" width="15.140625" style="1000" customWidth="1"/>
    <col min="14596" max="14596" width="15" style="1000" customWidth="1"/>
    <col min="14597" max="14846" width="12.5703125" style="1000"/>
    <col min="14847" max="14847" width="16" style="1000" customWidth="1"/>
    <col min="14848" max="14851" width="15.140625" style="1000" customWidth="1"/>
    <col min="14852" max="14852" width="15" style="1000" customWidth="1"/>
    <col min="14853" max="15102" width="12.5703125" style="1000"/>
    <col min="15103" max="15103" width="16" style="1000" customWidth="1"/>
    <col min="15104" max="15107" width="15.140625" style="1000" customWidth="1"/>
    <col min="15108" max="15108" width="15" style="1000" customWidth="1"/>
    <col min="15109" max="15358" width="12.5703125" style="1000"/>
    <col min="15359" max="15359" width="16" style="1000" customWidth="1"/>
    <col min="15360" max="15363" width="15.140625" style="1000" customWidth="1"/>
    <col min="15364" max="15364" width="15" style="1000" customWidth="1"/>
    <col min="15365" max="15614" width="12.5703125" style="1000"/>
    <col min="15615" max="15615" width="16" style="1000" customWidth="1"/>
    <col min="15616" max="15619" width="15.140625" style="1000" customWidth="1"/>
    <col min="15620" max="15620" width="15" style="1000" customWidth="1"/>
    <col min="15621" max="15870" width="12.5703125" style="1000"/>
    <col min="15871" max="15871" width="16" style="1000" customWidth="1"/>
    <col min="15872" max="15875" width="15.140625" style="1000" customWidth="1"/>
    <col min="15876" max="15876" width="15" style="1000" customWidth="1"/>
    <col min="15877" max="16126" width="12.5703125" style="1000"/>
    <col min="16127" max="16127" width="16" style="1000" customWidth="1"/>
    <col min="16128" max="16131" width="15.140625" style="1000" customWidth="1"/>
    <col min="16132" max="16132" width="15" style="1000" customWidth="1"/>
    <col min="16133" max="16384" width="12.5703125" style="1000"/>
  </cols>
  <sheetData>
    <row r="3" spans="2:13" ht="29.25" customHeight="1" x14ac:dyDescent="0.25">
      <c r="B3" s="1599" t="s">
        <v>692</v>
      </c>
      <c r="C3" s="1599"/>
      <c r="D3" s="1599"/>
      <c r="E3" s="1599"/>
      <c r="F3" s="1599"/>
      <c r="G3" s="1599"/>
      <c r="H3" s="1" t="s">
        <v>2</v>
      </c>
      <c r="J3" s="209"/>
    </row>
    <row r="4" spans="2:13" ht="15.75" x14ac:dyDescent="0.2">
      <c r="B4" s="211" t="s">
        <v>257</v>
      </c>
      <c r="C4" s="210"/>
      <c r="D4" s="210"/>
      <c r="E4" s="76"/>
      <c r="F4" s="76"/>
      <c r="G4" s="76"/>
    </row>
    <row r="5" spans="2:13" ht="15.75" x14ac:dyDescent="0.2">
      <c r="B5" s="211" t="s">
        <v>258</v>
      </c>
      <c r="C5" s="210"/>
      <c r="D5" s="210"/>
      <c r="E5" s="76"/>
      <c r="F5" s="76"/>
      <c r="G5" s="76"/>
    </row>
    <row r="6" spans="2:13" ht="16.5" thickBot="1" x14ac:dyDescent="0.25">
      <c r="B6" s="211" t="s">
        <v>763</v>
      </c>
      <c r="C6" s="210"/>
      <c r="D6" s="210"/>
      <c r="E6" s="76"/>
      <c r="F6" s="76"/>
      <c r="G6" s="76"/>
    </row>
    <row r="7" spans="2:13" x14ac:dyDescent="0.2">
      <c r="B7" s="454"/>
      <c r="C7" s="454"/>
      <c r="D7" s="454"/>
      <c r="E7" s="454"/>
      <c r="F7" s="454"/>
      <c r="G7" s="454"/>
    </row>
    <row r="8" spans="2:13" ht="15.75" x14ac:dyDescent="0.25">
      <c r="B8" s="212" t="s">
        <v>259</v>
      </c>
      <c r="C8" s="213" t="s">
        <v>180</v>
      </c>
      <c r="D8" s="213" t="s">
        <v>181</v>
      </c>
      <c r="E8" s="213" t="s">
        <v>182</v>
      </c>
      <c r="F8" s="214">
        <v>2014</v>
      </c>
      <c r="G8" s="214">
        <v>2015</v>
      </c>
      <c r="I8" s="215"/>
      <c r="J8" s="215"/>
    </row>
    <row r="9" spans="2:13" ht="30" customHeight="1" x14ac:dyDescent="0.2">
      <c r="B9" s="108" t="s">
        <v>260</v>
      </c>
      <c r="C9" s="173">
        <v>1287333</v>
      </c>
      <c r="D9" s="173">
        <v>1337641.7999999998</v>
      </c>
      <c r="E9" s="173">
        <v>1370445</v>
      </c>
      <c r="F9" s="173">
        <v>1398573.6</v>
      </c>
      <c r="G9" s="173">
        <v>1477626</v>
      </c>
      <c r="I9" s="613"/>
      <c r="J9" s="216"/>
      <c r="K9" s="614"/>
      <c r="L9" s="217"/>
      <c r="M9" s="218"/>
    </row>
    <row r="10" spans="2:13" x14ac:dyDescent="0.2">
      <c r="B10" s="108" t="s">
        <v>261</v>
      </c>
      <c r="C10" s="173">
        <v>1288620.5999999999</v>
      </c>
      <c r="D10" s="173">
        <v>1344501.6</v>
      </c>
      <c r="E10" s="173">
        <v>1368452.4000000001</v>
      </c>
      <c r="F10" s="173">
        <v>1406152.2</v>
      </c>
      <c r="G10" s="173">
        <v>1473429</v>
      </c>
      <c r="I10" s="613"/>
      <c r="J10" s="216"/>
      <c r="K10" s="614"/>
    </row>
    <row r="11" spans="2:13" x14ac:dyDescent="0.2">
      <c r="B11" s="108" t="s">
        <v>262</v>
      </c>
      <c r="C11" s="173">
        <v>1291617</v>
      </c>
      <c r="D11" s="173">
        <v>1347767.4000000001</v>
      </c>
      <c r="E11" s="173">
        <v>1370308.8</v>
      </c>
      <c r="F11" s="173">
        <v>1410507.5999999999</v>
      </c>
      <c r="G11" s="173">
        <v>1472713.8</v>
      </c>
      <c r="I11" s="613"/>
      <c r="J11" s="216"/>
      <c r="K11" s="614"/>
    </row>
    <row r="12" spans="2:13" x14ac:dyDescent="0.2">
      <c r="B12" s="108" t="s">
        <v>263</v>
      </c>
      <c r="C12" s="173">
        <v>1294695.5999999999</v>
      </c>
      <c r="D12" s="173">
        <v>1352010.5999999999</v>
      </c>
      <c r="E12" s="173">
        <v>1372162.8</v>
      </c>
      <c r="F12" s="173">
        <v>1416418.2000000002</v>
      </c>
      <c r="G12" s="173">
        <v>1477366.7999999998</v>
      </c>
      <c r="I12" s="613"/>
      <c r="J12" s="216"/>
      <c r="K12" s="614"/>
    </row>
    <row r="13" spans="2:13" x14ac:dyDescent="0.2">
      <c r="B13" s="108" t="s">
        <v>264</v>
      </c>
      <c r="C13" s="173">
        <v>1302693</v>
      </c>
      <c r="D13" s="173">
        <v>1355472.5999999999</v>
      </c>
      <c r="E13" s="173">
        <v>1376401.2</v>
      </c>
      <c r="F13" s="173">
        <v>1426404.6</v>
      </c>
      <c r="G13" s="173">
        <v>1485286.2</v>
      </c>
      <c r="I13" s="613"/>
      <c r="J13" s="216"/>
      <c r="K13" s="614"/>
    </row>
    <row r="14" spans="2:13" x14ac:dyDescent="0.2">
      <c r="B14" s="108" t="s">
        <v>265</v>
      </c>
      <c r="C14" s="173">
        <v>1308590.3999999999</v>
      </c>
      <c r="D14" s="173">
        <v>1357248</v>
      </c>
      <c r="E14" s="173">
        <v>1373157</v>
      </c>
      <c r="F14" s="173">
        <v>1435901.4</v>
      </c>
      <c r="G14" s="173">
        <v>1494285</v>
      </c>
      <c r="I14" s="613"/>
      <c r="J14" s="216"/>
      <c r="K14" s="614"/>
    </row>
    <row r="15" spans="2:13" x14ac:dyDescent="0.2">
      <c r="B15" s="108" t="s">
        <v>266</v>
      </c>
      <c r="C15" s="173">
        <v>1313393.3999999999</v>
      </c>
      <c r="D15" s="173">
        <v>1357641.6</v>
      </c>
      <c r="E15" s="173">
        <v>1371160.2</v>
      </c>
      <c r="F15" s="173">
        <v>1441416.6</v>
      </c>
      <c r="G15" s="173">
        <v>1498977.5999999999</v>
      </c>
      <c r="I15" s="613"/>
      <c r="J15" s="216"/>
      <c r="K15" s="614"/>
    </row>
    <row r="16" spans="2:13" x14ac:dyDescent="0.2">
      <c r="B16" s="108" t="s">
        <v>267</v>
      </c>
      <c r="C16" s="173">
        <v>1316833.8</v>
      </c>
      <c r="D16" s="173">
        <v>1354749.6</v>
      </c>
      <c r="E16" s="173">
        <v>1376993.4</v>
      </c>
      <c r="F16" s="173">
        <v>1443736.2</v>
      </c>
      <c r="G16" s="173">
        <v>1505194.8</v>
      </c>
      <c r="I16" s="613"/>
      <c r="J16" s="216"/>
      <c r="K16" s="614"/>
    </row>
    <row r="17" spans="2:11" x14ac:dyDescent="0.2">
      <c r="B17" s="108" t="s">
        <v>268</v>
      </c>
      <c r="C17" s="173">
        <v>1318532.4000000001</v>
      </c>
      <c r="D17" s="173">
        <v>1353568.8</v>
      </c>
      <c r="E17" s="173">
        <v>1382322.5999999999</v>
      </c>
      <c r="F17" s="173">
        <v>1446204.6</v>
      </c>
      <c r="G17" s="173">
        <v>1511652.5999999999</v>
      </c>
      <c r="I17" s="613"/>
      <c r="J17" s="216"/>
      <c r="K17" s="614"/>
    </row>
    <row r="18" spans="2:11" x14ac:dyDescent="0.2">
      <c r="B18" s="108" t="s">
        <v>269</v>
      </c>
      <c r="C18" s="173">
        <v>1320761.3999999999</v>
      </c>
      <c r="D18" s="173">
        <v>1355463</v>
      </c>
      <c r="E18" s="173">
        <v>1385461.7999999998</v>
      </c>
      <c r="F18" s="173">
        <v>1450081.2</v>
      </c>
      <c r="G18" s="173">
        <v>1520813.4</v>
      </c>
      <c r="I18" s="613"/>
      <c r="J18" s="216"/>
      <c r="K18" s="614"/>
    </row>
    <row r="19" spans="2:11" x14ac:dyDescent="0.2">
      <c r="B19" s="108" t="s">
        <v>270</v>
      </c>
      <c r="C19" s="173">
        <v>1326238.8</v>
      </c>
      <c r="D19" s="173">
        <v>1363967.4000000001</v>
      </c>
      <c r="E19" s="173">
        <v>1391208.6</v>
      </c>
      <c r="F19" s="173">
        <v>1459615.8</v>
      </c>
      <c r="G19" s="173">
        <v>1529402.4000000001</v>
      </c>
      <c r="I19" s="613"/>
      <c r="J19" s="216"/>
      <c r="K19" s="614"/>
    </row>
    <row r="20" spans="2:11" x14ac:dyDescent="0.2">
      <c r="B20" s="108" t="s">
        <v>271</v>
      </c>
      <c r="C20" s="173">
        <v>1332805.8</v>
      </c>
      <c r="D20" s="173">
        <v>1372863</v>
      </c>
      <c r="E20" s="173">
        <v>1394199</v>
      </c>
      <c r="F20" s="173">
        <v>1473222</v>
      </c>
      <c r="G20" s="173">
        <v>1535904.6</v>
      </c>
      <c r="I20" s="613"/>
      <c r="J20" s="216"/>
      <c r="K20" s="614"/>
    </row>
    <row r="21" spans="2:11" x14ac:dyDescent="0.2">
      <c r="B21" s="493" t="s">
        <v>272</v>
      </c>
      <c r="C21" s="494"/>
      <c r="D21" s="494"/>
      <c r="E21" s="494"/>
      <c r="F21" s="494"/>
      <c r="G21" s="494"/>
      <c r="I21" s="63"/>
    </row>
    <row r="22" spans="2:11" ht="12.75" customHeight="1" x14ac:dyDescent="0.2">
      <c r="B22" s="178" t="s">
        <v>273</v>
      </c>
      <c r="C22" s="494"/>
      <c r="D22" s="494"/>
      <c r="E22" s="494"/>
      <c r="F22" s="494"/>
      <c r="G22" s="494"/>
    </row>
    <row r="23" spans="2:11" x14ac:dyDescent="0.2">
      <c r="B23" s="178" t="s">
        <v>274</v>
      </c>
      <c r="C23" s="494"/>
      <c r="D23" s="494"/>
      <c r="E23" s="494"/>
      <c r="F23" s="494"/>
      <c r="G23" s="494"/>
      <c r="H23" s="612"/>
    </row>
    <row r="24" spans="2:11" x14ac:dyDescent="0.2">
      <c r="B24" s="182"/>
      <c r="D24" s="615"/>
      <c r="E24" s="615"/>
      <c r="F24" s="615"/>
      <c r="G24" s="615"/>
    </row>
    <row r="25" spans="2:11" x14ac:dyDescent="0.2">
      <c r="B25" s="182"/>
    </row>
    <row r="26" spans="2:11" x14ac:dyDescent="0.2">
      <c r="B26" s="182"/>
    </row>
  </sheetData>
  <mergeCells count="1">
    <mergeCell ref="B3:G3"/>
  </mergeCells>
  <hyperlinks>
    <hyperlink ref="H3" location="'Indice Total '!A61" display="Volver"/>
  </hyperlinks>
  <pageMargins left="0.70866141732283472" right="0.70866141732283472" top="0.74803149606299213" bottom="0.74803149606299213" header="0.31496062992125984" footer="0.31496062992125984"/>
  <pageSetup paperSize="14"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K66"/>
  <sheetViews>
    <sheetView showGridLines="0" workbookViewId="0"/>
  </sheetViews>
  <sheetFormatPr baseColWidth="10" defaultRowHeight="12.75" x14ac:dyDescent="0.2"/>
  <cols>
    <col min="1" max="1" width="22.42578125" style="22" customWidth="1"/>
    <col min="2" max="2" width="3.5703125" style="22" customWidth="1"/>
    <col min="3" max="3" width="56.140625" style="22" customWidth="1"/>
    <col min="4" max="10" width="11.42578125" style="22"/>
    <col min="11" max="11" width="12.28515625" style="22" customWidth="1"/>
    <col min="12" max="16384" width="11.42578125" style="22"/>
  </cols>
  <sheetData>
    <row r="3" spans="2:11" ht="18" customHeight="1" x14ac:dyDescent="0.25">
      <c r="B3" s="1599" t="s">
        <v>824</v>
      </c>
      <c r="C3" s="1599"/>
      <c r="D3" s="1599"/>
      <c r="E3" s="1599"/>
      <c r="F3" s="1599"/>
      <c r="G3" s="1599"/>
      <c r="H3" s="1599"/>
      <c r="I3" s="1599"/>
      <c r="J3" s="1599"/>
      <c r="K3" s="1"/>
    </row>
    <row r="4" spans="2:11" ht="36" customHeight="1" x14ac:dyDescent="0.25">
      <c r="B4" s="1644" t="s">
        <v>276</v>
      </c>
      <c r="C4" s="1644"/>
      <c r="D4" s="1644"/>
      <c r="E4" s="1644"/>
      <c r="F4" s="1644"/>
      <c r="G4" s="1644"/>
      <c r="H4" s="1644"/>
      <c r="I4" s="1644"/>
      <c r="J4" s="1644"/>
      <c r="K4" s="1" t="s">
        <v>2</v>
      </c>
    </row>
    <row r="5" spans="2:11" ht="18" customHeight="1" x14ac:dyDescent="0.2">
      <c r="B5" s="221" t="s">
        <v>277</v>
      </c>
      <c r="C5" s="76"/>
      <c r="D5" s="76"/>
      <c r="E5" s="76"/>
      <c r="F5" s="219"/>
      <c r="G5" s="220"/>
      <c r="H5" s="76"/>
      <c r="I5" s="76"/>
      <c r="J5" s="76"/>
    </row>
    <row r="6" spans="2:11" ht="15" customHeight="1" thickBot="1" x14ac:dyDescent="0.25">
      <c r="B6" s="1749" t="s">
        <v>741</v>
      </c>
      <c r="C6" s="1749"/>
      <c r="D6" s="1749"/>
      <c r="E6" s="1749"/>
      <c r="F6" s="1749"/>
      <c r="G6" s="1749"/>
      <c r="H6" s="1749"/>
      <c r="I6" s="1749"/>
      <c r="J6" s="1749"/>
    </row>
    <row r="7" spans="2:11" ht="22.5" customHeight="1" x14ac:dyDescent="0.2">
      <c r="B7" s="432"/>
      <c r="C7" s="432"/>
      <c r="D7" s="432"/>
      <c r="E7" s="432"/>
      <c r="F7" s="432"/>
      <c r="G7" s="433"/>
      <c r="H7" s="432"/>
      <c r="I7" s="432"/>
      <c r="J7" s="432"/>
    </row>
    <row r="8" spans="2:11" ht="15" x14ac:dyDescent="0.2">
      <c r="B8" s="222"/>
      <c r="C8" s="222"/>
      <c r="D8" s="223" t="s">
        <v>278</v>
      </c>
      <c r="E8" s="223" t="s">
        <v>279</v>
      </c>
      <c r="F8" s="223" t="s">
        <v>280</v>
      </c>
      <c r="G8" s="223" t="s">
        <v>281</v>
      </c>
      <c r="H8" s="223" t="s">
        <v>282</v>
      </c>
      <c r="I8" s="223" t="s">
        <v>283</v>
      </c>
      <c r="J8" s="223" t="s">
        <v>284</v>
      </c>
    </row>
    <row r="9" spans="2:11" ht="15.75" x14ac:dyDescent="0.25">
      <c r="B9" s="224" t="s">
        <v>285</v>
      </c>
      <c r="C9" s="222"/>
      <c r="D9" s="225"/>
      <c r="E9" s="225" t="s">
        <v>286</v>
      </c>
      <c r="F9" s="225" t="s">
        <v>287</v>
      </c>
      <c r="G9" s="225" t="s">
        <v>288</v>
      </c>
      <c r="H9" s="225" t="s">
        <v>289</v>
      </c>
      <c r="I9" s="225" t="s">
        <v>290</v>
      </c>
      <c r="J9" s="225"/>
    </row>
    <row r="10" spans="2:11" ht="15.75" x14ac:dyDescent="0.25">
      <c r="B10" s="79"/>
      <c r="C10" s="43"/>
      <c r="D10" s="62"/>
      <c r="E10" s="62"/>
      <c r="F10" s="62"/>
      <c r="G10" s="62"/>
      <c r="H10" s="62"/>
      <c r="I10" s="62"/>
      <c r="J10" s="62"/>
    </row>
    <row r="11" spans="2:11" s="164" customFormat="1" ht="15.75" x14ac:dyDescent="0.25">
      <c r="B11" s="226"/>
      <c r="C11" s="227"/>
      <c r="D11" s="228"/>
      <c r="E11" s="228"/>
      <c r="F11" s="228"/>
      <c r="G11" s="228"/>
      <c r="H11" s="228"/>
      <c r="I11" s="228"/>
      <c r="J11" s="228"/>
    </row>
    <row r="12" spans="2:11" ht="15.75" customHeight="1" x14ac:dyDescent="0.25">
      <c r="B12" s="1750" t="s">
        <v>291</v>
      </c>
      <c r="C12" s="1750"/>
      <c r="D12" s="1750"/>
      <c r="E12" s="1750"/>
      <c r="F12" s="1750"/>
      <c r="G12" s="1750"/>
      <c r="H12" s="1750"/>
      <c r="I12" s="1750"/>
      <c r="J12" s="1750"/>
    </row>
    <row r="13" spans="2:11" ht="7.5" customHeight="1" x14ac:dyDescent="0.2">
      <c r="B13" s="227"/>
      <c r="C13" s="1000"/>
      <c r="D13" s="229"/>
      <c r="E13" s="230"/>
      <c r="F13" s="230"/>
      <c r="G13" s="230"/>
      <c r="H13" s="230"/>
      <c r="I13" s="1000"/>
      <c r="J13" s="1000"/>
    </row>
    <row r="14" spans="2:11" ht="15.75" x14ac:dyDescent="0.25">
      <c r="B14" s="171" t="s">
        <v>292</v>
      </c>
      <c r="C14" s="1000"/>
      <c r="D14" s="13"/>
      <c r="E14" s="13"/>
      <c r="F14" s="13"/>
      <c r="G14" s="1000"/>
      <c r="H14" s="1000"/>
      <c r="I14" s="1000"/>
      <c r="J14" s="1000"/>
    </row>
    <row r="15" spans="2:11" ht="15" x14ac:dyDescent="0.2">
      <c r="B15" s="63"/>
      <c r="C15" s="63"/>
      <c r="D15" s="13"/>
      <c r="E15" s="13"/>
      <c r="F15" s="13"/>
      <c r="G15" s="63"/>
      <c r="H15" s="63"/>
      <c r="I15" s="63"/>
      <c r="J15" s="63"/>
    </row>
    <row r="16" spans="2:11" x14ac:dyDescent="0.2">
      <c r="B16" s="113" t="s">
        <v>293</v>
      </c>
      <c r="C16" s="113" t="s">
        <v>294</v>
      </c>
      <c r="D16" s="148">
        <v>57393.459551999993</v>
      </c>
      <c r="E16" s="148">
        <v>65393.46</v>
      </c>
      <c r="F16" s="148">
        <v>67067.53</v>
      </c>
      <c r="G16" s="148">
        <v>70206.289999999994</v>
      </c>
      <c r="H16" s="148">
        <v>72361.62</v>
      </c>
      <c r="I16" s="148">
        <v>74503.520000000004</v>
      </c>
      <c r="J16" s="148">
        <v>75211.3</v>
      </c>
    </row>
    <row r="17" spans="2:10" x14ac:dyDescent="0.2">
      <c r="B17" s="113" t="s">
        <v>295</v>
      </c>
      <c r="C17" s="113" t="s">
        <v>296</v>
      </c>
      <c r="D17" s="148">
        <v>34436.081987999998</v>
      </c>
      <c r="E17" s="148">
        <v>42436.08</v>
      </c>
      <c r="F17" s="148">
        <v>43522.44</v>
      </c>
      <c r="G17" s="148">
        <v>45559.29</v>
      </c>
      <c r="H17" s="148">
        <v>46957.96</v>
      </c>
      <c r="I17" s="148">
        <v>48347.92</v>
      </c>
      <c r="J17" s="148">
        <v>48807.23</v>
      </c>
    </row>
    <row r="18" spans="2:10" x14ac:dyDescent="0.2">
      <c r="B18" s="113" t="s">
        <v>297</v>
      </c>
      <c r="C18" s="113" t="s">
        <v>298</v>
      </c>
      <c r="D18" s="148">
        <v>28696.729775999996</v>
      </c>
      <c r="E18" s="148">
        <v>35496.730000000003</v>
      </c>
      <c r="F18" s="148">
        <v>36405.449999999997</v>
      </c>
      <c r="G18" s="148">
        <v>38109.230000000003</v>
      </c>
      <c r="H18" s="148">
        <v>39279.18</v>
      </c>
      <c r="I18" s="148">
        <v>40441.839999999997</v>
      </c>
      <c r="J18" s="148">
        <v>40826.04</v>
      </c>
    </row>
    <row r="19" spans="2:10" x14ac:dyDescent="0.2">
      <c r="B19" s="113" t="s">
        <v>299</v>
      </c>
      <c r="C19" s="113" t="s">
        <v>300</v>
      </c>
      <c r="D19" s="148">
        <v>8609.0126760000003</v>
      </c>
      <c r="E19" s="148">
        <v>9809.01</v>
      </c>
      <c r="F19" s="148">
        <v>10060.120000000001</v>
      </c>
      <c r="G19" s="148">
        <v>10530.93</v>
      </c>
      <c r="H19" s="148">
        <v>10854.23</v>
      </c>
      <c r="I19" s="148">
        <v>11175.52</v>
      </c>
      <c r="J19" s="148">
        <v>11281.69</v>
      </c>
    </row>
    <row r="20" spans="2:10" ht="15" x14ac:dyDescent="0.2">
      <c r="B20" s="1000"/>
      <c r="C20" s="1000"/>
      <c r="D20" s="231"/>
      <c r="E20" s="231"/>
      <c r="F20" s="231"/>
      <c r="G20" s="231"/>
      <c r="H20" s="231"/>
      <c r="I20" s="231"/>
      <c r="J20" s="231"/>
    </row>
    <row r="21" spans="2:10" ht="15.75" x14ac:dyDescent="0.25">
      <c r="B21" s="171" t="s">
        <v>301</v>
      </c>
      <c r="C21" s="1000"/>
      <c r="D21" s="231"/>
      <c r="E21" s="231"/>
      <c r="F21" s="231"/>
      <c r="G21" s="231"/>
      <c r="H21" s="231"/>
      <c r="I21" s="231"/>
      <c r="J21" s="231"/>
    </row>
    <row r="22" spans="2:10" ht="15" x14ac:dyDescent="0.2">
      <c r="B22" s="63"/>
      <c r="C22" s="63"/>
      <c r="D22" s="231"/>
      <c r="E22" s="231"/>
      <c r="F22" s="231"/>
      <c r="G22" s="231"/>
      <c r="H22" s="231"/>
      <c r="I22" s="231"/>
      <c r="J22" s="231"/>
    </row>
    <row r="23" spans="2:10" x14ac:dyDescent="0.2">
      <c r="B23" s="113" t="s">
        <v>293</v>
      </c>
      <c r="C23" s="113" t="s">
        <v>302</v>
      </c>
      <c r="D23" s="148">
        <v>20661.653364000002</v>
      </c>
      <c r="E23" s="148">
        <v>25461.65</v>
      </c>
      <c r="F23" s="148">
        <v>26113.47</v>
      </c>
      <c r="G23" s="148">
        <v>27335.58</v>
      </c>
      <c r="H23" s="148">
        <v>28174.78</v>
      </c>
      <c r="I23" s="148">
        <v>29008.75</v>
      </c>
      <c r="J23" s="148">
        <v>29284.33</v>
      </c>
    </row>
    <row r="24" spans="2:10" x14ac:dyDescent="0.2">
      <c r="B24" s="113" t="s">
        <v>295</v>
      </c>
      <c r="C24" s="113" t="s">
        <v>303</v>
      </c>
      <c r="D24" s="148">
        <v>17218.035779999998</v>
      </c>
      <c r="E24" s="148">
        <v>21298.04</v>
      </c>
      <c r="F24" s="148">
        <v>21843.27</v>
      </c>
      <c r="G24" s="148">
        <v>22865.54</v>
      </c>
      <c r="H24" s="148">
        <v>23567.51</v>
      </c>
      <c r="I24" s="148">
        <v>24265.11</v>
      </c>
      <c r="J24" s="148">
        <v>24495.63</v>
      </c>
    </row>
    <row r="25" spans="2:10" ht="15" x14ac:dyDescent="0.2">
      <c r="B25" s="1000"/>
      <c r="C25" s="1000"/>
      <c r="D25" s="231"/>
      <c r="E25" s="231"/>
      <c r="F25" s="231"/>
      <c r="G25" s="231"/>
      <c r="H25" s="231"/>
      <c r="I25" s="231"/>
      <c r="J25" s="231"/>
    </row>
    <row r="26" spans="2:10" ht="15.75" x14ac:dyDescent="0.25">
      <c r="B26" s="171" t="s">
        <v>304</v>
      </c>
      <c r="C26" s="1000"/>
      <c r="D26" s="231"/>
      <c r="E26" s="231"/>
      <c r="F26" s="1000"/>
      <c r="G26" s="231"/>
      <c r="H26" s="231"/>
      <c r="I26" s="231"/>
      <c r="J26" s="231"/>
    </row>
    <row r="27" spans="2:10" ht="15" x14ac:dyDescent="0.2">
      <c r="B27" s="63"/>
      <c r="C27" s="63"/>
      <c r="D27" s="231"/>
      <c r="E27" s="231"/>
      <c r="F27" s="63"/>
      <c r="G27" s="231"/>
      <c r="H27" s="231"/>
      <c r="I27" s="231"/>
      <c r="J27" s="231"/>
    </row>
    <row r="28" spans="2:10" x14ac:dyDescent="0.2">
      <c r="B28" s="113" t="s">
        <v>293</v>
      </c>
      <c r="C28" s="113" t="s">
        <v>305</v>
      </c>
      <c r="D28" s="148">
        <v>28696.729775999996</v>
      </c>
      <c r="E28" s="148">
        <v>36696.730000000003</v>
      </c>
      <c r="F28" s="148">
        <v>37636.17</v>
      </c>
      <c r="G28" s="148">
        <v>39397.54</v>
      </c>
      <c r="H28" s="148">
        <v>40607.040000000001</v>
      </c>
      <c r="I28" s="148">
        <v>41809.01</v>
      </c>
      <c r="J28" s="148">
        <v>42206.2</v>
      </c>
    </row>
    <row r="29" spans="2:10" x14ac:dyDescent="0.2">
      <c r="B29" s="113" t="s">
        <v>295</v>
      </c>
      <c r="C29" s="113" t="s">
        <v>296</v>
      </c>
      <c r="D29" s="148">
        <v>17218.035779999998</v>
      </c>
      <c r="E29" s="148">
        <v>21218.04</v>
      </c>
      <c r="F29" s="148">
        <v>21761.22</v>
      </c>
      <c r="G29" s="148">
        <v>22779.65</v>
      </c>
      <c r="H29" s="148">
        <v>23478.99</v>
      </c>
      <c r="I29" s="148">
        <v>24173.97</v>
      </c>
      <c r="J29" s="148">
        <v>24403.62</v>
      </c>
    </row>
    <row r="30" spans="2:10" x14ac:dyDescent="0.2">
      <c r="B30" s="113" t="s">
        <v>297</v>
      </c>
      <c r="C30" s="113" t="s">
        <v>298</v>
      </c>
      <c r="D30" s="148">
        <v>14348.364887999998</v>
      </c>
      <c r="E30" s="148">
        <v>17748.36</v>
      </c>
      <c r="F30" s="148">
        <v>18202.72</v>
      </c>
      <c r="G30" s="148">
        <v>19054.61</v>
      </c>
      <c r="H30" s="148">
        <v>19639.59</v>
      </c>
      <c r="I30" s="148">
        <v>20220.919999999998</v>
      </c>
      <c r="J30" s="148">
        <v>20413.02</v>
      </c>
    </row>
    <row r="31" spans="2:10" x14ac:dyDescent="0.2">
      <c r="B31" s="113" t="s">
        <v>299</v>
      </c>
      <c r="C31" s="113" t="s">
        <v>306</v>
      </c>
      <c r="D31" s="148">
        <v>4304.5115519999999</v>
      </c>
      <c r="E31" s="148">
        <v>4904.51</v>
      </c>
      <c r="F31" s="148">
        <v>5030.07</v>
      </c>
      <c r="G31" s="148">
        <v>5265.48</v>
      </c>
      <c r="H31" s="148">
        <v>5427.13</v>
      </c>
      <c r="I31" s="148">
        <v>5587.77</v>
      </c>
      <c r="J31" s="148">
        <v>5640.85</v>
      </c>
    </row>
    <row r="32" spans="2:10" ht="15" x14ac:dyDescent="0.2">
      <c r="B32" s="1000"/>
      <c r="C32" s="1000"/>
      <c r="D32" s="231"/>
      <c r="E32" s="231"/>
      <c r="F32" s="1000"/>
      <c r="G32" s="231"/>
      <c r="H32" s="231"/>
      <c r="I32" s="231"/>
      <c r="J32" s="231"/>
    </row>
    <row r="33" spans="2:10" ht="15.75" x14ac:dyDescent="0.25">
      <c r="B33" s="171" t="s">
        <v>307</v>
      </c>
      <c r="C33" s="1000"/>
      <c r="D33" s="231"/>
      <c r="E33" s="231"/>
      <c r="F33" s="1000"/>
      <c r="G33" s="231"/>
      <c r="H33" s="231"/>
      <c r="I33" s="231"/>
      <c r="J33" s="231"/>
    </row>
    <row r="34" spans="2:10" ht="15" x14ac:dyDescent="0.2">
      <c r="B34" s="63"/>
      <c r="C34" s="63"/>
      <c r="D34" s="231"/>
      <c r="E34" s="231"/>
      <c r="F34" s="63"/>
      <c r="G34" s="231"/>
      <c r="H34" s="231"/>
      <c r="I34" s="231"/>
      <c r="J34" s="231"/>
    </row>
    <row r="35" spans="2:10" x14ac:dyDescent="0.2">
      <c r="B35" s="113" t="s">
        <v>293</v>
      </c>
      <c r="C35" s="113" t="s">
        <v>305</v>
      </c>
      <c r="D35" s="148">
        <v>12860.143295999998</v>
      </c>
      <c r="E35" s="148">
        <v>20860.14</v>
      </c>
      <c r="F35" s="148">
        <v>21394.16</v>
      </c>
      <c r="G35" s="148">
        <v>22395.41</v>
      </c>
      <c r="H35" s="148">
        <v>23082.95</v>
      </c>
      <c r="I35" s="148">
        <v>23766.21</v>
      </c>
      <c r="J35" s="148">
        <v>23991.99</v>
      </c>
    </row>
    <row r="36" spans="2:10" x14ac:dyDescent="0.2">
      <c r="B36" s="113" t="s">
        <v>295</v>
      </c>
      <c r="C36" s="113" t="s">
        <v>308</v>
      </c>
      <c r="D36" s="148">
        <v>6430.0716479999992</v>
      </c>
      <c r="E36" s="148">
        <v>14430.07</v>
      </c>
      <c r="F36" s="148">
        <v>14799.48</v>
      </c>
      <c r="G36" s="148">
        <v>15492.1</v>
      </c>
      <c r="H36" s="148">
        <v>15967.71</v>
      </c>
      <c r="I36" s="148">
        <v>16440.349999999999</v>
      </c>
      <c r="J36" s="148">
        <v>16596.53</v>
      </c>
    </row>
    <row r="37" spans="2:10" x14ac:dyDescent="0.2">
      <c r="B37" s="113" t="s">
        <v>297</v>
      </c>
      <c r="C37" s="113" t="s">
        <v>306</v>
      </c>
      <c r="D37" s="148">
        <v>1929.0235799999998</v>
      </c>
      <c r="E37" s="148">
        <v>3129.02</v>
      </c>
      <c r="F37" s="148">
        <v>3209.12</v>
      </c>
      <c r="G37" s="148">
        <v>3359.31</v>
      </c>
      <c r="H37" s="148">
        <v>3462.44</v>
      </c>
      <c r="I37" s="148">
        <v>3564.93</v>
      </c>
      <c r="J37" s="148">
        <v>3598.8</v>
      </c>
    </row>
    <row r="38" spans="2:10" ht="15" x14ac:dyDescent="0.2">
      <c r="B38" s="232"/>
      <c r="C38" s="232"/>
      <c r="D38" s="233"/>
      <c r="E38" s="233"/>
      <c r="F38" s="233"/>
      <c r="G38" s="233"/>
      <c r="H38" s="233"/>
      <c r="I38" s="232"/>
      <c r="J38" s="232"/>
    </row>
    <row r="39" spans="2:10" ht="15.75" customHeight="1" x14ac:dyDescent="0.25">
      <c r="B39" s="1751" t="s">
        <v>309</v>
      </c>
      <c r="C39" s="1751"/>
      <c r="D39" s="1751"/>
      <c r="E39" s="1751"/>
      <c r="F39" s="1751"/>
      <c r="G39" s="1751"/>
      <c r="H39" s="1751"/>
      <c r="I39" s="1751"/>
      <c r="J39" s="1751"/>
    </row>
    <row r="40" spans="2:10" ht="15.75" x14ac:dyDescent="0.2">
      <c r="B40" s="1000"/>
      <c r="C40" s="211"/>
      <c r="D40" s="234"/>
      <c r="E40" s="234"/>
      <c r="F40" s="234"/>
      <c r="G40" s="210"/>
      <c r="H40" s="210"/>
      <c r="I40" s="234"/>
      <c r="J40" s="210"/>
    </row>
    <row r="41" spans="2:10" ht="15.75" x14ac:dyDescent="0.25">
      <c r="B41" s="171" t="s">
        <v>292</v>
      </c>
      <c r="C41" s="1000"/>
      <c r="D41" s="231"/>
      <c r="E41" s="231"/>
      <c r="F41" s="231"/>
      <c r="G41" s="13"/>
      <c r="H41" s="1000"/>
      <c r="I41" s="231"/>
      <c r="J41" s="1000"/>
    </row>
    <row r="42" spans="2:10" ht="15" x14ac:dyDescent="0.2">
      <c r="B42" s="63"/>
      <c r="C42" s="63"/>
      <c r="D42" s="231"/>
      <c r="E42" s="231"/>
      <c r="F42" s="231"/>
      <c r="G42" s="13"/>
      <c r="H42" s="63"/>
      <c r="I42" s="231"/>
      <c r="J42" s="63"/>
    </row>
    <row r="43" spans="2:10" x14ac:dyDescent="0.2">
      <c r="B43" s="113" t="s">
        <v>293</v>
      </c>
      <c r="C43" s="113" t="s">
        <v>294</v>
      </c>
      <c r="D43" s="148">
        <v>63502.692923999995</v>
      </c>
      <c r="E43" s="148">
        <v>71502.69</v>
      </c>
      <c r="F43" s="148">
        <v>73333.16</v>
      </c>
      <c r="G43" s="148">
        <v>76765.149999999994</v>
      </c>
      <c r="H43" s="148">
        <v>79121.84</v>
      </c>
      <c r="I43" s="148">
        <v>81463.850000000006</v>
      </c>
      <c r="J43" s="148">
        <v>82237.759999999995</v>
      </c>
    </row>
    <row r="44" spans="2:10" x14ac:dyDescent="0.2">
      <c r="B44" s="113" t="s">
        <v>295</v>
      </c>
      <c r="C44" s="113" t="s">
        <v>296</v>
      </c>
      <c r="D44" s="148">
        <v>44949.643728000003</v>
      </c>
      <c r="E44" s="148">
        <v>52949.64</v>
      </c>
      <c r="F44" s="148">
        <v>54305.15</v>
      </c>
      <c r="G44" s="148">
        <v>56846.63</v>
      </c>
      <c r="H44" s="148">
        <v>58591.82</v>
      </c>
      <c r="I44" s="148">
        <v>60326.14</v>
      </c>
      <c r="J44" s="148">
        <v>60899.24</v>
      </c>
    </row>
    <row r="45" spans="2:10" x14ac:dyDescent="0.2">
      <c r="B45" s="113" t="s">
        <v>297</v>
      </c>
      <c r="C45" s="113" t="s">
        <v>298</v>
      </c>
      <c r="D45" s="148">
        <v>38923.333811999997</v>
      </c>
      <c r="E45" s="148">
        <v>45723.33</v>
      </c>
      <c r="F45" s="148">
        <v>46893.85</v>
      </c>
      <c r="G45" s="148">
        <v>49088.480000000003</v>
      </c>
      <c r="H45" s="148">
        <v>50595.5</v>
      </c>
      <c r="I45" s="148">
        <v>52093.13</v>
      </c>
      <c r="J45" s="148">
        <v>52588.01</v>
      </c>
    </row>
    <row r="46" spans="2:10" x14ac:dyDescent="0.2">
      <c r="B46" s="113" t="s">
        <v>299</v>
      </c>
      <c r="C46" s="113" t="s">
        <v>300</v>
      </c>
      <c r="D46" s="148">
        <v>8609.01</v>
      </c>
      <c r="E46" s="148">
        <v>9809.01</v>
      </c>
      <c r="F46" s="148">
        <v>10060.120000000001</v>
      </c>
      <c r="G46" s="148">
        <v>10530.93</v>
      </c>
      <c r="H46" s="148">
        <v>10854.23</v>
      </c>
      <c r="I46" s="148">
        <v>11175.52</v>
      </c>
      <c r="J46" s="148">
        <v>11281.69</v>
      </c>
    </row>
    <row r="47" spans="2:10" ht="15" x14ac:dyDescent="0.2">
      <c r="B47" s="1000"/>
      <c r="C47" s="1000"/>
      <c r="D47" s="231"/>
      <c r="E47" s="231"/>
      <c r="F47" s="231"/>
      <c r="G47" s="231"/>
      <c r="H47" s="231"/>
      <c r="I47" s="231"/>
      <c r="J47" s="231"/>
    </row>
    <row r="48" spans="2:10" ht="15.75" x14ac:dyDescent="0.25">
      <c r="B48" s="171" t="s">
        <v>301</v>
      </c>
      <c r="C48" s="171"/>
      <c r="D48" s="231"/>
      <c r="E48" s="231"/>
      <c r="F48" s="231"/>
      <c r="G48" s="231"/>
      <c r="H48" s="231"/>
      <c r="I48" s="231"/>
      <c r="J48" s="231"/>
    </row>
    <row r="49" spans="2:10" ht="15" x14ac:dyDescent="0.2">
      <c r="B49" s="63"/>
      <c r="C49" s="63"/>
      <c r="D49" s="231"/>
      <c r="E49" s="231"/>
      <c r="F49" s="231"/>
      <c r="G49" s="231"/>
      <c r="H49" s="231"/>
      <c r="I49" s="231"/>
      <c r="J49" s="231"/>
    </row>
    <row r="50" spans="2:10" x14ac:dyDescent="0.2">
      <c r="B50" s="113" t="s">
        <v>293</v>
      </c>
      <c r="C50" s="113" t="s">
        <v>302</v>
      </c>
      <c r="D50" s="148">
        <v>30486.497843999998</v>
      </c>
      <c r="E50" s="148">
        <v>35286.5</v>
      </c>
      <c r="F50" s="148">
        <v>36189.83</v>
      </c>
      <c r="G50" s="148">
        <v>37883.51</v>
      </c>
      <c r="H50" s="148">
        <v>39046.53</v>
      </c>
      <c r="I50" s="148">
        <v>40202.31</v>
      </c>
      <c r="J50" s="148">
        <v>40584.230000000003</v>
      </c>
    </row>
    <row r="51" spans="2:10" x14ac:dyDescent="0.2">
      <c r="B51" s="113" t="s">
        <v>295</v>
      </c>
      <c r="C51" s="113" t="s">
        <v>303</v>
      </c>
      <c r="D51" s="148">
        <v>26870.76612</v>
      </c>
      <c r="E51" s="148">
        <v>30950.77</v>
      </c>
      <c r="F51" s="148">
        <v>31743.11</v>
      </c>
      <c r="G51" s="148">
        <v>33228.69</v>
      </c>
      <c r="H51" s="148">
        <v>34248.81</v>
      </c>
      <c r="I51" s="148">
        <v>35262.57</v>
      </c>
      <c r="J51" s="148">
        <v>35597.56</v>
      </c>
    </row>
    <row r="52" spans="2:10" ht="15" x14ac:dyDescent="0.2">
      <c r="B52" s="1000"/>
      <c r="C52" s="1000"/>
      <c r="D52" s="231"/>
      <c r="E52" s="231"/>
      <c r="F52" s="231"/>
      <c r="G52" s="231"/>
      <c r="H52" s="231"/>
      <c r="I52" s="231"/>
      <c r="J52" s="231"/>
    </row>
    <row r="53" spans="2:10" ht="15.75" x14ac:dyDescent="0.25">
      <c r="B53" s="171" t="s">
        <v>304</v>
      </c>
      <c r="C53" s="1000"/>
      <c r="D53" s="231"/>
      <c r="E53" s="231"/>
      <c r="F53" s="231"/>
      <c r="G53" s="231"/>
      <c r="H53" s="231"/>
      <c r="I53" s="231"/>
      <c r="J53" s="231"/>
    </row>
    <row r="54" spans="2:10" ht="15" x14ac:dyDescent="0.2">
      <c r="B54" s="63"/>
      <c r="C54" s="63"/>
      <c r="D54" s="231"/>
      <c r="E54" s="231"/>
      <c r="F54" s="231"/>
      <c r="G54" s="231"/>
      <c r="H54" s="231"/>
      <c r="I54" s="231"/>
      <c r="J54" s="231"/>
    </row>
    <row r="55" spans="2:10" x14ac:dyDescent="0.2">
      <c r="B55" s="113" t="s">
        <v>293</v>
      </c>
      <c r="C55" s="113" t="s">
        <v>305</v>
      </c>
      <c r="D55" s="148">
        <v>63502.692923999995</v>
      </c>
      <c r="E55" s="148">
        <v>71502.69</v>
      </c>
      <c r="F55" s="148">
        <v>73333.16</v>
      </c>
      <c r="G55" s="148">
        <v>76765.149999999994</v>
      </c>
      <c r="H55" s="148">
        <v>79121.84</v>
      </c>
      <c r="I55" s="148">
        <v>81463.850000000006</v>
      </c>
      <c r="J55" s="148">
        <v>82237.759999999995</v>
      </c>
    </row>
    <row r="56" spans="2:10" x14ac:dyDescent="0.2">
      <c r="B56" s="113" t="s">
        <v>295</v>
      </c>
      <c r="C56" s="113" t="s">
        <v>296</v>
      </c>
      <c r="D56" s="148">
        <v>17218.04</v>
      </c>
      <c r="E56" s="148">
        <v>21218.04</v>
      </c>
      <c r="F56" s="148">
        <v>21761.22</v>
      </c>
      <c r="G56" s="148">
        <v>22779.65</v>
      </c>
      <c r="H56" s="148">
        <v>23478.99</v>
      </c>
      <c r="I56" s="148">
        <v>24173.97</v>
      </c>
      <c r="J56" s="148">
        <v>24403.62</v>
      </c>
    </row>
    <row r="57" spans="2:10" x14ac:dyDescent="0.2">
      <c r="B57" s="113" t="s">
        <v>297</v>
      </c>
      <c r="C57" s="113" t="s">
        <v>298</v>
      </c>
      <c r="D57" s="148">
        <v>14348.36</v>
      </c>
      <c r="E57" s="235" t="s">
        <v>310</v>
      </c>
      <c r="F57" s="148">
        <v>18202.72</v>
      </c>
      <c r="G57" s="148">
        <v>19054.61</v>
      </c>
      <c r="H57" s="148">
        <v>19639.59</v>
      </c>
      <c r="I57" s="148">
        <v>20220.919999999998</v>
      </c>
      <c r="J57" s="148">
        <v>20413.02</v>
      </c>
    </row>
    <row r="58" spans="2:10" x14ac:dyDescent="0.2">
      <c r="B58" s="113" t="s">
        <v>299</v>
      </c>
      <c r="C58" s="113" t="s">
        <v>306</v>
      </c>
      <c r="D58" s="148">
        <v>4304.51</v>
      </c>
      <c r="E58" s="148">
        <v>4904.51</v>
      </c>
      <c r="F58" s="148">
        <v>5030.07</v>
      </c>
      <c r="G58" s="148">
        <v>5265.48</v>
      </c>
      <c r="H58" s="148">
        <v>5427.13</v>
      </c>
      <c r="I58" s="148">
        <v>5587.77</v>
      </c>
      <c r="J58" s="148">
        <v>5640.85</v>
      </c>
    </row>
    <row r="59" spans="2:10" x14ac:dyDescent="0.2">
      <c r="B59" s="13"/>
      <c r="C59" s="13"/>
      <c r="D59" s="231"/>
      <c r="E59" s="231"/>
      <c r="F59" s="231"/>
      <c r="G59" s="231"/>
      <c r="H59" s="231"/>
      <c r="I59" s="231"/>
      <c r="J59" s="231"/>
    </row>
    <row r="60" spans="2:10" ht="15.75" x14ac:dyDescent="0.25">
      <c r="B60" s="171" t="s">
        <v>307</v>
      </c>
      <c r="C60" s="1000"/>
      <c r="D60" s="231"/>
      <c r="E60" s="231"/>
      <c r="F60" s="231"/>
      <c r="G60" s="231"/>
      <c r="H60" s="231"/>
      <c r="I60" s="231"/>
      <c r="J60" s="231"/>
    </row>
    <row r="61" spans="2:10" ht="15" x14ac:dyDescent="0.2">
      <c r="B61" s="63"/>
      <c r="C61" s="63"/>
      <c r="D61" s="231"/>
      <c r="E61" s="231"/>
      <c r="F61" s="231"/>
      <c r="G61" s="231"/>
      <c r="H61" s="231"/>
      <c r="I61" s="231"/>
      <c r="J61" s="231"/>
    </row>
    <row r="62" spans="2:10" x14ac:dyDescent="0.2">
      <c r="B62" s="113" t="s">
        <v>293</v>
      </c>
      <c r="C62" s="113" t="s">
        <v>305</v>
      </c>
      <c r="D62" s="148">
        <v>42686.361036000002</v>
      </c>
      <c r="E62" s="148">
        <v>50686.36</v>
      </c>
      <c r="F62" s="148">
        <v>51983.93</v>
      </c>
      <c r="G62" s="148">
        <v>54416.78</v>
      </c>
      <c r="H62" s="148">
        <v>56087.38</v>
      </c>
      <c r="I62" s="148">
        <v>57747.57</v>
      </c>
      <c r="J62" s="148">
        <v>58296.17</v>
      </c>
    </row>
    <row r="63" spans="2:10" x14ac:dyDescent="0.2">
      <c r="B63" s="113" t="s">
        <v>295</v>
      </c>
      <c r="C63" s="113" t="s">
        <v>308</v>
      </c>
      <c r="D63" s="148">
        <v>13865.923895999998</v>
      </c>
      <c r="E63" s="148">
        <v>21865.919999999998</v>
      </c>
      <c r="F63" s="148">
        <v>22425.69</v>
      </c>
      <c r="G63" s="148">
        <v>23475.21</v>
      </c>
      <c r="H63" s="148">
        <v>24195.9</v>
      </c>
      <c r="I63" s="148">
        <v>24912.1</v>
      </c>
      <c r="J63" s="148">
        <v>25148.76</v>
      </c>
    </row>
    <row r="64" spans="2:10" x14ac:dyDescent="0.2">
      <c r="B64" s="113" t="s">
        <v>297</v>
      </c>
      <c r="C64" s="113" t="s">
        <v>306</v>
      </c>
      <c r="D64" s="148">
        <v>1929.02</v>
      </c>
      <c r="E64" s="148">
        <v>3129.02</v>
      </c>
      <c r="F64" s="148">
        <v>3209.12</v>
      </c>
      <c r="G64" s="148">
        <v>3359.31</v>
      </c>
      <c r="H64" s="148">
        <v>3462.44</v>
      </c>
      <c r="I64" s="148">
        <v>3564.93</v>
      </c>
      <c r="J64" s="148">
        <v>3598.8</v>
      </c>
    </row>
    <row r="65" spans="2:11" ht="15" x14ac:dyDescent="0.2">
      <c r="B65" s="227"/>
      <c r="C65" s="227"/>
      <c r="D65" s="227"/>
      <c r="E65" s="227"/>
      <c r="F65" s="227"/>
      <c r="G65" s="236"/>
      <c r="H65" s="236"/>
      <c r="I65" s="236"/>
      <c r="J65" s="236"/>
      <c r="K65" s="13"/>
    </row>
    <row r="66" spans="2:11" ht="15" x14ac:dyDescent="0.2">
      <c r="B66" s="227"/>
      <c r="C66" s="227"/>
      <c r="D66" s="228"/>
      <c r="E66" s="236"/>
      <c r="F66" s="228"/>
      <c r="G66" s="236"/>
      <c r="H66" s="236"/>
      <c r="I66" s="236"/>
      <c r="J66" s="63"/>
      <c r="K66" s="13"/>
    </row>
  </sheetData>
  <mergeCells count="5">
    <mergeCell ref="B3:J3"/>
    <mergeCell ref="B4:J4"/>
    <mergeCell ref="B6:J6"/>
    <mergeCell ref="B12:J12"/>
    <mergeCell ref="B39:J39"/>
  </mergeCells>
  <hyperlinks>
    <hyperlink ref="K4" location="'Indice Total '!A61" display="Volver"/>
  </hyperlinks>
  <pageMargins left="0.9055118110236221" right="0.70866141732283472" top="0.74803149606299213" bottom="0.74803149606299213" header="0.31496062992125984" footer="0.31496062992125984"/>
  <pageSetup scale="92"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34"/>
  <sheetViews>
    <sheetView showGridLines="0" workbookViewId="0"/>
  </sheetViews>
  <sheetFormatPr baseColWidth="10" defaultColWidth="9.140625" defaultRowHeight="12.75" x14ac:dyDescent="0.25"/>
  <cols>
    <col min="1" max="1" width="22.42578125" style="2" customWidth="1"/>
    <col min="2" max="2" width="39.85546875" style="2" customWidth="1"/>
    <col min="3" max="7" width="17.28515625" style="2" customWidth="1"/>
    <col min="8" max="8" width="13.28515625" style="2" bestFit="1" customWidth="1"/>
    <col min="9" max="10" width="9.140625" style="2"/>
    <col min="11" max="11" width="12.28515625" style="2" customWidth="1"/>
    <col min="12" max="16384" width="9.140625" style="2"/>
  </cols>
  <sheetData>
    <row r="1" spans="2:8" ht="31.5" customHeight="1" x14ac:dyDescent="0.25"/>
    <row r="2" spans="2:8" ht="18" x14ac:dyDescent="0.25">
      <c r="B2" s="1599" t="s">
        <v>2013</v>
      </c>
      <c r="C2" s="1600"/>
      <c r="D2" s="1600"/>
      <c r="E2" s="1600"/>
      <c r="F2" s="1600"/>
      <c r="G2" s="1600"/>
      <c r="H2" s="1" t="s">
        <v>2</v>
      </c>
    </row>
    <row r="3" spans="2:8" ht="39" customHeight="1" x14ac:dyDescent="0.2">
      <c r="B3" s="1601" t="s">
        <v>2014</v>
      </c>
      <c r="C3" s="1602"/>
      <c r="D3" s="1602"/>
      <c r="E3" s="1603"/>
      <c r="F3" s="1603"/>
      <c r="G3" s="1603"/>
    </row>
    <row r="4" spans="2:8" ht="18.75" customHeight="1" thickBot="1" x14ac:dyDescent="0.3">
      <c r="B4" s="1604" t="s">
        <v>757</v>
      </c>
      <c r="C4" s="1603"/>
      <c r="D4" s="1603"/>
      <c r="E4" s="1603"/>
      <c r="F4" s="1603"/>
      <c r="G4" s="1603"/>
    </row>
    <row r="5" spans="2:8" ht="13.5" customHeight="1" x14ac:dyDescent="0.25">
      <c r="B5" s="1097"/>
      <c r="C5" s="1097"/>
      <c r="D5" s="1098"/>
      <c r="E5" s="1097"/>
      <c r="F5" s="1097"/>
      <c r="G5" s="1097"/>
    </row>
    <row r="6" spans="2:8" ht="28.5" customHeight="1" x14ac:dyDescent="0.25">
      <c r="B6" s="1099" t="s">
        <v>3</v>
      </c>
      <c r="C6" s="1100">
        <v>2011</v>
      </c>
      <c r="D6" s="1100">
        <v>2012</v>
      </c>
      <c r="E6" s="1100">
        <v>2013</v>
      </c>
      <c r="F6" s="1100">
        <v>2014</v>
      </c>
      <c r="G6" s="1100">
        <v>2015</v>
      </c>
      <c r="H6" s="399"/>
    </row>
    <row r="7" spans="2:8" ht="18" customHeight="1" x14ac:dyDescent="0.25">
      <c r="B7" s="3" t="s">
        <v>4</v>
      </c>
      <c r="C7" s="1101">
        <v>2082000</v>
      </c>
      <c r="D7" s="1101">
        <v>2189539</v>
      </c>
      <c r="E7" s="1101">
        <v>2229920</v>
      </c>
      <c r="F7" s="1101">
        <v>2296287</v>
      </c>
      <c r="G7" s="1101">
        <v>2356953.25</v>
      </c>
      <c r="H7" s="399"/>
    </row>
    <row r="8" spans="2:8" ht="18" customHeight="1" x14ac:dyDescent="0.25">
      <c r="B8" s="3" t="s">
        <v>5</v>
      </c>
      <c r="C8" s="1101">
        <v>1504786</v>
      </c>
      <c r="D8" s="1101">
        <v>1697054</v>
      </c>
      <c r="E8" s="1101">
        <v>1861163</v>
      </c>
      <c r="F8" s="1101">
        <v>1879682.4166666667</v>
      </c>
      <c r="G8" s="1101">
        <v>1920100.75</v>
      </c>
      <c r="H8" s="399"/>
    </row>
    <row r="9" spans="2:8" ht="18" customHeight="1" x14ac:dyDescent="0.25">
      <c r="B9" s="3" t="s">
        <v>6</v>
      </c>
      <c r="C9" s="1101">
        <v>522621</v>
      </c>
      <c r="D9" s="1101">
        <v>522330</v>
      </c>
      <c r="E9" s="1101">
        <v>539787.25</v>
      </c>
      <c r="F9" s="1101">
        <v>545978</v>
      </c>
      <c r="G9" s="1101">
        <v>555434.91666666663</v>
      </c>
      <c r="H9" s="399"/>
    </row>
    <row r="10" spans="2:8" ht="18" customHeight="1" x14ac:dyDescent="0.25">
      <c r="B10" s="4" t="s">
        <v>7</v>
      </c>
      <c r="C10" s="1102">
        <v>4109407</v>
      </c>
      <c r="D10" s="1102">
        <v>4408923</v>
      </c>
      <c r="E10" s="1102">
        <v>4630870.25</v>
      </c>
      <c r="F10" s="1102">
        <v>4721947.416666667</v>
      </c>
      <c r="G10" s="1102">
        <v>4832488.916666667</v>
      </c>
      <c r="H10" s="399"/>
    </row>
    <row r="11" spans="2:8" ht="18" customHeight="1" x14ac:dyDescent="0.25">
      <c r="B11" s="6" t="s">
        <v>8</v>
      </c>
      <c r="C11" s="1101">
        <v>1011065</v>
      </c>
      <c r="D11" s="1101">
        <v>969713</v>
      </c>
      <c r="E11" s="1101">
        <v>901779</v>
      </c>
      <c r="F11" s="1101">
        <v>871923</v>
      </c>
      <c r="G11" s="1101">
        <v>815493.41666666663</v>
      </c>
      <c r="H11" s="399"/>
    </row>
    <row r="12" spans="2:8" ht="18" customHeight="1" x14ac:dyDescent="0.25">
      <c r="B12" s="4" t="s">
        <v>18</v>
      </c>
      <c r="C12" s="7">
        <v>5120472</v>
      </c>
      <c r="D12" s="7">
        <v>5378636</v>
      </c>
      <c r="E12" s="7">
        <v>5532649.25</v>
      </c>
      <c r="F12" s="7">
        <v>5593870.416666667</v>
      </c>
      <c r="G12" s="7">
        <v>5647982.333333334</v>
      </c>
      <c r="H12" s="399"/>
    </row>
    <row r="13" spans="2:8" ht="15" x14ac:dyDescent="0.25">
      <c r="B13" s="1605" t="s">
        <v>10</v>
      </c>
      <c r="C13" s="1605"/>
      <c r="D13" s="1605"/>
      <c r="E13" s="1605"/>
      <c r="F13" s="1605"/>
      <c r="G13" s="1605"/>
      <c r="H13" s="8"/>
    </row>
    <row r="14" spans="2:8" x14ac:dyDescent="0.2">
      <c r="B14" s="1606" t="s">
        <v>11</v>
      </c>
      <c r="C14" s="1607"/>
      <c r="D14" s="1607"/>
      <c r="E14" s="1608"/>
      <c r="F14" s="1608"/>
      <c r="G14" s="1608"/>
      <c r="H14" s="1103"/>
    </row>
    <row r="15" spans="2:8" s="9" customFormat="1" ht="18" customHeight="1" x14ac:dyDescent="0.25">
      <c r="H15" s="1104"/>
    </row>
    <row r="16" spans="2:8" s="9" customFormat="1" ht="18" customHeight="1" x14ac:dyDescent="0.25">
      <c r="B16" s="1105"/>
      <c r="C16" s="1106"/>
      <c r="D16" s="1107"/>
      <c r="E16" s="1106"/>
      <c r="F16" s="1106"/>
      <c r="G16" s="1108"/>
      <c r="H16" s="1104"/>
    </row>
    <row r="17" spans="2:8" s="9" customFormat="1" ht="18" customHeight="1" x14ac:dyDescent="0.25">
      <c r="B17" s="1597" t="s">
        <v>2015</v>
      </c>
      <c r="C17" s="1598"/>
      <c r="D17" s="1598"/>
      <c r="E17" s="1598"/>
      <c r="F17" s="1598"/>
      <c r="G17" s="1598"/>
      <c r="H17" s="1" t="s">
        <v>2</v>
      </c>
    </row>
    <row r="18" spans="2:8" ht="42.75" customHeight="1" x14ac:dyDescent="0.2">
      <c r="B18" s="1601" t="s">
        <v>2016</v>
      </c>
      <c r="C18" s="1602"/>
      <c r="D18" s="1602"/>
      <c r="E18" s="1609"/>
      <c r="F18" s="1609"/>
      <c r="G18" s="1609"/>
      <c r="H18" s="1"/>
    </row>
    <row r="19" spans="2:8" ht="17.25" customHeight="1" thickBot="1" x14ac:dyDescent="0.3">
      <c r="B19" s="1604" t="s">
        <v>2017</v>
      </c>
      <c r="C19" s="1603"/>
      <c r="D19" s="1603"/>
      <c r="E19" s="1603"/>
      <c r="F19" s="1603"/>
      <c r="G19" s="1603"/>
    </row>
    <row r="20" spans="2:8" ht="22.5" customHeight="1" x14ac:dyDescent="0.25">
      <c r="B20" s="1109"/>
      <c r="C20" s="1110"/>
      <c r="D20" s="1110"/>
      <c r="E20" s="1097"/>
      <c r="F20" s="1097"/>
      <c r="G20" s="1097"/>
    </row>
    <row r="21" spans="2:8" ht="32.25" customHeight="1" x14ac:dyDescent="0.25">
      <c r="B21" s="1099" t="s">
        <v>3</v>
      </c>
      <c r="C21" s="1100">
        <v>2011</v>
      </c>
      <c r="D21" s="1100">
        <v>2012</v>
      </c>
      <c r="E21" s="1100">
        <v>2013</v>
      </c>
      <c r="F21" s="1100">
        <v>2014</v>
      </c>
      <c r="G21" s="1100">
        <v>2015</v>
      </c>
    </row>
    <row r="22" spans="2:8" ht="21" customHeight="1" x14ac:dyDescent="0.25">
      <c r="B22" s="1111" t="s">
        <v>12</v>
      </c>
      <c r="C22" s="1112"/>
      <c r="D22" s="1112"/>
      <c r="E22" s="1112"/>
      <c r="F22" s="1112"/>
      <c r="G22" s="1112"/>
    </row>
    <row r="23" spans="2:8" ht="18" customHeight="1" x14ac:dyDescent="0.25">
      <c r="B23" s="6" t="s">
        <v>4</v>
      </c>
      <c r="C23" s="24">
        <v>38665</v>
      </c>
      <c r="D23" s="24">
        <v>39462</v>
      </c>
      <c r="E23" s="24">
        <v>42247</v>
      </c>
      <c r="F23" s="24">
        <v>52475.666666666664</v>
      </c>
      <c r="G23" s="24">
        <v>60203.166666666664</v>
      </c>
      <c r="H23" s="1113"/>
    </row>
    <row r="24" spans="2:8" ht="18" customHeight="1" x14ac:dyDescent="0.25">
      <c r="B24" s="3" t="s">
        <v>5</v>
      </c>
      <c r="C24" s="24">
        <v>40352</v>
      </c>
      <c r="D24" s="24">
        <v>49934</v>
      </c>
      <c r="E24" s="24">
        <v>63233</v>
      </c>
      <c r="F24" s="24">
        <v>73583.166666666672</v>
      </c>
      <c r="G24" s="24">
        <v>94827.75</v>
      </c>
      <c r="H24" s="1113"/>
    </row>
    <row r="25" spans="2:8" ht="18" customHeight="1" x14ac:dyDescent="0.25">
      <c r="B25" s="3" t="s">
        <v>2018</v>
      </c>
      <c r="C25" s="24">
        <v>13607</v>
      </c>
      <c r="D25" s="24">
        <v>13965</v>
      </c>
      <c r="E25" s="24">
        <v>14348</v>
      </c>
      <c r="F25" s="24">
        <v>15166.333333333334</v>
      </c>
      <c r="G25" s="24">
        <v>15525.416666666666</v>
      </c>
      <c r="H25" s="1113"/>
    </row>
    <row r="26" spans="2:8" ht="18" customHeight="1" x14ac:dyDescent="0.25">
      <c r="B26" s="4" t="s">
        <v>2019</v>
      </c>
      <c r="C26" s="1114">
        <v>92624</v>
      </c>
      <c r="D26" s="1114">
        <v>103361</v>
      </c>
      <c r="E26" s="1114">
        <v>119828</v>
      </c>
      <c r="F26" s="1114">
        <v>141225.16666666669</v>
      </c>
      <c r="G26" s="1114">
        <v>170556.33333333331</v>
      </c>
      <c r="H26" s="1113"/>
    </row>
    <row r="27" spans="2:8" ht="18" customHeight="1" x14ac:dyDescent="0.25">
      <c r="B27" s="3" t="s">
        <v>2020</v>
      </c>
      <c r="C27" s="24">
        <v>359288</v>
      </c>
      <c r="D27" s="24">
        <v>360701</v>
      </c>
      <c r="E27" s="24">
        <v>358018</v>
      </c>
      <c r="F27" s="24">
        <v>351273.91666666669</v>
      </c>
      <c r="G27" s="24">
        <v>347163.83333333331</v>
      </c>
      <c r="H27" s="1113"/>
    </row>
    <row r="28" spans="2:8" ht="18" customHeight="1" x14ac:dyDescent="0.25">
      <c r="B28" s="4" t="s">
        <v>18</v>
      </c>
      <c r="C28" s="21">
        <v>451912</v>
      </c>
      <c r="D28" s="21">
        <v>464062</v>
      </c>
      <c r="E28" s="21">
        <v>477846</v>
      </c>
      <c r="F28" s="21">
        <v>492499.08333333337</v>
      </c>
      <c r="G28" s="21">
        <v>517721.33333333331</v>
      </c>
    </row>
    <row r="29" spans="2:8" x14ac:dyDescent="0.25">
      <c r="B29" s="1610" t="s">
        <v>2021</v>
      </c>
      <c r="C29" s="1610"/>
      <c r="D29" s="1610"/>
      <c r="E29" s="1610"/>
      <c r="F29" s="1610"/>
      <c r="G29" s="1610"/>
    </row>
    <row r="30" spans="2:8" x14ac:dyDescent="0.2">
      <c r="B30" s="1115" t="s">
        <v>2022</v>
      </c>
      <c r="C30" s="1115"/>
      <c r="D30" s="1115"/>
      <c r="E30" s="1115"/>
      <c r="F30" s="1115"/>
      <c r="G30" s="1115"/>
    </row>
    <row r="31" spans="2:8" x14ac:dyDescent="0.25">
      <c r="B31" s="1610" t="s">
        <v>2023</v>
      </c>
      <c r="C31" s="1610"/>
      <c r="D31" s="1610"/>
      <c r="E31" s="1610"/>
      <c r="F31" s="1610"/>
      <c r="G31" s="1610"/>
    </row>
    <row r="32" spans="2:8" x14ac:dyDescent="0.25">
      <c r="B32" s="1611"/>
      <c r="C32" s="1612"/>
      <c r="D32" s="1612"/>
      <c r="E32" s="1613"/>
      <c r="F32" s="1613"/>
      <c r="G32" s="1613"/>
    </row>
    <row r="34" spans="5:7" x14ac:dyDescent="0.25">
      <c r="E34" s="1103"/>
      <c r="F34" s="1103"/>
      <c r="G34" s="1103"/>
    </row>
  </sheetData>
  <mergeCells count="11">
    <mergeCell ref="B18:G18"/>
    <mergeCell ref="B19:G19"/>
    <mergeCell ref="B29:G29"/>
    <mergeCell ref="B31:G31"/>
    <mergeCell ref="B32:G32"/>
    <mergeCell ref="B17:G17"/>
    <mergeCell ref="B2:G2"/>
    <mergeCell ref="B3:G3"/>
    <mergeCell ref="B4:G4"/>
    <mergeCell ref="B13:G13"/>
    <mergeCell ref="B14:G14"/>
  </mergeCells>
  <hyperlinks>
    <hyperlink ref="H2" location="'Indice Total '!A1" display="Volver"/>
    <hyperlink ref="H17" location="'Indice Total '!A1" display="Volver"/>
  </hyperlinks>
  <pageMargins left="0.70866141732283472" right="0.70866141732283472" top="1.1417322834645669" bottom="0.74803149606299213" header="0.31496062992125984" footer="0.31496062992125984"/>
  <pageSetup scale="83"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P104"/>
  <sheetViews>
    <sheetView showGridLines="0" zoomScaleNormal="100" workbookViewId="0"/>
  </sheetViews>
  <sheetFormatPr baseColWidth="10" defaultColWidth="10.28515625" defaultRowHeight="15" x14ac:dyDescent="0.25"/>
  <cols>
    <col min="1" max="1" width="23.42578125" style="237" customWidth="1"/>
    <col min="2" max="2" width="2.85546875" style="237" customWidth="1"/>
    <col min="3" max="3" width="57.5703125" style="237" bestFit="1" customWidth="1"/>
    <col min="4" max="9" width="11.28515625" style="237" customWidth="1"/>
    <col min="10" max="10" width="11.42578125" style="237" bestFit="1" customWidth="1"/>
    <col min="11" max="14" width="12.28515625" style="237" customWidth="1"/>
    <col min="15" max="15" width="11.28515625" style="237" bestFit="1" customWidth="1"/>
    <col min="16" max="256" width="10.28515625" style="237"/>
    <col min="257" max="257" width="2.85546875" style="237" customWidth="1"/>
    <col min="258" max="258" width="49" style="237" customWidth="1"/>
    <col min="259" max="266" width="11.28515625" style="237" customWidth="1"/>
    <col min="267" max="267" width="11" style="237" bestFit="1" customWidth="1"/>
    <col min="268" max="269" width="10.85546875" style="237" bestFit="1" customWidth="1"/>
    <col min="270" max="512" width="10.28515625" style="237"/>
    <col min="513" max="513" width="2.85546875" style="237" customWidth="1"/>
    <col min="514" max="514" width="49" style="237" customWidth="1"/>
    <col min="515" max="522" width="11.28515625" style="237" customWidth="1"/>
    <col min="523" max="523" width="11" style="237" bestFit="1" customWidth="1"/>
    <col min="524" max="525" width="10.85546875" style="237" bestFit="1" customWidth="1"/>
    <col min="526" max="768" width="10.28515625" style="237"/>
    <col min="769" max="769" width="2.85546875" style="237" customWidth="1"/>
    <col min="770" max="770" width="49" style="237" customWidth="1"/>
    <col min="771" max="778" width="11.28515625" style="237" customWidth="1"/>
    <col min="779" max="779" width="11" style="237" bestFit="1" customWidth="1"/>
    <col min="780" max="781" width="10.85546875" style="237" bestFit="1" customWidth="1"/>
    <col min="782" max="1024" width="10.28515625" style="237"/>
    <col min="1025" max="1025" width="2.85546875" style="237" customWidth="1"/>
    <col min="1026" max="1026" width="49" style="237" customWidth="1"/>
    <col min="1027" max="1034" width="11.28515625" style="237" customWidth="1"/>
    <col min="1035" max="1035" width="11" style="237" bestFit="1" customWidth="1"/>
    <col min="1036" max="1037" width="10.85546875" style="237" bestFit="1" customWidth="1"/>
    <col min="1038" max="1280" width="10.28515625" style="237"/>
    <col min="1281" max="1281" width="2.85546875" style="237" customWidth="1"/>
    <col min="1282" max="1282" width="49" style="237" customWidth="1"/>
    <col min="1283" max="1290" width="11.28515625" style="237" customWidth="1"/>
    <col min="1291" max="1291" width="11" style="237" bestFit="1" customWidth="1"/>
    <col min="1292" max="1293" width="10.85546875" style="237" bestFit="1" customWidth="1"/>
    <col min="1294" max="1536" width="10.28515625" style="237"/>
    <col min="1537" max="1537" width="2.85546875" style="237" customWidth="1"/>
    <col min="1538" max="1538" width="49" style="237" customWidth="1"/>
    <col min="1539" max="1546" width="11.28515625" style="237" customWidth="1"/>
    <col min="1547" max="1547" width="11" style="237" bestFit="1" customWidth="1"/>
    <col min="1548" max="1549" width="10.85546875" style="237" bestFit="1" customWidth="1"/>
    <col min="1550" max="1792" width="10.28515625" style="237"/>
    <col min="1793" max="1793" width="2.85546875" style="237" customWidth="1"/>
    <col min="1794" max="1794" width="49" style="237" customWidth="1"/>
    <col min="1795" max="1802" width="11.28515625" style="237" customWidth="1"/>
    <col min="1803" max="1803" width="11" style="237" bestFit="1" customWidth="1"/>
    <col min="1804" max="1805" width="10.85546875" style="237" bestFit="1" customWidth="1"/>
    <col min="1806" max="2048" width="10.28515625" style="237"/>
    <col min="2049" max="2049" width="2.85546875" style="237" customWidth="1"/>
    <col min="2050" max="2050" width="49" style="237" customWidth="1"/>
    <col min="2051" max="2058" width="11.28515625" style="237" customWidth="1"/>
    <col min="2059" max="2059" width="11" style="237" bestFit="1" customWidth="1"/>
    <col min="2060" max="2061" width="10.85546875" style="237" bestFit="1" customWidth="1"/>
    <col min="2062" max="2304" width="10.28515625" style="237"/>
    <col min="2305" max="2305" width="2.85546875" style="237" customWidth="1"/>
    <col min="2306" max="2306" width="49" style="237" customWidth="1"/>
    <col min="2307" max="2314" width="11.28515625" style="237" customWidth="1"/>
    <col min="2315" max="2315" width="11" style="237" bestFit="1" customWidth="1"/>
    <col min="2316" max="2317" width="10.85546875" style="237" bestFit="1" customWidth="1"/>
    <col min="2318" max="2560" width="10.28515625" style="237"/>
    <col min="2561" max="2561" width="2.85546875" style="237" customWidth="1"/>
    <col min="2562" max="2562" width="49" style="237" customWidth="1"/>
    <col min="2563" max="2570" width="11.28515625" style="237" customWidth="1"/>
    <col min="2571" max="2571" width="11" style="237" bestFit="1" customWidth="1"/>
    <col min="2572" max="2573" width="10.85546875" style="237" bestFit="1" customWidth="1"/>
    <col min="2574" max="2816" width="10.28515625" style="237"/>
    <col min="2817" max="2817" width="2.85546875" style="237" customWidth="1"/>
    <col min="2818" max="2818" width="49" style="237" customWidth="1"/>
    <col min="2819" max="2826" width="11.28515625" style="237" customWidth="1"/>
    <col min="2827" max="2827" width="11" style="237" bestFit="1" customWidth="1"/>
    <col min="2828" max="2829" width="10.85546875" style="237" bestFit="1" customWidth="1"/>
    <col min="2830" max="3072" width="10.28515625" style="237"/>
    <col min="3073" max="3073" width="2.85546875" style="237" customWidth="1"/>
    <col min="3074" max="3074" width="49" style="237" customWidth="1"/>
    <col min="3075" max="3082" width="11.28515625" style="237" customWidth="1"/>
    <col min="3083" max="3083" width="11" style="237" bestFit="1" customWidth="1"/>
    <col min="3084" max="3085" width="10.85546875" style="237" bestFit="1" customWidth="1"/>
    <col min="3086" max="3328" width="10.28515625" style="237"/>
    <col min="3329" max="3329" width="2.85546875" style="237" customWidth="1"/>
    <col min="3330" max="3330" width="49" style="237" customWidth="1"/>
    <col min="3331" max="3338" width="11.28515625" style="237" customWidth="1"/>
    <col min="3339" max="3339" width="11" style="237" bestFit="1" customWidth="1"/>
    <col min="3340" max="3341" width="10.85546875" style="237" bestFit="1" customWidth="1"/>
    <col min="3342" max="3584" width="10.28515625" style="237"/>
    <col min="3585" max="3585" width="2.85546875" style="237" customWidth="1"/>
    <col min="3586" max="3586" width="49" style="237" customWidth="1"/>
    <col min="3587" max="3594" width="11.28515625" style="237" customWidth="1"/>
    <col min="3595" max="3595" width="11" style="237" bestFit="1" customWidth="1"/>
    <col min="3596" max="3597" width="10.85546875" style="237" bestFit="1" customWidth="1"/>
    <col min="3598" max="3840" width="10.28515625" style="237"/>
    <col min="3841" max="3841" width="2.85546875" style="237" customWidth="1"/>
    <col min="3842" max="3842" width="49" style="237" customWidth="1"/>
    <col min="3843" max="3850" width="11.28515625" style="237" customWidth="1"/>
    <col min="3851" max="3851" width="11" style="237" bestFit="1" customWidth="1"/>
    <col min="3852" max="3853" width="10.85546875" style="237" bestFit="1" customWidth="1"/>
    <col min="3854" max="4096" width="10.28515625" style="237"/>
    <col min="4097" max="4097" width="2.85546875" style="237" customWidth="1"/>
    <col min="4098" max="4098" width="49" style="237" customWidth="1"/>
    <col min="4099" max="4106" width="11.28515625" style="237" customWidth="1"/>
    <col min="4107" max="4107" width="11" style="237" bestFit="1" customWidth="1"/>
    <col min="4108" max="4109" width="10.85546875" style="237" bestFit="1" customWidth="1"/>
    <col min="4110" max="4352" width="10.28515625" style="237"/>
    <col min="4353" max="4353" width="2.85546875" style="237" customWidth="1"/>
    <col min="4354" max="4354" width="49" style="237" customWidth="1"/>
    <col min="4355" max="4362" width="11.28515625" style="237" customWidth="1"/>
    <col min="4363" max="4363" width="11" style="237" bestFit="1" customWidth="1"/>
    <col min="4364" max="4365" width="10.85546875" style="237" bestFit="1" customWidth="1"/>
    <col min="4366" max="4608" width="10.28515625" style="237"/>
    <col min="4609" max="4609" width="2.85546875" style="237" customWidth="1"/>
    <col min="4610" max="4610" width="49" style="237" customWidth="1"/>
    <col min="4611" max="4618" width="11.28515625" style="237" customWidth="1"/>
    <col min="4619" max="4619" width="11" style="237" bestFit="1" customWidth="1"/>
    <col min="4620" max="4621" width="10.85546875" style="237" bestFit="1" customWidth="1"/>
    <col min="4622" max="4864" width="10.28515625" style="237"/>
    <col min="4865" max="4865" width="2.85546875" style="237" customWidth="1"/>
    <col min="4866" max="4866" width="49" style="237" customWidth="1"/>
    <col min="4867" max="4874" width="11.28515625" style="237" customWidth="1"/>
    <col min="4875" max="4875" width="11" style="237" bestFit="1" customWidth="1"/>
    <col min="4876" max="4877" width="10.85546875" style="237" bestFit="1" customWidth="1"/>
    <col min="4878" max="5120" width="10.28515625" style="237"/>
    <col min="5121" max="5121" width="2.85546875" style="237" customWidth="1"/>
    <col min="5122" max="5122" width="49" style="237" customWidth="1"/>
    <col min="5123" max="5130" width="11.28515625" style="237" customWidth="1"/>
    <col min="5131" max="5131" width="11" style="237" bestFit="1" customWidth="1"/>
    <col min="5132" max="5133" width="10.85546875" style="237" bestFit="1" customWidth="1"/>
    <col min="5134" max="5376" width="10.28515625" style="237"/>
    <col min="5377" max="5377" width="2.85546875" style="237" customWidth="1"/>
    <col min="5378" max="5378" width="49" style="237" customWidth="1"/>
    <col min="5379" max="5386" width="11.28515625" style="237" customWidth="1"/>
    <col min="5387" max="5387" width="11" style="237" bestFit="1" customWidth="1"/>
    <col min="5388" max="5389" width="10.85546875" style="237" bestFit="1" customWidth="1"/>
    <col min="5390" max="5632" width="10.28515625" style="237"/>
    <col min="5633" max="5633" width="2.85546875" style="237" customWidth="1"/>
    <col min="5634" max="5634" width="49" style="237" customWidth="1"/>
    <col min="5635" max="5642" width="11.28515625" style="237" customWidth="1"/>
    <col min="5643" max="5643" width="11" style="237" bestFit="1" customWidth="1"/>
    <col min="5644" max="5645" width="10.85546875" style="237" bestFit="1" customWidth="1"/>
    <col min="5646" max="5888" width="10.28515625" style="237"/>
    <col min="5889" max="5889" width="2.85546875" style="237" customWidth="1"/>
    <col min="5890" max="5890" width="49" style="237" customWidth="1"/>
    <col min="5891" max="5898" width="11.28515625" style="237" customWidth="1"/>
    <col min="5899" max="5899" width="11" style="237" bestFit="1" customWidth="1"/>
    <col min="5900" max="5901" width="10.85546875" style="237" bestFit="1" customWidth="1"/>
    <col min="5902" max="6144" width="10.28515625" style="237"/>
    <col min="6145" max="6145" width="2.85546875" style="237" customWidth="1"/>
    <col min="6146" max="6146" width="49" style="237" customWidth="1"/>
    <col min="6147" max="6154" width="11.28515625" style="237" customWidth="1"/>
    <col min="6155" max="6155" width="11" style="237" bestFit="1" customWidth="1"/>
    <col min="6156" max="6157" width="10.85546875" style="237" bestFit="1" customWidth="1"/>
    <col min="6158" max="6400" width="10.28515625" style="237"/>
    <col min="6401" max="6401" width="2.85546875" style="237" customWidth="1"/>
    <col min="6402" max="6402" width="49" style="237" customWidth="1"/>
    <col min="6403" max="6410" width="11.28515625" style="237" customWidth="1"/>
    <col min="6411" max="6411" width="11" style="237" bestFit="1" customWidth="1"/>
    <col min="6412" max="6413" width="10.85546875" style="237" bestFit="1" customWidth="1"/>
    <col min="6414" max="6656" width="10.28515625" style="237"/>
    <col min="6657" max="6657" width="2.85546875" style="237" customWidth="1"/>
    <col min="6658" max="6658" width="49" style="237" customWidth="1"/>
    <col min="6659" max="6666" width="11.28515625" style="237" customWidth="1"/>
    <col min="6667" max="6667" width="11" style="237" bestFit="1" customWidth="1"/>
    <col min="6668" max="6669" width="10.85546875" style="237" bestFit="1" customWidth="1"/>
    <col min="6670" max="6912" width="10.28515625" style="237"/>
    <col min="6913" max="6913" width="2.85546875" style="237" customWidth="1"/>
    <col min="6914" max="6914" width="49" style="237" customWidth="1"/>
    <col min="6915" max="6922" width="11.28515625" style="237" customWidth="1"/>
    <col min="6923" max="6923" width="11" style="237" bestFit="1" customWidth="1"/>
    <col min="6924" max="6925" width="10.85546875" style="237" bestFit="1" customWidth="1"/>
    <col min="6926" max="7168" width="10.28515625" style="237"/>
    <col min="7169" max="7169" width="2.85546875" style="237" customWidth="1"/>
    <col min="7170" max="7170" width="49" style="237" customWidth="1"/>
    <col min="7171" max="7178" width="11.28515625" style="237" customWidth="1"/>
    <col min="7179" max="7179" width="11" style="237" bestFit="1" customWidth="1"/>
    <col min="7180" max="7181" width="10.85546875" style="237" bestFit="1" customWidth="1"/>
    <col min="7182" max="7424" width="10.28515625" style="237"/>
    <col min="7425" max="7425" width="2.85546875" style="237" customWidth="1"/>
    <col min="7426" max="7426" width="49" style="237" customWidth="1"/>
    <col min="7427" max="7434" width="11.28515625" style="237" customWidth="1"/>
    <col min="7435" max="7435" width="11" style="237" bestFit="1" customWidth="1"/>
    <col min="7436" max="7437" width="10.85546875" style="237" bestFit="1" customWidth="1"/>
    <col min="7438" max="7680" width="10.28515625" style="237"/>
    <col min="7681" max="7681" width="2.85546875" style="237" customWidth="1"/>
    <col min="7682" max="7682" width="49" style="237" customWidth="1"/>
    <col min="7683" max="7690" width="11.28515625" style="237" customWidth="1"/>
    <col min="7691" max="7691" width="11" style="237" bestFit="1" customWidth="1"/>
    <col min="7692" max="7693" width="10.85546875" style="237" bestFit="1" customWidth="1"/>
    <col min="7694" max="7936" width="10.28515625" style="237"/>
    <col min="7937" max="7937" width="2.85546875" style="237" customWidth="1"/>
    <col min="7938" max="7938" width="49" style="237" customWidth="1"/>
    <col min="7939" max="7946" width="11.28515625" style="237" customWidth="1"/>
    <col min="7947" max="7947" width="11" style="237" bestFit="1" customWidth="1"/>
    <col min="7948" max="7949" width="10.85546875" style="237" bestFit="1" customWidth="1"/>
    <col min="7950" max="8192" width="10.28515625" style="237"/>
    <col min="8193" max="8193" width="2.85546875" style="237" customWidth="1"/>
    <col min="8194" max="8194" width="49" style="237" customWidth="1"/>
    <col min="8195" max="8202" width="11.28515625" style="237" customWidth="1"/>
    <col min="8203" max="8203" width="11" style="237" bestFit="1" customWidth="1"/>
    <col min="8204" max="8205" width="10.85546875" style="237" bestFit="1" customWidth="1"/>
    <col min="8206" max="8448" width="10.28515625" style="237"/>
    <col min="8449" max="8449" width="2.85546875" style="237" customWidth="1"/>
    <col min="8450" max="8450" width="49" style="237" customWidth="1"/>
    <col min="8451" max="8458" width="11.28515625" style="237" customWidth="1"/>
    <col min="8459" max="8459" width="11" style="237" bestFit="1" customWidth="1"/>
    <col min="8460" max="8461" width="10.85546875" style="237" bestFit="1" customWidth="1"/>
    <col min="8462" max="8704" width="10.28515625" style="237"/>
    <col min="8705" max="8705" width="2.85546875" style="237" customWidth="1"/>
    <col min="8706" max="8706" width="49" style="237" customWidth="1"/>
    <col min="8707" max="8714" width="11.28515625" style="237" customWidth="1"/>
    <col min="8715" max="8715" width="11" style="237" bestFit="1" customWidth="1"/>
    <col min="8716" max="8717" width="10.85546875" style="237" bestFit="1" customWidth="1"/>
    <col min="8718" max="8960" width="10.28515625" style="237"/>
    <col min="8961" max="8961" width="2.85546875" style="237" customWidth="1"/>
    <col min="8962" max="8962" width="49" style="237" customWidth="1"/>
    <col min="8963" max="8970" width="11.28515625" style="237" customWidth="1"/>
    <col min="8971" max="8971" width="11" style="237" bestFit="1" customWidth="1"/>
    <col min="8972" max="8973" width="10.85546875" style="237" bestFit="1" customWidth="1"/>
    <col min="8974" max="9216" width="10.28515625" style="237"/>
    <col min="9217" max="9217" width="2.85546875" style="237" customWidth="1"/>
    <col min="9218" max="9218" width="49" style="237" customWidth="1"/>
    <col min="9219" max="9226" width="11.28515625" style="237" customWidth="1"/>
    <col min="9227" max="9227" width="11" style="237" bestFit="1" customWidth="1"/>
    <col min="9228" max="9229" width="10.85546875" style="237" bestFit="1" customWidth="1"/>
    <col min="9230" max="9472" width="10.28515625" style="237"/>
    <col min="9473" max="9473" width="2.85546875" style="237" customWidth="1"/>
    <col min="9474" max="9474" width="49" style="237" customWidth="1"/>
    <col min="9475" max="9482" width="11.28515625" style="237" customWidth="1"/>
    <col min="9483" max="9483" width="11" style="237" bestFit="1" customWidth="1"/>
    <col min="9484" max="9485" width="10.85546875" style="237" bestFit="1" customWidth="1"/>
    <col min="9486" max="9728" width="10.28515625" style="237"/>
    <col min="9729" max="9729" width="2.85546875" style="237" customWidth="1"/>
    <col min="9730" max="9730" width="49" style="237" customWidth="1"/>
    <col min="9731" max="9738" width="11.28515625" style="237" customWidth="1"/>
    <col min="9739" max="9739" width="11" style="237" bestFit="1" customWidth="1"/>
    <col min="9740" max="9741" width="10.85546875" style="237" bestFit="1" customWidth="1"/>
    <col min="9742" max="9984" width="10.28515625" style="237"/>
    <col min="9985" max="9985" width="2.85546875" style="237" customWidth="1"/>
    <col min="9986" max="9986" width="49" style="237" customWidth="1"/>
    <col min="9987" max="9994" width="11.28515625" style="237" customWidth="1"/>
    <col min="9995" max="9995" width="11" style="237" bestFit="1" customWidth="1"/>
    <col min="9996" max="9997" width="10.85546875" style="237" bestFit="1" customWidth="1"/>
    <col min="9998" max="10240" width="10.28515625" style="237"/>
    <col min="10241" max="10241" width="2.85546875" style="237" customWidth="1"/>
    <col min="10242" max="10242" width="49" style="237" customWidth="1"/>
    <col min="10243" max="10250" width="11.28515625" style="237" customWidth="1"/>
    <col min="10251" max="10251" width="11" style="237" bestFit="1" customWidth="1"/>
    <col min="10252" max="10253" width="10.85546875" style="237" bestFit="1" customWidth="1"/>
    <col min="10254" max="10496" width="10.28515625" style="237"/>
    <col min="10497" max="10497" width="2.85546875" style="237" customWidth="1"/>
    <col min="10498" max="10498" width="49" style="237" customWidth="1"/>
    <col min="10499" max="10506" width="11.28515625" style="237" customWidth="1"/>
    <col min="10507" max="10507" width="11" style="237" bestFit="1" customWidth="1"/>
    <col min="10508" max="10509" width="10.85546875" style="237" bestFit="1" customWidth="1"/>
    <col min="10510" max="10752" width="10.28515625" style="237"/>
    <col min="10753" max="10753" width="2.85546875" style="237" customWidth="1"/>
    <col min="10754" max="10754" width="49" style="237" customWidth="1"/>
    <col min="10755" max="10762" width="11.28515625" style="237" customWidth="1"/>
    <col min="10763" max="10763" width="11" style="237" bestFit="1" customWidth="1"/>
    <col min="10764" max="10765" width="10.85546875" style="237" bestFit="1" customWidth="1"/>
    <col min="10766" max="11008" width="10.28515625" style="237"/>
    <col min="11009" max="11009" width="2.85546875" style="237" customWidth="1"/>
    <col min="11010" max="11010" width="49" style="237" customWidth="1"/>
    <col min="11011" max="11018" width="11.28515625" style="237" customWidth="1"/>
    <col min="11019" max="11019" width="11" style="237" bestFit="1" customWidth="1"/>
    <col min="11020" max="11021" width="10.85546875" style="237" bestFit="1" customWidth="1"/>
    <col min="11022" max="11264" width="10.28515625" style="237"/>
    <col min="11265" max="11265" width="2.85546875" style="237" customWidth="1"/>
    <col min="11266" max="11266" width="49" style="237" customWidth="1"/>
    <col min="11267" max="11274" width="11.28515625" style="237" customWidth="1"/>
    <col min="11275" max="11275" width="11" style="237" bestFit="1" customWidth="1"/>
    <col min="11276" max="11277" width="10.85546875" style="237" bestFit="1" customWidth="1"/>
    <col min="11278" max="11520" width="10.28515625" style="237"/>
    <col min="11521" max="11521" width="2.85546875" style="237" customWidth="1"/>
    <col min="11522" max="11522" width="49" style="237" customWidth="1"/>
    <col min="11523" max="11530" width="11.28515625" style="237" customWidth="1"/>
    <col min="11531" max="11531" width="11" style="237" bestFit="1" customWidth="1"/>
    <col min="11532" max="11533" width="10.85546875" style="237" bestFit="1" customWidth="1"/>
    <col min="11534" max="11776" width="10.28515625" style="237"/>
    <col min="11777" max="11777" width="2.85546875" style="237" customWidth="1"/>
    <col min="11778" max="11778" width="49" style="237" customWidth="1"/>
    <col min="11779" max="11786" width="11.28515625" style="237" customWidth="1"/>
    <col min="11787" max="11787" width="11" style="237" bestFit="1" customWidth="1"/>
    <col min="11788" max="11789" width="10.85546875" style="237" bestFit="1" customWidth="1"/>
    <col min="11790" max="12032" width="10.28515625" style="237"/>
    <col min="12033" max="12033" width="2.85546875" style="237" customWidth="1"/>
    <col min="12034" max="12034" width="49" style="237" customWidth="1"/>
    <col min="12035" max="12042" width="11.28515625" style="237" customWidth="1"/>
    <col min="12043" max="12043" width="11" style="237" bestFit="1" customWidth="1"/>
    <col min="12044" max="12045" width="10.85546875" style="237" bestFit="1" customWidth="1"/>
    <col min="12046" max="12288" width="10.28515625" style="237"/>
    <col min="12289" max="12289" width="2.85546875" style="237" customWidth="1"/>
    <col min="12290" max="12290" width="49" style="237" customWidth="1"/>
    <col min="12291" max="12298" width="11.28515625" style="237" customWidth="1"/>
    <col min="12299" max="12299" width="11" style="237" bestFit="1" customWidth="1"/>
    <col min="12300" max="12301" width="10.85546875" style="237" bestFit="1" customWidth="1"/>
    <col min="12302" max="12544" width="10.28515625" style="237"/>
    <col min="12545" max="12545" width="2.85546875" style="237" customWidth="1"/>
    <col min="12546" max="12546" width="49" style="237" customWidth="1"/>
    <col min="12547" max="12554" width="11.28515625" style="237" customWidth="1"/>
    <col min="12555" max="12555" width="11" style="237" bestFit="1" customWidth="1"/>
    <col min="12556" max="12557" width="10.85546875" style="237" bestFit="1" customWidth="1"/>
    <col min="12558" max="12800" width="10.28515625" style="237"/>
    <col min="12801" max="12801" width="2.85546875" style="237" customWidth="1"/>
    <col min="12802" max="12802" width="49" style="237" customWidth="1"/>
    <col min="12803" max="12810" width="11.28515625" style="237" customWidth="1"/>
    <col min="12811" max="12811" width="11" style="237" bestFit="1" customWidth="1"/>
    <col min="12812" max="12813" width="10.85546875" style="237" bestFit="1" customWidth="1"/>
    <col min="12814" max="13056" width="10.28515625" style="237"/>
    <col min="13057" max="13057" width="2.85546875" style="237" customWidth="1"/>
    <col min="13058" max="13058" width="49" style="237" customWidth="1"/>
    <col min="13059" max="13066" width="11.28515625" style="237" customWidth="1"/>
    <col min="13067" max="13067" width="11" style="237" bestFit="1" customWidth="1"/>
    <col min="13068" max="13069" width="10.85546875" style="237" bestFit="1" customWidth="1"/>
    <col min="13070" max="13312" width="10.28515625" style="237"/>
    <col min="13313" max="13313" width="2.85546875" style="237" customWidth="1"/>
    <col min="13314" max="13314" width="49" style="237" customWidth="1"/>
    <col min="13315" max="13322" width="11.28515625" style="237" customWidth="1"/>
    <col min="13323" max="13323" width="11" style="237" bestFit="1" customWidth="1"/>
    <col min="13324" max="13325" width="10.85546875" style="237" bestFit="1" customWidth="1"/>
    <col min="13326" max="13568" width="10.28515625" style="237"/>
    <col min="13569" max="13569" width="2.85546875" style="237" customWidth="1"/>
    <col min="13570" max="13570" width="49" style="237" customWidth="1"/>
    <col min="13571" max="13578" width="11.28515625" style="237" customWidth="1"/>
    <col min="13579" max="13579" width="11" style="237" bestFit="1" customWidth="1"/>
    <col min="13580" max="13581" width="10.85546875" style="237" bestFit="1" customWidth="1"/>
    <col min="13582" max="13824" width="10.28515625" style="237"/>
    <col min="13825" max="13825" width="2.85546875" style="237" customWidth="1"/>
    <col min="13826" max="13826" width="49" style="237" customWidth="1"/>
    <col min="13827" max="13834" width="11.28515625" style="237" customWidth="1"/>
    <col min="13835" max="13835" width="11" style="237" bestFit="1" customWidth="1"/>
    <col min="13836" max="13837" width="10.85546875" style="237" bestFit="1" customWidth="1"/>
    <col min="13838" max="14080" width="10.28515625" style="237"/>
    <col min="14081" max="14081" width="2.85546875" style="237" customWidth="1"/>
    <col min="14082" max="14082" width="49" style="237" customWidth="1"/>
    <col min="14083" max="14090" width="11.28515625" style="237" customWidth="1"/>
    <col min="14091" max="14091" width="11" style="237" bestFit="1" customWidth="1"/>
    <col min="14092" max="14093" width="10.85546875" style="237" bestFit="1" customWidth="1"/>
    <col min="14094" max="14336" width="10.28515625" style="237"/>
    <col min="14337" max="14337" width="2.85546875" style="237" customWidth="1"/>
    <col min="14338" max="14338" width="49" style="237" customWidth="1"/>
    <col min="14339" max="14346" width="11.28515625" style="237" customWidth="1"/>
    <col min="14347" max="14347" width="11" style="237" bestFit="1" customWidth="1"/>
    <col min="14348" max="14349" width="10.85546875" style="237" bestFit="1" customWidth="1"/>
    <col min="14350" max="14592" width="10.28515625" style="237"/>
    <col min="14593" max="14593" width="2.85546875" style="237" customWidth="1"/>
    <col min="14594" max="14594" width="49" style="237" customWidth="1"/>
    <col min="14595" max="14602" width="11.28515625" style="237" customWidth="1"/>
    <col min="14603" max="14603" width="11" style="237" bestFit="1" customWidth="1"/>
    <col min="14604" max="14605" width="10.85546875" style="237" bestFit="1" customWidth="1"/>
    <col min="14606" max="14848" width="10.28515625" style="237"/>
    <col min="14849" max="14849" width="2.85546875" style="237" customWidth="1"/>
    <col min="14850" max="14850" width="49" style="237" customWidth="1"/>
    <col min="14851" max="14858" width="11.28515625" style="237" customWidth="1"/>
    <col min="14859" max="14859" width="11" style="237" bestFit="1" customWidth="1"/>
    <col min="14860" max="14861" width="10.85546875" style="237" bestFit="1" customWidth="1"/>
    <col min="14862" max="15104" width="10.28515625" style="237"/>
    <col min="15105" max="15105" width="2.85546875" style="237" customWidth="1"/>
    <col min="15106" max="15106" width="49" style="237" customWidth="1"/>
    <col min="15107" max="15114" width="11.28515625" style="237" customWidth="1"/>
    <col min="15115" max="15115" width="11" style="237" bestFit="1" customWidth="1"/>
    <col min="15116" max="15117" width="10.85546875" style="237" bestFit="1" customWidth="1"/>
    <col min="15118" max="15360" width="10.28515625" style="237"/>
    <col min="15361" max="15361" width="2.85546875" style="237" customWidth="1"/>
    <col min="15362" max="15362" width="49" style="237" customWidth="1"/>
    <col min="15363" max="15370" width="11.28515625" style="237" customWidth="1"/>
    <col min="15371" max="15371" width="11" style="237" bestFit="1" customWidth="1"/>
    <col min="15372" max="15373" width="10.85546875" style="237" bestFit="1" customWidth="1"/>
    <col min="15374" max="15616" width="10.28515625" style="237"/>
    <col min="15617" max="15617" width="2.85546875" style="237" customWidth="1"/>
    <col min="15618" max="15618" width="49" style="237" customWidth="1"/>
    <col min="15619" max="15626" width="11.28515625" style="237" customWidth="1"/>
    <col min="15627" max="15627" width="11" style="237" bestFit="1" customWidth="1"/>
    <col min="15628" max="15629" width="10.85546875" style="237" bestFit="1" customWidth="1"/>
    <col min="15630" max="15872" width="10.28515625" style="237"/>
    <col min="15873" max="15873" width="2.85546875" style="237" customWidth="1"/>
    <col min="15874" max="15874" width="49" style="237" customWidth="1"/>
    <col min="15875" max="15882" width="11.28515625" style="237" customWidth="1"/>
    <col min="15883" max="15883" width="11" style="237" bestFit="1" customWidth="1"/>
    <col min="15884" max="15885" width="10.85546875" style="237" bestFit="1" customWidth="1"/>
    <col min="15886" max="16128" width="10.28515625" style="237"/>
    <col min="16129" max="16129" width="2.85546875" style="237" customWidth="1"/>
    <col min="16130" max="16130" width="49" style="237" customWidth="1"/>
    <col min="16131" max="16138" width="11.28515625" style="237" customWidth="1"/>
    <col min="16139" max="16139" width="11" style="237" bestFit="1" customWidth="1"/>
    <col min="16140" max="16141" width="10.85546875" style="237" bestFit="1" customWidth="1"/>
    <col min="16142" max="16384" width="10.28515625" style="237"/>
  </cols>
  <sheetData>
    <row r="3" spans="2:16" ht="27" customHeight="1" x14ac:dyDescent="0.25">
      <c r="B3" s="1599" t="s">
        <v>811</v>
      </c>
      <c r="C3" s="1599"/>
      <c r="D3" s="1599"/>
      <c r="E3" s="1599"/>
      <c r="F3" s="1599"/>
      <c r="G3" s="1599"/>
      <c r="H3" s="1599"/>
      <c r="I3" s="1599"/>
      <c r="J3" s="1599"/>
      <c r="K3" s="1599"/>
      <c r="L3" s="1599"/>
      <c r="M3" s="1599"/>
      <c r="N3" s="1599"/>
      <c r="O3" s="1599"/>
      <c r="P3" s="1" t="s">
        <v>2</v>
      </c>
    </row>
    <row r="4" spans="2:16" ht="24.75" customHeight="1" x14ac:dyDescent="0.25">
      <c r="B4" s="1604" t="s">
        <v>276</v>
      </c>
      <c r="C4" s="1604"/>
      <c r="D4" s="1604"/>
      <c r="E4" s="1604"/>
      <c r="F4" s="1604"/>
      <c r="G4" s="1604"/>
      <c r="H4" s="1604"/>
      <c r="I4" s="1604"/>
      <c r="J4" s="1604"/>
      <c r="K4" s="1604"/>
      <c r="L4" s="1604"/>
      <c r="M4" s="1604"/>
      <c r="N4" s="1604"/>
      <c r="O4" s="1604"/>
    </row>
    <row r="5" spans="2:16" ht="14.25" customHeight="1" x14ac:dyDescent="0.25">
      <c r="B5" s="1713" t="s">
        <v>277</v>
      </c>
      <c r="C5" s="1713"/>
      <c r="D5" s="1713"/>
      <c r="E5" s="1713"/>
      <c r="F5" s="1713"/>
      <c r="G5" s="1713"/>
      <c r="H5" s="1713"/>
      <c r="I5" s="1713"/>
      <c r="J5" s="1713"/>
      <c r="K5" s="1713"/>
      <c r="L5" s="1713"/>
      <c r="M5" s="1713"/>
      <c r="N5" s="1713"/>
      <c r="O5" s="1713"/>
    </row>
    <row r="6" spans="2:16" ht="21.75" customHeight="1" thickBot="1" x14ac:dyDescent="0.3">
      <c r="B6" s="1604" t="s">
        <v>813</v>
      </c>
      <c r="C6" s="1604"/>
      <c r="D6" s="1604"/>
      <c r="E6" s="1604"/>
      <c r="F6" s="1604"/>
      <c r="G6" s="1604"/>
      <c r="H6" s="1604"/>
      <c r="I6" s="1604"/>
      <c r="J6" s="1604"/>
      <c r="K6" s="1604"/>
      <c r="L6" s="1604"/>
      <c r="M6" s="1604"/>
      <c r="N6" s="1604"/>
      <c r="O6" s="1604"/>
    </row>
    <row r="7" spans="2:16" ht="15.75" customHeight="1" x14ac:dyDescent="0.25">
      <c r="B7" s="455"/>
      <c r="C7" s="456"/>
      <c r="D7" s="456"/>
      <c r="E7" s="456"/>
      <c r="F7" s="456"/>
      <c r="G7" s="456"/>
      <c r="H7" s="456"/>
      <c r="I7" s="456"/>
      <c r="J7" s="456"/>
      <c r="K7" s="456"/>
      <c r="L7" s="456"/>
      <c r="M7" s="456"/>
      <c r="N7" s="456"/>
      <c r="O7" s="455"/>
    </row>
    <row r="8" spans="2:16" ht="15" customHeight="1" x14ac:dyDescent="0.2">
      <c r="B8" s="222"/>
      <c r="C8" s="225"/>
      <c r="D8" s="239" t="s">
        <v>312</v>
      </c>
      <c r="E8" s="201" t="s">
        <v>313</v>
      </c>
      <c r="F8" s="201" t="s">
        <v>314</v>
      </c>
      <c r="G8" s="201" t="s">
        <v>315</v>
      </c>
      <c r="H8" s="201" t="s">
        <v>316</v>
      </c>
      <c r="I8" s="201" t="s">
        <v>317</v>
      </c>
      <c r="J8" s="201" t="s">
        <v>318</v>
      </c>
      <c r="K8" s="201" t="s">
        <v>319</v>
      </c>
      <c r="L8" s="201" t="s">
        <v>320</v>
      </c>
      <c r="M8" s="201" t="s">
        <v>321</v>
      </c>
      <c r="N8" s="201" t="s">
        <v>322</v>
      </c>
      <c r="O8" s="201" t="s">
        <v>820</v>
      </c>
    </row>
    <row r="9" spans="2:16" ht="15.75" x14ac:dyDescent="0.25">
      <c r="B9" s="224" t="s">
        <v>285</v>
      </c>
      <c r="C9" s="225"/>
      <c r="D9" s="201" t="s">
        <v>323</v>
      </c>
      <c r="E9" s="201" t="s">
        <v>324</v>
      </c>
      <c r="F9" s="201" t="s">
        <v>325</v>
      </c>
      <c r="G9" s="201" t="s">
        <v>326</v>
      </c>
      <c r="H9" s="201" t="s">
        <v>327</v>
      </c>
      <c r="I9" s="201" t="s">
        <v>328</v>
      </c>
      <c r="J9" s="201" t="s">
        <v>329</v>
      </c>
      <c r="K9" s="201" t="s">
        <v>330</v>
      </c>
      <c r="L9" s="201" t="s">
        <v>331</v>
      </c>
      <c r="M9" s="201" t="s">
        <v>332</v>
      </c>
      <c r="N9" s="201"/>
      <c r="O9" s="201"/>
    </row>
    <row r="10" spans="2:16" ht="6.75" customHeight="1" x14ac:dyDescent="0.25">
      <c r="B10" s="240"/>
      <c r="C10" s="241"/>
      <c r="D10" s="242"/>
      <c r="E10" s="242"/>
      <c r="F10" s="242"/>
      <c r="G10" s="242"/>
      <c r="H10" s="242"/>
      <c r="I10" s="242"/>
      <c r="J10" s="242"/>
      <c r="K10" s="242"/>
      <c r="L10" s="242"/>
      <c r="M10" s="242"/>
      <c r="N10" s="242"/>
      <c r="O10" s="242"/>
    </row>
    <row r="11" spans="2:16" ht="15.75" x14ac:dyDescent="0.25">
      <c r="B11" s="1752" t="s">
        <v>291</v>
      </c>
      <c r="C11" s="1752"/>
      <c r="D11" s="1752"/>
      <c r="E11" s="1752"/>
      <c r="F11" s="1752"/>
      <c r="G11" s="1752"/>
      <c r="H11" s="1752"/>
      <c r="I11" s="1752"/>
      <c r="J11" s="1752"/>
      <c r="K11" s="1752"/>
      <c r="L11" s="1752"/>
      <c r="M11" s="1752"/>
      <c r="N11" s="1752"/>
      <c r="O11" s="1752"/>
    </row>
    <row r="12" spans="2:16" ht="8.25" customHeight="1" x14ac:dyDescent="0.2">
      <c r="B12" s="243"/>
      <c r="C12" s="244"/>
      <c r="D12" s="1753"/>
      <c r="E12" s="1753"/>
      <c r="F12" s="1753"/>
      <c r="G12" s="1753"/>
      <c r="H12" s="1753"/>
      <c r="I12" s="1753"/>
      <c r="J12" s="1753"/>
      <c r="K12" s="1753"/>
      <c r="L12" s="1753"/>
      <c r="M12" s="243"/>
      <c r="N12" s="243"/>
      <c r="O12" s="243"/>
    </row>
    <row r="13" spans="2:16" ht="16.5" customHeight="1" x14ac:dyDescent="0.25">
      <c r="B13" s="184" t="s">
        <v>292</v>
      </c>
      <c r="C13" s="241"/>
      <c r="D13" s="245"/>
      <c r="E13" s="245"/>
      <c r="F13" s="241"/>
      <c r="G13" s="241"/>
      <c r="H13" s="241"/>
      <c r="I13" s="241"/>
      <c r="J13" s="241"/>
      <c r="K13" s="241"/>
      <c r="L13" s="241"/>
      <c r="M13" s="243"/>
      <c r="N13" s="243"/>
      <c r="O13" s="243"/>
    </row>
    <row r="14" spans="2:16" ht="21" customHeight="1" x14ac:dyDescent="0.2">
      <c r="B14" s="245" t="s">
        <v>293</v>
      </c>
      <c r="C14" s="186" t="s">
        <v>294</v>
      </c>
      <c r="D14" s="247">
        <v>77076.539999999994</v>
      </c>
      <c r="E14" s="247">
        <v>79866.710000000006</v>
      </c>
      <c r="F14" s="247">
        <v>87853.38</v>
      </c>
      <c r="G14" s="247">
        <v>89715.87</v>
      </c>
      <c r="H14" s="247">
        <v>96390.73</v>
      </c>
      <c r="I14" s="247">
        <v>104959.87</v>
      </c>
      <c r="J14" s="247">
        <v>107625.85</v>
      </c>
      <c r="K14" s="247">
        <v>111855.55</v>
      </c>
      <c r="L14" s="247">
        <v>114238.07</v>
      </c>
      <c r="M14" s="247">
        <v>116945.51</v>
      </c>
      <c r="N14" s="247">
        <v>123623.1</v>
      </c>
      <c r="O14" s="247">
        <v>128493.85</v>
      </c>
    </row>
    <row r="15" spans="2:16" ht="21" customHeight="1" x14ac:dyDescent="0.2">
      <c r="B15" s="245" t="s">
        <v>295</v>
      </c>
      <c r="C15" s="186" t="s">
        <v>296</v>
      </c>
      <c r="D15" s="247">
        <v>50017.65</v>
      </c>
      <c r="E15" s="247">
        <v>51828.29</v>
      </c>
      <c r="F15" s="247">
        <v>57011.12</v>
      </c>
      <c r="G15" s="247">
        <v>58219.76</v>
      </c>
      <c r="H15" s="247">
        <v>62551.31</v>
      </c>
      <c r="I15" s="247">
        <v>68112.12</v>
      </c>
      <c r="J15" s="247">
        <v>69842.17</v>
      </c>
      <c r="K15" s="247">
        <v>72586.97</v>
      </c>
      <c r="L15" s="247">
        <v>74133.070000000007</v>
      </c>
      <c r="M15" s="247">
        <v>75890.02</v>
      </c>
      <c r="N15" s="247">
        <v>80223.34</v>
      </c>
      <c r="O15" s="247">
        <v>83384.14</v>
      </c>
    </row>
    <row r="16" spans="2:16" ht="21" customHeight="1" x14ac:dyDescent="0.2">
      <c r="B16" s="245" t="s">
        <v>297</v>
      </c>
      <c r="C16" s="186" t="s">
        <v>298</v>
      </c>
      <c r="D16" s="247">
        <v>41838.53</v>
      </c>
      <c r="E16" s="247">
        <v>43353.08</v>
      </c>
      <c r="F16" s="247">
        <v>47688.39</v>
      </c>
      <c r="G16" s="247">
        <v>48699.38</v>
      </c>
      <c r="H16" s="247">
        <v>52322.61</v>
      </c>
      <c r="I16" s="247">
        <v>56974.09</v>
      </c>
      <c r="J16" s="247">
        <v>58421.23</v>
      </c>
      <c r="K16" s="247">
        <v>60717.18</v>
      </c>
      <c r="L16" s="247">
        <v>62010.46</v>
      </c>
      <c r="M16" s="247">
        <v>63480.11</v>
      </c>
      <c r="N16" s="247">
        <v>67104.820000000007</v>
      </c>
      <c r="O16" s="247">
        <v>69748.75</v>
      </c>
    </row>
    <row r="17" spans="2:15" ht="21" customHeight="1" x14ac:dyDescent="0.2">
      <c r="B17" s="245" t="s">
        <v>299</v>
      </c>
      <c r="C17" s="186" t="s">
        <v>300</v>
      </c>
      <c r="D17" s="247">
        <v>11561.48</v>
      </c>
      <c r="E17" s="247">
        <v>11980.01</v>
      </c>
      <c r="F17" s="247">
        <v>13178.01</v>
      </c>
      <c r="G17" s="247">
        <v>13457.38</v>
      </c>
      <c r="H17" s="247">
        <v>14458.61</v>
      </c>
      <c r="I17" s="247">
        <v>15743.98</v>
      </c>
      <c r="J17" s="247">
        <v>16143.88</v>
      </c>
      <c r="K17" s="247">
        <v>16778.330000000002</v>
      </c>
      <c r="L17" s="247">
        <v>17135.71</v>
      </c>
      <c r="M17" s="247">
        <v>17541.830000000002</v>
      </c>
      <c r="N17" s="247">
        <v>18543.47</v>
      </c>
      <c r="O17" s="247">
        <v>19274.080000000002</v>
      </c>
    </row>
    <row r="18" spans="2:15" ht="8.25" customHeight="1" x14ac:dyDescent="0.2">
      <c r="B18" s="241"/>
      <c r="C18" s="241"/>
      <c r="D18" s="247"/>
      <c r="E18" s="247"/>
      <c r="F18" s="247"/>
      <c r="G18" s="247"/>
      <c r="H18" s="247"/>
      <c r="I18" s="247"/>
      <c r="J18" s="186"/>
      <c r="K18" s="186"/>
      <c r="L18" s="186"/>
      <c r="M18" s="186"/>
      <c r="N18" s="186"/>
      <c r="O18" s="186"/>
    </row>
    <row r="19" spans="2:15" ht="16.5" customHeight="1" x14ac:dyDescent="0.25">
      <c r="B19" s="184" t="s">
        <v>301</v>
      </c>
      <c r="C19" s="241"/>
      <c r="D19" s="245"/>
      <c r="E19" s="245"/>
      <c r="F19" s="241"/>
      <c r="G19" s="241"/>
      <c r="H19" s="241"/>
      <c r="I19" s="241"/>
      <c r="J19" s="241"/>
      <c r="K19" s="241"/>
      <c r="L19" s="241"/>
      <c r="M19" s="243"/>
      <c r="N19" s="243"/>
      <c r="O19" s="243"/>
    </row>
    <row r="20" spans="2:15" ht="21" customHeight="1" x14ac:dyDescent="0.2">
      <c r="B20" s="186" t="s">
        <v>293</v>
      </c>
      <c r="C20" s="186" t="s">
        <v>302</v>
      </c>
      <c r="D20" s="247">
        <v>30010.58</v>
      </c>
      <c r="E20" s="247">
        <v>31096.959999999999</v>
      </c>
      <c r="F20" s="247">
        <v>34206.660000000003</v>
      </c>
      <c r="G20" s="247">
        <v>34931.839999999997</v>
      </c>
      <c r="H20" s="247">
        <v>37530.769999999997</v>
      </c>
      <c r="I20" s="247">
        <v>40867.26</v>
      </c>
      <c r="J20" s="247">
        <v>41905.29</v>
      </c>
      <c r="K20" s="247">
        <v>43552.17</v>
      </c>
      <c r="L20" s="247">
        <v>44479.83</v>
      </c>
      <c r="M20" s="247">
        <v>45534</v>
      </c>
      <c r="N20" s="247">
        <v>48133.99</v>
      </c>
      <c r="O20" s="247">
        <v>50030.47</v>
      </c>
    </row>
    <row r="21" spans="2:15" ht="21" customHeight="1" x14ac:dyDescent="0.2">
      <c r="B21" s="186" t="s">
        <v>295</v>
      </c>
      <c r="C21" s="186" t="s">
        <v>303</v>
      </c>
      <c r="D21" s="247">
        <v>25101.119999999999</v>
      </c>
      <c r="E21" s="247">
        <v>26011.85</v>
      </c>
      <c r="F21" s="247">
        <v>28613.040000000001</v>
      </c>
      <c r="G21" s="247">
        <v>29219.64</v>
      </c>
      <c r="H21" s="247">
        <v>31393.58</v>
      </c>
      <c r="I21" s="247">
        <v>34184.47</v>
      </c>
      <c r="J21" s="247">
        <v>35052.76</v>
      </c>
      <c r="K21" s="247">
        <v>36430.33</v>
      </c>
      <c r="L21" s="247">
        <v>37206.300000000003</v>
      </c>
      <c r="M21" s="247">
        <v>38088.089999999997</v>
      </c>
      <c r="N21" s="247">
        <v>40262.92</v>
      </c>
      <c r="O21" s="247">
        <v>41849.279999999999</v>
      </c>
    </row>
    <row r="22" spans="2:15" ht="21" customHeight="1" x14ac:dyDescent="0.2">
      <c r="B22" s="241"/>
      <c r="C22" s="241"/>
      <c r="D22" s="246"/>
      <c r="E22" s="246"/>
      <c r="F22" s="246"/>
      <c r="G22" s="246"/>
      <c r="H22" s="246"/>
      <c r="I22" s="246"/>
      <c r="J22" s="245"/>
      <c r="K22" s="245"/>
      <c r="L22" s="245"/>
      <c r="M22" s="245"/>
      <c r="N22" s="245"/>
      <c r="O22" s="245"/>
    </row>
    <row r="23" spans="2:15" ht="21" customHeight="1" x14ac:dyDescent="0.25">
      <c r="B23" s="184" t="s">
        <v>304</v>
      </c>
      <c r="C23" s="241"/>
      <c r="D23" s="245"/>
      <c r="E23" s="245"/>
      <c r="F23" s="245"/>
      <c r="G23" s="245"/>
      <c r="H23" s="245"/>
      <c r="I23" s="245"/>
      <c r="J23" s="245"/>
      <c r="K23" s="245"/>
      <c r="L23" s="245"/>
      <c r="M23" s="248"/>
      <c r="N23" s="248"/>
      <c r="O23" s="248"/>
    </row>
    <row r="24" spans="2:15" ht="21" customHeight="1" x14ac:dyDescent="0.2">
      <c r="B24" s="186" t="s">
        <v>293</v>
      </c>
      <c r="C24" s="186" t="s">
        <v>305</v>
      </c>
      <c r="D24" s="247">
        <v>43252.91</v>
      </c>
      <c r="E24" s="247">
        <v>44818.67</v>
      </c>
      <c r="F24" s="247">
        <v>49300.54</v>
      </c>
      <c r="G24" s="247">
        <v>50345.71</v>
      </c>
      <c r="H24" s="247">
        <v>54091.43</v>
      </c>
      <c r="I24" s="247">
        <v>58900.160000000003</v>
      </c>
      <c r="J24" s="247">
        <v>60396.22</v>
      </c>
      <c r="K24" s="247">
        <v>62769.79</v>
      </c>
      <c r="L24" s="247">
        <v>64106.79</v>
      </c>
      <c r="M24" s="247">
        <v>65626.12</v>
      </c>
      <c r="N24" s="247">
        <v>69373.37</v>
      </c>
      <c r="O24" s="247">
        <v>72106.679999999993</v>
      </c>
    </row>
    <row r="25" spans="2:15" ht="21" customHeight="1" x14ac:dyDescent="0.2">
      <c r="B25" s="186" t="s">
        <v>295</v>
      </c>
      <c r="C25" s="186" t="s">
        <v>296</v>
      </c>
      <c r="D25" s="247">
        <v>25008.83</v>
      </c>
      <c r="E25" s="247">
        <v>25914.15</v>
      </c>
      <c r="F25" s="247">
        <v>28505.57</v>
      </c>
      <c r="G25" s="247">
        <v>29109.89</v>
      </c>
      <c r="H25" s="247">
        <v>31275.67</v>
      </c>
      <c r="I25" s="247">
        <v>34056.080000000002</v>
      </c>
      <c r="J25" s="247">
        <v>34921.1</v>
      </c>
      <c r="K25" s="247">
        <v>36293.5</v>
      </c>
      <c r="L25" s="247">
        <v>37065.550000000003</v>
      </c>
      <c r="M25" s="247">
        <v>37945.03</v>
      </c>
      <c r="N25" s="247">
        <v>40111.69</v>
      </c>
      <c r="O25" s="247">
        <v>41692.089999999997</v>
      </c>
    </row>
    <row r="26" spans="2:15" ht="21" customHeight="1" x14ac:dyDescent="0.2">
      <c r="B26" s="186" t="s">
        <v>297</v>
      </c>
      <c r="C26" s="186" t="s">
        <v>298</v>
      </c>
      <c r="D26" s="247">
        <v>20919.259999999998</v>
      </c>
      <c r="E26" s="247">
        <v>21676.54</v>
      </c>
      <c r="F26" s="247">
        <v>23844.19</v>
      </c>
      <c r="G26" s="247">
        <v>24349.69</v>
      </c>
      <c r="H26" s="247">
        <v>26161.31</v>
      </c>
      <c r="I26" s="247">
        <v>28487.05</v>
      </c>
      <c r="J26" s="247">
        <v>29210.62</v>
      </c>
      <c r="K26" s="247">
        <v>30358.6</v>
      </c>
      <c r="L26" s="247">
        <v>31005.24</v>
      </c>
      <c r="M26" s="247">
        <v>31740.06</v>
      </c>
      <c r="N26" s="247">
        <v>33552.42</v>
      </c>
      <c r="O26" s="247">
        <v>34874.39</v>
      </c>
    </row>
    <row r="27" spans="2:15" ht="21" customHeight="1" x14ac:dyDescent="0.2">
      <c r="B27" s="186" t="s">
        <v>299</v>
      </c>
      <c r="C27" s="186" t="s">
        <v>306</v>
      </c>
      <c r="D27" s="247">
        <v>5780.74</v>
      </c>
      <c r="E27" s="247">
        <v>5990</v>
      </c>
      <c r="F27" s="247">
        <v>6589</v>
      </c>
      <c r="G27" s="247">
        <v>6728.69</v>
      </c>
      <c r="H27" s="247">
        <v>7229.3</v>
      </c>
      <c r="I27" s="247">
        <v>7871.98</v>
      </c>
      <c r="J27" s="247">
        <v>8071.93</v>
      </c>
      <c r="K27" s="247">
        <v>8389.16</v>
      </c>
      <c r="L27" s="247">
        <v>8567.85</v>
      </c>
      <c r="M27" s="247">
        <v>8770.91</v>
      </c>
      <c r="N27" s="247">
        <v>9271.73</v>
      </c>
      <c r="O27" s="247">
        <v>9637.0400000000009</v>
      </c>
    </row>
    <row r="28" spans="2:15" ht="9.75" customHeight="1" x14ac:dyDescent="0.2">
      <c r="B28" s="241"/>
      <c r="C28" s="241"/>
      <c r="D28" s="246"/>
      <c r="E28" s="246"/>
      <c r="F28" s="246"/>
      <c r="G28" s="246"/>
      <c r="H28" s="246"/>
      <c r="I28" s="246"/>
      <c r="J28" s="245"/>
      <c r="K28" s="245"/>
      <c r="L28" s="245"/>
      <c r="M28" s="245"/>
      <c r="N28" s="245"/>
      <c r="O28" s="245"/>
    </row>
    <row r="29" spans="2:15" ht="16.5" customHeight="1" x14ac:dyDescent="0.25">
      <c r="B29" s="184" t="s">
        <v>307</v>
      </c>
      <c r="C29" s="241"/>
      <c r="D29" s="245"/>
      <c r="E29" s="245"/>
      <c r="F29" s="245"/>
      <c r="G29" s="245"/>
      <c r="H29" s="245"/>
      <c r="I29" s="245"/>
      <c r="J29" s="245"/>
      <c r="K29" s="245"/>
      <c r="L29" s="245"/>
      <c r="M29" s="248"/>
      <c r="N29" s="248"/>
      <c r="O29" s="248"/>
    </row>
    <row r="30" spans="2:15" ht="21" customHeight="1" x14ac:dyDescent="0.2">
      <c r="B30" s="186" t="s">
        <v>293</v>
      </c>
      <c r="C30" s="247" t="s">
        <v>305</v>
      </c>
      <c r="D30" s="247">
        <v>24586.99</v>
      </c>
      <c r="E30" s="247">
        <v>25477.040000000001</v>
      </c>
      <c r="F30" s="247">
        <v>28024.74</v>
      </c>
      <c r="G30" s="247">
        <v>28618.86</v>
      </c>
      <c r="H30" s="247">
        <v>30748.1</v>
      </c>
      <c r="I30" s="247">
        <v>33481.61</v>
      </c>
      <c r="J30" s="247">
        <v>34332.04</v>
      </c>
      <c r="K30" s="247">
        <v>35681.29</v>
      </c>
      <c r="L30" s="247">
        <v>36441.300000000003</v>
      </c>
      <c r="M30" s="247">
        <v>37304.959999999999</v>
      </c>
      <c r="N30" s="247">
        <v>39435.07</v>
      </c>
      <c r="O30" s="247">
        <v>40988.81</v>
      </c>
    </row>
    <row r="31" spans="2:15" ht="21" customHeight="1" x14ac:dyDescent="0.2">
      <c r="B31" s="186" t="s">
        <v>295</v>
      </c>
      <c r="C31" s="247" t="s">
        <v>308</v>
      </c>
      <c r="D31" s="247">
        <v>17008.12</v>
      </c>
      <c r="E31" s="247">
        <v>17623.810000000001</v>
      </c>
      <c r="F31" s="247">
        <v>19386.189999999999</v>
      </c>
      <c r="G31" s="247">
        <v>19797.18</v>
      </c>
      <c r="H31" s="247">
        <v>21270.09</v>
      </c>
      <c r="I31" s="247">
        <v>23161</v>
      </c>
      <c r="J31" s="247">
        <v>23749.29</v>
      </c>
      <c r="K31" s="247">
        <v>24682.639999999999</v>
      </c>
      <c r="L31" s="247">
        <v>25208.38</v>
      </c>
      <c r="M31" s="247">
        <v>25805.82</v>
      </c>
      <c r="N31" s="247">
        <v>27279.33</v>
      </c>
      <c r="O31" s="247">
        <v>28354.14</v>
      </c>
    </row>
    <row r="32" spans="2:15" ht="21" customHeight="1" x14ac:dyDescent="0.2">
      <c r="B32" s="186" t="s">
        <v>297</v>
      </c>
      <c r="C32" s="247" t="s">
        <v>306</v>
      </c>
      <c r="D32" s="247">
        <v>3688.05</v>
      </c>
      <c r="E32" s="247">
        <v>3821.56</v>
      </c>
      <c r="F32" s="247">
        <v>4203.72</v>
      </c>
      <c r="G32" s="247">
        <v>4292.84</v>
      </c>
      <c r="H32" s="247">
        <v>4612.2299999999996</v>
      </c>
      <c r="I32" s="247">
        <v>5022.26</v>
      </c>
      <c r="J32" s="247">
        <v>5149.83</v>
      </c>
      <c r="K32" s="247">
        <v>5352.22</v>
      </c>
      <c r="L32" s="247">
        <v>5466.22</v>
      </c>
      <c r="M32" s="247">
        <v>5595.77</v>
      </c>
      <c r="N32" s="247">
        <v>5915.29</v>
      </c>
      <c r="O32" s="247">
        <v>6148.35</v>
      </c>
    </row>
    <row r="33" spans="2:15" ht="15" customHeight="1" x14ac:dyDescent="0.2">
      <c r="B33" s="245"/>
      <c r="C33" s="246"/>
      <c r="D33" s="246"/>
      <c r="E33" s="246"/>
      <c r="F33" s="246"/>
      <c r="G33" s="246"/>
      <c r="H33" s="246"/>
      <c r="I33" s="246"/>
      <c r="J33" s="246"/>
      <c r="K33" s="246"/>
      <c r="L33" s="246"/>
      <c r="M33" s="246"/>
      <c r="N33" s="246"/>
      <c r="O33" s="246"/>
    </row>
    <row r="34" spans="2:15" ht="15" customHeight="1" x14ac:dyDescent="0.25">
      <c r="B34" s="1752" t="s">
        <v>333</v>
      </c>
      <c r="C34" s="1752"/>
      <c r="D34" s="1752"/>
      <c r="E34" s="1752"/>
      <c r="F34" s="1752"/>
      <c r="G34" s="1752"/>
      <c r="H34" s="1752"/>
      <c r="I34" s="1752"/>
      <c r="J34" s="1752"/>
      <c r="K34" s="1752"/>
      <c r="L34" s="1752"/>
      <c r="M34" s="1752"/>
      <c r="N34" s="1752"/>
      <c r="O34" s="1752"/>
    </row>
    <row r="35" spans="2:15" ht="13.5" customHeight="1" x14ac:dyDescent="0.2">
      <c r="B35" s="249"/>
      <c r="C35" s="250"/>
      <c r="D35" s="1753"/>
      <c r="E35" s="1753"/>
      <c r="F35" s="1753"/>
      <c r="G35" s="1753"/>
      <c r="H35" s="1753"/>
      <c r="I35" s="1753"/>
      <c r="J35" s="1753"/>
      <c r="K35" s="1753"/>
      <c r="L35" s="1753"/>
      <c r="M35" s="248"/>
      <c r="N35" s="248"/>
      <c r="O35" s="248"/>
    </row>
    <row r="36" spans="2:15" ht="16.5" customHeight="1" x14ac:dyDescent="0.25">
      <c r="B36" s="184" t="s">
        <v>292</v>
      </c>
      <c r="C36" s="241"/>
      <c r="D36" s="245"/>
      <c r="E36" s="245"/>
      <c r="F36" s="245"/>
      <c r="G36" s="245"/>
      <c r="H36" s="245"/>
      <c r="I36" s="245"/>
      <c r="J36" s="245"/>
      <c r="K36" s="245"/>
      <c r="L36" s="245"/>
      <c r="M36" s="248"/>
      <c r="N36" s="248"/>
      <c r="O36" s="248"/>
    </row>
    <row r="37" spans="2:15" ht="21" customHeight="1" x14ac:dyDescent="0.2">
      <c r="B37" s="245" t="s">
        <v>293</v>
      </c>
      <c r="C37" s="247" t="s">
        <v>294</v>
      </c>
      <c r="D37" s="247">
        <v>84277.26</v>
      </c>
      <c r="E37" s="247">
        <v>87328.1</v>
      </c>
      <c r="F37" s="247">
        <v>96060.91</v>
      </c>
      <c r="G37" s="247">
        <v>98097.4</v>
      </c>
      <c r="H37" s="247">
        <v>105395.85</v>
      </c>
      <c r="I37" s="247" t="s">
        <v>334</v>
      </c>
      <c r="J37" s="247">
        <v>117680.58</v>
      </c>
      <c r="K37" s="247">
        <v>122305.43</v>
      </c>
      <c r="L37" s="247">
        <v>124910.54</v>
      </c>
      <c r="M37" s="247">
        <v>127870.92</v>
      </c>
      <c r="N37" s="247">
        <v>135172.35</v>
      </c>
      <c r="O37" s="247">
        <v>140498.14000000001</v>
      </c>
    </row>
    <row r="38" spans="2:15" ht="21" customHeight="1" x14ac:dyDescent="0.2">
      <c r="B38" s="245" t="s">
        <v>295</v>
      </c>
      <c r="C38" s="247" t="s">
        <v>296</v>
      </c>
      <c r="D38" s="247">
        <v>62409.54</v>
      </c>
      <c r="E38" s="247">
        <v>64668.77</v>
      </c>
      <c r="F38" s="247">
        <v>71135.649999999994</v>
      </c>
      <c r="G38" s="247">
        <v>72643.73</v>
      </c>
      <c r="H38" s="247">
        <v>78048.42</v>
      </c>
      <c r="I38" s="247">
        <v>84986.92</v>
      </c>
      <c r="J38" s="247">
        <v>87145.59</v>
      </c>
      <c r="K38" s="247">
        <v>90570.41</v>
      </c>
      <c r="L38" s="247">
        <v>92499.56</v>
      </c>
      <c r="M38" s="247">
        <v>94691.8</v>
      </c>
      <c r="N38" s="247">
        <v>100098.7</v>
      </c>
      <c r="O38" s="247">
        <v>104042.59</v>
      </c>
    </row>
    <row r="39" spans="2:15" ht="21" customHeight="1" x14ac:dyDescent="0.2">
      <c r="B39" s="245" t="s">
        <v>297</v>
      </c>
      <c r="C39" s="247" t="s">
        <v>298</v>
      </c>
      <c r="D39" s="247">
        <v>53892.19</v>
      </c>
      <c r="E39" s="247">
        <v>55843.09</v>
      </c>
      <c r="F39" s="247">
        <v>61427.4</v>
      </c>
      <c r="G39" s="247">
        <v>62729.66</v>
      </c>
      <c r="H39" s="247">
        <v>67396.75</v>
      </c>
      <c r="I39" s="247">
        <v>73388.320000000007</v>
      </c>
      <c r="J39" s="247">
        <v>75252.38</v>
      </c>
      <c r="K39" s="247">
        <v>78209.8</v>
      </c>
      <c r="L39" s="247">
        <v>79875.67</v>
      </c>
      <c r="M39" s="247">
        <v>81768.72</v>
      </c>
      <c r="N39" s="247">
        <v>86437.71</v>
      </c>
      <c r="O39" s="247">
        <v>89843.36</v>
      </c>
    </row>
    <row r="40" spans="2:15" ht="21" customHeight="1" x14ac:dyDescent="0.2">
      <c r="B40" s="245" t="s">
        <v>299</v>
      </c>
      <c r="C40" s="186" t="s">
        <v>300</v>
      </c>
      <c r="D40" s="247">
        <v>11561.48</v>
      </c>
      <c r="E40" s="247">
        <v>11980.01</v>
      </c>
      <c r="F40" s="247">
        <v>13178.01</v>
      </c>
      <c r="G40" s="247">
        <v>13457.38</v>
      </c>
      <c r="H40" s="247">
        <v>14458.61</v>
      </c>
      <c r="I40" s="247">
        <v>15743.98</v>
      </c>
      <c r="J40" s="247">
        <v>16143.88</v>
      </c>
      <c r="K40" s="247">
        <v>16778.330000000002</v>
      </c>
      <c r="L40" s="247">
        <v>17135.71</v>
      </c>
      <c r="M40" s="247">
        <v>17541.830000000002</v>
      </c>
      <c r="N40" s="247">
        <v>18543.47</v>
      </c>
      <c r="O40" s="247">
        <v>19274.080000000002</v>
      </c>
    </row>
    <row r="41" spans="2:15" ht="19.5" customHeight="1" x14ac:dyDescent="0.2">
      <c r="B41" s="245"/>
      <c r="C41" s="245"/>
      <c r="D41" s="246"/>
      <c r="E41" s="246"/>
      <c r="F41" s="246"/>
      <c r="G41" s="246"/>
      <c r="H41" s="246"/>
      <c r="I41" s="246"/>
      <c r="J41" s="246"/>
      <c r="K41" s="246"/>
      <c r="L41" s="246"/>
      <c r="M41" s="246"/>
      <c r="N41" s="246"/>
      <c r="O41" s="246"/>
    </row>
    <row r="42" spans="2:15" ht="27.75" customHeight="1" x14ac:dyDescent="0.2">
      <c r="B42" s="251" t="s">
        <v>335</v>
      </c>
      <c r="C42" s="243"/>
      <c r="D42" s="252"/>
      <c r="E42" s="252"/>
      <c r="F42" s="252"/>
      <c r="G42" s="252"/>
      <c r="H42" s="252"/>
      <c r="I42" s="252"/>
      <c r="J42" s="248"/>
      <c r="K42" s="248"/>
      <c r="L42" s="248"/>
      <c r="M42" s="248"/>
      <c r="N42" s="248"/>
      <c r="O42" s="248"/>
    </row>
    <row r="43" spans="2:15" ht="21" customHeight="1" x14ac:dyDescent="0.2">
      <c r="B43" s="241"/>
      <c r="C43" s="241"/>
      <c r="D43" s="253" t="s">
        <v>312</v>
      </c>
      <c r="E43" s="242" t="s">
        <v>313</v>
      </c>
      <c r="F43" s="242" t="s">
        <v>314</v>
      </c>
      <c r="G43" s="242" t="s">
        <v>315</v>
      </c>
      <c r="H43" s="242" t="s">
        <v>316</v>
      </c>
      <c r="I43" s="242" t="s">
        <v>317</v>
      </c>
      <c r="J43" s="242" t="s">
        <v>318</v>
      </c>
      <c r="K43" s="242" t="s">
        <v>319</v>
      </c>
      <c r="L43" s="242" t="s">
        <v>320</v>
      </c>
      <c r="M43" s="242" t="s">
        <v>321</v>
      </c>
      <c r="N43" s="242" t="s">
        <v>322</v>
      </c>
      <c r="O43" s="242" t="s">
        <v>820</v>
      </c>
    </row>
    <row r="44" spans="2:15" ht="21" customHeight="1" x14ac:dyDescent="0.25">
      <c r="B44" s="240" t="s">
        <v>285</v>
      </c>
      <c r="C44" s="241"/>
      <c r="D44" s="242" t="s">
        <v>323</v>
      </c>
      <c r="E44" s="242" t="s">
        <v>324</v>
      </c>
      <c r="F44" s="242" t="s">
        <v>325</v>
      </c>
      <c r="G44" s="242" t="s">
        <v>326</v>
      </c>
      <c r="H44" s="242" t="s">
        <v>327</v>
      </c>
      <c r="I44" s="242" t="s">
        <v>328</v>
      </c>
      <c r="J44" s="242" t="s">
        <v>329</v>
      </c>
      <c r="K44" s="242" t="s">
        <v>330</v>
      </c>
      <c r="L44" s="242" t="s">
        <v>331</v>
      </c>
      <c r="M44" s="242" t="s">
        <v>332</v>
      </c>
      <c r="N44" s="242"/>
      <c r="O44" s="242"/>
    </row>
    <row r="45" spans="2:15" s="254" customFormat="1" ht="8.25" customHeight="1" x14ac:dyDescent="0.25">
      <c r="B45" s="240"/>
      <c r="C45" s="241"/>
      <c r="D45" s="242"/>
      <c r="E45" s="242"/>
      <c r="F45" s="242"/>
      <c r="G45" s="242"/>
      <c r="H45" s="242"/>
      <c r="I45" s="242"/>
      <c r="J45" s="242"/>
      <c r="K45" s="242"/>
      <c r="L45" s="242"/>
      <c r="M45" s="242"/>
      <c r="N45" s="242"/>
      <c r="O45" s="242"/>
    </row>
    <row r="46" spans="2:15" ht="17.25" customHeight="1" x14ac:dyDescent="0.25">
      <c r="B46" s="184" t="s">
        <v>301</v>
      </c>
      <c r="C46" s="241"/>
      <c r="D46" s="245"/>
      <c r="E46" s="245"/>
      <c r="F46" s="245"/>
      <c r="G46" s="245"/>
      <c r="H46" s="245"/>
      <c r="I46" s="245"/>
      <c r="J46" s="245"/>
      <c r="K46" s="245"/>
      <c r="L46" s="245"/>
      <c r="M46" s="248"/>
      <c r="N46" s="248"/>
      <c r="O46" s="248"/>
    </row>
    <row r="47" spans="2:15" ht="21" customHeight="1" x14ac:dyDescent="0.2">
      <c r="B47" s="186" t="s">
        <v>293</v>
      </c>
      <c r="C47" s="186" t="s">
        <v>302</v>
      </c>
      <c r="D47" s="247">
        <v>41590.720000000001</v>
      </c>
      <c r="E47" s="247">
        <v>43096.3</v>
      </c>
      <c r="F47" s="247">
        <v>47405.93</v>
      </c>
      <c r="G47" s="247">
        <v>48410.94</v>
      </c>
      <c r="H47" s="247">
        <v>52012.71</v>
      </c>
      <c r="I47" s="247">
        <v>56636.639999999999</v>
      </c>
      <c r="J47" s="247">
        <v>58075.21</v>
      </c>
      <c r="K47" s="247">
        <v>60357.57</v>
      </c>
      <c r="L47" s="247">
        <v>61643.19</v>
      </c>
      <c r="M47" s="247">
        <v>63104.13</v>
      </c>
      <c r="N47" s="247">
        <v>66707.38</v>
      </c>
      <c r="O47" s="247">
        <v>69335.649999999994</v>
      </c>
    </row>
    <row r="48" spans="2:15" ht="21" customHeight="1" x14ac:dyDescent="0.2">
      <c r="B48" s="186" t="s">
        <v>295</v>
      </c>
      <c r="C48" s="186" t="s">
        <v>303</v>
      </c>
      <c r="D48" s="247">
        <v>36480.379999999997</v>
      </c>
      <c r="E48" s="247">
        <v>37800.97</v>
      </c>
      <c r="F48" s="247">
        <v>41581.07</v>
      </c>
      <c r="G48" s="247">
        <v>42462.59</v>
      </c>
      <c r="H48" s="247">
        <v>45621.81</v>
      </c>
      <c r="I48" s="247">
        <v>49677.59</v>
      </c>
      <c r="J48" s="247">
        <v>50939.4</v>
      </c>
      <c r="K48" s="247">
        <v>52941.32</v>
      </c>
      <c r="L48" s="247">
        <v>54068.97</v>
      </c>
      <c r="M48" s="247">
        <v>55350.400000000001</v>
      </c>
      <c r="N48" s="247">
        <v>58510.91</v>
      </c>
      <c r="O48" s="247">
        <v>60816.24</v>
      </c>
    </row>
    <row r="49" spans="2:15" ht="10.5" customHeight="1" x14ac:dyDescent="0.2">
      <c r="B49" s="241"/>
      <c r="C49" s="241"/>
      <c r="D49" s="246"/>
      <c r="E49" s="246"/>
      <c r="F49" s="246"/>
      <c r="G49" s="246"/>
      <c r="H49" s="246"/>
      <c r="I49" s="246"/>
      <c r="J49" s="245"/>
      <c r="K49" s="245"/>
      <c r="L49" s="245"/>
      <c r="M49" s="245"/>
      <c r="N49" s="245"/>
      <c r="O49" s="245"/>
    </row>
    <row r="50" spans="2:15" ht="15.75" customHeight="1" x14ac:dyDescent="0.25">
      <c r="B50" s="184" t="s">
        <v>304</v>
      </c>
      <c r="C50" s="241"/>
      <c r="D50" s="245"/>
      <c r="E50" s="245"/>
      <c r="F50" s="245"/>
      <c r="G50" s="245"/>
      <c r="H50" s="245"/>
      <c r="I50" s="245"/>
      <c r="J50" s="245"/>
      <c r="K50" s="245"/>
      <c r="L50" s="245"/>
      <c r="M50" s="248"/>
      <c r="N50" s="248"/>
      <c r="O50" s="248"/>
    </row>
    <row r="51" spans="2:15" ht="21" customHeight="1" x14ac:dyDescent="0.2">
      <c r="B51" s="186" t="s">
        <v>293</v>
      </c>
      <c r="C51" s="186" t="s">
        <v>305</v>
      </c>
      <c r="D51" s="247">
        <v>84277.26</v>
      </c>
      <c r="E51" s="247">
        <v>87328.1</v>
      </c>
      <c r="F51" s="247">
        <v>96060.91</v>
      </c>
      <c r="G51" s="247">
        <v>98097.4</v>
      </c>
      <c r="H51" s="247">
        <v>105395.85</v>
      </c>
      <c r="I51" s="247">
        <v>114765.54</v>
      </c>
      <c r="J51" s="247">
        <v>117680.58</v>
      </c>
      <c r="K51" s="247">
        <v>122305.43</v>
      </c>
      <c r="L51" s="247">
        <v>124910.54</v>
      </c>
      <c r="M51" s="247">
        <v>127870.92</v>
      </c>
      <c r="N51" s="247">
        <v>135172.35</v>
      </c>
      <c r="O51" s="247">
        <v>140498.14000000001</v>
      </c>
    </row>
    <row r="52" spans="2:15" ht="21" customHeight="1" x14ac:dyDescent="0.2">
      <c r="B52" s="186" t="s">
        <v>295</v>
      </c>
      <c r="C52" s="186" t="s">
        <v>296</v>
      </c>
      <c r="D52" s="247">
        <v>25008.83</v>
      </c>
      <c r="E52" s="247">
        <v>25914.15</v>
      </c>
      <c r="F52" s="247">
        <v>28505.57</v>
      </c>
      <c r="G52" s="247">
        <v>29109.89</v>
      </c>
      <c r="H52" s="247">
        <v>31275.67</v>
      </c>
      <c r="I52" s="247">
        <v>34056.080000000002</v>
      </c>
      <c r="J52" s="247">
        <v>34921.1</v>
      </c>
      <c r="K52" s="247">
        <v>36293.5</v>
      </c>
      <c r="L52" s="247">
        <v>37066.550000000003</v>
      </c>
      <c r="M52" s="247">
        <v>37945.03</v>
      </c>
      <c r="N52" s="247">
        <v>40111.69</v>
      </c>
      <c r="O52" s="247">
        <v>41692.089999999997</v>
      </c>
    </row>
    <row r="53" spans="2:15" ht="21" customHeight="1" x14ac:dyDescent="0.2">
      <c r="B53" s="186" t="s">
        <v>297</v>
      </c>
      <c r="C53" s="186" t="s">
        <v>298</v>
      </c>
      <c r="D53" s="247">
        <v>20919.259999999998</v>
      </c>
      <c r="E53" s="247">
        <v>21676.54</v>
      </c>
      <c r="F53" s="247">
        <v>23844.19</v>
      </c>
      <c r="G53" s="247">
        <v>24349.69</v>
      </c>
      <c r="H53" s="247">
        <v>26161.31</v>
      </c>
      <c r="I53" s="247">
        <v>28487.05</v>
      </c>
      <c r="J53" s="247">
        <v>29210.62</v>
      </c>
      <c r="K53" s="247">
        <v>30358.6</v>
      </c>
      <c r="L53" s="247">
        <v>31005.24</v>
      </c>
      <c r="M53" s="247">
        <v>31740.06</v>
      </c>
      <c r="N53" s="247">
        <v>33552.42</v>
      </c>
      <c r="O53" s="247">
        <v>34874.39</v>
      </c>
    </row>
    <row r="54" spans="2:15" ht="21" customHeight="1" x14ac:dyDescent="0.2">
      <c r="B54" s="186" t="s">
        <v>299</v>
      </c>
      <c r="C54" s="186" t="s">
        <v>306</v>
      </c>
      <c r="D54" s="247">
        <v>5780.74</v>
      </c>
      <c r="E54" s="247">
        <v>5990</v>
      </c>
      <c r="F54" s="247">
        <v>6589</v>
      </c>
      <c r="G54" s="247">
        <v>6728.69</v>
      </c>
      <c r="H54" s="247">
        <v>7229.3</v>
      </c>
      <c r="I54" s="247">
        <v>7871.98</v>
      </c>
      <c r="J54" s="247">
        <v>8071.93</v>
      </c>
      <c r="K54" s="247">
        <v>8389.16</v>
      </c>
      <c r="L54" s="247">
        <v>8567.85</v>
      </c>
      <c r="M54" s="247">
        <v>8770.91</v>
      </c>
      <c r="N54" s="247">
        <v>9271.73</v>
      </c>
      <c r="O54" s="247">
        <v>9637.0400000000009</v>
      </c>
    </row>
    <row r="55" spans="2:15" ht="9" customHeight="1" x14ac:dyDescent="0.2">
      <c r="B55" s="241"/>
      <c r="C55" s="241"/>
      <c r="D55" s="246"/>
      <c r="E55" s="246"/>
      <c r="F55" s="246"/>
      <c r="G55" s="246"/>
      <c r="H55" s="246"/>
      <c r="I55" s="246"/>
      <c r="J55" s="245"/>
      <c r="K55" s="245"/>
      <c r="L55" s="245"/>
      <c r="M55" s="245"/>
      <c r="N55" s="245"/>
      <c r="O55" s="245"/>
    </row>
    <row r="56" spans="2:15" ht="18" customHeight="1" x14ac:dyDescent="0.25">
      <c r="B56" s="184" t="s">
        <v>307</v>
      </c>
      <c r="C56" s="241"/>
      <c r="D56" s="245"/>
      <c r="E56" s="245"/>
      <c r="F56" s="245"/>
      <c r="G56" s="245"/>
      <c r="H56" s="245"/>
      <c r="I56" s="245"/>
      <c r="J56" s="245"/>
      <c r="K56" s="245"/>
      <c r="L56" s="245"/>
      <c r="M56" s="248"/>
      <c r="N56" s="248"/>
      <c r="O56" s="248"/>
    </row>
    <row r="57" spans="2:15" ht="21" customHeight="1" x14ac:dyDescent="0.2">
      <c r="B57" s="186" t="s">
        <v>293</v>
      </c>
      <c r="C57" s="186" t="s">
        <v>305</v>
      </c>
      <c r="D57" s="247">
        <v>59741.919999999998</v>
      </c>
      <c r="E57" s="247">
        <v>61904.58</v>
      </c>
      <c r="F57" s="247">
        <v>68095.039999999994</v>
      </c>
      <c r="G57" s="247">
        <v>69538.649999999994</v>
      </c>
      <c r="H57" s="247">
        <v>74712.33</v>
      </c>
      <c r="I57" s="247">
        <v>81354.259999999995</v>
      </c>
      <c r="J57" s="247">
        <v>83420.66</v>
      </c>
      <c r="K57" s="247">
        <v>86699.09</v>
      </c>
      <c r="L57" s="247">
        <v>88545.78</v>
      </c>
      <c r="M57" s="247">
        <v>90644.31</v>
      </c>
      <c r="N57" s="247">
        <v>95820.1</v>
      </c>
      <c r="O57" s="247">
        <v>99595.41</v>
      </c>
    </row>
    <row r="58" spans="2:15" ht="21" customHeight="1" x14ac:dyDescent="0.2">
      <c r="B58" s="186" t="s">
        <v>295</v>
      </c>
      <c r="C58" s="186" t="s">
        <v>308</v>
      </c>
      <c r="D58" s="247">
        <v>25772.45</v>
      </c>
      <c r="E58" s="247">
        <v>26705.41</v>
      </c>
      <c r="F58" s="247">
        <v>29375.95</v>
      </c>
      <c r="G58" s="247">
        <v>29998.720000000001</v>
      </c>
      <c r="H58" s="247">
        <v>32230.62</v>
      </c>
      <c r="I58" s="247">
        <v>35095.919999999998</v>
      </c>
      <c r="J58" s="247">
        <v>35987.360000000001</v>
      </c>
      <c r="K58" s="247">
        <v>37401.660000000003</v>
      </c>
      <c r="L58" s="247">
        <v>38198.32</v>
      </c>
      <c r="M58" s="247">
        <v>39103.620000000003</v>
      </c>
      <c r="N58" s="247">
        <v>41336.44</v>
      </c>
      <c r="O58" s="247">
        <v>42965.1</v>
      </c>
    </row>
    <row r="59" spans="2:15" ht="21" customHeight="1" x14ac:dyDescent="0.2">
      <c r="B59" s="186" t="s">
        <v>297</v>
      </c>
      <c r="C59" s="186" t="s">
        <v>306</v>
      </c>
      <c r="D59" s="247">
        <v>3688.05</v>
      </c>
      <c r="E59" s="247">
        <v>3821.56</v>
      </c>
      <c r="F59" s="247">
        <v>4203.72</v>
      </c>
      <c r="G59" s="247">
        <v>4292.84</v>
      </c>
      <c r="H59" s="247">
        <v>4612.2299999999996</v>
      </c>
      <c r="I59" s="247">
        <v>5022.26</v>
      </c>
      <c r="J59" s="247">
        <v>5149.83</v>
      </c>
      <c r="K59" s="247">
        <v>5352.22</v>
      </c>
      <c r="L59" s="247">
        <v>5466.22</v>
      </c>
      <c r="M59" s="247">
        <v>5595.77</v>
      </c>
      <c r="N59" s="247">
        <v>5915.29</v>
      </c>
      <c r="O59" s="247">
        <v>6148.35</v>
      </c>
    </row>
    <row r="60" spans="2:15" ht="15.75" customHeight="1" x14ac:dyDescent="0.25">
      <c r="B60" s="248"/>
      <c r="C60" s="248"/>
      <c r="D60" s="252"/>
      <c r="E60" s="252"/>
      <c r="F60" s="252"/>
      <c r="G60" s="252"/>
      <c r="H60" s="252"/>
      <c r="I60" s="252"/>
      <c r="J60" s="248"/>
      <c r="K60" s="248"/>
      <c r="L60" s="248"/>
      <c r="M60" s="248"/>
      <c r="N60" s="248"/>
      <c r="O60" s="248"/>
    </row>
    <row r="61" spans="2:15" ht="20.25" customHeight="1" x14ac:dyDescent="0.25">
      <c r="B61" s="1752" t="s">
        <v>336</v>
      </c>
      <c r="C61" s="1752"/>
      <c r="D61" s="1752"/>
      <c r="E61" s="1752"/>
      <c r="F61" s="1752"/>
      <c r="G61" s="1752"/>
      <c r="H61" s="1752"/>
      <c r="I61" s="1752"/>
      <c r="J61" s="1752"/>
      <c r="K61" s="1752"/>
      <c r="L61" s="1752"/>
      <c r="M61" s="1752"/>
      <c r="N61" s="1752"/>
      <c r="O61" s="1752"/>
    </row>
    <row r="62" spans="2:15" ht="15" customHeight="1" x14ac:dyDescent="0.2">
      <c r="B62" s="248"/>
      <c r="C62" s="243"/>
      <c r="D62" s="1754"/>
      <c r="E62" s="1754"/>
      <c r="F62" s="1754"/>
      <c r="G62" s="1754"/>
      <c r="H62" s="1754"/>
      <c r="I62" s="1754"/>
      <c r="J62" s="1754"/>
      <c r="K62" s="1754"/>
      <c r="L62" s="1754"/>
      <c r="M62" s="248"/>
      <c r="N62" s="248"/>
      <c r="O62" s="248"/>
    </row>
    <row r="63" spans="2:15" ht="15.75" x14ac:dyDescent="0.25">
      <c r="B63" s="184" t="s">
        <v>292</v>
      </c>
      <c r="C63" s="241"/>
      <c r="D63" s="245"/>
      <c r="E63" s="245"/>
      <c r="F63" s="245"/>
      <c r="G63" s="245"/>
      <c r="H63" s="245"/>
      <c r="I63" s="245"/>
      <c r="J63" s="245"/>
      <c r="K63" s="245"/>
      <c r="L63" s="245"/>
      <c r="M63" s="248"/>
      <c r="N63" s="248"/>
      <c r="O63" s="248"/>
    </row>
    <row r="64" spans="2:15" ht="21" customHeight="1" x14ac:dyDescent="0.2">
      <c r="B64" s="186" t="s">
        <v>293</v>
      </c>
      <c r="C64" s="186" t="s">
        <v>294</v>
      </c>
      <c r="D64" s="247">
        <v>89921</v>
      </c>
      <c r="E64" s="247">
        <v>93176.14</v>
      </c>
      <c r="F64" s="247">
        <v>102493.75</v>
      </c>
      <c r="G64" s="247">
        <v>104666.62</v>
      </c>
      <c r="H64" s="247">
        <v>112453.82</v>
      </c>
      <c r="I64" s="247">
        <v>122450.96</v>
      </c>
      <c r="J64" s="247">
        <v>125561.21</v>
      </c>
      <c r="K64" s="247">
        <v>130495.77</v>
      </c>
      <c r="L64" s="247">
        <v>133275.32999999999</v>
      </c>
      <c r="M64" s="247">
        <v>136433.96</v>
      </c>
      <c r="N64" s="247">
        <v>144224.34</v>
      </c>
      <c r="O64" s="247">
        <v>149906.78</v>
      </c>
    </row>
    <row r="65" spans="2:15" ht="21" customHeight="1" x14ac:dyDescent="0.2">
      <c r="B65" s="186" t="s">
        <v>295</v>
      </c>
      <c r="C65" s="186" t="s">
        <v>296</v>
      </c>
      <c r="D65" s="247">
        <v>62409.54</v>
      </c>
      <c r="E65" s="247">
        <v>64668.77</v>
      </c>
      <c r="F65" s="247">
        <v>71135.649999999994</v>
      </c>
      <c r="G65" s="247">
        <v>72643.73</v>
      </c>
      <c r="H65" s="247">
        <v>78048.42</v>
      </c>
      <c r="I65" s="247">
        <v>84986.92</v>
      </c>
      <c r="J65" s="247">
        <v>87145.59</v>
      </c>
      <c r="K65" s="247">
        <v>90570.41</v>
      </c>
      <c r="L65" s="247">
        <v>92499.56</v>
      </c>
      <c r="M65" s="247">
        <v>94691.8</v>
      </c>
      <c r="N65" s="247">
        <v>100098.7</v>
      </c>
      <c r="O65" s="247">
        <v>104042.59</v>
      </c>
    </row>
    <row r="66" spans="2:15" ht="21" customHeight="1" x14ac:dyDescent="0.2">
      <c r="B66" s="186" t="s">
        <v>297</v>
      </c>
      <c r="C66" s="186" t="s">
        <v>298</v>
      </c>
      <c r="D66" s="247">
        <v>53892.19</v>
      </c>
      <c r="E66" s="247">
        <v>55843.09</v>
      </c>
      <c r="F66" s="247">
        <v>61427.4</v>
      </c>
      <c r="G66" s="247">
        <v>62729.66</v>
      </c>
      <c r="H66" s="247">
        <v>67396.75</v>
      </c>
      <c r="I66" s="247">
        <v>73388.320000000007</v>
      </c>
      <c r="J66" s="247">
        <v>75252.38</v>
      </c>
      <c r="K66" s="247">
        <v>78209.8</v>
      </c>
      <c r="L66" s="247">
        <v>79875.67</v>
      </c>
      <c r="M66" s="247">
        <v>81768.72</v>
      </c>
      <c r="N66" s="247">
        <v>86437.71</v>
      </c>
      <c r="O66" s="247">
        <v>89843.36</v>
      </c>
    </row>
    <row r="67" spans="2:15" ht="21" customHeight="1" x14ac:dyDescent="0.2">
      <c r="B67" s="186" t="s">
        <v>299</v>
      </c>
      <c r="C67" s="186" t="s">
        <v>300</v>
      </c>
      <c r="D67" s="247">
        <v>11561.48</v>
      </c>
      <c r="E67" s="247">
        <v>11980.01</v>
      </c>
      <c r="F67" s="247">
        <v>13178.01</v>
      </c>
      <c r="G67" s="247">
        <v>13457.38</v>
      </c>
      <c r="H67" s="247">
        <v>14458.61</v>
      </c>
      <c r="I67" s="247">
        <v>15743.98</v>
      </c>
      <c r="J67" s="247">
        <v>16143.88</v>
      </c>
      <c r="K67" s="247">
        <v>16778.330000000002</v>
      </c>
      <c r="L67" s="247">
        <v>17135.71</v>
      </c>
      <c r="M67" s="247">
        <v>17541.830000000002</v>
      </c>
      <c r="N67" s="247">
        <v>18543.47</v>
      </c>
      <c r="O67" s="247">
        <v>19274.080000000002</v>
      </c>
    </row>
    <row r="68" spans="2:15" ht="18" customHeight="1" x14ac:dyDescent="0.25">
      <c r="B68" s="184" t="s">
        <v>301</v>
      </c>
      <c r="C68" s="241"/>
      <c r="D68" s="245"/>
      <c r="E68" s="245"/>
      <c r="F68" s="245"/>
      <c r="G68" s="245"/>
      <c r="H68" s="245"/>
      <c r="I68" s="245"/>
      <c r="J68" s="245"/>
      <c r="K68" s="245"/>
      <c r="L68" s="245"/>
      <c r="M68" s="248"/>
      <c r="N68" s="248"/>
      <c r="O68" s="248"/>
    </row>
    <row r="69" spans="2:15" s="2" customFormat="1" ht="21" customHeight="1" x14ac:dyDescent="0.2">
      <c r="B69" s="186" t="s">
        <v>293</v>
      </c>
      <c r="C69" s="186" t="s">
        <v>302</v>
      </c>
      <c r="D69" s="247">
        <v>41590.720000000001</v>
      </c>
      <c r="E69" s="247">
        <v>43096.3</v>
      </c>
      <c r="F69" s="247">
        <v>47405.93</v>
      </c>
      <c r="G69" s="247">
        <v>48410.94</v>
      </c>
      <c r="H69" s="247">
        <v>52012.71</v>
      </c>
      <c r="I69" s="247">
        <v>56636.639999999999</v>
      </c>
      <c r="J69" s="247">
        <v>58075.21</v>
      </c>
      <c r="K69" s="247">
        <v>60357.57</v>
      </c>
      <c r="L69" s="247">
        <v>61643.19</v>
      </c>
      <c r="M69" s="247">
        <v>63104.13</v>
      </c>
      <c r="N69" s="247">
        <v>66707.38</v>
      </c>
      <c r="O69" s="247">
        <v>69335.649999999994</v>
      </c>
    </row>
    <row r="70" spans="2:15" s="2" customFormat="1" ht="21" customHeight="1" x14ac:dyDescent="0.2">
      <c r="B70" s="186" t="s">
        <v>295</v>
      </c>
      <c r="C70" s="186" t="s">
        <v>303</v>
      </c>
      <c r="D70" s="247">
        <v>36480.379999999997</v>
      </c>
      <c r="E70" s="247">
        <v>37800.97</v>
      </c>
      <c r="F70" s="247">
        <v>41581.07</v>
      </c>
      <c r="G70" s="247">
        <v>42462.59</v>
      </c>
      <c r="H70" s="247">
        <v>45621.81</v>
      </c>
      <c r="I70" s="247">
        <v>49677.59</v>
      </c>
      <c r="J70" s="247">
        <v>50939.4</v>
      </c>
      <c r="K70" s="247">
        <v>52941.32</v>
      </c>
      <c r="L70" s="247">
        <v>54068.97</v>
      </c>
      <c r="M70" s="247">
        <v>55350.400000000001</v>
      </c>
      <c r="N70" s="247">
        <v>58510.91</v>
      </c>
      <c r="O70" s="247">
        <v>60816.24</v>
      </c>
    </row>
    <row r="71" spans="2:15" ht="18" customHeight="1" x14ac:dyDescent="0.25">
      <c r="B71" s="184" t="s">
        <v>304</v>
      </c>
      <c r="C71" s="241"/>
      <c r="D71" s="245"/>
      <c r="E71" s="245"/>
      <c r="F71" s="245"/>
      <c r="G71" s="245"/>
      <c r="H71" s="245"/>
      <c r="I71" s="245"/>
      <c r="J71" s="245"/>
      <c r="K71" s="245"/>
      <c r="L71" s="245"/>
      <c r="M71" s="248"/>
      <c r="N71" s="248"/>
      <c r="O71" s="248"/>
    </row>
    <row r="72" spans="2:15" ht="21" customHeight="1" x14ac:dyDescent="0.2">
      <c r="B72" s="186" t="s">
        <v>293</v>
      </c>
      <c r="C72" s="186" t="s">
        <v>305</v>
      </c>
      <c r="D72" s="247">
        <v>89921</v>
      </c>
      <c r="E72" s="247">
        <v>93176.14</v>
      </c>
      <c r="F72" s="247">
        <v>102493.75</v>
      </c>
      <c r="G72" s="247">
        <v>104666.62</v>
      </c>
      <c r="H72" s="247">
        <v>112453.82</v>
      </c>
      <c r="I72" s="247">
        <v>122450.96</v>
      </c>
      <c r="J72" s="247">
        <v>125561.21</v>
      </c>
      <c r="K72" s="247">
        <v>130495.77</v>
      </c>
      <c r="L72" s="247">
        <v>133275.32999999999</v>
      </c>
      <c r="M72" s="247">
        <v>136433.96</v>
      </c>
      <c r="N72" s="247">
        <v>144224.34</v>
      </c>
      <c r="O72" s="247">
        <v>149906.78</v>
      </c>
    </row>
    <row r="73" spans="2:15" ht="21" customHeight="1" x14ac:dyDescent="0.2">
      <c r="B73" s="186" t="s">
        <v>295</v>
      </c>
      <c r="C73" s="186" t="s">
        <v>296</v>
      </c>
      <c r="D73" s="247">
        <v>25008.83</v>
      </c>
      <c r="E73" s="247">
        <v>25914.15</v>
      </c>
      <c r="F73" s="247">
        <v>28505.57</v>
      </c>
      <c r="G73" s="247">
        <v>29109.89</v>
      </c>
      <c r="H73" s="247">
        <v>31275.67</v>
      </c>
      <c r="I73" s="247">
        <v>34056.080000000002</v>
      </c>
      <c r="J73" s="247">
        <v>34921.1</v>
      </c>
      <c r="K73" s="247">
        <v>36293.5</v>
      </c>
      <c r="L73" s="247">
        <v>37066.550000000003</v>
      </c>
      <c r="M73" s="247">
        <v>37945.03</v>
      </c>
      <c r="N73" s="247">
        <v>40111.69</v>
      </c>
      <c r="O73" s="247">
        <v>41692.089999999997</v>
      </c>
    </row>
    <row r="74" spans="2:15" ht="21" customHeight="1" x14ac:dyDescent="0.2">
      <c r="B74" s="186" t="s">
        <v>297</v>
      </c>
      <c r="C74" s="186" t="s">
        <v>298</v>
      </c>
      <c r="D74" s="247">
        <v>20919.259999999998</v>
      </c>
      <c r="E74" s="247">
        <v>21676.54</v>
      </c>
      <c r="F74" s="247">
        <v>23844.19</v>
      </c>
      <c r="G74" s="247">
        <v>24349.69</v>
      </c>
      <c r="H74" s="247">
        <v>26161.31</v>
      </c>
      <c r="I74" s="247">
        <v>28487.05</v>
      </c>
      <c r="J74" s="247">
        <v>29210.62</v>
      </c>
      <c r="K74" s="247">
        <v>30358.6</v>
      </c>
      <c r="L74" s="247">
        <v>31005.24</v>
      </c>
      <c r="M74" s="247">
        <v>31740.06</v>
      </c>
      <c r="N74" s="247">
        <v>33552.42</v>
      </c>
      <c r="O74" s="247">
        <v>34874.39</v>
      </c>
    </row>
    <row r="75" spans="2:15" ht="21" customHeight="1" x14ac:dyDescent="0.2">
      <c r="B75" s="186" t="s">
        <v>299</v>
      </c>
      <c r="C75" s="186" t="s">
        <v>306</v>
      </c>
      <c r="D75" s="247">
        <v>5780.74</v>
      </c>
      <c r="E75" s="247">
        <v>5990</v>
      </c>
      <c r="F75" s="247">
        <v>6589</v>
      </c>
      <c r="G75" s="247">
        <v>6728.69</v>
      </c>
      <c r="H75" s="247">
        <v>7229.3</v>
      </c>
      <c r="I75" s="247">
        <v>7871.98</v>
      </c>
      <c r="J75" s="247">
        <v>8071.93</v>
      </c>
      <c r="K75" s="247">
        <v>8389.16</v>
      </c>
      <c r="L75" s="247">
        <v>8567.85</v>
      </c>
      <c r="M75" s="247">
        <v>8770.91</v>
      </c>
      <c r="N75" s="247">
        <v>9271.73</v>
      </c>
      <c r="O75" s="247">
        <v>9637.0400000000009</v>
      </c>
    </row>
    <row r="76" spans="2:15" ht="5.25" customHeight="1" x14ac:dyDescent="0.25">
      <c r="B76" s="489"/>
      <c r="C76" s="489"/>
      <c r="D76" s="489"/>
      <c r="E76" s="489"/>
      <c r="F76" s="490"/>
      <c r="G76" s="490"/>
      <c r="H76" s="491"/>
      <c r="I76" s="491"/>
      <c r="J76" s="492"/>
      <c r="K76" s="492"/>
      <c r="L76" s="492"/>
      <c r="M76" s="492"/>
      <c r="N76" s="492"/>
      <c r="O76" s="492"/>
    </row>
    <row r="77" spans="2:15" x14ac:dyDescent="0.2">
      <c r="B77" s="256"/>
      <c r="C77" s="135"/>
      <c r="D77" s="255"/>
      <c r="E77" s="257"/>
      <c r="F77" s="258"/>
      <c r="G77" s="258"/>
      <c r="H77" s="259"/>
      <c r="I77" s="260"/>
    </row>
    <row r="78" spans="2:15" x14ac:dyDescent="0.25">
      <c r="B78" s="238"/>
      <c r="C78" s="261"/>
      <c r="D78" s="238"/>
      <c r="E78" s="238"/>
      <c r="F78" s="258"/>
      <c r="G78" s="258"/>
      <c r="H78" s="259"/>
      <c r="I78" s="260"/>
    </row>
    <row r="79" spans="2:15" x14ac:dyDescent="0.25">
      <c r="F79" s="258"/>
      <c r="G79" s="258"/>
      <c r="H79" s="259"/>
      <c r="I79" s="260"/>
    </row>
    <row r="80" spans="2:15" x14ac:dyDescent="0.25">
      <c r="D80" s="259"/>
      <c r="E80" s="259"/>
      <c r="F80" s="258"/>
      <c r="G80" s="258"/>
      <c r="H80" s="259"/>
      <c r="I80" s="260"/>
    </row>
    <row r="81" spans="4:9" x14ac:dyDescent="0.25">
      <c r="D81" s="259"/>
      <c r="E81" s="259"/>
      <c r="F81" s="258"/>
      <c r="G81" s="258"/>
      <c r="H81" s="259"/>
      <c r="I81" s="260"/>
    </row>
    <row r="82" spans="4:9" x14ac:dyDescent="0.25">
      <c r="D82" s="259"/>
      <c r="E82" s="259"/>
      <c r="F82" s="258"/>
      <c r="G82" s="258"/>
      <c r="H82" s="259"/>
      <c r="I82" s="260"/>
    </row>
    <row r="83" spans="4:9" x14ac:dyDescent="0.25">
      <c r="E83" s="259"/>
      <c r="F83" s="258"/>
      <c r="H83" s="259"/>
      <c r="I83" s="260"/>
    </row>
    <row r="84" spans="4:9" x14ac:dyDescent="0.25">
      <c r="E84" s="259"/>
      <c r="F84" s="135"/>
      <c r="H84" s="259"/>
      <c r="I84" s="260"/>
    </row>
    <row r="85" spans="4:9" x14ac:dyDescent="0.25">
      <c r="F85" s="135"/>
      <c r="H85" s="259"/>
      <c r="I85" s="259"/>
    </row>
    <row r="86" spans="4:9" x14ac:dyDescent="0.25">
      <c r="F86" s="135"/>
      <c r="H86" s="259"/>
      <c r="I86" s="259"/>
    </row>
    <row r="87" spans="4:9" x14ac:dyDescent="0.25">
      <c r="F87" s="135"/>
      <c r="H87" s="259"/>
      <c r="I87" s="259"/>
    </row>
    <row r="88" spans="4:9" x14ac:dyDescent="0.25">
      <c r="F88" s="135"/>
      <c r="H88" s="259"/>
      <c r="I88" s="259"/>
    </row>
    <row r="89" spans="4:9" x14ac:dyDescent="0.25">
      <c r="F89" s="135"/>
      <c r="H89" s="259"/>
      <c r="I89" s="259"/>
    </row>
    <row r="90" spans="4:9" x14ac:dyDescent="0.25">
      <c r="H90" s="259"/>
      <c r="I90" s="259"/>
    </row>
    <row r="91" spans="4:9" x14ac:dyDescent="0.25">
      <c r="H91" s="259"/>
      <c r="I91" s="259"/>
    </row>
    <row r="92" spans="4:9" x14ac:dyDescent="0.25">
      <c r="H92" s="259"/>
      <c r="I92" s="259"/>
    </row>
    <row r="93" spans="4:9" x14ac:dyDescent="0.25">
      <c r="H93" s="259"/>
      <c r="I93" s="259"/>
    </row>
    <row r="94" spans="4:9" x14ac:dyDescent="0.25">
      <c r="H94" s="259"/>
      <c r="I94" s="259"/>
    </row>
    <row r="95" spans="4:9" x14ac:dyDescent="0.25">
      <c r="H95" s="259"/>
      <c r="I95" s="259"/>
    </row>
    <row r="96" spans="4:9" x14ac:dyDescent="0.25">
      <c r="H96" s="259"/>
      <c r="I96" s="259"/>
    </row>
    <row r="97" spans="8:9" x14ac:dyDescent="0.25">
      <c r="H97" s="259"/>
      <c r="I97" s="259"/>
    </row>
    <row r="98" spans="8:9" x14ac:dyDescent="0.25">
      <c r="H98" s="259"/>
      <c r="I98" s="259"/>
    </row>
    <row r="99" spans="8:9" x14ac:dyDescent="0.25">
      <c r="H99" s="259"/>
      <c r="I99" s="259"/>
    </row>
    <row r="100" spans="8:9" x14ac:dyDescent="0.25">
      <c r="H100" s="259"/>
      <c r="I100" s="259"/>
    </row>
    <row r="101" spans="8:9" x14ac:dyDescent="0.25">
      <c r="H101" s="259"/>
      <c r="I101" s="259"/>
    </row>
    <row r="102" spans="8:9" x14ac:dyDescent="0.25">
      <c r="I102" s="259"/>
    </row>
    <row r="103" spans="8:9" x14ac:dyDescent="0.25">
      <c r="I103" s="259"/>
    </row>
    <row r="104" spans="8:9" x14ac:dyDescent="0.25">
      <c r="I104" s="259"/>
    </row>
  </sheetData>
  <mergeCells count="10">
    <mergeCell ref="B34:O34"/>
    <mergeCell ref="D35:L35"/>
    <mergeCell ref="B61:O61"/>
    <mergeCell ref="D62:L62"/>
    <mergeCell ref="B3:O3"/>
    <mergeCell ref="B4:O4"/>
    <mergeCell ref="B5:O5"/>
    <mergeCell ref="B6:O6"/>
    <mergeCell ref="B11:O11"/>
    <mergeCell ref="D12:L12"/>
  </mergeCells>
  <hyperlinks>
    <hyperlink ref="P3" location="'Indice Total '!A61" display="Volver"/>
  </hyperlinks>
  <pageMargins left="0.70866141732283472" right="0.70866141732283472" top="0.74803149606299213" bottom="0.74803149606299213" header="0.31496062992125984" footer="0.31496062992125984"/>
  <pageSetup scale="70"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50"/>
  <sheetViews>
    <sheetView showGridLines="0" workbookViewId="0"/>
  </sheetViews>
  <sheetFormatPr baseColWidth="10" defaultRowHeight="12.75" x14ac:dyDescent="0.2"/>
  <cols>
    <col min="1" max="1" width="22.42578125" style="992" customWidth="1"/>
    <col min="2" max="2" width="11.42578125" style="266"/>
    <col min="3" max="3" width="9.42578125" style="992" customWidth="1"/>
    <col min="4" max="4" width="13.140625" style="266" customWidth="1"/>
    <col min="5" max="5" width="8.85546875" style="992" customWidth="1"/>
    <col min="6" max="6" width="16" style="992" customWidth="1"/>
    <col min="7" max="7" width="3.140625" style="992" customWidth="1"/>
    <col min="8" max="8" width="25.28515625" style="992" customWidth="1"/>
    <col min="9" max="10" width="11.42578125" style="992"/>
    <col min="11" max="11" width="12.28515625" style="992" customWidth="1"/>
    <col min="12" max="16384" width="11.42578125" style="992"/>
  </cols>
  <sheetData>
    <row r="3" spans="2:9" ht="18" customHeight="1" x14ac:dyDescent="0.25">
      <c r="B3" s="1599" t="s">
        <v>801</v>
      </c>
      <c r="C3" s="1599"/>
      <c r="D3" s="1599"/>
      <c r="E3" s="1599"/>
      <c r="F3" s="1599"/>
      <c r="G3" s="1599"/>
      <c r="H3" s="1599"/>
      <c r="I3" s="1" t="s">
        <v>2</v>
      </c>
    </row>
    <row r="4" spans="2:9" ht="23.25" customHeight="1" x14ac:dyDescent="0.2">
      <c r="B4" s="262" t="s">
        <v>338</v>
      </c>
      <c r="C4" s="210"/>
      <c r="D4" s="262"/>
      <c r="E4" s="211"/>
      <c r="F4" s="210"/>
      <c r="G4" s="210"/>
      <c r="H4" s="210"/>
    </row>
    <row r="5" spans="2:9" ht="16.5" thickBot="1" x14ac:dyDescent="0.25">
      <c r="B5" s="262" t="s">
        <v>766</v>
      </c>
      <c r="C5" s="210"/>
      <c r="D5" s="262"/>
      <c r="E5" s="211"/>
      <c r="F5" s="210"/>
      <c r="G5" s="210"/>
      <c r="H5" s="210"/>
    </row>
    <row r="6" spans="2:9" ht="16.5" customHeight="1" x14ac:dyDescent="0.2">
      <c r="B6" s="457"/>
      <c r="C6" s="432"/>
      <c r="D6" s="457"/>
      <c r="E6" s="432"/>
      <c r="F6" s="432"/>
      <c r="G6" s="432"/>
      <c r="H6" s="432"/>
    </row>
    <row r="7" spans="2:9" x14ac:dyDescent="0.2">
      <c r="B7" s="1756" t="s">
        <v>339</v>
      </c>
      <c r="C7" s="1757"/>
      <c r="D7" s="1759" t="s">
        <v>340</v>
      </c>
      <c r="E7" s="1757"/>
      <c r="F7" s="1760" t="s">
        <v>341</v>
      </c>
      <c r="G7" s="1760" t="s">
        <v>342</v>
      </c>
      <c r="H7" s="1761"/>
    </row>
    <row r="8" spans="2:9" ht="24" customHeight="1" x14ac:dyDescent="0.2">
      <c r="B8" s="1758"/>
      <c r="C8" s="1757"/>
      <c r="D8" s="1757" t="s">
        <v>343</v>
      </c>
      <c r="E8" s="1757"/>
      <c r="F8" s="1757"/>
      <c r="G8" s="1757"/>
      <c r="H8" s="1761"/>
    </row>
    <row r="9" spans="2:9" ht="14.25" x14ac:dyDescent="0.2">
      <c r="B9" s="263" t="s">
        <v>344</v>
      </c>
      <c r="C9" s="163">
        <v>1979</v>
      </c>
      <c r="D9" s="263" t="s">
        <v>345</v>
      </c>
      <c r="E9" s="163">
        <v>1979</v>
      </c>
      <c r="F9" s="264">
        <v>31417.5</v>
      </c>
      <c r="G9" s="264"/>
      <c r="H9" s="108" t="s">
        <v>346</v>
      </c>
    </row>
    <row r="10" spans="2:9" ht="14.25" x14ac:dyDescent="0.2">
      <c r="B10" s="263" t="s">
        <v>347</v>
      </c>
      <c r="C10" s="163">
        <v>1979</v>
      </c>
      <c r="D10" s="263" t="s">
        <v>348</v>
      </c>
      <c r="E10" s="163">
        <v>1979</v>
      </c>
      <c r="F10" s="264">
        <v>34873.5</v>
      </c>
      <c r="G10" s="264"/>
      <c r="H10" s="265" t="s">
        <v>349</v>
      </c>
    </row>
    <row r="11" spans="2:9" ht="14.25" x14ac:dyDescent="0.2">
      <c r="B11" s="263" t="s">
        <v>350</v>
      </c>
      <c r="C11" s="163">
        <v>1979</v>
      </c>
      <c r="D11" s="263" t="s">
        <v>344</v>
      </c>
      <c r="E11" s="163">
        <v>1980</v>
      </c>
      <c r="F11" s="264">
        <v>41150.5</v>
      </c>
      <c r="G11" s="264"/>
      <c r="H11" s="265" t="s">
        <v>349</v>
      </c>
    </row>
    <row r="12" spans="2:9" ht="14.25" x14ac:dyDescent="0.2">
      <c r="B12" s="263" t="s">
        <v>351</v>
      </c>
      <c r="C12" s="163">
        <v>1980</v>
      </c>
      <c r="D12" s="263" t="s">
        <v>352</v>
      </c>
      <c r="E12" s="163">
        <v>1980</v>
      </c>
      <c r="F12" s="264">
        <v>44442.5</v>
      </c>
      <c r="G12" s="264"/>
      <c r="H12" s="265" t="s">
        <v>349</v>
      </c>
    </row>
    <row r="13" spans="2:9" ht="14.25" x14ac:dyDescent="0.2">
      <c r="B13" s="263" t="s">
        <v>353</v>
      </c>
      <c r="C13" s="163">
        <v>1980</v>
      </c>
      <c r="D13" s="263" t="s">
        <v>347</v>
      </c>
      <c r="E13" s="163">
        <v>1981</v>
      </c>
      <c r="F13" s="264">
        <v>50664.5</v>
      </c>
      <c r="G13" s="264"/>
      <c r="H13" s="265" t="s">
        <v>349</v>
      </c>
    </row>
    <row r="14" spans="2:9" ht="14.25" x14ac:dyDescent="0.2">
      <c r="B14" s="263" t="s">
        <v>354</v>
      </c>
      <c r="C14" s="163">
        <v>1981</v>
      </c>
      <c r="D14" s="263" t="s">
        <v>345</v>
      </c>
      <c r="E14" s="163">
        <v>1983</v>
      </c>
      <c r="F14" s="264">
        <v>57757.4</v>
      </c>
      <c r="G14" s="264"/>
      <c r="H14" s="108" t="s">
        <v>355</v>
      </c>
    </row>
    <row r="15" spans="2:9" ht="14.25" x14ac:dyDescent="0.2">
      <c r="B15" s="263" t="s">
        <v>347</v>
      </c>
      <c r="C15" s="163">
        <v>1983</v>
      </c>
      <c r="D15" s="263" t="s">
        <v>350</v>
      </c>
      <c r="E15" s="163">
        <v>1984</v>
      </c>
      <c r="F15" s="264">
        <v>60645.32</v>
      </c>
      <c r="G15" s="264"/>
      <c r="H15" s="265" t="s">
        <v>349</v>
      </c>
    </row>
    <row r="16" spans="2:9" ht="14.25" x14ac:dyDescent="0.2">
      <c r="B16" s="263" t="s">
        <v>356</v>
      </c>
      <c r="C16" s="163">
        <v>1985</v>
      </c>
      <c r="D16" s="263" t="s">
        <v>348</v>
      </c>
      <c r="E16" s="163">
        <v>1985</v>
      </c>
      <c r="F16" s="264">
        <v>74255.710000000006</v>
      </c>
      <c r="G16" s="264"/>
      <c r="H16" s="265" t="s">
        <v>349</v>
      </c>
    </row>
    <row r="17" spans="2:8" ht="14.25" x14ac:dyDescent="0.2">
      <c r="B17" s="263" t="s">
        <v>350</v>
      </c>
      <c r="C17" s="163">
        <v>1985</v>
      </c>
      <c r="D17" s="263" t="s">
        <v>353</v>
      </c>
      <c r="E17" s="163">
        <v>1986</v>
      </c>
      <c r="F17" s="264">
        <v>85393.51</v>
      </c>
      <c r="G17" s="264"/>
      <c r="H17" s="265" t="s">
        <v>349</v>
      </c>
    </row>
    <row r="18" spans="2:8" ht="14.25" x14ac:dyDescent="0.2">
      <c r="B18" s="263" t="s">
        <v>348</v>
      </c>
      <c r="C18" s="163">
        <v>1986</v>
      </c>
      <c r="D18" s="263" t="s">
        <v>354</v>
      </c>
      <c r="E18" s="163">
        <v>1987</v>
      </c>
      <c r="F18" s="264">
        <v>93936</v>
      </c>
      <c r="G18" s="264"/>
      <c r="H18" s="265" t="s">
        <v>349</v>
      </c>
    </row>
    <row r="19" spans="2:8" ht="14.25" x14ac:dyDescent="0.2">
      <c r="B19" s="263" t="s">
        <v>352</v>
      </c>
      <c r="C19" s="163">
        <v>1987</v>
      </c>
      <c r="D19" s="263" t="s">
        <v>357</v>
      </c>
      <c r="E19" s="163">
        <v>1988</v>
      </c>
      <c r="F19" s="264">
        <v>105208</v>
      </c>
      <c r="G19" s="264"/>
      <c r="H19" s="265" t="s">
        <v>349</v>
      </c>
    </row>
    <row r="20" spans="2:8" ht="14.25" x14ac:dyDescent="0.2">
      <c r="B20" s="263" t="s">
        <v>345</v>
      </c>
      <c r="C20" s="163">
        <v>1988</v>
      </c>
      <c r="D20" s="263" t="s">
        <v>356</v>
      </c>
      <c r="E20" s="163">
        <v>1989</v>
      </c>
      <c r="F20" s="264">
        <v>120990</v>
      </c>
      <c r="G20" s="264"/>
      <c r="H20" s="265" t="s">
        <v>349</v>
      </c>
    </row>
    <row r="21" spans="2:8" ht="14.25" x14ac:dyDescent="0.2">
      <c r="B21" s="263" t="s">
        <v>358</v>
      </c>
      <c r="C21" s="163">
        <v>1989</v>
      </c>
      <c r="D21" s="263" t="s">
        <v>348</v>
      </c>
      <c r="E21" s="163">
        <v>1989</v>
      </c>
      <c r="F21" s="264">
        <v>133097</v>
      </c>
      <c r="G21" s="264"/>
      <c r="H21" s="265" t="s">
        <v>349</v>
      </c>
    </row>
    <row r="22" spans="2:8" ht="14.25" x14ac:dyDescent="0.2">
      <c r="B22" s="263" t="s">
        <v>350</v>
      </c>
      <c r="C22" s="163">
        <v>1989</v>
      </c>
      <c r="D22" s="263" t="s">
        <v>357</v>
      </c>
      <c r="E22" s="163">
        <v>1990</v>
      </c>
      <c r="F22" s="264">
        <v>149068</v>
      </c>
      <c r="G22" s="264"/>
      <c r="H22" s="265" t="s">
        <v>349</v>
      </c>
    </row>
    <row r="23" spans="2:8" ht="14.25" x14ac:dyDescent="0.2">
      <c r="B23" s="263" t="s">
        <v>345</v>
      </c>
      <c r="C23" s="163">
        <v>1990</v>
      </c>
      <c r="D23" s="263" t="s">
        <v>357</v>
      </c>
      <c r="E23" s="163">
        <v>1991</v>
      </c>
      <c r="F23" s="264">
        <v>215405</v>
      </c>
      <c r="G23" s="264"/>
      <c r="H23" s="265" t="s">
        <v>349</v>
      </c>
    </row>
    <row r="24" spans="2:8" ht="14.25" x14ac:dyDescent="0.2">
      <c r="B24" s="263" t="s">
        <v>345</v>
      </c>
      <c r="C24" s="163">
        <v>1991</v>
      </c>
      <c r="D24" s="263" t="s">
        <v>357</v>
      </c>
      <c r="E24" s="163">
        <v>1992</v>
      </c>
      <c r="F24" s="264">
        <v>273349.01</v>
      </c>
      <c r="G24" s="264"/>
      <c r="H24" s="265" t="s">
        <v>349</v>
      </c>
    </row>
    <row r="25" spans="2:8" ht="14.25" x14ac:dyDescent="0.2">
      <c r="B25" s="263" t="s">
        <v>345</v>
      </c>
      <c r="C25" s="163">
        <v>1992</v>
      </c>
      <c r="D25" s="263" t="s">
        <v>350</v>
      </c>
      <c r="E25" s="163">
        <v>1992</v>
      </c>
      <c r="F25" s="264">
        <v>319732.82</v>
      </c>
      <c r="G25" s="264"/>
      <c r="H25" s="265" t="s">
        <v>349</v>
      </c>
    </row>
    <row r="26" spans="2:8" ht="14.25" x14ac:dyDescent="0.2">
      <c r="B26" s="263" t="s">
        <v>359</v>
      </c>
      <c r="C26" s="163" t="s">
        <v>360</v>
      </c>
      <c r="D26" s="263" t="s">
        <v>361</v>
      </c>
      <c r="E26" s="163" t="s">
        <v>360</v>
      </c>
      <c r="F26" s="264">
        <v>344484</v>
      </c>
      <c r="G26" s="264"/>
      <c r="H26" s="108" t="s">
        <v>362</v>
      </c>
    </row>
    <row r="27" spans="2:8" ht="14.25" x14ac:dyDescent="0.2">
      <c r="B27" s="263" t="s">
        <v>363</v>
      </c>
      <c r="C27" s="163">
        <v>1993</v>
      </c>
      <c r="D27" s="263" t="s">
        <v>348</v>
      </c>
      <c r="E27" s="163">
        <v>1993</v>
      </c>
      <c r="F27" s="264">
        <v>430605</v>
      </c>
      <c r="G27" s="264"/>
      <c r="H27" s="265" t="s">
        <v>20</v>
      </c>
    </row>
    <row r="28" spans="2:8" ht="14.25" x14ac:dyDescent="0.2">
      <c r="B28" s="263" t="s">
        <v>350</v>
      </c>
      <c r="C28" s="163">
        <v>1993</v>
      </c>
      <c r="D28" s="263" t="s">
        <v>348</v>
      </c>
      <c r="E28" s="163">
        <v>1994</v>
      </c>
      <c r="F28" s="264">
        <v>482665</v>
      </c>
      <c r="G28" s="264"/>
      <c r="H28" s="265" t="s">
        <v>349</v>
      </c>
    </row>
    <row r="29" spans="2:8" ht="14.25" x14ac:dyDescent="0.2">
      <c r="B29" s="263" t="s">
        <v>350</v>
      </c>
      <c r="C29" s="163">
        <v>1994</v>
      </c>
      <c r="D29" s="263" t="s">
        <v>348</v>
      </c>
      <c r="E29" s="163">
        <v>1995</v>
      </c>
      <c r="F29" s="264">
        <v>525622</v>
      </c>
      <c r="G29" s="264"/>
      <c r="H29" s="265" t="s">
        <v>349</v>
      </c>
    </row>
    <row r="30" spans="2:8" ht="14.25" x14ac:dyDescent="0.2">
      <c r="B30" s="263" t="s">
        <v>350</v>
      </c>
      <c r="C30" s="163">
        <v>1995</v>
      </c>
      <c r="D30" s="263" t="s">
        <v>348</v>
      </c>
      <c r="E30" s="163">
        <v>1996</v>
      </c>
      <c r="F30" s="264">
        <v>568723</v>
      </c>
      <c r="G30" s="264"/>
      <c r="H30" s="265" t="s">
        <v>349</v>
      </c>
    </row>
    <row r="31" spans="2:8" ht="14.25" x14ac:dyDescent="0.2">
      <c r="B31" s="263" t="s">
        <v>350</v>
      </c>
      <c r="C31" s="163">
        <v>1996</v>
      </c>
      <c r="D31" s="263" t="s">
        <v>348</v>
      </c>
      <c r="E31" s="163">
        <v>1997</v>
      </c>
      <c r="F31" s="264">
        <v>605974</v>
      </c>
      <c r="G31" s="264"/>
      <c r="H31" s="265" t="s">
        <v>349</v>
      </c>
    </row>
    <row r="32" spans="2:8" ht="14.25" x14ac:dyDescent="0.2">
      <c r="B32" s="263" t="s">
        <v>350</v>
      </c>
      <c r="C32" s="163">
        <v>1997</v>
      </c>
      <c r="D32" s="263" t="s">
        <v>348</v>
      </c>
      <c r="E32" s="163">
        <v>1998</v>
      </c>
      <c r="F32" s="264">
        <v>644029</v>
      </c>
      <c r="G32" s="264"/>
      <c r="H32" s="265" t="s">
        <v>349</v>
      </c>
    </row>
    <row r="33" spans="2:8" ht="14.25" x14ac:dyDescent="0.2">
      <c r="B33" s="263" t="s">
        <v>350</v>
      </c>
      <c r="C33" s="163">
        <v>1998</v>
      </c>
      <c r="D33" s="263" t="s">
        <v>348</v>
      </c>
      <c r="E33" s="163">
        <v>1999</v>
      </c>
      <c r="F33" s="264">
        <v>671593</v>
      </c>
      <c r="G33" s="264"/>
      <c r="H33" s="265" t="s">
        <v>349</v>
      </c>
    </row>
    <row r="34" spans="2:8" ht="14.25" x14ac:dyDescent="0.2">
      <c r="B34" s="263" t="s">
        <v>350</v>
      </c>
      <c r="C34" s="163">
        <v>1999</v>
      </c>
      <c r="D34" s="263" t="s">
        <v>348</v>
      </c>
      <c r="E34" s="163">
        <v>2000</v>
      </c>
      <c r="F34" s="264">
        <v>688786</v>
      </c>
      <c r="G34" s="264"/>
      <c r="H34" s="265" t="s">
        <v>349</v>
      </c>
    </row>
    <row r="35" spans="2:8" ht="14.25" x14ac:dyDescent="0.2">
      <c r="B35" s="263" t="s">
        <v>350</v>
      </c>
      <c r="C35" s="163">
        <v>2000</v>
      </c>
      <c r="D35" s="263" t="s">
        <v>348</v>
      </c>
      <c r="E35" s="163">
        <v>2001</v>
      </c>
      <c r="F35" s="264">
        <v>721021</v>
      </c>
      <c r="G35" s="264"/>
      <c r="H35" s="265" t="s">
        <v>349</v>
      </c>
    </row>
    <row r="36" spans="2:8" ht="14.25" x14ac:dyDescent="0.2">
      <c r="B36" s="263" t="s">
        <v>350</v>
      </c>
      <c r="C36" s="163">
        <v>2001</v>
      </c>
      <c r="D36" s="263" t="s">
        <v>348</v>
      </c>
      <c r="E36" s="163">
        <v>2002</v>
      </c>
      <c r="F36" s="264">
        <v>743156</v>
      </c>
      <c r="G36" s="264"/>
      <c r="H36" s="265" t="s">
        <v>349</v>
      </c>
    </row>
    <row r="37" spans="2:8" ht="14.25" x14ac:dyDescent="0.2">
      <c r="B37" s="263" t="s">
        <v>350</v>
      </c>
      <c r="C37" s="163">
        <v>2002</v>
      </c>
      <c r="D37" s="263" t="s">
        <v>348</v>
      </c>
      <c r="E37" s="163">
        <v>2003</v>
      </c>
      <c r="F37" s="264">
        <v>765153</v>
      </c>
      <c r="G37" s="264"/>
      <c r="H37" s="265" t="s">
        <v>349</v>
      </c>
    </row>
    <row r="38" spans="2:8" ht="14.25" x14ac:dyDescent="0.2">
      <c r="B38" s="263" t="s">
        <v>350</v>
      </c>
      <c r="C38" s="163">
        <v>2003</v>
      </c>
      <c r="D38" s="263" t="s">
        <v>348</v>
      </c>
      <c r="E38" s="163">
        <v>2004</v>
      </c>
      <c r="F38" s="264">
        <v>772422</v>
      </c>
      <c r="G38" s="264"/>
      <c r="H38" s="265" t="s">
        <v>349</v>
      </c>
    </row>
    <row r="39" spans="2:8" ht="14.25" x14ac:dyDescent="0.2">
      <c r="B39" s="263" t="s">
        <v>350</v>
      </c>
      <c r="C39" s="163">
        <v>2004</v>
      </c>
      <c r="D39" s="263" t="s">
        <v>348</v>
      </c>
      <c r="E39" s="163">
        <v>2005</v>
      </c>
      <c r="F39" s="264">
        <v>791578</v>
      </c>
      <c r="G39" s="264"/>
      <c r="H39" s="265" t="s">
        <v>349</v>
      </c>
    </row>
    <row r="40" spans="2:8" ht="14.25" x14ac:dyDescent="0.2">
      <c r="B40" s="263" t="s">
        <v>350</v>
      </c>
      <c r="C40" s="163">
        <v>2005</v>
      </c>
      <c r="D40" s="263" t="s">
        <v>348</v>
      </c>
      <c r="E40" s="163">
        <v>2006</v>
      </c>
      <c r="F40" s="264">
        <v>820233</v>
      </c>
      <c r="G40" s="264"/>
      <c r="H40" s="265" t="s">
        <v>349</v>
      </c>
    </row>
    <row r="41" spans="2:8" ht="14.25" x14ac:dyDescent="0.2">
      <c r="B41" s="263" t="s">
        <v>350</v>
      </c>
      <c r="C41" s="163">
        <v>2006</v>
      </c>
      <c r="D41" s="263" t="s">
        <v>348</v>
      </c>
      <c r="E41" s="163">
        <v>2007</v>
      </c>
      <c r="F41" s="264">
        <v>837622</v>
      </c>
      <c r="G41" s="264"/>
      <c r="H41" s="265" t="s">
        <v>349</v>
      </c>
    </row>
    <row r="42" spans="2:8" ht="14.25" x14ac:dyDescent="0.2">
      <c r="B42" s="263" t="s">
        <v>350</v>
      </c>
      <c r="C42" s="163">
        <v>2007</v>
      </c>
      <c r="D42" s="263" t="s">
        <v>348</v>
      </c>
      <c r="E42" s="163">
        <v>2008</v>
      </c>
      <c r="F42" s="264">
        <v>899941</v>
      </c>
      <c r="G42" s="264"/>
      <c r="H42" s="265" t="s">
        <v>349</v>
      </c>
    </row>
    <row r="43" spans="2:8" ht="14.25" x14ac:dyDescent="0.2">
      <c r="B43" s="263" t="s">
        <v>350</v>
      </c>
      <c r="C43" s="163">
        <v>2008</v>
      </c>
      <c r="D43" s="263" t="s">
        <v>348</v>
      </c>
      <c r="E43" s="163">
        <v>2010</v>
      </c>
      <c r="F43" s="264">
        <v>979946</v>
      </c>
      <c r="G43" s="264"/>
      <c r="H43" s="265" t="s">
        <v>349</v>
      </c>
    </row>
    <row r="44" spans="2:8" ht="14.25" x14ac:dyDescent="0.2">
      <c r="B44" s="263" t="s">
        <v>350</v>
      </c>
      <c r="C44" s="163">
        <v>2010</v>
      </c>
      <c r="D44" s="263" t="s">
        <v>348</v>
      </c>
      <c r="E44" s="163">
        <v>2011</v>
      </c>
      <c r="F44" s="264">
        <v>1004837</v>
      </c>
      <c r="G44" s="264"/>
      <c r="H44" s="265" t="s">
        <v>349</v>
      </c>
    </row>
    <row r="45" spans="2:8" ht="14.25" x14ac:dyDescent="0.2">
      <c r="B45" s="263" t="s">
        <v>350</v>
      </c>
      <c r="C45" s="163">
        <v>2011</v>
      </c>
      <c r="D45" s="263" t="s">
        <v>348</v>
      </c>
      <c r="E45" s="163">
        <v>2012</v>
      </c>
      <c r="F45" s="264">
        <v>1044327</v>
      </c>
      <c r="G45" s="264"/>
      <c r="H45" s="265" t="s">
        <v>349</v>
      </c>
    </row>
    <row r="46" spans="2:8" ht="14.25" x14ac:dyDescent="0.2">
      <c r="B46" s="263" t="s">
        <v>350</v>
      </c>
      <c r="C46" s="163">
        <v>2012</v>
      </c>
      <c r="D46" s="263" t="s">
        <v>348</v>
      </c>
      <c r="E46" s="163">
        <v>2013</v>
      </c>
      <c r="F46" s="264">
        <v>1066571</v>
      </c>
      <c r="G46" s="264"/>
      <c r="H46" s="265" t="s">
        <v>349</v>
      </c>
    </row>
    <row r="47" spans="2:8" ht="14.25" x14ac:dyDescent="0.2">
      <c r="B47" s="263" t="s">
        <v>350</v>
      </c>
      <c r="C47" s="163">
        <v>2013</v>
      </c>
      <c r="D47" s="263" t="s">
        <v>348</v>
      </c>
      <c r="E47" s="163">
        <v>2014</v>
      </c>
      <c r="F47" s="264">
        <v>1091849</v>
      </c>
      <c r="G47" s="264"/>
      <c r="H47" s="265" t="s">
        <v>349</v>
      </c>
    </row>
    <row r="48" spans="2:8" ht="14.25" x14ac:dyDescent="0.2">
      <c r="B48" s="263" t="s">
        <v>350</v>
      </c>
      <c r="C48" s="163">
        <v>2014</v>
      </c>
      <c r="D48" s="263"/>
      <c r="E48" s="163"/>
      <c r="F48" s="264">
        <v>1154194</v>
      </c>
      <c r="G48" s="264"/>
      <c r="H48" s="265" t="s">
        <v>349</v>
      </c>
    </row>
    <row r="49" spans="2:8" ht="14.25" x14ac:dyDescent="0.2">
      <c r="B49" s="263" t="s">
        <v>350</v>
      </c>
      <c r="C49" s="163">
        <v>2015</v>
      </c>
      <c r="D49" s="263"/>
      <c r="E49" s="163"/>
      <c r="F49" s="264">
        <v>1199669</v>
      </c>
      <c r="G49" s="264"/>
      <c r="H49" s="265" t="s">
        <v>349</v>
      </c>
    </row>
    <row r="50" spans="2:8" ht="29.25" customHeight="1" x14ac:dyDescent="0.2">
      <c r="B50" s="1748" t="s">
        <v>364</v>
      </c>
      <c r="C50" s="1755"/>
      <c r="D50" s="1755"/>
      <c r="E50" s="1755"/>
      <c r="F50" s="1755"/>
      <c r="G50" s="1755"/>
      <c r="H50" s="1755"/>
    </row>
  </sheetData>
  <mergeCells count="6">
    <mergeCell ref="B50:H50"/>
    <mergeCell ref="B3:H3"/>
    <mergeCell ref="B7:C8"/>
    <mergeCell ref="D7:E8"/>
    <mergeCell ref="F7:F8"/>
    <mergeCell ref="G7:H8"/>
  </mergeCells>
  <hyperlinks>
    <hyperlink ref="I3" location="'Indice Total '!A61" display="Volver"/>
  </hyperlinks>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41"/>
  <sheetViews>
    <sheetView showGridLines="0" zoomScaleNormal="100" workbookViewId="0"/>
  </sheetViews>
  <sheetFormatPr baseColWidth="10" defaultRowHeight="12.75" x14ac:dyDescent="0.2"/>
  <cols>
    <col min="1" max="1" width="23.5703125" style="22" customWidth="1"/>
    <col min="2" max="2" width="4.5703125" style="22" customWidth="1"/>
    <col min="3" max="3" width="58.28515625" style="22" customWidth="1"/>
    <col min="4" max="10" width="11.42578125" style="22"/>
    <col min="11" max="11" width="12.28515625" style="22" customWidth="1"/>
    <col min="12" max="16384" width="11.42578125" style="22"/>
  </cols>
  <sheetData>
    <row r="3" spans="2:14" ht="18" customHeight="1" x14ac:dyDescent="0.25">
      <c r="B3" s="1599" t="s">
        <v>737</v>
      </c>
      <c r="C3" s="1599"/>
      <c r="D3" s="1599"/>
      <c r="E3" s="1599"/>
      <c r="F3" s="1599"/>
      <c r="G3" s="1599"/>
      <c r="H3" s="1599"/>
      <c r="I3" s="1599"/>
      <c r="J3" s="1599"/>
      <c r="K3" s="1599"/>
      <c r="L3" s="1599"/>
      <c r="M3" s="1599"/>
      <c r="N3" s="1" t="s">
        <v>2</v>
      </c>
    </row>
    <row r="4" spans="2:14" ht="53.25" customHeight="1" x14ac:dyDescent="0.25">
      <c r="B4" s="1604" t="s">
        <v>742</v>
      </c>
      <c r="C4" s="1604"/>
      <c r="D4" s="1604"/>
      <c r="E4" s="1604"/>
      <c r="F4" s="1604"/>
      <c r="G4" s="1604"/>
      <c r="H4" s="1604"/>
      <c r="I4" s="1604"/>
      <c r="J4" s="1604"/>
      <c r="K4" s="1604"/>
      <c r="L4" s="1604"/>
      <c r="M4" s="1604"/>
    </row>
    <row r="5" spans="2:14" ht="17.25" customHeight="1" x14ac:dyDescent="0.2">
      <c r="B5" s="1763" t="s">
        <v>749</v>
      </c>
      <c r="C5" s="1763"/>
      <c r="D5" s="1763"/>
      <c r="E5" s="1763"/>
      <c r="F5" s="1763"/>
      <c r="G5" s="1763"/>
      <c r="H5" s="1763"/>
      <c r="I5" s="1763"/>
      <c r="J5" s="1763"/>
      <c r="K5" s="1763"/>
      <c r="L5" s="1763"/>
      <c r="M5" s="1763"/>
    </row>
    <row r="6" spans="2:14" ht="18.75" customHeight="1" thickBot="1" x14ac:dyDescent="0.25">
      <c r="B6" s="1763" t="s">
        <v>767</v>
      </c>
      <c r="C6" s="1763"/>
      <c r="D6" s="1763"/>
      <c r="E6" s="1763"/>
      <c r="F6" s="1763"/>
      <c r="G6" s="1763"/>
      <c r="H6" s="1763"/>
      <c r="I6" s="1763"/>
      <c r="J6" s="1763"/>
      <c r="K6" s="1763"/>
      <c r="L6" s="1763"/>
      <c r="M6" s="1763"/>
    </row>
    <row r="7" spans="2:14" ht="15" x14ac:dyDescent="0.2">
      <c r="B7" s="238"/>
      <c r="C7" s="455"/>
      <c r="D7" s="458"/>
      <c r="E7" s="458"/>
      <c r="F7" s="455"/>
      <c r="G7" s="455"/>
      <c r="H7" s="459"/>
      <c r="I7" s="442"/>
      <c r="J7" s="455"/>
      <c r="K7" s="455"/>
      <c r="L7" s="455"/>
      <c r="M7" s="433"/>
    </row>
    <row r="8" spans="2:14" ht="15.75" x14ac:dyDescent="0.2">
      <c r="B8" s="267"/>
      <c r="C8" s="267"/>
      <c r="D8" s="268" t="s">
        <v>366</v>
      </c>
      <c r="E8" s="268" t="s">
        <v>367</v>
      </c>
      <c r="F8" s="268" t="s">
        <v>368</v>
      </c>
      <c r="G8" s="268" t="s">
        <v>369</v>
      </c>
      <c r="H8" s="268" t="s">
        <v>370</v>
      </c>
      <c r="I8" s="268" t="s">
        <v>319</v>
      </c>
      <c r="J8" s="268" t="s">
        <v>320</v>
      </c>
      <c r="K8" s="268" t="s">
        <v>321</v>
      </c>
      <c r="L8" s="268" t="s">
        <v>322</v>
      </c>
      <c r="M8" s="268" t="s">
        <v>819</v>
      </c>
    </row>
    <row r="9" spans="2:14" ht="15.75" x14ac:dyDescent="0.2">
      <c r="B9" s="267"/>
      <c r="C9" s="267"/>
      <c r="D9" s="269" t="s">
        <v>371</v>
      </c>
      <c r="E9" s="268" t="s">
        <v>372</v>
      </c>
      <c r="F9" s="268" t="s">
        <v>373</v>
      </c>
      <c r="G9" s="268" t="s">
        <v>374</v>
      </c>
      <c r="H9" s="268" t="s">
        <v>375</v>
      </c>
      <c r="I9" s="268" t="s">
        <v>330</v>
      </c>
      <c r="J9" s="268" t="s">
        <v>331</v>
      </c>
      <c r="K9" s="268" t="s">
        <v>332</v>
      </c>
      <c r="L9" s="268"/>
      <c r="M9" s="270"/>
    </row>
    <row r="10" spans="2:14" ht="15" x14ac:dyDescent="0.2">
      <c r="B10" s="243"/>
      <c r="C10" s="243"/>
      <c r="D10" s="271"/>
      <c r="E10" s="271"/>
      <c r="F10" s="271"/>
      <c r="G10" s="271"/>
      <c r="H10" s="272"/>
      <c r="I10" s="273"/>
      <c r="J10" s="271"/>
      <c r="K10" s="271"/>
      <c r="L10" s="271"/>
      <c r="M10" s="271"/>
    </row>
    <row r="11" spans="2:14" ht="15.75" x14ac:dyDescent="0.2">
      <c r="B11" s="1762" t="s">
        <v>376</v>
      </c>
      <c r="C11" s="1762"/>
      <c r="D11" s="1762"/>
      <c r="E11" s="1762"/>
      <c r="F11" s="1762"/>
      <c r="G11" s="1762"/>
      <c r="H11" s="1762"/>
      <c r="I11" s="1762"/>
      <c r="J11" s="1762"/>
      <c r="K11" s="1762"/>
      <c r="L11" s="1762"/>
      <c r="M11" s="1762"/>
    </row>
    <row r="12" spans="2:14" s="164" customFormat="1" ht="9" customHeight="1" x14ac:dyDescent="0.2">
      <c r="B12" s="274"/>
      <c r="C12" s="274"/>
      <c r="D12" s="274"/>
      <c r="E12" s="274"/>
      <c r="F12" s="274"/>
      <c r="G12" s="274"/>
      <c r="H12" s="274"/>
      <c r="I12" s="274"/>
      <c r="J12" s="274"/>
      <c r="K12" s="274"/>
      <c r="L12" s="274"/>
      <c r="M12" s="274"/>
    </row>
    <row r="13" spans="2:14" ht="15" x14ac:dyDescent="0.2">
      <c r="B13" s="275" t="s">
        <v>377</v>
      </c>
      <c r="C13" s="276"/>
      <c r="D13" s="276"/>
      <c r="E13" s="276"/>
      <c r="F13" s="276"/>
      <c r="G13" s="276"/>
      <c r="H13" s="277"/>
      <c r="I13" s="278"/>
      <c r="J13" s="276"/>
      <c r="K13" s="276"/>
      <c r="L13" s="276"/>
      <c r="M13" s="276"/>
    </row>
    <row r="14" spans="2:14" x14ac:dyDescent="0.2">
      <c r="B14" s="273" t="s">
        <v>293</v>
      </c>
      <c r="C14" s="273" t="s">
        <v>378</v>
      </c>
      <c r="D14" s="272">
        <v>10041.969999999999</v>
      </c>
      <c r="E14" s="272">
        <v>10254.86</v>
      </c>
      <c r="F14" s="272">
        <v>11017.82</v>
      </c>
      <c r="G14" s="272">
        <v>11997.3</v>
      </c>
      <c r="H14" s="272">
        <v>12302.03</v>
      </c>
      <c r="I14" s="272">
        <v>12785.5</v>
      </c>
      <c r="J14" s="252">
        <v>13057.83</v>
      </c>
      <c r="K14" s="252">
        <v>13367.3</v>
      </c>
      <c r="L14" s="252">
        <v>14130.57</v>
      </c>
      <c r="M14" s="252">
        <v>14687.31</v>
      </c>
    </row>
    <row r="15" spans="2:14" x14ac:dyDescent="0.2">
      <c r="B15" s="273" t="s">
        <v>295</v>
      </c>
      <c r="C15" s="273" t="s">
        <v>379</v>
      </c>
      <c r="D15" s="272">
        <v>10041.969999999999</v>
      </c>
      <c r="E15" s="272">
        <v>10254.86</v>
      </c>
      <c r="F15" s="272">
        <v>11017.82</v>
      </c>
      <c r="G15" s="272">
        <v>11997.3</v>
      </c>
      <c r="H15" s="272">
        <v>12302.03</v>
      </c>
      <c r="I15" s="272">
        <v>12785.5</v>
      </c>
      <c r="J15" s="252">
        <v>13057.83</v>
      </c>
      <c r="K15" s="252">
        <v>13367.3</v>
      </c>
      <c r="L15" s="252">
        <v>14130.57</v>
      </c>
      <c r="M15" s="252">
        <v>14687.31</v>
      </c>
    </row>
    <row r="16" spans="2:14" x14ac:dyDescent="0.2">
      <c r="B16" s="273"/>
      <c r="C16" s="273"/>
      <c r="D16" s="272"/>
      <c r="E16" s="272"/>
      <c r="F16" s="272"/>
      <c r="G16" s="272"/>
      <c r="H16" s="272"/>
      <c r="I16" s="272"/>
      <c r="J16" s="252"/>
      <c r="K16" s="252"/>
      <c r="L16" s="252"/>
      <c r="M16" s="252"/>
    </row>
    <row r="17" spans="2:13" ht="15" x14ac:dyDescent="0.2">
      <c r="B17" s="275" t="s">
        <v>380</v>
      </c>
      <c r="C17" s="276"/>
      <c r="D17" s="276"/>
      <c r="E17" s="276"/>
      <c r="F17" s="276"/>
      <c r="G17" s="276"/>
      <c r="H17" s="277"/>
      <c r="I17" s="278"/>
      <c r="J17" s="276"/>
      <c r="K17" s="276"/>
      <c r="L17" s="276"/>
      <c r="M17" s="276"/>
    </row>
    <row r="18" spans="2:13" x14ac:dyDescent="0.2">
      <c r="B18" s="273"/>
      <c r="C18" s="273"/>
      <c r="D18" s="272"/>
      <c r="E18" s="272"/>
      <c r="F18" s="272"/>
      <c r="G18" s="272"/>
      <c r="H18" s="272"/>
      <c r="I18" s="272"/>
      <c r="J18" s="252"/>
      <c r="K18" s="252"/>
      <c r="L18" s="252"/>
      <c r="M18" s="252"/>
    </row>
    <row r="19" spans="2:13" x14ac:dyDescent="0.2">
      <c r="B19" s="273" t="s">
        <v>293</v>
      </c>
      <c r="C19" s="113" t="s">
        <v>302</v>
      </c>
      <c r="D19" s="272">
        <v>6025.2</v>
      </c>
      <c r="E19" s="272">
        <v>6152.93</v>
      </c>
      <c r="F19" s="272">
        <v>6610.71</v>
      </c>
      <c r="G19" s="272">
        <v>7198.4</v>
      </c>
      <c r="H19" s="272">
        <v>7381.24</v>
      </c>
      <c r="I19" s="272">
        <v>7671.32</v>
      </c>
      <c r="J19" s="252">
        <v>7834.72</v>
      </c>
      <c r="K19" s="252">
        <v>8020.4</v>
      </c>
      <c r="L19" s="252">
        <v>8478.36</v>
      </c>
      <c r="M19" s="252">
        <v>8812.41</v>
      </c>
    </row>
    <row r="20" spans="2:13" x14ac:dyDescent="0.2">
      <c r="B20" s="273" t="s">
        <v>295</v>
      </c>
      <c r="C20" s="113" t="s">
        <v>303</v>
      </c>
      <c r="D20" s="272">
        <v>6025.2</v>
      </c>
      <c r="E20" s="272">
        <v>6152.93</v>
      </c>
      <c r="F20" s="272">
        <v>6610.71</v>
      </c>
      <c r="G20" s="272">
        <v>7198.4</v>
      </c>
      <c r="H20" s="272">
        <v>7381.24</v>
      </c>
      <c r="I20" s="272">
        <v>7671.32</v>
      </c>
      <c r="J20" s="252">
        <v>7834.72</v>
      </c>
      <c r="K20" s="252">
        <v>8020.4</v>
      </c>
      <c r="L20" s="252">
        <v>8478.36</v>
      </c>
      <c r="M20" s="252">
        <v>8812.41</v>
      </c>
    </row>
    <row r="21" spans="2:13" x14ac:dyDescent="0.2">
      <c r="B21" s="273"/>
      <c r="C21" s="113"/>
      <c r="D21" s="272"/>
      <c r="E21" s="272"/>
      <c r="F21" s="272"/>
      <c r="G21" s="272"/>
      <c r="H21" s="272"/>
      <c r="I21" s="272"/>
      <c r="J21" s="252"/>
      <c r="K21" s="252"/>
      <c r="L21" s="252"/>
      <c r="M21" s="252"/>
    </row>
    <row r="22" spans="2:13" ht="23.25" customHeight="1" x14ac:dyDescent="0.2">
      <c r="B22" s="279" t="s">
        <v>381</v>
      </c>
      <c r="C22" s="280"/>
      <c r="D22" s="280"/>
      <c r="E22" s="280"/>
      <c r="F22" s="280"/>
      <c r="G22" s="280"/>
      <c r="H22" s="281"/>
      <c r="I22" s="282"/>
      <c r="J22" s="280"/>
      <c r="K22" s="280"/>
      <c r="L22" s="280"/>
      <c r="M22" s="280"/>
    </row>
    <row r="23" spans="2:13" x14ac:dyDescent="0.2">
      <c r="B23" s="113" t="s">
        <v>293</v>
      </c>
      <c r="C23" s="113" t="s">
        <v>382</v>
      </c>
      <c r="D23" s="148">
        <v>5020.9799999999996</v>
      </c>
      <c r="E23" s="148">
        <v>5127.42</v>
      </c>
      <c r="F23" s="148">
        <v>5508.9</v>
      </c>
      <c r="G23" s="148">
        <v>5998.64</v>
      </c>
      <c r="H23" s="148">
        <v>6151.01</v>
      </c>
      <c r="I23" s="148">
        <v>6392.74</v>
      </c>
      <c r="J23" s="246">
        <v>6528.91</v>
      </c>
      <c r="K23" s="246">
        <v>6683.65</v>
      </c>
      <c r="L23" s="246">
        <v>7065.29</v>
      </c>
      <c r="M23" s="246">
        <v>7343.66</v>
      </c>
    </row>
    <row r="24" spans="2:13" x14ac:dyDescent="0.2">
      <c r="B24" s="113" t="s">
        <v>295</v>
      </c>
      <c r="C24" s="113" t="s">
        <v>383</v>
      </c>
      <c r="D24" s="148">
        <v>5020.9799999999996</v>
      </c>
      <c r="E24" s="148">
        <v>5127.42</v>
      </c>
      <c r="F24" s="148">
        <v>5508.9</v>
      </c>
      <c r="G24" s="148">
        <v>5998.64</v>
      </c>
      <c r="H24" s="148">
        <v>6151.01</v>
      </c>
      <c r="I24" s="148">
        <v>6392.74</v>
      </c>
      <c r="J24" s="246">
        <v>6528.91</v>
      </c>
      <c r="K24" s="246">
        <v>6683.65</v>
      </c>
      <c r="L24" s="246">
        <v>7065.29</v>
      </c>
      <c r="M24" s="246">
        <v>7343.66</v>
      </c>
    </row>
    <row r="25" spans="2:13" ht="15" x14ac:dyDescent="0.2">
      <c r="B25" s="271"/>
      <c r="C25" s="271"/>
      <c r="D25" s="272"/>
      <c r="E25" s="272"/>
      <c r="F25" s="272"/>
      <c r="G25" s="272"/>
      <c r="H25" s="272"/>
      <c r="I25" s="272"/>
      <c r="J25" s="271"/>
      <c r="K25" s="271"/>
      <c r="L25" s="271"/>
      <c r="M25" s="271"/>
    </row>
    <row r="26" spans="2:13" ht="15.75" customHeight="1" x14ac:dyDescent="0.2">
      <c r="B26" s="1762" t="s">
        <v>384</v>
      </c>
      <c r="C26" s="1762"/>
      <c r="D26" s="1762"/>
      <c r="E26" s="1762"/>
      <c r="F26" s="1762"/>
      <c r="G26" s="1762"/>
      <c r="H26" s="1762"/>
      <c r="I26" s="1762"/>
      <c r="J26" s="1762"/>
      <c r="K26" s="1762"/>
      <c r="L26" s="1762"/>
      <c r="M26" s="1762"/>
    </row>
    <row r="27" spans="2:13" ht="15.75" customHeight="1" x14ac:dyDescent="0.2">
      <c r="B27" s="283"/>
      <c r="C27" s="284"/>
      <c r="D27" s="285"/>
      <c r="E27" s="285"/>
      <c r="F27" s="285"/>
      <c r="G27" s="285"/>
      <c r="H27" s="285"/>
      <c r="I27" s="285"/>
      <c r="J27" s="243"/>
      <c r="K27" s="243"/>
      <c r="L27" s="243"/>
      <c r="M27" s="243"/>
    </row>
    <row r="28" spans="2:13" ht="15" x14ac:dyDescent="0.2">
      <c r="B28" s="275" t="s">
        <v>385</v>
      </c>
      <c r="C28" s="276"/>
      <c r="D28" s="276"/>
      <c r="E28" s="276"/>
      <c r="F28" s="276"/>
      <c r="G28" s="276"/>
      <c r="H28" s="277"/>
      <c r="I28" s="278"/>
      <c r="J28" s="276"/>
      <c r="K28" s="276"/>
      <c r="L28" s="276"/>
      <c r="M28" s="276"/>
    </row>
    <row r="29" spans="2:13" x14ac:dyDescent="0.2">
      <c r="B29" s="273" t="s">
        <v>293</v>
      </c>
      <c r="C29" s="273" t="s">
        <v>378</v>
      </c>
      <c r="D29" s="272">
        <v>9986.9699999999993</v>
      </c>
      <c r="E29" s="272">
        <v>10198.69</v>
      </c>
      <c r="F29" s="272">
        <v>10957.47</v>
      </c>
      <c r="G29" s="272">
        <v>11931.59</v>
      </c>
      <c r="H29" s="272">
        <v>12234.65</v>
      </c>
      <c r="I29" s="272">
        <v>12715.47</v>
      </c>
      <c r="J29" s="272">
        <v>12986.31</v>
      </c>
      <c r="K29" s="272">
        <v>13294.09</v>
      </c>
      <c r="L29" s="272">
        <v>14053.18</v>
      </c>
      <c r="M29" s="272">
        <v>14606.88</v>
      </c>
    </row>
    <row r="30" spans="2:13" x14ac:dyDescent="0.2">
      <c r="B30" s="273" t="s">
        <v>295</v>
      </c>
      <c r="C30" s="273" t="s">
        <v>379</v>
      </c>
      <c r="D30" s="272">
        <v>8648.02</v>
      </c>
      <c r="E30" s="272">
        <v>8831.36</v>
      </c>
      <c r="F30" s="272">
        <v>9488.41</v>
      </c>
      <c r="G30" s="272">
        <v>10331.93</v>
      </c>
      <c r="H30" s="272">
        <v>10594.36</v>
      </c>
      <c r="I30" s="272">
        <v>11010.72</v>
      </c>
      <c r="J30" s="272">
        <v>11245.25</v>
      </c>
      <c r="K30" s="272">
        <v>11511.76</v>
      </c>
      <c r="L30" s="272">
        <v>12169.08</v>
      </c>
      <c r="M30" s="272">
        <v>12648.54</v>
      </c>
    </row>
    <row r="31" spans="2:13" ht="9" customHeight="1" x14ac:dyDescent="0.2">
      <c r="B31" s="273"/>
      <c r="C31" s="273"/>
      <c r="D31" s="272"/>
      <c r="E31" s="272"/>
      <c r="F31" s="272"/>
      <c r="G31" s="272"/>
      <c r="H31" s="272"/>
      <c r="I31" s="272"/>
      <c r="J31" s="272"/>
      <c r="K31" s="272"/>
      <c r="L31" s="272"/>
      <c r="M31" s="272"/>
    </row>
    <row r="32" spans="2:13" ht="15" x14ac:dyDescent="0.2">
      <c r="B32" s="275" t="s">
        <v>380</v>
      </c>
      <c r="C32" s="276"/>
      <c r="D32" s="276"/>
      <c r="E32" s="276"/>
      <c r="F32" s="276"/>
      <c r="G32" s="276"/>
      <c r="H32" s="277"/>
      <c r="I32" s="278"/>
      <c r="J32" s="276"/>
      <c r="K32" s="276"/>
      <c r="L32" s="276"/>
      <c r="M32" s="276"/>
    </row>
    <row r="33" spans="2:13" ht="9.75" customHeight="1" x14ac:dyDescent="0.2">
      <c r="B33" s="273"/>
      <c r="C33" s="273"/>
      <c r="D33" s="272"/>
      <c r="E33" s="272"/>
      <c r="F33" s="272"/>
      <c r="G33" s="272"/>
      <c r="H33" s="272"/>
      <c r="I33" s="272"/>
      <c r="J33" s="272"/>
      <c r="K33" s="272"/>
      <c r="L33" s="272"/>
      <c r="M33" s="272"/>
    </row>
    <row r="34" spans="2:13" x14ac:dyDescent="0.2">
      <c r="B34" s="113" t="s">
        <v>293</v>
      </c>
      <c r="C34" s="113" t="s">
        <v>302</v>
      </c>
      <c r="D34" s="272">
        <v>6773.54</v>
      </c>
      <c r="E34" s="272">
        <v>6917.14</v>
      </c>
      <c r="F34" s="272">
        <v>7431.78</v>
      </c>
      <c r="G34" s="272">
        <v>8092.47</v>
      </c>
      <c r="H34" s="272">
        <v>8298.02</v>
      </c>
      <c r="I34" s="272">
        <v>8624.1299999999992</v>
      </c>
      <c r="J34" s="272">
        <v>8807.82</v>
      </c>
      <c r="K34" s="272">
        <v>9016.57</v>
      </c>
      <c r="L34" s="272">
        <v>9531.42</v>
      </c>
      <c r="M34" s="272">
        <v>9906.9599999999991</v>
      </c>
    </row>
    <row r="35" spans="2:13" x14ac:dyDescent="0.2">
      <c r="B35" s="113" t="s">
        <v>295</v>
      </c>
      <c r="C35" s="113" t="s">
        <v>303</v>
      </c>
      <c r="D35" s="272">
        <v>5970.2</v>
      </c>
      <c r="E35" s="272">
        <v>6096.77</v>
      </c>
      <c r="F35" s="272">
        <v>6550.37</v>
      </c>
      <c r="G35" s="272">
        <v>7132.7</v>
      </c>
      <c r="H35" s="272">
        <v>7313.87</v>
      </c>
      <c r="I35" s="272">
        <v>7601.31</v>
      </c>
      <c r="J35" s="272">
        <v>7763.22</v>
      </c>
      <c r="K35" s="272">
        <v>7947.21</v>
      </c>
      <c r="L35" s="272">
        <v>8401</v>
      </c>
      <c r="M35" s="272">
        <v>8732</v>
      </c>
    </row>
    <row r="36" spans="2:13" x14ac:dyDescent="0.2">
      <c r="B36" s="113"/>
      <c r="C36" s="113"/>
      <c r="D36" s="272"/>
      <c r="E36" s="272"/>
      <c r="F36" s="272"/>
      <c r="G36" s="272"/>
      <c r="H36" s="272"/>
      <c r="I36" s="272"/>
      <c r="J36" s="272"/>
      <c r="K36" s="272"/>
      <c r="L36" s="272"/>
      <c r="M36" s="272"/>
    </row>
    <row r="37" spans="2:13" ht="15" x14ac:dyDescent="0.2">
      <c r="B37" s="275" t="s">
        <v>386</v>
      </c>
      <c r="C37" s="276"/>
      <c r="D37" s="276"/>
      <c r="E37" s="276"/>
      <c r="F37" s="276"/>
      <c r="G37" s="276"/>
      <c r="H37" s="277"/>
      <c r="I37" s="278"/>
      <c r="J37" s="276"/>
      <c r="K37" s="276"/>
      <c r="L37" s="276"/>
      <c r="M37" s="276"/>
    </row>
    <row r="38" spans="2:13" x14ac:dyDescent="0.2">
      <c r="B38" s="273" t="s">
        <v>293</v>
      </c>
      <c r="C38" s="273" t="s">
        <v>382</v>
      </c>
      <c r="D38" s="272">
        <v>5020.9799999999996</v>
      </c>
      <c r="E38" s="272">
        <v>5127.42</v>
      </c>
      <c r="F38" s="272">
        <v>5508.9</v>
      </c>
      <c r="G38" s="272">
        <v>5998.64</v>
      </c>
      <c r="H38" s="272">
        <v>6151.01</v>
      </c>
      <c r="I38" s="272">
        <v>6392.74</v>
      </c>
      <c r="J38" s="272">
        <v>6528.91</v>
      </c>
      <c r="K38" s="272">
        <v>6683.65</v>
      </c>
      <c r="L38" s="272">
        <v>7065.29</v>
      </c>
      <c r="M38" s="272">
        <v>7343.66</v>
      </c>
    </row>
    <row r="39" spans="2:13" x14ac:dyDescent="0.2">
      <c r="B39" s="273" t="s">
        <v>295</v>
      </c>
      <c r="C39" s="273" t="s">
        <v>383</v>
      </c>
      <c r="D39" s="272">
        <v>5020.9799999999996</v>
      </c>
      <c r="E39" s="272">
        <v>5127.42</v>
      </c>
      <c r="F39" s="272">
        <v>5508.9</v>
      </c>
      <c r="G39" s="272">
        <v>5998.64</v>
      </c>
      <c r="H39" s="272">
        <v>6151.01</v>
      </c>
      <c r="I39" s="272">
        <v>6392.74</v>
      </c>
      <c r="J39" s="272">
        <v>6528.91</v>
      </c>
      <c r="K39" s="272">
        <v>6683.65</v>
      </c>
      <c r="L39" s="272">
        <v>7065.29</v>
      </c>
      <c r="M39" s="272">
        <v>7343.66</v>
      </c>
    </row>
    <row r="40" spans="2:13" ht="15" x14ac:dyDescent="0.2">
      <c r="B40" s="255"/>
      <c r="C40" s="255"/>
      <c r="D40" s="9"/>
      <c r="E40" s="9"/>
      <c r="F40" s="255"/>
      <c r="G40" s="238"/>
      <c r="H40" s="258"/>
      <c r="I40" s="135"/>
      <c r="J40" s="238"/>
      <c r="K40" s="238"/>
    </row>
    <row r="41" spans="2:13" x14ac:dyDescent="0.2">
      <c r="C41" s="13"/>
      <c r="D41" s="13"/>
      <c r="E41" s="13"/>
      <c r="F41" s="13"/>
      <c r="G41" s="13"/>
      <c r="H41" s="13"/>
      <c r="I41" s="13"/>
      <c r="J41" s="13"/>
      <c r="K41" s="13"/>
      <c r="L41" s="13"/>
    </row>
  </sheetData>
  <mergeCells count="6">
    <mergeCell ref="B26:M26"/>
    <mergeCell ref="B3:M3"/>
    <mergeCell ref="B4:M4"/>
    <mergeCell ref="B5:M5"/>
    <mergeCell ref="B6:M6"/>
    <mergeCell ref="B11:M11"/>
  </mergeCells>
  <hyperlinks>
    <hyperlink ref="N3" location="'Indice Total '!A61" display="Volver"/>
  </hyperlinks>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N82"/>
  <sheetViews>
    <sheetView showGridLines="0" zoomScaleNormal="100" workbookViewId="0"/>
  </sheetViews>
  <sheetFormatPr baseColWidth="10" defaultColWidth="10.28515625" defaultRowHeight="15.75" x14ac:dyDescent="0.2"/>
  <cols>
    <col min="1" max="1" width="23.5703125" style="286" customWidth="1"/>
    <col min="2" max="2" width="2.85546875" style="286" customWidth="1"/>
    <col min="3" max="3" width="57.5703125" style="286" bestFit="1" customWidth="1"/>
    <col min="4" max="7" width="13.85546875" style="286" customWidth="1"/>
    <col min="8" max="8" width="13.85546875" style="303" customWidth="1"/>
    <col min="9" max="9" width="12.5703125" style="287" customWidth="1"/>
    <col min="10" max="11" width="12.28515625" style="286" customWidth="1"/>
    <col min="12" max="12" width="10.28515625" style="286"/>
    <col min="13" max="13" width="10.28515625" style="22"/>
    <col min="14" max="257" width="10.28515625" style="286"/>
    <col min="258" max="258" width="2.85546875" style="286" customWidth="1"/>
    <col min="259" max="259" width="49.7109375" style="286" customWidth="1"/>
    <col min="260" max="265" width="13.85546875" style="286" customWidth="1"/>
    <col min="266" max="266" width="12.5703125" style="286" customWidth="1"/>
    <col min="267" max="267" width="12.28515625" style="286" customWidth="1"/>
    <col min="268" max="513" width="10.28515625" style="286"/>
    <col min="514" max="514" width="2.85546875" style="286" customWidth="1"/>
    <col min="515" max="515" width="49.7109375" style="286" customWidth="1"/>
    <col min="516" max="521" width="13.85546875" style="286" customWidth="1"/>
    <col min="522" max="522" width="12.5703125" style="286" customWidth="1"/>
    <col min="523" max="523" width="12.28515625" style="286" customWidth="1"/>
    <col min="524" max="769" width="10.28515625" style="286"/>
    <col min="770" max="770" width="2.85546875" style="286" customWidth="1"/>
    <col min="771" max="771" width="49.7109375" style="286" customWidth="1"/>
    <col min="772" max="777" width="13.85546875" style="286" customWidth="1"/>
    <col min="778" max="778" width="12.5703125" style="286" customWidth="1"/>
    <col min="779" max="779" width="12.28515625" style="286" customWidth="1"/>
    <col min="780" max="1025" width="10.28515625" style="286"/>
    <col min="1026" max="1026" width="2.85546875" style="286" customWidth="1"/>
    <col min="1027" max="1027" width="49.7109375" style="286" customWidth="1"/>
    <col min="1028" max="1033" width="13.85546875" style="286" customWidth="1"/>
    <col min="1034" max="1034" width="12.5703125" style="286" customWidth="1"/>
    <col min="1035" max="1035" width="12.28515625" style="286" customWidth="1"/>
    <col min="1036" max="1281" width="10.28515625" style="286"/>
    <col min="1282" max="1282" width="2.85546875" style="286" customWidth="1"/>
    <col min="1283" max="1283" width="49.7109375" style="286" customWidth="1"/>
    <col min="1284" max="1289" width="13.85546875" style="286" customWidth="1"/>
    <col min="1290" max="1290" width="12.5703125" style="286" customWidth="1"/>
    <col min="1291" max="1291" width="12.28515625" style="286" customWidth="1"/>
    <col min="1292" max="1537" width="10.28515625" style="286"/>
    <col min="1538" max="1538" width="2.85546875" style="286" customWidth="1"/>
    <col min="1539" max="1539" width="49.7109375" style="286" customWidth="1"/>
    <col min="1540" max="1545" width="13.85546875" style="286" customWidth="1"/>
    <col min="1546" max="1546" width="12.5703125" style="286" customWidth="1"/>
    <col min="1547" max="1547" width="12.28515625" style="286" customWidth="1"/>
    <col min="1548" max="1793" width="10.28515625" style="286"/>
    <col min="1794" max="1794" width="2.85546875" style="286" customWidth="1"/>
    <col min="1795" max="1795" width="49.7109375" style="286" customWidth="1"/>
    <col min="1796" max="1801" width="13.85546875" style="286" customWidth="1"/>
    <col min="1802" max="1802" width="12.5703125" style="286" customWidth="1"/>
    <col min="1803" max="1803" width="12.28515625" style="286" customWidth="1"/>
    <col min="1804" max="2049" width="10.28515625" style="286"/>
    <col min="2050" max="2050" width="2.85546875" style="286" customWidth="1"/>
    <col min="2051" max="2051" width="49.7109375" style="286" customWidth="1"/>
    <col min="2052" max="2057" width="13.85546875" style="286" customWidth="1"/>
    <col min="2058" max="2058" width="12.5703125" style="286" customWidth="1"/>
    <col min="2059" max="2059" width="12.28515625" style="286" customWidth="1"/>
    <col min="2060" max="2305" width="10.28515625" style="286"/>
    <col min="2306" max="2306" width="2.85546875" style="286" customWidth="1"/>
    <col min="2307" max="2307" width="49.7109375" style="286" customWidth="1"/>
    <col min="2308" max="2313" width="13.85546875" style="286" customWidth="1"/>
    <col min="2314" max="2314" width="12.5703125" style="286" customWidth="1"/>
    <col min="2315" max="2315" width="12.28515625" style="286" customWidth="1"/>
    <col min="2316" max="2561" width="10.28515625" style="286"/>
    <col min="2562" max="2562" width="2.85546875" style="286" customWidth="1"/>
    <col min="2563" max="2563" width="49.7109375" style="286" customWidth="1"/>
    <col min="2564" max="2569" width="13.85546875" style="286" customWidth="1"/>
    <col min="2570" max="2570" width="12.5703125" style="286" customWidth="1"/>
    <col min="2571" max="2571" width="12.28515625" style="286" customWidth="1"/>
    <col min="2572" max="2817" width="10.28515625" style="286"/>
    <col min="2818" max="2818" width="2.85546875" style="286" customWidth="1"/>
    <col min="2819" max="2819" width="49.7109375" style="286" customWidth="1"/>
    <col min="2820" max="2825" width="13.85546875" style="286" customWidth="1"/>
    <col min="2826" max="2826" width="12.5703125" style="286" customWidth="1"/>
    <col min="2827" max="2827" width="12.28515625" style="286" customWidth="1"/>
    <col min="2828" max="3073" width="10.28515625" style="286"/>
    <col min="3074" max="3074" width="2.85546875" style="286" customWidth="1"/>
    <col min="3075" max="3075" width="49.7109375" style="286" customWidth="1"/>
    <col min="3076" max="3081" width="13.85546875" style="286" customWidth="1"/>
    <col min="3082" max="3082" width="12.5703125" style="286" customWidth="1"/>
    <col min="3083" max="3083" width="12.28515625" style="286" customWidth="1"/>
    <col min="3084" max="3329" width="10.28515625" style="286"/>
    <col min="3330" max="3330" width="2.85546875" style="286" customWidth="1"/>
    <col min="3331" max="3331" width="49.7109375" style="286" customWidth="1"/>
    <col min="3332" max="3337" width="13.85546875" style="286" customWidth="1"/>
    <col min="3338" max="3338" width="12.5703125" style="286" customWidth="1"/>
    <col min="3339" max="3339" width="12.28515625" style="286" customWidth="1"/>
    <col min="3340" max="3585" width="10.28515625" style="286"/>
    <col min="3586" max="3586" width="2.85546875" style="286" customWidth="1"/>
    <col min="3587" max="3587" width="49.7109375" style="286" customWidth="1"/>
    <col min="3588" max="3593" width="13.85546875" style="286" customWidth="1"/>
    <col min="3594" max="3594" width="12.5703125" style="286" customWidth="1"/>
    <col min="3595" max="3595" width="12.28515625" style="286" customWidth="1"/>
    <col min="3596" max="3841" width="10.28515625" style="286"/>
    <col min="3842" max="3842" width="2.85546875" style="286" customWidth="1"/>
    <col min="3843" max="3843" width="49.7109375" style="286" customWidth="1"/>
    <col min="3844" max="3849" width="13.85546875" style="286" customWidth="1"/>
    <col min="3850" max="3850" width="12.5703125" style="286" customWidth="1"/>
    <col min="3851" max="3851" width="12.28515625" style="286" customWidth="1"/>
    <col min="3852" max="4097" width="10.28515625" style="286"/>
    <col min="4098" max="4098" width="2.85546875" style="286" customWidth="1"/>
    <col min="4099" max="4099" width="49.7109375" style="286" customWidth="1"/>
    <col min="4100" max="4105" width="13.85546875" style="286" customWidth="1"/>
    <col min="4106" max="4106" width="12.5703125" style="286" customWidth="1"/>
    <col min="4107" max="4107" width="12.28515625" style="286" customWidth="1"/>
    <col min="4108" max="4353" width="10.28515625" style="286"/>
    <col min="4354" max="4354" width="2.85546875" style="286" customWidth="1"/>
    <col min="4355" max="4355" width="49.7109375" style="286" customWidth="1"/>
    <col min="4356" max="4361" width="13.85546875" style="286" customWidth="1"/>
    <col min="4362" max="4362" width="12.5703125" style="286" customWidth="1"/>
    <col min="4363" max="4363" width="12.28515625" style="286" customWidth="1"/>
    <col min="4364" max="4609" width="10.28515625" style="286"/>
    <col min="4610" max="4610" width="2.85546875" style="286" customWidth="1"/>
    <col min="4611" max="4611" width="49.7109375" style="286" customWidth="1"/>
    <col min="4612" max="4617" width="13.85546875" style="286" customWidth="1"/>
    <col min="4618" max="4618" width="12.5703125" style="286" customWidth="1"/>
    <col min="4619" max="4619" width="12.28515625" style="286" customWidth="1"/>
    <col min="4620" max="4865" width="10.28515625" style="286"/>
    <col min="4866" max="4866" width="2.85546875" style="286" customWidth="1"/>
    <col min="4867" max="4867" width="49.7109375" style="286" customWidth="1"/>
    <col min="4868" max="4873" width="13.85546875" style="286" customWidth="1"/>
    <col min="4874" max="4874" width="12.5703125" style="286" customWidth="1"/>
    <col min="4875" max="4875" width="12.28515625" style="286" customWidth="1"/>
    <col min="4876" max="5121" width="10.28515625" style="286"/>
    <col min="5122" max="5122" width="2.85546875" style="286" customWidth="1"/>
    <col min="5123" max="5123" width="49.7109375" style="286" customWidth="1"/>
    <col min="5124" max="5129" width="13.85546875" style="286" customWidth="1"/>
    <col min="5130" max="5130" width="12.5703125" style="286" customWidth="1"/>
    <col min="5131" max="5131" width="12.28515625" style="286" customWidth="1"/>
    <col min="5132" max="5377" width="10.28515625" style="286"/>
    <col min="5378" max="5378" width="2.85546875" style="286" customWidth="1"/>
    <col min="5379" max="5379" width="49.7109375" style="286" customWidth="1"/>
    <col min="5380" max="5385" width="13.85546875" style="286" customWidth="1"/>
    <col min="5386" max="5386" width="12.5703125" style="286" customWidth="1"/>
    <col min="5387" max="5387" width="12.28515625" style="286" customWidth="1"/>
    <col min="5388" max="5633" width="10.28515625" style="286"/>
    <col min="5634" max="5634" width="2.85546875" style="286" customWidth="1"/>
    <col min="5635" max="5635" width="49.7109375" style="286" customWidth="1"/>
    <col min="5636" max="5641" width="13.85546875" style="286" customWidth="1"/>
    <col min="5642" max="5642" width="12.5703125" style="286" customWidth="1"/>
    <col min="5643" max="5643" width="12.28515625" style="286" customWidth="1"/>
    <col min="5644" max="5889" width="10.28515625" style="286"/>
    <col min="5890" max="5890" width="2.85546875" style="286" customWidth="1"/>
    <col min="5891" max="5891" width="49.7109375" style="286" customWidth="1"/>
    <col min="5892" max="5897" width="13.85546875" style="286" customWidth="1"/>
    <col min="5898" max="5898" width="12.5703125" style="286" customWidth="1"/>
    <col min="5899" max="5899" width="12.28515625" style="286" customWidth="1"/>
    <col min="5900" max="6145" width="10.28515625" style="286"/>
    <col min="6146" max="6146" width="2.85546875" style="286" customWidth="1"/>
    <col min="6147" max="6147" width="49.7109375" style="286" customWidth="1"/>
    <col min="6148" max="6153" width="13.85546875" style="286" customWidth="1"/>
    <col min="6154" max="6154" width="12.5703125" style="286" customWidth="1"/>
    <col min="6155" max="6155" width="12.28515625" style="286" customWidth="1"/>
    <col min="6156" max="6401" width="10.28515625" style="286"/>
    <col min="6402" max="6402" width="2.85546875" style="286" customWidth="1"/>
    <col min="6403" max="6403" width="49.7109375" style="286" customWidth="1"/>
    <col min="6404" max="6409" width="13.85546875" style="286" customWidth="1"/>
    <col min="6410" max="6410" width="12.5703125" style="286" customWidth="1"/>
    <col min="6411" max="6411" width="12.28515625" style="286" customWidth="1"/>
    <col min="6412" max="6657" width="10.28515625" style="286"/>
    <col min="6658" max="6658" width="2.85546875" style="286" customWidth="1"/>
    <col min="6659" max="6659" width="49.7109375" style="286" customWidth="1"/>
    <col min="6660" max="6665" width="13.85546875" style="286" customWidth="1"/>
    <col min="6666" max="6666" width="12.5703125" style="286" customWidth="1"/>
    <col min="6667" max="6667" width="12.28515625" style="286" customWidth="1"/>
    <col min="6668" max="6913" width="10.28515625" style="286"/>
    <col min="6914" max="6914" width="2.85546875" style="286" customWidth="1"/>
    <col min="6915" max="6915" width="49.7109375" style="286" customWidth="1"/>
    <col min="6916" max="6921" width="13.85546875" style="286" customWidth="1"/>
    <col min="6922" max="6922" width="12.5703125" style="286" customWidth="1"/>
    <col min="6923" max="6923" width="12.28515625" style="286" customWidth="1"/>
    <col min="6924" max="7169" width="10.28515625" style="286"/>
    <col min="7170" max="7170" width="2.85546875" style="286" customWidth="1"/>
    <col min="7171" max="7171" width="49.7109375" style="286" customWidth="1"/>
    <col min="7172" max="7177" width="13.85546875" style="286" customWidth="1"/>
    <col min="7178" max="7178" width="12.5703125" style="286" customWidth="1"/>
    <col min="7179" max="7179" width="12.28515625" style="286" customWidth="1"/>
    <col min="7180" max="7425" width="10.28515625" style="286"/>
    <col min="7426" max="7426" width="2.85546875" style="286" customWidth="1"/>
    <col min="7427" max="7427" width="49.7109375" style="286" customWidth="1"/>
    <col min="7428" max="7433" width="13.85546875" style="286" customWidth="1"/>
    <col min="7434" max="7434" width="12.5703125" style="286" customWidth="1"/>
    <col min="7435" max="7435" width="12.28515625" style="286" customWidth="1"/>
    <col min="7436" max="7681" width="10.28515625" style="286"/>
    <col min="7682" max="7682" width="2.85546875" style="286" customWidth="1"/>
    <col min="7683" max="7683" width="49.7109375" style="286" customWidth="1"/>
    <col min="7684" max="7689" width="13.85546875" style="286" customWidth="1"/>
    <col min="7690" max="7690" width="12.5703125" style="286" customWidth="1"/>
    <col min="7691" max="7691" width="12.28515625" style="286" customWidth="1"/>
    <col min="7692" max="7937" width="10.28515625" style="286"/>
    <col min="7938" max="7938" width="2.85546875" style="286" customWidth="1"/>
    <col min="7939" max="7939" width="49.7109375" style="286" customWidth="1"/>
    <col min="7940" max="7945" width="13.85546875" style="286" customWidth="1"/>
    <col min="7946" max="7946" width="12.5703125" style="286" customWidth="1"/>
    <col min="7947" max="7947" width="12.28515625" style="286" customWidth="1"/>
    <col min="7948" max="8193" width="10.28515625" style="286"/>
    <col min="8194" max="8194" width="2.85546875" style="286" customWidth="1"/>
    <col min="8195" max="8195" width="49.7109375" style="286" customWidth="1"/>
    <col min="8196" max="8201" width="13.85546875" style="286" customWidth="1"/>
    <col min="8202" max="8202" width="12.5703125" style="286" customWidth="1"/>
    <col min="8203" max="8203" width="12.28515625" style="286" customWidth="1"/>
    <col min="8204" max="8449" width="10.28515625" style="286"/>
    <col min="8450" max="8450" width="2.85546875" style="286" customWidth="1"/>
    <col min="8451" max="8451" width="49.7109375" style="286" customWidth="1"/>
    <col min="8452" max="8457" width="13.85546875" style="286" customWidth="1"/>
    <col min="8458" max="8458" width="12.5703125" style="286" customWidth="1"/>
    <col min="8459" max="8459" width="12.28515625" style="286" customWidth="1"/>
    <col min="8460" max="8705" width="10.28515625" style="286"/>
    <col min="8706" max="8706" width="2.85546875" style="286" customWidth="1"/>
    <col min="8707" max="8707" width="49.7109375" style="286" customWidth="1"/>
    <col min="8708" max="8713" width="13.85546875" style="286" customWidth="1"/>
    <col min="8714" max="8714" width="12.5703125" style="286" customWidth="1"/>
    <col min="8715" max="8715" width="12.28515625" style="286" customWidth="1"/>
    <col min="8716" max="8961" width="10.28515625" style="286"/>
    <col min="8962" max="8962" width="2.85546875" style="286" customWidth="1"/>
    <col min="8963" max="8963" width="49.7109375" style="286" customWidth="1"/>
    <col min="8964" max="8969" width="13.85546875" style="286" customWidth="1"/>
    <col min="8970" max="8970" width="12.5703125" style="286" customWidth="1"/>
    <col min="8971" max="8971" width="12.28515625" style="286" customWidth="1"/>
    <col min="8972" max="9217" width="10.28515625" style="286"/>
    <col min="9218" max="9218" width="2.85546875" style="286" customWidth="1"/>
    <col min="9219" max="9219" width="49.7109375" style="286" customWidth="1"/>
    <col min="9220" max="9225" width="13.85546875" style="286" customWidth="1"/>
    <col min="9226" max="9226" width="12.5703125" style="286" customWidth="1"/>
    <col min="9227" max="9227" width="12.28515625" style="286" customWidth="1"/>
    <col min="9228" max="9473" width="10.28515625" style="286"/>
    <col min="9474" max="9474" width="2.85546875" style="286" customWidth="1"/>
    <col min="9475" max="9475" width="49.7109375" style="286" customWidth="1"/>
    <col min="9476" max="9481" width="13.85546875" style="286" customWidth="1"/>
    <col min="9482" max="9482" width="12.5703125" style="286" customWidth="1"/>
    <col min="9483" max="9483" width="12.28515625" style="286" customWidth="1"/>
    <col min="9484" max="9729" width="10.28515625" style="286"/>
    <col min="9730" max="9730" width="2.85546875" style="286" customWidth="1"/>
    <col min="9731" max="9731" width="49.7109375" style="286" customWidth="1"/>
    <col min="9732" max="9737" width="13.85546875" style="286" customWidth="1"/>
    <col min="9738" max="9738" width="12.5703125" style="286" customWidth="1"/>
    <col min="9739" max="9739" width="12.28515625" style="286" customWidth="1"/>
    <col min="9740" max="9985" width="10.28515625" style="286"/>
    <col min="9986" max="9986" width="2.85546875" style="286" customWidth="1"/>
    <col min="9987" max="9987" width="49.7109375" style="286" customWidth="1"/>
    <col min="9988" max="9993" width="13.85546875" style="286" customWidth="1"/>
    <col min="9994" max="9994" width="12.5703125" style="286" customWidth="1"/>
    <col min="9995" max="9995" width="12.28515625" style="286" customWidth="1"/>
    <col min="9996" max="10241" width="10.28515625" style="286"/>
    <col min="10242" max="10242" width="2.85546875" style="286" customWidth="1"/>
    <col min="10243" max="10243" width="49.7109375" style="286" customWidth="1"/>
    <col min="10244" max="10249" width="13.85546875" style="286" customWidth="1"/>
    <col min="10250" max="10250" width="12.5703125" style="286" customWidth="1"/>
    <col min="10251" max="10251" width="12.28515625" style="286" customWidth="1"/>
    <col min="10252" max="10497" width="10.28515625" style="286"/>
    <col min="10498" max="10498" width="2.85546875" style="286" customWidth="1"/>
    <col min="10499" max="10499" width="49.7109375" style="286" customWidth="1"/>
    <col min="10500" max="10505" width="13.85546875" style="286" customWidth="1"/>
    <col min="10506" max="10506" width="12.5703125" style="286" customWidth="1"/>
    <col min="10507" max="10507" width="12.28515625" style="286" customWidth="1"/>
    <col min="10508" max="10753" width="10.28515625" style="286"/>
    <col min="10754" max="10754" width="2.85546875" style="286" customWidth="1"/>
    <col min="10755" max="10755" width="49.7109375" style="286" customWidth="1"/>
    <col min="10756" max="10761" width="13.85546875" style="286" customWidth="1"/>
    <col min="10762" max="10762" width="12.5703125" style="286" customWidth="1"/>
    <col min="10763" max="10763" width="12.28515625" style="286" customWidth="1"/>
    <col min="10764" max="11009" width="10.28515625" style="286"/>
    <col min="11010" max="11010" width="2.85546875" style="286" customWidth="1"/>
    <col min="11011" max="11011" width="49.7109375" style="286" customWidth="1"/>
    <col min="11012" max="11017" width="13.85546875" style="286" customWidth="1"/>
    <col min="11018" max="11018" width="12.5703125" style="286" customWidth="1"/>
    <col min="11019" max="11019" width="12.28515625" style="286" customWidth="1"/>
    <col min="11020" max="11265" width="10.28515625" style="286"/>
    <col min="11266" max="11266" width="2.85546875" style="286" customWidth="1"/>
    <col min="11267" max="11267" width="49.7109375" style="286" customWidth="1"/>
    <col min="11268" max="11273" width="13.85546875" style="286" customWidth="1"/>
    <col min="11274" max="11274" width="12.5703125" style="286" customWidth="1"/>
    <col min="11275" max="11275" width="12.28515625" style="286" customWidth="1"/>
    <col min="11276" max="11521" width="10.28515625" style="286"/>
    <col min="11522" max="11522" width="2.85546875" style="286" customWidth="1"/>
    <col min="11523" max="11523" width="49.7109375" style="286" customWidth="1"/>
    <col min="11524" max="11529" width="13.85546875" style="286" customWidth="1"/>
    <col min="11530" max="11530" width="12.5703125" style="286" customWidth="1"/>
    <col min="11531" max="11531" width="12.28515625" style="286" customWidth="1"/>
    <col min="11532" max="11777" width="10.28515625" style="286"/>
    <col min="11778" max="11778" width="2.85546875" style="286" customWidth="1"/>
    <col min="11779" max="11779" width="49.7109375" style="286" customWidth="1"/>
    <col min="11780" max="11785" width="13.85546875" style="286" customWidth="1"/>
    <col min="11786" max="11786" width="12.5703125" style="286" customWidth="1"/>
    <col min="11787" max="11787" width="12.28515625" style="286" customWidth="1"/>
    <col min="11788" max="12033" width="10.28515625" style="286"/>
    <col min="12034" max="12034" width="2.85546875" style="286" customWidth="1"/>
    <col min="12035" max="12035" width="49.7109375" style="286" customWidth="1"/>
    <col min="12036" max="12041" width="13.85546875" style="286" customWidth="1"/>
    <col min="12042" max="12042" width="12.5703125" style="286" customWidth="1"/>
    <col min="12043" max="12043" width="12.28515625" style="286" customWidth="1"/>
    <col min="12044" max="12289" width="10.28515625" style="286"/>
    <col min="12290" max="12290" width="2.85546875" style="286" customWidth="1"/>
    <col min="12291" max="12291" width="49.7109375" style="286" customWidth="1"/>
    <col min="12292" max="12297" width="13.85546875" style="286" customWidth="1"/>
    <col min="12298" max="12298" width="12.5703125" style="286" customWidth="1"/>
    <col min="12299" max="12299" width="12.28515625" style="286" customWidth="1"/>
    <col min="12300" max="12545" width="10.28515625" style="286"/>
    <col min="12546" max="12546" width="2.85546875" style="286" customWidth="1"/>
    <col min="12547" max="12547" width="49.7109375" style="286" customWidth="1"/>
    <col min="12548" max="12553" width="13.85546875" style="286" customWidth="1"/>
    <col min="12554" max="12554" width="12.5703125" style="286" customWidth="1"/>
    <col min="12555" max="12555" width="12.28515625" style="286" customWidth="1"/>
    <col min="12556" max="12801" width="10.28515625" style="286"/>
    <col min="12802" max="12802" width="2.85546875" style="286" customWidth="1"/>
    <col min="12803" max="12803" width="49.7109375" style="286" customWidth="1"/>
    <col min="12804" max="12809" width="13.85546875" style="286" customWidth="1"/>
    <col min="12810" max="12810" width="12.5703125" style="286" customWidth="1"/>
    <col min="12811" max="12811" width="12.28515625" style="286" customWidth="1"/>
    <col min="12812" max="13057" width="10.28515625" style="286"/>
    <col min="13058" max="13058" width="2.85546875" style="286" customWidth="1"/>
    <col min="13059" max="13059" width="49.7109375" style="286" customWidth="1"/>
    <col min="13060" max="13065" width="13.85546875" style="286" customWidth="1"/>
    <col min="13066" max="13066" width="12.5703125" style="286" customWidth="1"/>
    <col min="13067" max="13067" width="12.28515625" style="286" customWidth="1"/>
    <col min="13068" max="13313" width="10.28515625" style="286"/>
    <col min="13314" max="13314" width="2.85546875" style="286" customWidth="1"/>
    <col min="13315" max="13315" width="49.7109375" style="286" customWidth="1"/>
    <col min="13316" max="13321" width="13.85546875" style="286" customWidth="1"/>
    <col min="13322" max="13322" width="12.5703125" style="286" customWidth="1"/>
    <col min="13323" max="13323" width="12.28515625" style="286" customWidth="1"/>
    <col min="13324" max="13569" width="10.28515625" style="286"/>
    <col min="13570" max="13570" width="2.85546875" style="286" customWidth="1"/>
    <col min="13571" max="13571" width="49.7109375" style="286" customWidth="1"/>
    <col min="13572" max="13577" width="13.85546875" style="286" customWidth="1"/>
    <col min="13578" max="13578" width="12.5703125" style="286" customWidth="1"/>
    <col min="13579" max="13579" width="12.28515625" style="286" customWidth="1"/>
    <col min="13580" max="13825" width="10.28515625" style="286"/>
    <col min="13826" max="13826" width="2.85546875" style="286" customWidth="1"/>
    <col min="13827" max="13827" width="49.7109375" style="286" customWidth="1"/>
    <col min="13828" max="13833" width="13.85546875" style="286" customWidth="1"/>
    <col min="13834" max="13834" width="12.5703125" style="286" customWidth="1"/>
    <col min="13835" max="13835" width="12.28515625" style="286" customWidth="1"/>
    <col min="13836" max="14081" width="10.28515625" style="286"/>
    <col min="14082" max="14082" width="2.85546875" style="286" customWidth="1"/>
    <col min="14083" max="14083" width="49.7109375" style="286" customWidth="1"/>
    <col min="14084" max="14089" width="13.85546875" style="286" customWidth="1"/>
    <col min="14090" max="14090" width="12.5703125" style="286" customWidth="1"/>
    <col min="14091" max="14091" width="12.28515625" style="286" customWidth="1"/>
    <col min="14092" max="14337" width="10.28515625" style="286"/>
    <col min="14338" max="14338" width="2.85546875" style="286" customWidth="1"/>
    <col min="14339" max="14339" width="49.7109375" style="286" customWidth="1"/>
    <col min="14340" max="14345" width="13.85546875" style="286" customWidth="1"/>
    <col min="14346" max="14346" width="12.5703125" style="286" customWidth="1"/>
    <col min="14347" max="14347" width="12.28515625" style="286" customWidth="1"/>
    <col min="14348" max="14593" width="10.28515625" style="286"/>
    <col min="14594" max="14594" width="2.85546875" style="286" customWidth="1"/>
    <col min="14595" max="14595" width="49.7109375" style="286" customWidth="1"/>
    <col min="14596" max="14601" width="13.85546875" style="286" customWidth="1"/>
    <col min="14602" max="14602" width="12.5703125" style="286" customWidth="1"/>
    <col min="14603" max="14603" width="12.28515625" style="286" customWidth="1"/>
    <col min="14604" max="14849" width="10.28515625" style="286"/>
    <col min="14850" max="14850" width="2.85546875" style="286" customWidth="1"/>
    <col min="14851" max="14851" width="49.7109375" style="286" customWidth="1"/>
    <col min="14852" max="14857" width="13.85546875" style="286" customWidth="1"/>
    <col min="14858" max="14858" width="12.5703125" style="286" customWidth="1"/>
    <col min="14859" max="14859" width="12.28515625" style="286" customWidth="1"/>
    <col min="14860" max="15105" width="10.28515625" style="286"/>
    <col min="15106" max="15106" width="2.85546875" style="286" customWidth="1"/>
    <col min="15107" max="15107" width="49.7109375" style="286" customWidth="1"/>
    <col min="15108" max="15113" width="13.85546875" style="286" customWidth="1"/>
    <col min="15114" max="15114" width="12.5703125" style="286" customWidth="1"/>
    <col min="15115" max="15115" width="12.28515625" style="286" customWidth="1"/>
    <col min="15116" max="15361" width="10.28515625" style="286"/>
    <col min="15362" max="15362" width="2.85546875" style="286" customWidth="1"/>
    <col min="15363" max="15363" width="49.7109375" style="286" customWidth="1"/>
    <col min="15364" max="15369" width="13.85546875" style="286" customWidth="1"/>
    <col min="15370" max="15370" width="12.5703125" style="286" customWidth="1"/>
    <col min="15371" max="15371" width="12.28515625" style="286" customWidth="1"/>
    <col min="15372" max="15617" width="10.28515625" style="286"/>
    <col min="15618" max="15618" width="2.85546875" style="286" customWidth="1"/>
    <col min="15619" max="15619" width="49.7109375" style="286" customWidth="1"/>
    <col min="15620" max="15625" width="13.85546875" style="286" customWidth="1"/>
    <col min="15626" max="15626" width="12.5703125" style="286" customWidth="1"/>
    <col min="15627" max="15627" width="12.28515625" style="286" customWidth="1"/>
    <col min="15628" max="15873" width="10.28515625" style="286"/>
    <col min="15874" max="15874" width="2.85546875" style="286" customWidth="1"/>
    <col min="15875" max="15875" width="49.7109375" style="286" customWidth="1"/>
    <col min="15876" max="15881" width="13.85546875" style="286" customWidth="1"/>
    <col min="15882" max="15882" width="12.5703125" style="286" customWidth="1"/>
    <col min="15883" max="15883" width="12.28515625" style="286" customWidth="1"/>
    <col min="15884" max="16129" width="10.28515625" style="286"/>
    <col min="16130" max="16130" width="2.85546875" style="286" customWidth="1"/>
    <col min="16131" max="16131" width="49.7109375" style="286" customWidth="1"/>
    <col min="16132" max="16137" width="13.85546875" style="286" customWidth="1"/>
    <col min="16138" max="16138" width="12.5703125" style="286" customWidth="1"/>
    <col min="16139" max="16139" width="12.28515625" style="286" customWidth="1"/>
    <col min="16140" max="16384" width="10.28515625" style="286"/>
  </cols>
  <sheetData>
    <row r="3" spans="2:14" ht="30.75" customHeight="1" x14ac:dyDescent="0.25">
      <c r="B3" s="1599" t="s">
        <v>802</v>
      </c>
      <c r="C3" s="1599"/>
      <c r="D3" s="1599"/>
      <c r="E3" s="1599"/>
      <c r="F3" s="1599"/>
      <c r="G3" s="1599"/>
      <c r="H3" s="1599"/>
      <c r="I3" s="1599"/>
      <c r="J3" s="1599"/>
      <c r="K3" s="1599"/>
      <c r="L3" s="1599"/>
      <c r="M3" s="989"/>
      <c r="N3" s="1" t="s">
        <v>2</v>
      </c>
    </row>
    <row r="4" spans="2:14" ht="45.75" customHeight="1" x14ac:dyDescent="0.25">
      <c r="B4" s="1604" t="s">
        <v>743</v>
      </c>
      <c r="C4" s="1604"/>
      <c r="D4" s="1604"/>
      <c r="E4" s="1604"/>
      <c r="F4" s="1604"/>
      <c r="G4" s="1604"/>
      <c r="H4" s="1604"/>
      <c r="I4" s="1604"/>
      <c r="J4" s="1604"/>
      <c r="K4" s="1604"/>
      <c r="L4" s="1604"/>
      <c r="M4" s="991"/>
    </row>
    <row r="5" spans="2:14" ht="22.5" customHeight="1" x14ac:dyDescent="0.25">
      <c r="B5" s="1644" t="s">
        <v>749</v>
      </c>
      <c r="C5" s="1644"/>
      <c r="D5" s="1644"/>
      <c r="E5" s="1644"/>
      <c r="F5" s="1644"/>
      <c r="G5" s="1644"/>
      <c r="H5" s="1644"/>
      <c r="I5" s="1644"/>
      <c r="J5" s="1644"/>
      <c r="K5" s="1644"/>
      <c r="L5" s="1644"/>
      <c r="M5" s="997"/>
    </row>
    <row r="6" spans="2:14" ht="22.5" customHeight="1" thickBot="1" x14ac:dyDescent="0.3">
      <c r="B6" s="1644" t="s">
        <v>768</v>
      </c>
      <c r="C6" s="1644"/>
      <c r="D6" s="1644"/>
      <c r="E6" s="1644"/>
      <c r="F6" s="1644"/>
      <c r="G6" s="1644"/>
      <c r="H6" s="1644"/>
      <c r="I6" s="1644"/>
      <c r="J6" s="1644"/>
      <c r="K6" s="1644"/>
      <c r="L6" s="1644"/>
      <c r="M6" s="997"/>
    </row>
    <row r="7" spans="2:14" ht="16.5" customHeight="1" x14ac:dyDescent="0.2">
      <c r="B7" s="455"/>
      <c r="C7" s="455"/>
      <c r="D7" s="458"/>
      <c r="E7" s="458"/>
      <c r="F7" s="455"/>
      <c r="G7" s="455"/>
      <c r="H7" s="459"/>
      <c r="I7" s="460"/>
      <c r="J7" s="461"/>
      <c r="K7" s="461"/>
      <c r="L7" s="461"/>
      <c r="M7" s="433"/>
    </row>
    <row r="8" spans="2:14" ht="14.25" customHeight="1" x14ac:dyDescent="0.2">
      <c r="B8" s="267"/>
      <c r="C8" s="267"/>
      <c r="D8" s="268" t="s">
        <v>366</v>
      </c>
      <c r="E8" s="268" t="s">
        <v>367</v>
      </c>
      <c r="F8" s="268" t="s">
        <v>368</v>
      </c>
      <c r="G8" s="268" t="s">
        <v>369</v>
      </c>
      <c r="H8" s="268" t="s">
        <v>388</v>
      </c>
      <c r="I8" s="268" t="s">
        <v>319</v>
      </c>
      <c r="J8" s="268" t="s">
        <v>320</v>
      </c>
      <c r="K8" s="268" t="s">
        <v>321</v>
      </c>
      <c r="L8" s="268" t="s">
        <v>322</v>
      </c>
      <c r="M8" s="268" t="s">
        <v>819</v>
      </c>
    </row>
    <row r="9" spans="2:14" ht="12.75" customHeight="1" x14ac:dyDescent="0.2">
      <c r="B9" s="267"/>
      <c r="C9" s="267"/>
      <c r="D9" s="269" t="s">
        <v>371</v>
      </c>
      <c r="E9" s="269" t="s">
        <v>372</v>
      </c>
      <c r="F9" s="269" t="s">
        <v>373</v>
      </c>
      <c r="G9" s="269" t="s">
        <v>389</v>
      </c>
      <c r="H9" s="269" t="s">
        <v>390</v>
      </c>
      <c r="I9" s="269" t="s">
        <v>330</v>
      </c>
      <c r="J9" s="269" t="s">
        <v>331</v>
      </c>
      <c r="K9" s="269" t="s">
        <v>332</v>
      </c>
      <c r="L9" s="269"/>
      <c r="M9" s="270"/>
    </row>
    <row r="10" spans="2:14" s="290" customFormat="1" ht="12.75" customHeight="1" x14ac:dyDescent="0.2">
      <c r="B10" s="288"/>
      <c r="C10" s="288"/>
      <c r="D10" s="289"/>
      <c r="E10" s="289"/>
      <c r="F10" s="289"/>
      <c r="G10" s="289"/>
      <c r="H10" s="289"/>
      <c r="I10" s="289"/>
      <c r="J10" s="289"/>
      <c r="K10" s="289"/>
      <c r="L10" s="289"/>
      <c r="M10" s="271"/>
    </row>
    <row r="11" spans="2:14" ht="21" customHeight="1" x14ac:dyDescent="0.25">
      <c r="B11" s="291" t="s">
        <v>376</v>
      </c>
      <c r="C11" s="291"/>
      <c r="D11" s="291"/>
      <c r="E11" s="291"/>
      <c r="F11" s="291"/>
      <c r="G11" s="291"/>
      <c r="H11" s="291"/>
      <c r="I11" s="291"/>
      <c r="J11" s="291"/>
      <c r="K11" s="291"/>
      <c r="L11" s="291"/>
      <c r="M11" s="540"/>
    </row>
    <row r="12" spans="2:14" ht="6.75" customHeight="1" x14ac:dyDescent="0.25">
      <c r="B12" s="237"/>
      <c r="C12" s="271"/>
      <c r="D12" s="271"/>
      <c r="E12" s="271"/>
      <c r="F12" s="271"/>
      <c r="G12" s="271"/>
      <c r="H12" s="272"/>
      <c r="I12" s="292"/>
      <c r="J12" s="293"/>
      <c r="K12" s="293"/>
      <c r="L12" s="293"/>
      <c r="M12" s="274"/>
    </row>
    <row r="13" spans="2:14" x14ac:dyDescent="0.25">
      <c r="B13" s="294" t="s">
        <v>391</v>
      </c>
      <c r="C13" s="294"/>
      <c r="D13" s="276"/>
      <c r="E13" s="276"/>
      <c r="F13" s="276"/>
      <c r="G13" s="276"/>
      <c r="H13" s="295"/>
      <c r="I13" s="296"/>
      <c r="J13" s="297"/>
      <c r="K13" s="297"/>
      <c r="L13" s="297"/>
      <c r="M13" s="297"/>
    </row>
    <row r="14" spans="2:14" ht="20.100000000000001" customHeight="1" x14ac:dyDescent="0.2">
      <c r="B14" s="135" t="s">
        <v>293</v>
      </c>
      <c r="C14" s="273" t="s">
        <v>378</v>
      </c>
      <c r="D14" s="148">
        <v>20800.330000000002</v>
      </c>
      <c r="E14" s="148">
        <v>21241.3</v>
      </c>
      <c r="F14" s="148">
        <v>22821.65</v>
      </c>
      <c r="G14" s="148">
        <v>24850.49</v>
      </c>
      <c r="H14" s="148">
        <v>25481.69</v>
      </c>
      <c r="I14" s="148">
        <v>26483.119999999999</v>
      </c>
      <c r="J14" s="148">
        <v>27047.21</v>
      </c>
      <c r="K14" s="148">
        <v>27688.23</v>
      </c>
      <c r="L14" s="148">
        <v>29269.23</v>
      </c>
      <c r="M14" s="148">
        <v>30422.44</v>
      </c>
    </row>
    <row r="15" spans="2:14" ht="20.100000000000001" customHeight="1" x14ac:dyDescent="0.2">
      <c r="B15" s="135" t="s">
        <v>295</v>
      </c>
      <c r="C15" s="273" t="s">
        <v>379</v>
      </c>
      <c r="D15" s="148">
        <v>16945.03</v>
      </c>
      <c r="E15" s="148">
        <v>17304.259999999998</v>
      </c>
      <c r="F15" s="148">
        <v>18591.7</v>
      </c>
      <c r="G15" s="148">
        <v>20244.5</v>
      </c>
      <c r="H15" s="148">
        <v>20758.71</v>
      </c>
      <c r="I15" s="148">
        <v>21574.53</v>
      </c>
      <c r="J15" s="148">
        <v>22034.07</v>
      </c>
      <c r="K15" s="148">
        <v>22556.28</v>
      </c>
      <c r="L15" s="148">
        <v>23844.240000000002</v>
      </c>
      <c r="M15" s="148">
        <v>24783.7</v>
      </c>
    </row>
    <row r="16" spans="2:14" ht="20.100000000000001" customHeight="1" x14ac:dyDescent="0.2">
      <c r="B16" s="135" t="s">
        <v>297</v>
      </c>
      <c r="C16" s="113" t="s">
        <v>302</v>
      </c>
      <c r="D16" s="148">
        <v>12480.17</v>
      </c>
      <c r="E16" s="148">
        <v>12744.75</v>
      </c>
      <c r="F16" s="148">
        <v>13692.96</v>
      </c>
      <c r="G16" s="148">
        <v>14910.26</v>
      </c>
      <c r="H16" s="148">
        <v>15288.98</v>
      </c>
      <c r="I16" s="148">
        <v>15889.84</v>
      </c>
      <c r="J16" s="148">
        <v>16228.29</v>
      </c>
      <c r="K16" s="148">
        <v>16612.900000000001</v>
      </c>
      <c r="L16" s="148">
        <v>17561.5</v>
      </c>
      <c r="M16" s="148">
        <v>18253.419999999998</v>
      </c>
    </row>
    <row r="17" spans="2:14" ht="20.100000000000001" customHeight="1" x14ac:dyDescent="0.2">
      <c r="B17" s="135" t="s">
        <v>299</v>
      </c>
      <c r="C17" s="113" t="s">
        <v>303</v>
      </c>
      <c r="D17" s="148">
        <v>10167.01</v>
      </c>
      <c r="E17" s="148">
        <v>10382.549999999999</v>
      </c>
      <c r="F17" s="148">
        <v>11155.01</v>
      </c>
      <c r="G17" s="148">
        <v>12146.69</v>
      </c>
      <c r="H17" s="148">
        <v>12455.22</v>
      </c>
      <c r="I17" s="148">
        <v>12944.71</v>
      </c>
      <c r="J17" s="148">
        <v>13220.43</v>
      </c>
      <c r="K17" s="148">
        <v>13533.75</v>
      </c>
      <c r="L17" s="148">
        <v>14306.53</v>
      </c>
      <c r="M17" s="148">
        <v>14870.21</v>
      </c>
    </row>
    <row r="18" spans="2:14" ht="20.25" x14ac:dyDescent="0.25">
      <c r="B18" s="535" t="s">
        <v>381</v>
      </c>
      <c r="C18" s="294"/>
      <c r="D18" s="276"/>
      <c r="E18" s="276"/>
      <c r="F18" s="276"/>
      <c r="G18" s="276"/>
      <c r="H18" s="295"/>
      <c r="I18" s="296"/>
      <c r="J18" s="297"/>
      <c r="K18" s="297"/>
      <c r="L18" s="297"/>
      <c r="M18" s="297"/>
      <c r="N18" s="298"/>
    </row>
    <row r="19" spans="2:14" ht="20.100000000000001" customHeight="1" x14ac:dyDescent="0.2">
      <c r="B19" s="135" t="s">
        <v>293</v>
      </c>
      <c r="C19" s="273" t="s">
        <v>382</v>
      </c>
      <c r="D19" s="148">
        <v>10400.16</v>
      </c>
      <c r="E19" s="148">
        <v>10620.64</v>
      </c>
      <c r="F19" s="148">
        <v>11410.82</v>
      </c>
      <c r="G19" s="148">
        <v>12425.24</v>
      </c>
      <c r="H19" s="148">
        <v>12740.84</v>
      </c>
      <c r="I19" s="148">
        <v>13241.56</v>
      </c>
      <c r="J19" s="299">
        <v>13523.61</v>
      </c>
      <c r="K19" s="299">
        <v>13844.12</v>
      </c>
      <c r="L19" s="299">
        <v>14634.62</v>
      </c>
      <c r="M19" s="299">
        <v>15211.22</v>
      </c>
    </row>
    <row r="20" spans="2:14" ht="20.100000000000001" customHeight="1" x14ac:dyDescent="0.2">
      <c r="B20" s="135" t="s">
        <v>295</v>
      </c>
      <c r="C20" s="273" t="s">
        <v>383</v>
      </c>
      <c r="D20" s="148">
        <v>8472.52</v>
      </c>
      <c r="E20" s="148">
        <v>8652.14</v>
      </c>
      <c r="F20" s="148">
        <v>9295.86</v>
      </c>
      <c r="G20" s="148">
        <v>10122.26</v>
      </c>
      <c r="H20" s="148">
        <v>10379.370000000001</v>
      </c>
      <c r="I20" s="148">
        <v>10787.28</v>
      </c>
      <c r="J20" s="299">
        <v>11017.05</v>
      </c>
      <c r="K20" s="299">
        <v>11278.15</v>
      </c>
      <c r="L20" s="299">
        <v>11922.13</v>
      </c>
      <c r="M20" s="299">
        <v>12391.86</v>
      </c>
    </row>
    <row r="21" spans="2:14" ht="22.5" customHeight="1" x14ac:dyDescent="0.25">
      <c r="B21" s="291" t="s">
        <v>392</v>
      </c>
      <c r="C21" s="291"/>
      <c r="D21" s="291"/>
      <c r="E21" s="291"/>
      <c r="F21" s="291"/>
      <c r="G21" s="291"/>
      <c r="H21" s="291"/>
      <c r="I21" s="291"/>
      <c r="J21" s="291"/>
      <c r="K21" s="291"/>
      <c r="L21" s="291"/>
      <c r="M21" s="291"/>
    </row>
    <row r="22" spans="2:14" ht="6" customHeight="1" x14ac:dyDescent="0.25">
      <c r="B22" s="237"/>
      <c r="C22" s="271"/>
      <c r="D22" s="272"/>
      <c r="E22" s="272"/>
      <c r="F22" s="272"/>
      <c r="G22" s="272"/>
      <c r="H22" s="272"/>
      <c r="I22" s="272"/>
      <c r="J22" s="293"/>
      <c r="K22" s="293"/>
      <c r="L22" s="293"/>
      <c r="M22" s="293"/>
    </row>
    <row r="23" spans="2:14" x14ac:dyDescent="0.25">
      <c r="B23" s="537" t="s">
        <v>756</v>
      </c>
      <c r="C23" s="536"/>
      <c r="D23" s="276"/>
      <c r="E23" s="276"/>
      <c r="F23" s="276"/>
      <c r="G23" s="276"/>
      <c r="H23" s="295"/>
      <c r="I23" s="296"/>
      <c r="J23" s="297"/>
      <c r="K23" s="297"/>
      <c r="L23" s="297"/>
      <c r="M23" s="297"/>
      <c r="N23" s="300"/>
    </row>
    <row r="24" spans="2:14" ht="20.100000000000001" customHeight="1" x14ac:dyDescent="0.2">
      <c r="B24" s="135" t="s">
        <v>293</v>
      </c>
      <c r="C24" s="273" t="s">
        <v>378</v>
      </c>
      <c r="D24" s="148">
        <v>14938.29</v>
      </c>
      <c r="E24" s="148">
        <v>15254.98</v>
      </c>
      <c r="F24" s="148">
        <v>16389.95</v>
      </c>
      <c r="G24" s="148">
        <v>17847.02</v>
      </c>
      <c r="H24" s="148">
        <v>18300.330000000002</v>
      </c>
      <c r="I24" s="148">
        <v>19019.53</v>
      </c>
      <c r="J24" s="148">
        <v>19424.650000000001</v>
      </c>
      <c r="K24" s="148">
        <v>19885.009999999998</v>
      </c>
      <c r="L24" s="148">
        <v>21020.44</v>
      </c>
      <c r="M24" s="148">
        <v>21848.65</v>
      </c>
    </row>
    <row r="25" spans="2:14" ht="20.100000000000001" customHeight="1" x14ac:dyDescent="0.2">
      <c r="B25" s="135" t="s">
        <v>295</v>
      </c>
      <c r="C25" s="273" t="s">
        <v>379</v>
      </c>
      <c r="D25" s="148">
        <v>11576.35</v>
      </c>
      <c r="E25" s="148">
        <v>11821.77</v>
      </c>
      <c r="F25" s="148">
        <v>12701.31</v>
      </c>
      <c r="G25" s="148">
        <v>13830.46</v>
      </c>
      <c r="H25" s="148">
        <v>14181.75</v>
      </c>
      <c r="I25" s="148">
        <v>14739.09</v>
      </c>
      <c r="J25" s="148">
        <v>15053.03</v>
      </c>
      <c r="K25" s="148">
        <v>15409.79</v>
      </c>
      <c r="L25" s="148">
        <v>16289.69</v>
      </c>
      <c r="M25" s="148">
        <v>16931.5</v>
      </c>
    </row>
    <row r="26" spans="2:14" ht="20.100000000000001" customHeight="1" x14ac:dyDescent="0.2">
      <c r="B26" s="135" t="s">
        <v>297</v>
      </c>
      <c r="C26" s="113" t="s">
        <v>302</v>
      </c>
      <c r="D26" s="148">
        <v>3457.03</v>
      </c>
      <c r="E26" s="148">
        <v>3530.32</v>
      </c>
      <c r="F26" s="148">
        <v>3792.98</v>
      </c>
      <c r="G26" s="148">
        <v>4130.18</v>
      </c>
      <c r="H26" s="148">
        <v>4235.09</v>
      </c>
      <c r="I26" s="148">
        <v>4401.53</v>
      </c>
      <c r="J26" s="148">
        <v>4495.28</v>
      </c>
      <c r="K26" s="148">
        <v>4601.82</v>
      </c>
      <c r="L26" s="148">
        <v>4864.58</v>
      </c>
      <c r="M26" s="148">
        <v>5056.24</v>
      </c>
    </row>
    <row r="27" spans="2:14" ht="20.100000000000001" customHeight="1" x14ac:dyDescent="0.2">
      <c r="B27" s="135" t="s">
        <v>299</v>
      </c>
      <c r="C27" s="113" t="s">
        <v>303</v>
      </c>
      <c r="D27" s="148">
        <v>1439.8</v>
      </c>
      <c r="E27" s="148">
        <v>1470.32</v>
      </c>
      <c r="F27" s="148">
        <v>1579.71</v>
      </c>
      <c r="G27" s="148">
        <v>1720.15</v>
      </c>
      <c r="H27" s="148">
        <v>1763.84</v>
      </c>
      <c r="I27" s="148">
        <v>1833.16</v>
      </c>
      <c r="J27" s="148">
        <v>1872.21</v>
      </c>
      <c r="K27" s="148">
        <v>1916.58</v>
      </c>
      <c r="L27" s="148">
        <v>2026.02</v>
      </c>
      <c r="M27" s="148">
        <v>2105.85</v>
      </c>
    </row>
    <row r="28" spans="2:14" x14ac:dyDescent="0.25">
      <c r="B28" s="275" t="s">
        <v>393</v>
      </c>
      <c r="C28" s="294"/>
      <c r="D28" s="276"/>
      <c r="E28" s="276"/>
      <c r="F28" s="276"/>
      <c r="G28" s="276"/>
      <c r="H28" s="295"/>
      <c r="I28" s="296"/>
      <c r="J28" s="297"/>
      <c r="K28" s="297"/>
      <c r="L28" s="297"/>
      <c r="M28" s="297"/>
    </row>
    <row r="29" spans="2:14" ht="20.100000000000001" customHeight="1" x14ac:dyDescent="0.2">
      <c r="B29" s="135" t="s">
        <v>293</v>
      </c>
      <c r="C29" s="273" t="s">
        <v>382</v>
      </c>
      <c r="D29" s="148">
        <v>14503.93</v>
      </c>
      <c r="E29" s="148">
        <v>14811.41</v>
      </c>
      <c r="F29" s="148">
        <v>15913.38</v>
      </c>
      <c r="G29" s="148">
        <v>17328.080000000002</v>
      </c>
      <c r="H29" s="148">
        <v>17768.21</v>
      </c>
      <c r="I29" s="148">
        <v>18466.5</v>
      </c>
      <c r="J29" s="148">
        <v>18859.84</v>
      </c>
      <c r="K29" s="148">
        <v>19306.82</v>
      </c>
      <c r="L29" s="148">
        <v>20409.240000000002</v>
      </c>
      <c r="M29" s="148">
        <v>21213.360000000001</v>
      </c>
    </row>
    <row r="30" spans="2:14" ht="20.100000000000001" customHeight="1" x14ac:dyDescent="0.2">
      <c r="B30" s="135" t="s">
        <v>295</v>
      </c>
      <c r="C30" s="273" t="s">
        <v>383</v>
      </c>
      <c r="D30" s="148">
        <v>11960.7</v>
      </c>
      <c r="E30" s="148">
        <v>12214.27</v>
      </c>
      <c r="F30" s="148">
        <v>13123.01</v>
      </c>
      <c r="G30" s="148">
        <v>14289.65</v>
      </c>
      <c r="H30" s="148">
        <v>14652.61</v>
      </c>
      <c r="I30" s="148">
        <v>15228.46</v>
      </c>
      <c r="J30" s="148">
        <v>15552.83</v>
      </c>
      <c r="K30" s="148">
        <v>15921.43</v>
      </c>
      <c r="L30" s="148">
        <v>16830.54</v>
      </c>
      <c r="M30" s="148">
        <v>17493.66</v>
      </c>
    </row>
    <row r="31" spans="2:14" ht="6.75" customHeight="1" x14ac:dyDescent="0.25">
      <c r="B31" s="301"/>
      <c r="C31" s="243"/>
      <c r="D31" s="248"/>
      <c r="E31" s="248"/>
      <c r="F31" s="302"/>
      <c r="G31" s="271"/>
      <c r="H31" s="272"/>
      <c r="I31" s="292"/>
      <c r="J31" s="293"/>
      <c r="K31" s="293"/>
      <c r="L31" s="293"/>
      <c r="M31" s="272"/>
    </row>
    <row r="32" spans="2:14" x14ac:dyDescent="0.2">
      <c r="B32" s="256"/>
      <c r="C32" s="135"/>
      <c r="D32" s="135"/>
      <c r="E32" s="257"/>
      <c r="F32" s="237"/>
      <c r="G32" s="237"/>
      <c r="H32" s="258"/>
      <c r="M32" s="286"/>
    </row>
    <row r="33" spans="2:13" x14ac:dyDescent="0.25">
      <c r="B33" s="238"/>
      <c r="C33" s="261"/>
      <c r="D33" s="259"/>
      <c r="E33" s="237"/>
      <c r="F33" s="259"/>
      <c r="G33" s="258"/>
      <c r="H33" s="258"/>
      <c r="I33" s="303"/>
      <c r="M33" s="286"/>
    </row>
    <row r="34" spans="2:13" x14ac:dyDescent="0.25">
      <c r="B34" s="237"/>
      <c r="C34" s="237"/>
      <c r="D34" s="259"/>
      <c r="E34" s="237"/>
      <c r="F34" s="259"/>
      <c r="G34" s="258"/>
      <c r="H34" s="258"/>
      <c r="I34" s="303"/>
      <c r="M34" s="286"/>
    </row>
    <row r="35" spans="2:13" x14ac:dyDescent="0.25">
      <c r="B35" s="237"/>
      <c r="C35" s="237"/>
      <c r="D35" s="237"/>
      <c r="E35" s="237"/>
      <c r="F35" s="237"/>
      <c r="G35" s="237"/>
      <c r="H35" s="258"/>
      <c r="M35" s="286"/>
    </row>
    <row r="36" spans="2:13" x14ac:dyDescent="0.25">
      <c r="B36" s="237"/>
      <c r="C36" s="237"/>
      <c r="D36" s="237"/>
      <c r="E36" s="237"/>
      <c r="F36" s="237"/>
      <c r="G36" s="237"/>
      <c r="H36" s="258"/>
      <c r="M36" s="286"/>
    </row>
    <row r="37" spans="2:13" x14ac:dyDescent="0.25">
      <c r="M37" s="286"/>
    </row>
    <row r="38" spans="2:13" x14ac:dyDescent="0.25">
      <c r="M38" s="286"/>
    </row>
    <row r="39" spans="2:13" x14ac:dyDescent="0.25">
      <c r="M39" s="286"/>
    </row>
    <row r="40" spans="2:13" x14ac:dyDescent="0.25">
      <c r="M40" s="286"/>
    </row>
    <row r="41" spans="2:13" x14ac:dyDescent="0.25">
      <c r="M41" s="286"/>
    </row>
    <row r="42" spans="2:13" x14ac:dyDescent="0.25">
      <c r="M42" s="286"/>
    </row>
    <row r="43" spans="2:13" x14ac:dyDescent="0.25">
      <c r="M43" s="286"/>
    </row>
    <row r="44" spans="2:13" x14ac:dyDescent="0.25">
      <c r="M44" s="286"/>
    </row>
    <row r="45" spans="2:13" x14ac:dyDescent="0.25">
      <c r="M45" s="286"/>
    </row>
    <row r="46" spans="2:13" x14ac:dyDescent="0.25">
      <c r="M46" s="286"/>
    </row>
    <row r="70" spans="4:9" x14ac:dyDescent="0.2">
      <c r="D70" s="304"/>
      <c r="E70" s="304"/>
      <c r="F70" s="304"/>
      <c r="G70" s="304"/>
      <c r="I70" s="303"/>
    </row>
    <row r="71" spans="4:9" x14ac:dyDescent="0.2">
      <c r="D71" s="304"/>
      <c r="E71" s="304"/>
      <c r="F71" s="304"/>
      <c r="G71" s="304"/>
      <c r="I71" s="303"/>
    </row>
    <row r="72" spans="4:9" x14ac:dyDescent="0.2">
      <c r="D72" s="304"/>
      <c r="E72" s="304"/>
      <c r="F72" s="304"/>
      <c r="G72" s="304"/>
    </row>
    <row r="73" spans="4:9" x14ac:dyDescent="0.2">
      <c r="D73" s="304"/>
      <c r="E73" s="304"/>
      <c r="F73" s="304"/>
      <c r="G73" s="304"/>
    </row>
    <row r="74" spans="4:9" x14ac:dyDescent="0.2">
      <c r="D74" s="304"/>
      <c r="E74" s="304"/>
      <c r="G74" s="304"/>
    </row>
    <row r="75" spans="4:9" x14ac:dyDescent="0.2">
      <c r="D75" s="304"/>
      <c r="E75" s="304"/>
      <c r="G75" s="304"/>
    </row>
    <row r="76" spans="4:9" x14ac:dyDescent="0.2">
      <c r="D76" s="304"/>
      <c r="E76" s="304"/>
    </row>
    <row r="77" spans="4:9" x14ac:dyDescent="0.2">
      <c r="D77" s="304"/>
      <c r="E77" s="304"/>
    </row>
    <row r="78" spans="4:9" x14ac:dyDescent="0.2">
      <c r="D78" s="304"/>
      <c r="E78" s="304"/>
    </row>
    <row r="79" spans="4:9" x14ac:dyDescent="0.2">
      <c r="D79" s="304"/>
      <c r="E79" s="304"/>
    </row>
    <row r="80" spans="4:9" x14ac:dyDescent="0.2">
      <c r="D80" s="304"/>
      <c r="E80" s="304"/>
    </row>
    <row r="81" spans="4:5" x14ac:dyDescent="0.2">
      <c r="D81" s="304"/>
      <c r="E81" s="304"/>
    </row>
    <row r="82" spans="4:5" x14ac:dyDescent="0.2">
      <c r="D82" s="304"/>
      <c r="E82" s="304"/>
    </row>
  </sheetData>
  <mergeCells count="4">
    <mergeCell ref="B3:L3"/>
    <mergeCell ref="B4:L4"/>
    <mergeCell ref="B5:L5"/>
    <mergeCell ref="B6:L6"/>
  </mergeCells>
  <hyperlinks>
    <hyperlink ref="N3" location="'Indice Total '!A61" display="Volver"/>
  </hyperlinks>
  <pageMargins left="0.70866141732283472" right="0.70866141732283472" top="0.74803149606299213" bottom="0.74803149606299213" header="0.31496062992125984" footer="0.31496062992125984"/>
  <pageSetup scale="77"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20"/>
  <sheetViews>
    <sheetView showGridLines="0" zoomScaleNormal="100" workbookViewId="0"/>
  </sheetViews>
  <sheetFormatPr baseColWidth="10" defaultRowHeight="12.75" x14ac:dyDescent="0.2"/>
  <cols>
    <col min="1" max="1" width="23.5703125" style="22" customWidth="1"/>
    <col min="2" max="2" width="3.7109375" style="22" customWidth="1"/>
    <col min="3" max="3" width="57.5703125" style="22" bestFit="1" customWidth="1"/>
    <col min="4" max="10" width="11.42578125" style="22"/>
    <col min="11" max="11" width="12.28515625" style="22" customWidth="1"/>
    <col min="12" max="16384" width="11.42578125" style="22"/>
  </cols>
  <sheetData>
    <row r="3" spans="2:14" ht="26.25" customHeight="1" x14ac:dyDescent="0.25">
      <c r="B3" s="1599" t="s">
        <v>858</v>
      </c>
      <c r="C3" s="1599"/>
      <c r="D3" s="1599"/>
      <c r="E3" s="1599"/>
      <c r="F3" s="1599"/>
      <c r="G3" s="1599"/>
      <c r="H3" s="1599"/>
      <c r="I3" s="1599"/>
      <c r="J3" s="1599"/>
      <c r="K3" s="1599"/>
      <c r="L3" s="1599"/>
      <c r="M3" s="1599"/>
      <c r="N3" s="1" t="s">
        <v>2</v>
      </c>
    </row>
    <row r="4" spans="2:14" ht="45.75" customHeight="1" x14ac:dyDescent="0.25">
      <c r="B4" s="1713" t="s">
        <v>744</v>
      </c>
      <c r="C4" s="1713"/>
      <c r="D4" s="1713"/>
      <c r="E4" s="1713"/>
      <c r="F4" s="1713"/>
      <c r="G4" s="1713"/>
      <c r="H4" s="1713"/>
      <c r="I4" s="1713"/>
      <c r="J4" s="1713"/>
      <c r="K4" s="1713"/>
      <c r="L4" s="1713"/>
      <c r="M4" s="1713"/>
    </row>
    <row r="5" spans="2:14" ht="22.5" customHeight="1" x14ac:dyDescent="0.25">
      <c r="B5" s="1713" t="s">
        <v>749</v>
      </c>
      <c r="C5" s="1713"/>
      <c r="D5" s="1713"/>
      <c r="E5" s="1713"/>
      <c r="F5" s="1713"/>
      <c r="G5" s="1713"/>
      <c r="H5" s="1713"/>
      <c r="I5" s="1713"/>
      <c r="J5" s="1713"/>
      <c r="K5" s="1713"/>
      <c r="L5" s="1713"/>
      <c r="M5" s="1713"/>
    </row>
    <row r="6" spans="2:14" ht="26.25" customHeight="1" thickBot="1" x14ac:dyDescent="0.3">
      <c r="B6" s="1713" t="s">
        <v>769</v>
      </c>
      <c r="C6" s="1713"/>
      <c r="D6" s="1713"/>
      <c r="E6" s="1713"/>
      <c r="F6" s="1713"/>
      <c r="G6" s="1713"/>
      <c r="H6" s="1713"/>
      <c r="I6" s="1713"/>
      <c r="J6" s="1713"/>
      <c r="K6" s="1713"/>
      <c r="L6" s="1713"/>
      <c r="M6" s="1713"/>
    </row>
    <row r="7" spans="2:14" ht="15" x14ac:dyDescent="0.2">
      <c r="B7" s="455"/>
      <c r="C7" s="462"/>
      <c r="D7" s="462"/>
      <c r="E7" s="462"/>
      <c r="F7" s="463" t="s">
        <v>394</v>
      </c>
      <c r="G7" s="458"/>
      <c r="H7" s="455"/>
      <c r="I7" s="455"/>
      <c r="J7" s="459"/>
      <c r="K7" s="442"/>
      <c r="L7" s="442"/>
      <c r="M7" s="433"/>
    </row>
    <row r="8" spans="2:14" ht="15.75" x14ac:dyDescent="0.2">
      <c r="B8" s="267"/>
      <c r="C8" s="267"/>
      <c r="D8" s="268" t="s">
        <v>366</v>
      </c>
      <c r="E8" s="268" t="s">
        <v>367</v>
      </c>
      <c r="F8" s="268" t="s">
        <v>368</v>
      </c>
      <c r="G8" s="268" t="s">
        <v>369</v>
      </c>
      <c r="H8" s="268" t="s">
        <v>388</v>
      </c>
      <c r="I8" s="268" t="s">
        <v>395</v>
      </c>
      <c r="J8" s="268" t="s">
        <v>396</v>
      </c>
      <c r="K8" s="268" t="s">
        <v>397</v>
      </c>
      <c r="L8" s="268" t="s">
        <v>398</v>
      </c>
      <c r="M8" s="268" t="s">
        <v>819</v>
      </c>
    </row>
    <row r="9" spans="2:14" ht="15.75" x14ac:dyDescent="0.2">
      <c r="B9" s="267"/>
      <c r="C9" s="267"/>
      <c r="D9" s="269" t="s">
        <v>371</v>
      </c>
      <c r="E9" s="269" t="s">
        <v>372</v>
      </c>
      <c r="F9" s="269" t="s">
        <v>373</v>
      </c>
      <c r="G9" s="269" t="s">
        <v>374</v>
      </c>
      <c r="H9" s="269" t="s">
        <v>375</v>
      </c>
      <c r="I9" s="269" t="s">
        <v>399</v>
      </c>
      <c r="J9" s="269" t="s">
        <v>400</v>
      </c>
      <c r="K9" s="269" t="s">
        <v>401</v>
      </c>
      <c r="L9" s="269"/>
      <c r="M9" s="269"/>
    </row>
    <row r="10" spans="2:14" s="164" customFormat="1" ht="15.75" x14ac:dyDescent="0.2">
      <c r="B10" s="288"/>
      <c r="C10" s="288"/>
      <c r="D10" s="289"/>
      <c r="E10" s="289"/>
      <c r="F10" s="289"/>
      <c r="G10" s="289"/>
      <c r="H10" s="289"/>
      <c r="I10" s="289"/>
      <c r="J10" s="289"/>
      <c r="K10" s="289"/>
      <c r="L10" s="289"/>
      <c r="M10" s="289"/>
    </row>
    <row r="11" spans="2:14" s="164" customFormat="1" ht="15.75" x14ac:dyDescent="0.2">
      <c r="B11" s="1764" t="s">
        <v>402</v>
      </c>
      <c r="C11" s="1764"/>
      <c r="D11" s="1764"/>
      <c r="E11" s="1764"/>
      <c r="F11" s="1764"/>
      <c r="G11" s="1764"/>
      <c r="H11" s="1764"/>
      <c r="I11" s="1764"/>
      <c r="J11" s="1764"/>
      <c r="K11" s="1764"/>
      <c r="L11" s="1764"/>
      <c r="M11" s="1764"/>
    </row>
    <row r="12" spans="2:14" ht="15" x14ac:dyDescent="0.2">
      <c r="B12" s="271"/>
      <c r="C12" s="271"/>
      <c r="D12" s="271"/>
      <c r="E12" s="271"/>
      <c r="F12" s="271"/>
      <c r="G12" s="271"/>
      <c r="H12" s="271"/>
      <c r="I12" s="271"/>
      <c r="J12" s="272"/>
      <c r="K12" s="273"/>
      <c r="L12" s="273"/>
      <c r="M12" s="273"/>
    </row>
    <row r="13" spans="2:14" ht="15.75" x14ac:dyDescent="0.2">
      <c r="B13" s="275" t="s">
        <v>391</v>
      </c>
      <c r="C13" s="294"/>
      <c r="D13" s="294"/>
      <c r="E13" s="276"/>
      <c r="F13" s="276"/>
      <c r="G13" s="276"/>
      <c r="H13" s="276"/>
      <c r="I13" s="276"/>
      <c r="J13" s="295"/>
      <c r="K13" s="278"/>
      <c r="L13" s="278"/>
      <c r="M13" s="278"/>
    </row>
    <row r="14" spans="2:14" ht="14.25" x14ac:dyDescent="0.2">
      <c r="B14" s="113" t="s">
        <v>293</v>
      </c>
      <c r="C14" s="113" t="s">
        <v>378</v>
      </c>
      <c r="D14" s="264">
        <v>6432.86</v>
      </c>
      <c r="E14" s="264">
        <v>6569.22</v>
      </c>
      <c r="F14" s="264">
        <v>7057.98</v>
      </c>
      <c r="G14" s="264">
        <v>7685.43</v>
      </c>
      <c r="H14" s="264">
        <v>7880.64</v>
      </c>
      <c r="I14" s="264">
        <v>8190.35</v>
      </c>
      <c r="J14" s="264">
        <v>8364.7999999999993</v>
      </c>
      <c r="K14" s="264">
        <v>8563.0499999999993</v>
      </c>
      <c r="L14" s="264">
        <v>9052</v>
      </c>
      <c r="M14" s="264">
        <v>9408.65</v>
      </c>
    </row>
    <row r="15" spans="2:14" ht="14.25" x14ac:dyDescent="0.2">
      <c r="B15" s="113" t="s">
        <v>295</v>
      </c>
      <c r="C15" s="113" t="s">
        <v>379</v>
      </c>
      <c r="D15" s="264">
        <v>5467.92</v>
      </c>
      <c r="E15" s="264">
        <v>5583.84</v>
      </c>
      <c r="F15" s="264">
        <v>5999.28</v>
      </c>
      <c r="G15" s="264">
        <v>6532.62</v>
      </c>
      <c r="H15" s="264">
        <v>6698.55</v>
      </c>
      <c r="I15" s="264">
        <v>6961.8</v>
      </c>
      <c r="J15" s="264">
        <v>7110.09</v>
      </c>
      <c r="K15" s="264">
        <v>7278.6</v>
      </c>
      <c r="L15" s="264">
        <v>7694.21</v>
      </c>
      <c r="M15" s="264">
        <v>7997.36</v>
      </c>
    </row>
    <row r="16" spans="2:14" ht="14.25" x14ac:dyDescent="0.2">
      <c r="B16" s="113" t="s">
        <v>297</v>
      </c>
      <c r="C16" s="113" t="s">
        <v>302</v>
      </c>
      <c r="D16" s="264">
        <v>3859.76</v>
      </c>
      <c r="E16" s="264">
        <v>3941.57</v>
      </c>
      <c r="F16" s="264">
        <v>4234.82</v>
      </c>
      <c r="G16" s="264">
        <v>4611.3</v>
      </c>
      <c r="H16" s="264">
        <v>4728.43</v>
      </c>
      <c r="I16" s="264">
        <v>4914.26</v>
      </c>
      <c r="J16" s="264">
        <v>5018.93</v>
      </c>
      <c r="K16" s="264">
        <v>5137.88</v>
      </c>
      <c r="L16" s="264">
        <v>5431.25</v>
      </c>
      <c r="M16" s="264">
        <v>5645.24</v>
      </c>
    </row>
    <row r="17" spans="2:13" ht="14.25" x14ac:dyDescent="0.2">
      <c r="B17" s="113" t="s">
        <v>299</v>
      </c>
      <c r="C17" s="113" t="s">
        <v>303</v>
      </c>
      <c r="D17" s="264">
        <v>3280.76</v>
      </c>
      <c r="E17" s="264">
        <v>3350.3</v>
      </c>
      <c r="F17" s="264">
        <v>3599.56</v>
      </c>
      <c r="G17" s="264">
        <v>3919.56</v>
      </c>
      <c r="H17" s="264">
        <v>4019.12</v>
      </c>
      <c r="I17" s="264">
        <v>4177.07</v>
      </c>
      <c r="J17" s="264">
        <v>4266.04</v>
      </c>
      <c r="K17" s="264">
        <v>4367.1499999999996</v>
      </c>
      <c r="L17" s="264">
        <v>4616.51</v>
      </c>
      <c r="M17" s="264">
        <v>4798.3999999999996</v>
      </c>
    </row>
    <row r="18" spans="2:13" ht="15.75" x14ac:dyDescent="0.25">
      <c r="B18" s="538" t="s">
        <v>381</v>
      </c>
      <c r="C18" s="305"/>
      <c r="D18" s="306"/>
      <c r="E18" s="306"/>
      <c r="F18" s="306"/>
      <c r="G18" s="306"/>
      <c r="H18" s="306"/>
      <c r="I18" s="306"/>
      <c r="J18" s="306"/>
      <c r="K18" s="306"/>
      <c r="L18" s="306"/>
      <c r="M18" s="306"/>
    </row>
    <row r="19" spans="2:13" ht="14.25" x14ac:dyDescent="0.2">
      <c r="B19" s="113" t="s">
        <v>293</v>
      </c>
      <c r="C19" s="113" t="s">
        <v>382</v>
      </c>
      <c r="D19" s="264">
        <v>54463.28</v>
      </c>
      <c r="E19" s="264">
        <v>55617.9</v>
      </c>
      <c r="F19" s="264">
        <v>59755.87</v>
      </c>
      <c r="G19" s="264">
        <v>65068.17</v>
      </c>
      <c r="H19" s="264">
        <v>66720.899999999994</v>
      </c>
      <c r="I19" s="264">
        <v>69343.03</v>
      </c>
      <c r="J19" s="264">
        <v>70820.039999999994</v>
      </c>
      <c r="K19" s="264">
        <v>72498.47</v>
      </c>
      <c r="L19" s="264">
        <v>76638.13</v>
      </c>
      <c r="M19" s="264">
        <v>79657.67</v>
      </c>
    </row>
    <row r="20" spans="2:13" ht="14.25" x14ac:dyDescent="0.2">
      <c r="B20" s="113" t="s">
        <v>295</v>
      </c>
      <c r="C20" s="113" t="s">
        <v>383</v>
      </c>
      <c r="D20" s="264">
        <v>46293.82</v>
      </c>
      <c r="E20" s="264">
        <v>47275.25</v>
      </c>
      <c r="F20" s="264">
        <v>50792.53</v>
      </c>
      <c r="G20" s="264">
        <v>55307.99</v>
      </c>
      <c r="H20" s="264">
        <v>56712.81</v>
      </c>
      <c r="I20" s="264">
        <v>58941.62</v>
      </c>
      <c r="J20" s="264">
        <v>60197.08</v>
      </c>
      <c r="K20" s="264">
        <v>61623.75</v>
      </c>
      <c r="L20" s="264">
        <v>65142.47</v>
      </c>
      <c r="M20" s="264">
        <v>67709.08</v>
      </c>
    </row>
  </sheetData>
  <mergeCells count="5">
    <mergeCell ref="B3:M3"/>
    <mergeCell ref="B4:M4"/>
    <mergeCell ref="B5:M5"/>
    <mergeCell ref="B6:M6"/>
    <mergeCell ref="B11:M11"/>
  </mergeCells>
  <hyperlinks>
    <hyperlink ref="N3" location="'Indice Total '!A61" display="Volver"/>
  </hyperlinks>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H316"/>
  <sheetViews>
    <sheetView showGridLines="0" workbookViewId="0"/>
  </sheetViews>
  <sheetFormatPr baseColWidth="10" defaultColWidth="10.28515625" defaultRowHeight="15" x14ac:dyDescent="0.25"/>
  <cols>
    <col min="1" max="1" width="22.5703125" style="237" customWidth="1"/>
    <col min="2" max="2" width="28.140625" style="237" customWidth="1"/>
    <col min="3" max="3" width="19.7109375" style="237" customWidth="1"/>
    <col min="4" max="4" width="12.85546875" style="237" customWidth="1"/>
    <col min="5" max="5" width="100.28515625" style="237" customWidth="1"/>
    <col min="6" max="10" width="10.28515625" style="237" customWidth="1"/>
    <col min="11" max="11" width="12.28515625" style="237" customWidth="1"/>
    <col min="12" max="201" width="10.28515625" style="237" customWidth="1"/>
    <col min="202" max="202" width="1.85546875" style="237" customWidth="1"/>
    <col min="203" max="204" width="10.28515625" style="237" customWidth="1"/>
    <col min="205" max="205" width="1.85546875" style="237" customWidth="1"/>
    <col min="206" max="256" width="10.28515625" style="237"/>
    <col min="257" max="257" width="28.140625" style="237" customWidth="1"/>
    <col min="258" max="258" width="19.7109375" style="237" customWidth="1"/>
    <col min="259" max="259" width="12.85546875" style="237" customWidth="1"/>
    <col min="260" max="260" width="100.28515625" style="237" customWidth="1"/>
    <col min="261" max="457" width="10.28515625" style="237" customWidth="1"/>
    <col min="458" max="458" width="1.85546875" style="237" customWidth="1"/>
    <col min="459" max="460" width="10.28515625" style="237" customWidth="1"/>
    <col min="461" max="461" width="1.85546875" style="237" customWidth="1"/>
    <col min="462" max="512" width="10.28515625" style="237"/>
    <col min="513" max="513" width="28.140625" style="237" customWidth="1"/>
    <col min="514" max="514" width="19.7109375" style="237" customWidth="1"/>
    <col min="515" max="515" width="12.85546875" style="237" customWidth="1"/>
    <col min="516" max="516" width="100.28515625" style="237" customWidth="1"/>
    <col min="517" max="713" width="10.28515625" style="237" customWidth="1"/>
    <col min="714" max="714" width="1.85546875" style="237" customWidth="1"/>
    <col min="715" max="716" width="10.28515625" style="237" customWidth="1"/>
    <col min="717" max="717" width="1.85546875" style="237" customWidth="1"/>
    <col min="718" max="768" width="10.28515625" style="237"/>
    <col min="769" max="769" width="28.140625" style="237" customWidth="1"/>
    <col min="770" max="770" width="19.7109375" style="237" customWidth="1"/>
    <col min="771" max="771" width="12.85546875" style="237" customWidth="1"/>
    <col min="772" max="772" width="100.28515625" style="237" customWidth="1"/>
    <col min="773" max="969" width="10.28515625" style="237" customWidth="1"/>
    <col min="970" max="970" width="1.85546875" style="237" customWidth="1"/>
    <col min="971" max="972" width="10.28515625" style="237" customWidth="1"/>
    <col min="973" max="973" width="1.85546875" style="237" customWidth="1"/>
    <col min="974" max="1024" width="10.28515625" style="237"/>
    <col min="1025" max="1025" width="28.140625" style="237" customWidth="1"/>
    <col min="1026" max="1026" width="19.7109375" style="237" customWidth="1"/>
    <col min="1027" max="1027" width="12.85546875" style="237" customWidth="1"/>
    <col min="1028" max="1028" width="100.28515625" style="237" customWidth="1"/>
    <col min="1029" max="1225" width="10.28515625" style="237" customWidth="1"/>
    <col min="1226" max="1226" width="1.85546875" style="237" customWidth="1"/>
    <col min="1227" max="1228" width="10.28515625" style="237" customWidth="1"/>
    <col min="1229" max="1229" width="1.85546875" style="237" customWidth="1"/>
    <col min="1230" max="1280" width="10.28515625" style="237"/>
    <col min="1281" max="1281" width="28.140625" style="237" customWidth="1"/>
    <col min="1282" max="1282" width="19.7109375" style="237" customWidth="1"/>
    <col min="1283" max="1283" width="12.85546875" style="237" customWidth="1"/>
    <col min="1284" max="1284" width="100.28515625" style="237" customWidth="1"/>
    <col min="1285" max="1481" width="10.28515625" style="237" customWidth="1"/>
    <col min="1482" max="1482" width="1.85546875" style="237" customWidth="1"/>
    <col min="1483" max="1484" width="10.28515625" style="237" customWidth="1"/>
    <col min="1485" max="1485" width="1.85546875" style="237" customWidth="1"/>
    <col min="1486" max="1536" width="10.28515625" style="237"/>
    <col min="1537" max="1537" width="28.140625" style="237" customWidth="1"/>
    <col min="1538" max="1538" width="19.7109375" style="237" customWidth="1"/>
    <col min="1539" max="1539" width="12.85546875" style="237" customWidth="1"/>
    <col min="1540" max="1540" width="100.28515625" style="237" customWidth="1"/>
    <col min="1541" max="1737" width="10.28515625" style="237" customWidth="1"/>
    <col min="1738" max="1738" width="1.85546875" style="237" customWidth="1"/>
    <col min="1739" max="1740" width="10.28515625" style="237" customWidth="1"/>
    <col min="1741" max="1741" width="1.85546875" style="237" customWidth="1"/>
    <col min="1742" max="1792" width="10.28515625" style="237"/>
    <col min="1793" max="1793" width="28.140625" style="237" customWidth="1"/>
    <col min="1794" max="1794" width="19.7109375" style="237" customWidth="1"/>
    <col min="1795" max="1795" width="12.85546875" style="237" customWidth="1"/>
    <col min="1796" max="1796" width="100.28515625" style="237" customWidth="1"/>
    <col min="1797" max="1993" width="10.28515625" style="237" customWidth="1"/>
    <col min="1994" max="1994" width="1.85546875" style="237" customWidth="1"/>
    <col min="1995" max="1996" width="10.28515625" style="237" customWidth="1"/>
    <col min="1997" max="1997" width="1.85546875" style="237" customWidth="1"/>
    <col min="1998" max="2048" width="10.28515625" style="237"/>
    <col min="2049" max="2049" width="28.140625" style="237" customWidth="1"/>
    <col min="2050" max="2050" width="19.7109375" style="237" customWidth="1"/>
    <col min="2051" max="2051" width="12.85546875" style="237" customWidth="1"/>
    <col min="2052" max="2052" width="100.28515625" style="237" customWidth="1"/>
    <col min="2053" max="2249" width="10.28515625" style="237" customWidth="1"/>
    <col min="2250" max="2250" width="1.85546875" style="237" customWidth="1"/>
    <col min="2251" max="2252" width="10.28515625" style="237" customWidth="1"/>
    <col min="2253" max="2253" width="1.85546875" style="237" customWidth="1"/>
    <col min="2254" max="2304" width="10.28515625" style="237"/>
    <col min="2305" max="2305" width="28.140625" style="237" customWidth="1"/>
    <col min="2306" max="2306" width="19.7109375" style="237" customWidth="1"/>
    <col min="2307" max="2307" width="12.85546875" style="237" customWidth="1"/>
    <col min="2308" max="2308" width="100.28515625" style="237" customWidth="1"/>
    <col min="2309" max="2505" width="10.28515625" style="237" customWidth="1"/>
    <col min="2506" max="2506" width="1.85546875" style="237" customWidth="1"/>
    <col min="2507" max="2508" width="10.28515625" style="237" customWidth="1"/>
    <col min="2509" max="2509" width="1.85546875" style="237" customWidth="1"/>
    <col min="2510" max="2560" width="10.28515625" style="237"/>
    <col min="2561" max="2561" width="28.140625" style="237" customWidth="1"/>
    <col min="2562" max="2562" width="19.7109375" style="237" customWidth="1"/>
    <col min="2563" max="2563" width="12.85546875" style="237" customWidth="1"/>
    <col min="2564" max="2564" width="100.28515625" style="237" customWidth="1"/>
    <col min="2565" max="2761" width="10.28515625" style="237" customWidth="1"/>
    <col min="2762" max="2762" width="1.85546875" style="237" customWidth="1"/>
    <col min="2763" max="2764" width="10.28515625" style="237" customWidth="1"/>
    <col min="2765" max="2765" width="1.85546875" style="237" customWidth="1"/>
    <col min="2766" max="2816" width="10.28515625" style="237"/>
    <col min="2817" max="2817" width="28.140625" style="237" customWidth="1"/>
    <col min="2818" max="2818" width="19.7109375" style="237" customWidth="1"/>
    <col min="2819" max="2819" width="12.85546875" style="237" customWidth="1"/>
    <col min="2820" max="2820" width="100.28515625" style="237" customWidth="1"/>
    <col min="2821" max="3017" width="10.28515625" style="237" customWidth="1"/>
    <col min="3018" max="3018" width="1.85546875" style="237" customWidth="1"/>
    <col min="3019" max="3020" width="10.28515625" style="237" customWidth="1"/>
    <col min="3021" max="3021" width="1.85546875" style="237" customWidth="1"/>
    <col min="3022" max="3072" width="10.28515625" style="237"/>
    <col min="3073" max="3073" width="28.140625" style="237" customWidth="1"/>
    <col min="3074" max="3074" width="19.7109375" style="237" customWidth="1"/>
    <col min="3075" max="3075" width="12.85546875" style="237" customWidth="1"/>
    <col min="3076" max="3076" width="100.28515625" style="237" customWidth="1"/>
    <col min="3077" max="3273" width="10.28515625" style="237" customWidth="1"/>
    <col min="3274" max="3274" width="1.85546875" style="237" customWidth="1"/>
    <col min="3275" max="3276" width="10.28515625" style="237" customWidth="1"/>
    <col min="3277" max="3277" width="1.85546875" style="237" customWidth="1"/>
    <col min="3278" max="3328" width="10.28515625" style="237"/>
    <col min="3329" max="3329" width="28.140625" style="237" customWidth="1"/>
    <col min="3330" max="3330" width="19.7109375" style="237" customWidth="1"/>
    <col min="3331" max="3331" width="12.85546875" style="237" customWidth="1"/>
    <col min="3332" max="3332" width="100.28515625" style="237" customWidth="1"/>
    <col min="3333" max="3529" width="10.28515625" style="237" customWidth="1"/>
    <col min="3530" max="3530" width="1.85546875" style="237" customWidth="1"/>
    <col min="3531" max="3532" width="10.28515625" style="237" customWidth="1"/>
    <col min="3533" max="3533" width="1.85546875" style="237" customWidth="1"/>
    <col min="3534" max="3584" width="10.28515625" style="237"/>
    <col min="3585" max="3585" width="28.140625" style="237" customWidth="1"/>
    <col min="3586" max="3586" width="19.7109375" style="237" customWidth="1"/>
    <col min="3587" max="3587" width="12.85546875" style="237" customWidth="1"/>
    <col min="3588" max="3588" width="100.28515625" style="237" customWidth="1"/>
    <col min="3589" max="3785" width="10.28515625" style="237" customWidth="1"/>
    <col min="3786" max="3786" width="1.85546875" style="237" customWidth="1"/>
    <col min="3787" max="3788" width="10.28515625" style="237" customWidth="1"/>
    <col min="3789" max="3789" width="1.85546875" style="237" customWidth="1"/>
    <col min="3790" max="3840" width="10.28515625" style="237"/>
    <col min="3841" max="3841" width="28.140625" style="237" customWidth="1"/>
    <col min="3842" max="3842" width="19.7109375" style="237" customWidth="1"/>
    <col min="3843" max="3843" width="12.85546875" style="237" customWidth="1"/>
    <col min="3844" max="3844" width="100.28515625" style="237" customWidth="1"/>
    <col min="3845" max="4041" width="10.28515625" style="237" customWidth="1"/>
    <col min="4042" max="4042" width="1.85546875" style="237" customWidth="1"/>
    <col min="4043" max="4044" width="10.28515625" style="237" customWidth="1"/>
    <col min="4045" max="4045" width="1.85546875" style="237" customWidth="1"/>
    <col min="4046" max="4096" width="10.28515625" style="237"/>
    <col min="4097" max="4097" width="28.140625" style="237" customWidth="1"/>
    <col min="4098" max="4098" width="19.7109375" style="237" customWidth="1"/>
    <col min="4099" max="4099" width="12.85546875" style="237" customWidth="1"/>
    <col min="4100" max="4100" width="100.28515625" style="237" customWidth="1"/>
    <col min="4101" max="4297" width="10.28515625" style="237" customWidth="1"/>
    <col min="4298" max="4298" width="1.85546875" style="237" customWidth="1"/>
    <col min="4299" max="4300" width="10.28515625" style="237" customWidth="1"/>
    <col min="4301" max="4301" width="1.85546875" style="237" customWidth="1"/>
    <col min="4302" max="4352" width="10.28515625" style="237"/>
    <col min="4353" max="4353" width="28.140625" style="237" customWidth="1"/>
    <col min="4354" max="4354" width="19.7109375" style="237" customWidth="1"/>
    <col min="4355" max="4355" width="12.85546875" style="237" customWidth="1"/>
    <col min="4356" max="4356" width="100.28515625" style="237" customWidth="1"/>
    <col min="4357" max="4553" width="10.28515625" style="237" customWidth="1"/>
    <col min="4554" max="4554" width="1.85546875" style="237" customWidth="1"/>
    <col min="4555" max="4556" width="10.28515625" style="237" customWidth="1"/>
    <col min="4557" max="4557" width="1.85546875" style="237" customWidth="1"/>
    <col min="4558" max="4608" width="10.28515625" style="237"/>
    <col min="4609" max="4609" width="28.140625" style="237" customWidth="1"/>
    <col min="4610" max="4610" width="19.7109375" style="237" customWidth="1"/>
    <col min="4611" max="4611" width="12.85546875" style="237" customWidth="1"/>
    <col min="4612" max="4612" width="100.28515625" style="237" customWidth="1"/>
    <col min="4613" max="4809" width="10.28515625" style="237" customWidth="1"/>
    <col min="4810" max="4810" width="1.85546875" style="237" customWidth="1"/>
    <col min="4811" max="4812" width="10.28515625" style="237" customWidth="1"/>
    <col min="4813" max="4813" width="1.85546875" style="237" customWidth="1"/>
    <col min="4814" max="4864" width="10.28515625" style="237"/>
    <col min="4865" max="4865" width="28.140625" style="237" customWidth="1"/>
    <col min="4866" max="4866" width="19.7109375" style="237" customWidth="1"/>
    <col min="4867" max="4867" width="12.85546875" style="237" customWidth="1"/>
    <col min="4868" max="4868" width="100.28515625" style="237" customWidth="1"/>
    <col min="4869" max="5065" width="10.28515625" style="237" customWidth="1"/>
    <col min="5066" max="5066" width="1.85546875" style="237" customWidth="1"/>
    <col min="5067" max="5068" width="10.28515625" style="237" customWidth="1"/>
    <col min="5069" max="5069" width="1.85546875" style="237" customWidth="1"/>
    <col min="5070" max="5120" width="10.28515625" style="237"/>
    <col min="5121" max="5121" width="28.140625" style="237" customWidth="1"/>
    <col min="5122" max="5122" width="19.7109375" style="237" customWidth="1"/>
    <col min="5123" max="5123" width="12.85546875" style="237" customWidth="1"/>
    <col min="5124" max="5124" width="100.28515625" style="237" customWidth="1"/>
    <col min="5125" max="5321" width="10.28515625" style="237" customWidth="1"/>
    <col min="5322" max="5322" width="1.85546875" style="237" customWidth="1"/>
    <col min="5323" max="5324" width="10.28515625" style="237" customWidth="1"/>
    <col min="5325" max="5325" width="1.85546875" style="237" customWidth="1"/>
    <col min="5326" max="5376" width="10.28515625" style="237"/>
    <col min="5377" max="5377" width="28.140625" style="237" customWidth="1"/>
    <col min="5378" max="5378" width="19.7109375" style="237" customWidth="1"/>
    <col min="5379" max="5379" width="12.85546875" style="237" customWidth="1"/>
    <col min="5380" max="5380" width="100.28515625" style="237" customWidth="1"/>
    <col min="5381" max="5577" width="10.28515625" style="237" customWidth="1"/>
    <col min="5578" max="5578" width="1.85546875" style="237" customWidth="1"/>
    <col min="5579" max="5580" width="10.28515625" style="237" customWidth="1"/>
    <col min="5581" max="5581" width="1.85546875" style="237" customWidth="1"/>
    <col min="5582" max="5632" width="10.28515625" style="237"/>
    <col min="5633" max="5633" width="28.140625" style="237" customWidth="1"/>
    <col min="5634" max="5634" width="19.7109375" style="237" customWidth="1"/>
    <col min="5635" max="5635" width="12.85546875" style="237" customWidth="1"/>
    <col min="5636" max="5636" width="100.28515625" style="237" customWidth="1"/>
    <col min="5637" max="5833" width="10.28515625" style="237" customWidth="1"/>
    <col min="5834" max="5834" width="1.85546875" style="237" customWidth="1"/>
    <col min="5835" max="5836" width="10.28515625" style="237" customWidth="1"/>
    <col min="5837" max="5837" width="1.85546875" style="237" customWidth="1"/>
    <col min="5838" max="5888" width="10.28515625" style="237"/>
    <col min="5889" max="5889" width="28.140625" style="237" customWidth="1"/>
    <col min="5890" max="5890" width="19.7109375" style="237" customWidth="1"/>
    <col min="5891" max="5891" width="12.85546875" style="237" customWidth="1"/>
    <col min="5892" max="5892" width="100.28515625" style="237" customWidth="1"/>
    <col min="5893" max="6089" width="10.28515625" style="237" customWidth="1"/>
    <col min="6090" max="6090" width="1.85546875" style="237" customWidth="1"/>
    <col min="6091" max="6092" width="10.28515625" style="237" customWidth="1"/>
    <col min="6093" max="6093" width="1.85546875" style="237" customWidth="1"/>
    <col min="6094" max="6144" width="10.28515625" style="237"/>
    <col min="6145" max="6145" width="28.140625" style="237" customWidth="1"/>
    <col min="6146" max="6146" width="19.7109375" style="237" customWidth="1"/>
    <col min="6147" max="6147" width="12.85546875" style="237" customWidth="1"/>
    <col min="6148" max="6148" width="100.28515625" style="237" customWidth="1"/>
    <col min="6149" max="6345" width="10.28515625" style="237" customWidth="1"/>
    <col min="6346" max="6346" width="1.85546875" style="237" customWidth="1"/>
    <col min="6347" max="6348" width="10.28515625" style="237" customWidth="1"/>
    <col min="6349" max="6349" width="1.85546875" style="237" customWidth="1"/>
    <col min="6350" max="6400" width="10.28515625" style="237"/>
    <col min="6401" max="6401" width="28.140625" style="237" customWidth="1"/>
    <col min="6402" max="6402" width="19.7109375" style="237" customWidth="1"/>
    <col min="6403" max="6403" width="12.85546875" style="237" customWidth="1"/>
    <col min="6404" max="6404" width="100.28515625" style="237" customWidth="1"/>
    <col min="6405" max="6601" width="10.28515625" style="237" customWidth="1"/>
    <col min="6602" max="6602" width="1.85546875" style="237" customWidth="1"/>
    <col min="6603" max="6604" width="10.28515625" style="237" customWidth="1"/>
    <col min="6605" max="6605" width="1.85546875" style="237" customWidth="1"/>
    <col min="6606" max="6656" width="10.28515625" style="237"/>
    <col min="6657" max="6657" width="28.140625" style="237" customWidth="1"/>
    <col min="6658" max="6658" width="19.7109375" style="237" customWidth="1"/>
    <col min="6659" max="6659" width="12.85546875" style="237" customWidth="1"/>
    <col min="6660" max="6660" width="100.28515625" style="237" customWidth="1"/>
    <col min="6661" max="6857" width="10.28515625" style="237" customWidth="1"/>
    <col min="6858" max="6858" width="1.85546875" style="237" customWidth="1"/>
    <col min="6859" max="6860" width="10.28515625" style="237" customWidth="1"/>
    <col min="6861" max="6861" width="1.85546875" style="237" customWidth="1"/>
    <col min="6862" max="6912" width="10.28515625" style="237"/>
    <col min="6913" max="6913" width="28.140625" style="237" customWidth="1"/>
    <col min="6914" max="6914" width="19.7109375" style="237" customWidth="1"/>
    <col min="6915" max="6915" width="12.85546875" style="237" customWidth="1"/>
    <col min="6916" max="6916" width="100.28515625" style="237" customWidth="1"/>
    <col min="6917" max="7113" width="10.28515625" style="237" customWidth="1"/>
    <col min="7114" max="7114" width="1.85546875" style="237" customWidth="1"/>
    <col min="7115" max="7116" width="10.28515625" style="237" customWidth="1"/>
    <col min="7117" max="7117" width="1.85546875" style="237" customWidth="1"/>
    <col min="7118" max="7168" width="10.28515625" style="237"/>
    <col min="7169" max="7169" width="28.140625" style="237" customWidth="1"/>
    <col min="7170" max="7170" width="19.7109375" style="237" customWidth="1"/>
    <col min="7171" max="7171" width="12.85546875" style="237" customWidth="1"/>
    <col min="7172" max="7172" width="100.28515625" style="237" customWidth="1"/>
    <col min="7173" max="7369" width="10.28515625" style="237" customWidth="1"/>
    <col min="7370" max="7370" width="1.85546875" style="237" customWidth="1"/>
    <col min="7371" max="7372" width="10.28515625" style="237" customWidth="1"/>
    <col min="7373" max="7373" width="1.85546875" style="237" customWidth="1"/>
    <col min="7374" max="7424" width="10.28515625" style="237"/>
    <col min="7425" max="7425" width="28.140625" style="237" customWidth="1"/>
    <col min="7426" max="7426" width="19.7109375" style="237" customWidth="1"/>
    <col min="7427" max="7427" width="12.85546875" style="237" customWidth="1"/>
    <col min="7428" max="7428" width="100.28515625" style="237" customWidth="1"/>
    <col min="7429" max="7625" width="10.28515625" style="237" customWidth="1"/>
    <col min="7626" max="7626" width="1.85546875" style="237" customWidth="1"/>
    <col min="7627" max="7628" width="10.28515625" style="237" customWidth="1"/>
    <col min="7629" max="7629" width="1.85546875" style="237" customWidth="1"/>
    <col min="7630" max="7680" width="10.28515625" style="237"/>
    <col min="7681" max="7681" width="28.140625" style="237" customWidth="1"/>
    <col min="7682" max="7682" width="19.7109375" style="237" customWidth="1"/>
    <col min="7683" max="7683" width="12.85546875" style="237" customWidth="1"/>
    <col min="7684" max="7684" width="100.28515625" style="237" customWidth="1"/>
    <col min="7685" max="7881" width="10.28515625" style="237" customWidth="1"/>
    <col min="7882" max="7882" width="1.85546875" style="237" customWidth="1"/>
    <col min="7883" max="7884" width="10.28515625" style="237" customWidth="1"/>
    <col min="7885" max="7885" width="1.85546875" style="237" customWidth="1"/>
    <col min="7886" max="7936" width="10.28515625" style="237"/>
    <col min="7937" max="7937" width="28.140625" style="237" customWidth="1"/>
    <col min="7938" max="7938" width="19.7109375" style="237" customWidth="1"/>
    <col min="7939" max="7939" width="12.85546875" style="237" customWidth="1"/>
    <col min="7940" max="7940" width="100.28515625" style="237" customWidth="1"/>
    <col min="7941" max="8137" width="10.28515625" style="237" customWidth="1"/>
    <col min="8138" max="8138" width="1.85546875" style="237" customWidth="1"/>
    <col min="8139" max="8140" width="10.28515625" style="237" customWidth="1"/>
    <col min="8141" max="8141" width="1.85546875" style="237" customWidth="1"/>
    <col min="8142" max="8192" width="10.28515625" style="237"/>
    <col min="8193" max="8193" width="28.140625" style="237" customWidth="1"/>
    <col min="8194" max="8194" width="19.7109375" style="237" customWidth="1"/>
    <col min="8195" max="8195" width="12.85546875" style="237" customWidth="1"/>
    <col min="8196" max="8196" width="100.28515625" style="237" customWidth="1"/>
    <col min="8197" max="8393" width="10.28515625" style="237" customWidth="1"/>
    <col min="8394" max="8394" width="1.85546875" style="237" customWidth="1"/>
    <col min="8395" max="8396" width="10.28515625" style="237" customWidth="1"/>
    <col min="8397" max="8397" width="1.85546875" style="237" customWidth="1"/>
    <col min="8398" max="8448" width="10.28515625" style="237"/>
    <col min="8449" max="8449" width="28.140625" style="237" customWidth="1"/>
    <col min="8450" max="8450" width="19.7109375" style="237" customWidth="1"/>
    <col min="8451" max="8451" width="12.85546875" style="237" customWidth="1"/>
    <col min="8452" max="8452" width="100.28515625" style="237" customWidth="1"/>
    <col min="8453" max="8649" width="10.28515625" style="237" customWidth="1"/>
    <col min="8650" max="8650" width="1.85546875" style="237" customWidth="1"/>
    <col min="8651" max="8652" width="10.28515625" style="237" customWidth="1"/>
    <col min="8653" max="8653" width="1.85546875" style="237" customWidth="1"/>
    <col min="8654" max="8704" width="10.28515625" style="237"/>
    <col min="8705" max="8705" width="28.140625" style="237" customWidth="1"/>
    <col min="8706" max="8706" width="19.7109375" style="237" customWidth="1"/>
    <col min="8707" max="8707" width="12.85546875" style="237" customWidth="1"/>
    <col min="8708" max="8708" width="100.28515625" style="237" customWidth="1"/>
    <col min="8709" max="8905" width="10.28515625" style="237" customWidth="1"/>
    <col min="8906" max="8906" width="1.85546875" style="237" customWidth="1"/>
    <col min="8907" max="8908" width="10.28515625" style="237" customWidth="1"/>
    <col min="8909" max="8909" width="1.85546875" style="237" customWidth="1"/>
    <col min="8910" max="8960" width="10.28515625" style="237"/>
    <col min="8961" max="8961" width="28.140625" style="237" customWidth="1"/>
    <col min="8962" max="8962" width="19.7109375" style="237" customWidth="1"/>
    <col min="8963" max="8963" width="12.85546875" style="237" customWidth="1"/>
    <col min="8964" max="8964" width="100.28515625" style="237" customWidth="1"/>
    <col min="8965" max="9161" width="10.28515625" style="237" customWidth="1"/>
    <col min="9162" max="9162" width="1.85546875" style="237" customWidth="1"/>
    <col min="9163" max="9164" width="10.28515625" style="237" customWidth="1"/>
    <col min="9165" max="9165" width="1.85546875" style="237" customWidth="1"/>
    <col min="9166" max="9216" width="10.28515625" style="237"/>
    <col min="9217" max="9217" width="28.140625" style="237" customWidth="1"/>
    <col min="9218" max="9218" width="19.7109375" style="237" customWidth="1"/>
    <col min="9219" max="9219" width="12.85546875" style="237" customWidth="1"/>
    <col min="9220" max="9220" width="100.28515625" style="237" customWidth="1"/>
    <col min="9221" max="9417" width="10.28515625" style="237" customWidth="1"/>
    <col min="9418" max="9418" width="1.85546875" style="237" customWidth="1"/>
    <col min="9419" max="9420" width="10.28515625" style="237" customWidth="1"/>
    <col min="9421" max="9421" width="1.85546875" style="237" customWidth="1"/>
    <col min="9422" max="9472" width="10.28515625" style="237"/>
    <col min="9473" max="9473" width="28.140625" style="237" customWidth="1"/>
    <col min="9474" max="9474" width="19.7109375" style="237" customWidth="1"/>
    <col min="9475" max="9475" width="12.85546875" style="237" customWidth="1"/>
    <col min="9476" max="9476" width="100.28515625" style="237" customWidth="1"/>
    <col min="9477" max="9673" width="10.28515625" style="237" customWidth="1"/>
    <col min="9674" max="9674" width="1.85546875" style="237" customWidth="1"/>
    <col min="9675" max="9676" width="10.28515625" style="237" customWidth="1"/>
    <col min="9677" max="9677" width="1.85546875" style="237" customWidth="1"/>
    <col min="9678" max="9728" width="10.28515625" style="237"/>
    <col min="9729" max="9729" width="28.140625" style="237" customWidth="1"/>
    <col min="9730" max="9730" width="19.7109375" style="237" customWidth="1"/>
    <col min="9731" max="9731" width="12.85546875" style="237" customWidth="1"/>
    <col min="9732" max="9732" width="100.28515625" style="237" customWidth="1"/>
    <col min="9733" max="9929" width="10.28515625" style="237" customWidth="1"/>
    <col min="9930" max="9930" width="1.85546875" style="237" customWidth="1"/>
    <col min="9931" max="9932" width="10.28515625" style="237" customWidth="1"/>
    <col min="9933" max="9933" width="1.85546875" style="237" customWidth="1"/>
    <col min="9934" max="9984" width="10.28515625" style="237"/>
    <col min="9985" max="9985" width="28.140625" style="237" customWidth="1"/>
    <col min="9986" max="9986" width="19.7109375" style="237" customWidth="1"/>
    <col min="9987" max="9987" width="12.85546875" style="237" customWidth="1"/>
    <col min="9988" max="9988" width="100.28515625" style="237" customWidth="1"/>
    <col min="9989" max="10185" width="10.28515625" style="237" customWidth="1"/>
    <col min="10186" max="10186" width="1.85546875" style="237" customWidth="1"/>
    <col min="10187" max="10188" width="10.28515625" style="237" customWidth="1"/>
    <col min="10189" max="10189" width="1.85546875" style="237" customWidth="1"/>
    <col min="10190" max="10240" width="10.28515625" style="237"/>
    <col min="10241" max="10241" width="28.140625" style="237" customWidth="1"/>
    <col min="10242" max="10242" width="19.7109375" style="237" customWidth="1"/>
    <col min="10243" max="10243" width="12.85546875" style="237" customWidth="1"/>
    <col min="10244" max="10244" width="100.28515625" style="237" customWidth="1"/>
    <col min="10245" max="10441" width="10.28515625" style="237" customWidth="1"/>
    <col min="10442" max="10442" width="1.85546875" style="237" customWidth="1"/>
    <col min="10443" max="10444" width="10.28515625" style="237" customWidth="1"/>
    <col min="10445" max="10445" width="1.85546875" style="237" customWidth="1"/>
    <col min="10446" max="10496" width="10.28515625" style="237"/>
    <col min="10497" max="10497" width="28.140625" style="237" customWidth="1"/>
    <col min="10498" max="10498" width="19.7109375" style="237" customWidth="1"/>
    <col min="10499" max="10499" width="12.85546875" style="237" customWidth="1"/>
    <col min="10500" max="10500" width="100.28515625" style="237" customWidth="1"/>
    <col min="10501" max="10697" width="10.28515625" style="237" customWidth="1"/>
    <col min="10698" max="10698" width="1.85546875" style="237" customWidth="1"/>
    <col min="10699" max="10700" width="10.28515625" style="237" customWidth="1"/>
    <col min="10701" max="10701" width="1.85546875" style="237" customWidth="1"/>
    <col min="10702" max="10752" width="10.28515625" style="237"/>
    <col min="10753" max="10753" width="28.140625" style="237" customWidth="1"/>
    <col min="10754" max="10754" width="19.7109375" style="237" customWidth="1"/>
    <col min="10755" max="10755" width="12.85546875" style="237" customWidth="1"/>
    <col min="10756" max="10756" width="100.28515625" style="237" customWidth="1"/>
    <col min="10757" max="10953" width="10.28515625" style="237" customWidth="1"/>
    <col min="10954" max="10954" width="1.85546875" style="237" customWidth="1"/>
    <col min="10955" max="10956" width="10.28515625" style="237" customWidth="1"/>
    <col min="10957" max="10957" width="1.85546875" style="237" customWidth="1"/>
    <col min="10958" max="11008" width="10.28515625" style="237"/>
    <col min="11009" max="11009" width="28.140625" style="237" customWidth="1"/>
    <col min="11010" max="11010" width="19.7109375" style="237" customWidth="1"/>
    <col min="11011" max="11011" width="12.85546875" style="237" customWidth="1"/>
    <col min="11012" max="11012" width="100.28515625" style="237" customWidth="1"/>
    <col min="11013" max="11209" width="10.28515625" style="237" customWidth="1"/>
    <col min="11210" max="11210" width="1.85546875" style="237" customWidth="1"/>
    <col min="11211" max="11212" width="10.28515625" style="237" customWidth="1"/>
    <col min="11213" max="11213" width="1.85546875" style="237" customWidth="1"/>
    <col min="11214" max="11264" width="10.28515625" style="237"/>
    <col min="11265" max="11265" width="28.140625" style="237" customWidth="1"/>
    <col min="11266" max="11266" width="19.7109375" style="237" customWidth="1"/>
    <col min="11267" max="11267" width="12.85546875" style="237" customWidth="1"/>
    <col min="11268" max="11268" width="100.28515625" style="237" customWidth="1"/>
    <col min="11269" max="11465" width="10.28515625" style="237" customWidth="1"/>
    <col min="11466" max="11466" width="1.85546875" style="237" customWidth="1"/>
    <col min="11467" max="11468" width="10.28515625" style="237" customWidth="1"/>
    <col min="11469" max="11469" width="1.85546875" style="237" customWidth="1"/>
    <col min="11470" max="11520" width="10.28515625" style="237"/>
    <col min="11521" max="11521" width="28.140625" style="237" customWidth="1"/>
    <col min="11522" max="11522" width="19.7109375" style="237" customWidth="1"/>
    <col min="11523" max="11523" width="12.85546875" style="237" customWidth="1"/>
    <col min="11524" max="11524" width="100.28515625" style="237" customWidth="1"/>
    <col min="11525" max="11721" width="10.28515625" style="237" customWidth="1"/>
    <col min="11722" max="11722" width="1.85546875" style="237" customWidth="1"/>
    <col min="11723" max="11724" width="10.28515625" style="237" customWidth="1"/>
    <col min="11725" max="11725" width="1.85546875" style="237" customWidth="1"/>
    <col min="11726" max="11776" width="10.28515625" style="237"/>
    <col min="11777" max="11777" width="28.140625" style="237" customWidth="1"/>
    <col min="11778" max="11778" width="19.7109375" style="237" customWidth="1"/>
    <col min="11779" max="11779" width="12.85546875" style="237" customWidth="1"/>
    <col min="11780" max="11780" width="100.28515625" style="237" customWidth="1"/>
    <col min="11781" max="11977" width="10.28515625" style="237" customWidth="1"/>
    <col min="11978" max="11978" width="1.85546875" style="237" customWidth="1"/>
    <col min="11979" max="11980" width="10.28515625" style="237" customWidth="1"/>
    <col min="11981" max="11981" width="1.85546875" style="237" customWidth="1"/>
    <col min="11982" max="12032" width="10.28515625" style="237"/>
    <col min="12033" max="12033" width="28.140625" style="237" customWidth="1"/>
    <col min="12034" max="12034" width="19.7109375" style="237" customWidth="1"/>
    <col min="12035" max="12035" width="12.85546875" style="237" customWidth="1"/>
    <col min="12036" max="12036" width="100.28515625" style="237" customWidth="1"/>
    <col min="12037" max="12233" width="10.28515625" style="237" customWidth="1"/>
    <col min="12234" max="12234" width="1.85546875" style="237" customWidth="1"/>
    <col min="12235" max="12236" width="10.28515625" style="237" customWidth="1"/>
    <col min="12237" max="12237" width="1.85546875" style="237" customWidth="1"/>
    <col min="12238" max="12288" width="10.28515625" style="237"/>
    <col min="12289" max="12289" width="28.140625" style="237" customWidth="1"/>
    <col min="12290" max="12290" width="19.7109375" style="237" customWidth="1"/>
    <col min="12291" max="12291" width="12.85546875" style="237" customWidth="1"/>
    <col min="12292" max="12292" width="100.28515625" style="237" customWidth="1"/>
    <col min="12293" max="12489" width="10.28515625" style="237" customWidth="1"/>
    <col min="12490" max="12490" width="1.85546875" style="237" customWidth="1"/>
    <col min="12491" max="12492" width="10.28515625" style="237" customWidth="1"/>
    <col min="12493" max="12493" width="1.85546875" style="237" customWidth="1"/>
    <col min="12494" max="12544" width="10.28515625" style="237"/>
    <col min="12545" max="12545" width="28.140625" style="237" customWidth="1"/>
    <col min="12546" max="12546" width="19.7109375" style="237" customWidth="1"/>
    <col min="12547" max="12547" width="12.85546875" style="237" customWidth="1"/>
    <col min="12548" max="12548" width="100.28515625" style="237" customWidth="1"/>
    <col min="12549" max="12745" width="10.28515625" style="237" customWidth="1"/>
    <col min="12746" max="12746" width="1.85546875" style="237" customWidth="1"/>
    <col min="12747" max="12748" width="10.28515625" style="237" customWidth="1"/>
    <col min="12749" max="12749" width="1.85546875" style="237" customWidth="1"/>
    <col min="12750" max="12800" width="10.28515625" style="237"/>
    <col min="12801" max="12801" width="28.140625" style="237" customWidth="1"/>
    <col min="12802" max="12802" width="19.7109375" style="237" customWidth="1"/>
    <col min="12803" max="12803" width="12.85546875" style="237" customWidth="1"/>
    <col min="12804" max="12804" width="100.28515625" style="237" customWidth="1"/>
    <col min="12805" max="13001" width="10.28515625" style="237" customWidth="1"/>
    <col min="13002" max="13002" width="1.85546875" style="237" customWidth="1"/>
    <col min="13003" max="13004" width="10.28515625" style="237" customWidth="1"/>
    <col min="13005" max="13005" width="1.85546875" style="237" customWidth="1"/>
    <col min="13006" max="13056" width="10.28515625" style="237"/>
    <col min="13057" max="13057" width="28.140625" style="237" customWidth="1"/>
    <col min="13058" max="13058" width="19.7109375" style="237" customWidth="1"/>
    <col min="13059" max="13059" width="12.85546875" style="237" customWidth="1"/>
    <col min="13060" max="13060" width="100.28515625" style="237" customWidth="1"/>
    <col min="13061" max="13257" width="10.28515625" style="237" customWidth="1"/>
    <col min="13258" max="13258" width="1.85546875" style="237" customWidth="1"/>
    <col min="13259" max="13260" width="10.28515625" style="237" customWidth="1"/>
    <col min="13261" max="13261" width="1.85546875" style="237" customWidth="1"/>
    <col min="13262" max="13312" width="10.28515625" style="237"/>
    <col min="13313" max="13313" width="28.140625" style="237" customWidth="1"/>
    <col min="13314" max="13314" width="19.7109375" style="237" customWidth="1"/>
    <col min="13315" max="13315" width="12.85546875" style="237" customWidth="1"/>
    <col min="13316" max="13316" width="100.28515625" style="237" customWidth="1"/>
    <col min="13317" max="13513" width="10.28515625" style="237" customWidth="1"/>
    <col min="13514" max="13514" width="1.85546875" style="237" customWidth="1"/>
    <col min="13515" max="13516" width="10.28515625" style="237" customWidth="1"/>
    <col min="13517" max="13517" width="1.85546875" style="237" customWidth="1"/>
    <col min="13518" max="13568" width="10.28515625" style="237"/>
    <col min="13569" max="13569" width="28.140625" style="237" customWidth="1"/>
    <col min="13570" max="13570" width="19.7109375" style="237" customWidth="1"/>
    <col min="13571" max="13571" width="12.85546875" style="237" customWidth="1"/>
    <col min="13572" max="13572" width="100.28515625" style="237" customWidth="1"/>
    <col min="13573" max="13769" width="10.28515625" style="237" customWidth="1"/>
    <col min="13770" max="13770" width="1.85546875" style="237" customWidth="1"/>
    <col min="13771" max="13772" width="10.28515625" style="237" customWidth="1"/>
    <col min="13773" max="13773" width="1.85546875" style="237" customWidth="1"/>
    <col min="13774" max="13824" width="10.28515625" style="237"/>
    <col min="13825" max="13825" width="28.140625" style="237" customWidth="1"/>
    <col min="13826" max="13826" width="19.7109375" style="237" customWidth="1"/>
    <col min="13827" max="13827" width="12.85546875" style="237" customWidth="1"/>
    <col min="13828" max="13828" width="100.28515625" style="237" customWidth="1"/>
    <col min="13829" max="14025" width="10.28515625" style="237" customWidth="1"/>
    <col min="14026" max="14026" width="1.85546875" style="237" customWidth="1"/>
    <col min="14027" max="14028" width="10.28515625" style="237" customWidth="1"/>
    <col min="14029" max="14029" width="1.85546875" style="237" customWidth="1"/>
    <col min="14030" max="14080" width="10.28515625" style="237"/>
    <col min="14081" max="14081" width="28.140625" style="237" customWidth="1"/>
    <col min="14082" max="14082" width="19.7109375" style="237" customWidth="1"/>
    <col min="14083" max="14083" width="12.85546875" style="237" customWidth="1"/>
    <col min="14084" max="14084" width="100.28515625" style="237" customWidth="1"/>
    <col min="14085" max="14281" width="10.28515625" style="237" customWidth="1"/>
    <col min="14282" max="14282" width="1.85546875" style="237" customWidth="1"/>
    <col min="14283" max="14284" width="10.28515625" style="237" customWidth="1"/>
    <col min="14285" max="14285" width="1.85546875" style="237" customWidth="1"/>
    <col min="14286" max="14336" width="10.28515625" style="237"/>
    <col min="14337" max="14337" width="28.140625" style="237" customWidth="1"/>
    <col min="14338" max="14338" width="19.7109375" style="237" customWidth="1"/>
    <col min="14339" max="14339" width="12.85546875" style="237" customWidth="1"/>
    <col min="14340" max="14340" width="100.28515625" style="237" customWidth="1"/>
    <col min="14341" max="14537" width="10.28515625" style="237" customWidth="1"/>
    <col min="14538" max="14538" width="1.85546875" style="237" customWidth="1"/>
    <col min="14539" max="14540" width="10.28515625" style="237" customWidth="1"/>
    <col min="14541" max="14541" width="1.85546875" style="237" customWidth="1"/>
    <col min="14542" max="14592" width="10.28515625" style="237"/>
    <col min="14593" max="14593" width="28.140625" style="237" customWidth="1"/>
    <col min="14594" max="14594" width="19.7109375" style="237" customWidth="1"/>
    <col min="14595" max="14595" width="12.85546875" style="237" customWidth="1"/>
    <col min="14596" max="14596" width="100.28515625" style="237" customWidth="1"/>
    <col min="14597" max="14793" width="10.28515625" style="237" customWidth="1"/>
    <col min="14794" max="14794" width="1.85546875" style="237" customWidth="1"/>
    <col min="14795" max="14796" width="10.28515625" style="237" customWidth="1"/>
    <col min="14797" max="14797" width="1.85546875" style="237" customWidth="1"/>
    <col min="14798" max="14848" width="10.28515625" style="237"/>
    <col min="14849" max="14849" width="28.140625" style="237" customWidth="1"/>
    <col min="14850" max="14850" width="19.7109375" style="237" customWidth="1"/>
    <col min="14851" max="14851" width="12.85546875" style="237" customWidth="1"/>
    <col min="14852" max="14852" width="100.28515625" style="237" customWidth="1"/>
    <col min="14853" max="15049" width="10.28515625" style="237" customWidth="1"/>
    <col min="15050" max="15050" width="1.85546875" style="237" customWidth="1"/>
    <col min="15051" max="15052" width="10.28515625" style="237" customWidth="1"/>
    <col min="15053" max="15053" width="1.85546875" style="237" customWidth="1"/>
    <col min="15054" max="15104" width="10.28515625" style="237"/>
    <col min="15105" max="15105" width="28.140625" style="237" customWidth="1"/>
    <col min="15106" max="15106" width="19.7109375" style="237" customWidth="1"/>
    <col min="15107" max="15107" width="12.85546875" style="237" customWidth="1"/>
    <col min="15108" max="15108" width="100.28515625" style="237" customWidth="1"/>
    <col min="15109" max="15305" width="10.28515625" style="237" customWidth="1"/>
    <col min="15306" max="15306" width="1.85546875" style="237" customWidth="1"/>
    <col min="15307" max="15308" width="10.28515625" style="237" customWidth="1"/>
    <col min="15309" max="15309" width="1.85546875" style="237" customWidth="1"/>
    <col min="15310" max="15360" width="10.28515625" style="237"/>
    <col min="15361" max="15361" width="28.140625" style="237" customWidth="1"/>
    <col min="15362" max="15362" width="19.7109375" style="237" customWidth="1"/>
    <col min="15363" max="15363" width="12.85546875" style="237" customWidth="1"/>
    <col min="15364" max="15364" width="100.28515625" style="237" customWidth="1"/>
    <col min="15365" max="15561" width="10.28515625" style="237" customWidth="1"/>
    <col min="15562" max="15562" width="1.85546875" style="237" customWidth="1"/>
    <col min="15563" max="15564" width="10.28515625" style="237" customWidth="1"/>
    <col min="15565" max="15565" width="1.85546875" style="237" customWidth="1"/>
    <col min="15566" max="15616" width="10.28515625" style="237"/>
    <col min="15617" max="15617" width="28.140625" style="237" customWidth="1"/>
    <col min="15618" max="15618" width="19.7109375" style="237" customWidth="1"/>
    <col min="15619" max="15619" width="12.85546875" style="237" customWidth="1"/>
    <col min="15620" max="15620" width="100.28515625" style="237" customWidth="1"/>
    <col min="15621" max="15817" width="10.28515625" style="237" customWidth="1"/>
    <col min="15818" max="15818" width="1.85546875" style="237" customWidth="1"/>
    <col min="15819" max="15820" width="10.28515625" style="237" customWidth="1"/>
    <col min="15821" max="15821" width="1.85546875" style="237" customWidth="1"/>
    <col min="15822" max="15872" width="10.28515625" style="237"/>
    <col min="15873" max="15873" width="28.140625" style="237" customWidth="1"/>
    <col min="15874" max="15874" width="19.7109375" style="237" customWidth="1"/>
    <col min="15875" max="15875" width="12.85546875" style="237" customWidth="1"/>
    <col min="15876" max="15876" width="100.28515625" style="237" customWidth="1"/>
    <col min="15877" max="16073" width="10.28515625" style="237" customWidth="1"/>
    <col min="16074" max="16074" width="1.85546875" style="237" customWidth="1"/>
    <col min="16075" max="16076" width="10.28515625" style="237" customWidth="1"/>
    <col min="16077" max="16077" width="1.85546875" style="237" customWidth="1"/>
    <col min="16078" max="16128" width="10.28515625" style="237"/>
    <col min="16129" max="16129" width="28.140625" style="237" customWidth="1"/>
    <col min="16130" max="16130" width="19.7109375" style="237" customWidth="1"/>
    <col min="16131" max="16131" width="12.85546875" style="237" customWidth="1"/>
    <col min="16132" max="16132" width="100.28515625" style="237" customWidth="1"/>
    <col min="16133" max="16329" width="10.28515625" style="237" customWidth="1"/>
    <col min="16330" max="16330" width="1.85546875" style="237" customWidth="1"/>
    <col min="16331" max="16332" width="10.28515625" style="237" customWidth="1"/>
    <col min="16333" max="16333" width="1.85546875" style="237" customWidth="1"/>
    <col min="16334" max="16384" width="10.28515625" style="237"/>
  </cols>
  <sheetData>
    <row r="3" spans="2:6" ht="32.25" customHeight="1" x14ac:dyDescent="0.25">
      <c r="B3" s="1599" t="s">
        <v>803</v>
      </c>
      <c r="C3" s="1599"/>
      <c r="D3" s="1599"/>
      <c r="E3" s="1599"/>
      <c r="F3" s="1" t="s">
        <v>2</v>
      </c>
    </row>
    <row r="4" spans="2:6" ht="22.5" customHeight="1" x14ac:dyDescent="0.25">
      <c r="B4" s="1765" t="s">
        <v>404</v>
      </c>
      <c r="C4" s="1765"/>
      <c r="D4" s="1765"/>
      <c r="E4" s="1765"/>
    </row>
    <row r="5" spans="2:6" ht="22.5" customHeight="1" thickBot="1" x14ac:dyDescent="0.3">
      <c r="B5" s="1766" t="s">
        <v>770</v>
      </c>
      <c r="C5" s="1766"/>
      <c r="D5" s="1766"/>
      <c r="E5" s="1766"/>
    </row>
    <row r="6" spans="2:6" ht="14.25" customHeight="1" x14ac:dyDescent="0.25">
      <c r="B6" s="455"/>
      <c r="C6" s="455"/>
      <c r="D6" s="455"/>
      <c r="E6" s="455"/>
    </row>
    <row r="7" spans="2:6" x14ac:dyDescent="0.25">
      <c r="B7" s="1532" t="s">
        <v>405</v>
      </c>
      <c r="C7" s="1532" t="s">
        <v>406</v>
      </c>
      <c r="D7" s="1532" t="s">
        <v>407</v>
      </c>
      <c r="E7" s="1532" t="s">
        <v>2037</v>
      </c>
    </row>
    <row r="8" spans="2:6" ht="1.5" customHeight="1" x14ac:dyDescent="0.25">
      <c r="B8" s="254"/>
      <c r="C8" s="254"/>
      <c r="D8" s="254"/>
      <c r="E8" s="254"/>
    </row>
    <row r="9" spans="2:6" ht="14.1" customHeight="1" x14ac:dyDescent="0.2">
      <c r="B9" s="307" t="s">
        <v>408</v>
      </c>
      <c r="C9" s="308" t="s">
        <v>409</v>
      </c>
      <c r="D9" s="309">
        <v>0.3</v>
      </c>
      <c r="E9" s="254"/>
    </row>
    <row r="10" spans="2:6" ht="14.1" customHeight="1" x14ac:dyDescent="0.2">
      <c r="B10" s="310" t="s">
        <v>410</v>
      </c>
      <c r="C10" s="311" t="s">
        <v>411</v>
      </c>
      <c r="D10" s="312">
        <v>0.2</v>
      </c>
      <c r="E10" s="313" t="s">
        <v>412</v>
      </c>
    </row>
    <row r="11" spans="2:6" ht="14.1" customHeight="1" x14ac:dyDescent="0.2">
      <c r="B11" s="314"/>
      <c r="C11" s="315"/>
      <c r="D11" s="309"/>
      <c r="E11" s="316" t="s">
        <v>413</v>
      </c>
    </row>
    <row r="12" spans="2:6" ht="14.1" customHeight="1" x14ac:dyDescent="0.2">
      <c r="B12" s="314"/>
      <c r="C12" s="315"/>
      <c r="D12" s="309"/>
      <c r="E12" s="316" t="s">
        <v>414</v>
      </c>
    </row>
    <row r="13" spans="2:6" ht="14.1" customHeight="1" x14ac:dyDescent="0.2">
      <c r="B13" s="314"/>
      <c r="C13" s="315"/>
      <c r="D13" s="309"/>
      <c r="E13" s="316" t="s">
        <v>415</v>
      </c>
    </row>
    <row r="14" spans="2:6" ht="14.1" customHeight="1" x14ac:dyDescent="0.2">
      <c r="B14" s="314"/>
      <c r="C14" s="315"/>
      <c r="D14" s="309"/>
      <c r="E14" s="316" t="s">
        <v>416</v>
      </c>
    </row>
    <row r="15" spans="2:6" ht="14.1" customHeight="1" x14ac:dyDescent="0.2">
      <c r="B15" s="314"/>
      <c r="C15" s="315"/>
      <c r="D15" s="309"/>
      <c r="E15" s="316" t="s">
        <v>417</v>
      </c>
    </row>
    <row r="16" spans="2:6" ht="14.1" customHeight="1" x14ac:dyDescent="0.2">
      <c r="B16" s="317"/>
      <c r="C16" s="318"/>
      <c r="D16" s="319"/>
      <c r="E16" s="320" t="s">
        <v>418</v>
      </c>
    </row>
    <row r="17" spans="2:5" ht="14.1" customHeight="1" x14ac:dyDescent="0.2">
      <c r="B17" s="307" t="s">
        <v>419</v>
      </c>
      <c r="C17" s="321" t="s">
        <v>420</v>
      </c>
      <c r="D17" s="309">
        <v>0.24</v>
      </c>
      <c r="E17" s="316" t="s">
        <v>421</v>
      </c>
    </row>
    <row r="18" spans="2:5" ht="14.1" customHeight="1" x14ac:dyDescent="0.2">
      <c r="B18" s="307"/>
      <c r="C18" s="315"/>
      <c r="D18" s="309"/>
      <c r="E18" s="316" t="s">
        <v>422</v>
      </c>
    </row>
    <row r="19" spans="2:5" ht="14.1" customHeight="1" x14ac:dyDescent="0.2">
      <c r="B19" s="322" t="s">
        <v>419</v>
      </c>
      <c r="C19" s="323" t="s">
        <v>423</v>
      </c>
      <c r="D19" s="324">
        <v>0.34</v>
      </c>
      <c r="E19" s="325"/>
    </row>
    <row r="20" spans="2:5" ht="14.1" customHeight="1" x14ac:dyDescent="0.2">
      <c r="B20" s="322" t="s">
        <v>419</v>
      </c>
      <c r="C20" s="326" t="s">
        <v>424</v>
      </c>
      <c r="D20" s="324">
        <v>0.33</v>
      </c>
      <c r="E20" s="325"/>
    </row>
    <row r="21" spans="2:5" ht="14.1" customHeight="1" x14ac:dyDescent="0.2">
      <c r="B21" s="307" t="s">
        <v>425</v>
      </c>
      <c r="C21" s="327" t="s">
        <v>424</v>
      </c>
      <c r="D21" s="309"/>
      <c r="E21" s="316" t="s">
        <v>426</v>
      </c>
    </row>
    <row r="22" spans="2:5" ht="14.1" customHeight="1" x14ac:dyDescent="0.2">
      <c r="B22" s="307"/>
      <c r="C22" s="315"/>
      <c r="D22" s="309"/>
      <c r="E22" s="328" t="s">
        <v>427</v>
      </c>
    </row>
    <row r="23" spans="2:5" ht="14.1" customHeight="1" x14ac:dyDescent="0.2">
      <c r="B23" s="307"/>
      <c r="C23" s="315"/>
      <c r="D23" s="309"/>
      <c r="E23" s="316" t="s">
        <v>428</v>
      </c>
    </row>
    <row r="24" spans="2:5" ht="14.1" customHeight="1" x14ac:dyDescent="0.2">
      <c r="B24" s="307"/>
      <c r="C24" s="315"/>
      <c r="D24" s="309"/>
      <c r="E24" s="316" t="s">
        <v>429</v>
      </c>
    </row>
    <row r="25" spans="2:5" ht="14.1" customHeight="1" x14ac:dyDescent="0.2">
      <c r="B25" s="307"/>
      <c r="C25" s="315"/>
      <c r="D25" s="309"/>
      <c r="E25" s="316" t="s">
        <v>430</v>
      </c>
    </row>
    <row r="26" spans="2:5" ht="14.1" customHeight="1" x14ac:dyDescent="0.2">
      <c r="B26" s="307"/>
      <c r="C26" s="315"/>
      <c r="D26" s="309"/>
      <c r="E26" s="316" t="s">
        <v>431</v>
      </c>
    </row>
    <row r="27" spans="2:5" ht="14.1" customHeight="1" x14ac:dyDescent="0.2">
      <c r="B27" s="322" t="s">
        <v>419</v>
      </c>
      <c r="C27" s="329" t="s">
        <v>432</v>
      </c>
      <c r="D27" s="324">
        <v>0.71</v>
      </c>
      <c r="E27" s="325"/>
    </row>
    <row r="28" spans="2:5" ht="14.1" customHeight="1" x14ac:dyDescent="0.2">
      <c r="B28" s="322" t="s">
        <v>433</v>
      </c>
      <c r="C28" s="329" t="s">
        <v>434</v>
      </c>
      <c r="D28" s="324">
        <v>0.24</v>
      </c>
      <c r="E28" s="325"/>
    </row>
    <row r="29" spans="2:5" ht="14.1" customHeight="1" x14ac:dyDescent="0.2">
      <c r="B29" s="322" t="s">
        <v>435</v>
      </c>
      <c r="C29" s="329" t="s">
        <v>436</v>
      </c>
      <c r="D29" s="324">
        <v>0.28000000000000003</v>
      </c>
      <c r="E29" s="325"/>
    </row>
    <row r="30" spans="2:5" ht="14.1" customHeight="1" x14ac:dyDescent="0.2">
      <c r="B30" s="322" t="s">
        <v>435</v>
      </c>
      <c r="C30" s="326" t="s">
        <v>437</v>
      </c>
      <c r="D30" s="324">
        <v>0.32</v>
      </c>
      <c r="E30" s="325"/>
    </row>
    <row r="31" spans="2:5" ht="14.1" customHeight="1" x14ac:dyDescent="0.2">
      <c r="B31" s="307" t="s">
        <v>438</v>
      </c>
      <c r="C31" s="327" t="s">
        <v>439</v>
      </c>
      <c r="D31" s="309"/>
      <c r="E31" s="316" t="s">
        <v>440</v>
      </c>
    </row>
    <row r="32" spans="2:5" ht="14.1" customHeight="1" x14ac:dyDescent="0.2">
      <c r="B32" s="307"/>
      <c r="C32" s="315"/>
      <c r="D32" s="309"/>
      <c r="E32" s="328" t="s">
        <v>441</v>
      </c>
    </row>
    <row r="33" spans="2:5" ht="14.1" customHeight="1" x14ac:dyDescent="0.2">
      <c r="B33" s="307"/>
      <c r="C33" s="315"/>
      <c r="D33" s="309"/>
      <c r="E33" s="316" t="s">
        <v>428</v>
      </c>
    </row>
    <row r="34" spans="2:5" ht="14.1" customHeight="1" x14ac:dyDescent="0.2">
      <c r="B34" s="307"/>
      <c r="C34" s="315"/>
      <c r="D34" s="309"/>
      <c r="E34" s="316" t="s">
        <v>442</v>
      </c>
    </row>
    <row r="35" spans="2:5" ht="14.1" customHeight="1" x14ac:dyDescent="0.2">
      <c r="B35" s="307"/>
      <c r="C35" s="315"/>
      <c r="D35" s="309"/>
      <c r="E35" s="316" t="s">
        <v>443</v>
      </c>
    </row>
    <row r="36" spans="2:5" ht="14.1" customHeight="1" x14ac:dyDescent="0.2">
      <c r="B36" s="307"/>
      <c r="C36" s="315"/>
      <c r="D36" s="309"/>
      <c r="E36" s="316" t="s">
        <v>444</v>
      </c>
    </row>
    <row r="37" spans="2:5" ht="14.1" customHeight="1" x14ac:dyDescent="0.2">
      <c r="B37" s="322" t="s">
        <v>419</v>
      </c>
      <c r="C37" s="329" t="s">
        <v>445</v>
      </c>
      <c r="D37" s="324">
        <v>0.39</v>
      </c>
      <c r="E37" s="325"/>
    </row>
    <row r="38" spans="2:5" ht="14.1" customHeight="1" x14ac:dyDescent="0.2">
      <c r="B38" s="322" t="s">
        <v>419</v>
      </c>
      <c r="C38" s="329" t="s">
        <v>446</v>
      </c>
      <c r="D38" s="324">
        <v>0.26</v>
      </c>
      <c r="E38" s="325"/>
    </row>
    <row r="39" spans="2:5" ht="15.75" customHeight="1" x14ac:dyDescent="0.2">
      <c r="B39" s="468" t="s">
        <v>419</v>
      </c>
      <c r="C39" s="469" t="s">
        <v>447</v>
      </c>
      <c r="D39" s="470">
        <v>0.18</v>
      </c>
      <c r="E39" s="471"/>
    </row>
    <row r="40" spans="2:5" s="476" customFormat="1" ht="14.1" customHeight="1" x14ac:dyDescent="0.2">
      <c r="B40" s="472" t="s">
        <v>448</v>
      </c>
      <c r="C40" s="473" t="s">
        <v>449</v>
      </c>
      <c r="D40" s="474"/>
      <c r="E40" s="475" t="s">
        <v>450</v>
      </c>
    </row>
    <row r="41" spans="2:5" s="238" customFormat="1" ht="14.1" customHeight="1" x14ac:dyDescent="0.2">
      <c r="B41" s="332"/>
      <c r="C41" s="333"/>
      <c r="D41" s="309"/>
      <c r="E41" s="316" t="s">
        <v>451</v>
      </c>
    </row>
    <row r="42" spans="2:5" ht="14.1" customHeight="1" x14ac:dyDescent="0.2">
      <c r="B42" s="332"/>
      <c r="C42" s="333"/>
      <c r="D42" s="309"/>
      <c r="E42" s="328" t="s">
        <v>452</v>
      </c>
    </row>
    <row r="43" spans="2:5" ht="14.1" customHeight="1" x14ac:dyDescent="0.2">
      <c r="B43" s="332"/>
      <c r="C43" s="333"/>
      <c r="D43" s="309"/>
      <c r="E43" s="316" t="s">
        <v>453</v>
      </c>
    </row>
    <row r="44" spans="2:5" ht="14.1" customHeight="1" x14ac:dyDescent="0.2">
      <c r="B44" s="332"/>
      <c r="C44" s="333"/>
      <c r="D44" s="309"/>
      <c r="E44" s="316" t="s">
        <v>454</v>
      </c>
    </row>
    <row r="45" spans="2:5" ht="14.1" customHeight="1" x14ac:dyDescent="0.2">
      <c r="B45" s="332"/>
      <c r="C45" s="333"/>
      <c r="D45" s="309"/>
      <c r="E45" s="316" t="s">
        <v>455</v>
      </c>
    </row>
    <row r="46" spans="2:5" ht="14.1" customHeight="1" x14ac:dyDescent="0.2">
      <c r="B46" s="332"/>
      <c r="C46" s="333"/>
      <c r="D46" s="309"/>
      <c r="E46" s="316" t="s">
        <v>456</v>
      </c>
    </row>
    <row r="47" spans="2:5" ht="14.1" customHeight="1" x14ac:dyDescent="0.2">
      <c r="B47" s="332"/>
      <c r="C47" s="333"/>
      <c r="D47" s="309"/>
      <c r="E47" s="316" t="s">
        <v>457</v>
      </c>
    </row>
    <row r="48" spans="2:5" ht="14.1" customHeight="1" x14ac:dyDescent="0.2">
      <c r="B48" s="332"/>
      <c r="C48" s="333"/>
      <c r="D48" s="309"/>
      <c r="E48" s="316" t="s">
        <v>458</v>
      </c>
    </row>
    <row r="49" spans="2:5" ht="14.1" customHeight="1" x14ac:dyDescent="0.2">
      <c r="B49" s="332"/>
      <c r="C49" s="333"/>
      <c r="D49" s="309"/>
      <c r="E49" s="316" t="s">
        <v>459</v>
      </c>
    </row>
    <row r="50" spans="2:5" ht="14.1" customHeight="1" x14ac:dyDescent="0.2">
      <c r="B50" s="332"/>
      <c r="C50" s="333"/>
      <c r="D50" s="309"/>
      <c r="E50" s="316" t="s">
        <v>460</v>
      </c>
    </row>
    <row r="51" spans="2:5" ht="14.1" customHeight="1" x14ac:dyDescent="0.2">
      <c r="B51" s="334" t="s">
        <v>461</v>
      </c>
      <c r="C51" s="335" t="s">
        <v>462</v>
      </c>
      <c r="D51" s="324">
        <v>0.19</v>
      </c>
      <c r="E51" s="325"/>
    </row>
    <row r="52" spans="2:5" ht="14.1" customHeight="1" x14ac:dyDescent="0.2">
      <c r="B52" s="334" t="s">
        <v>463</v>
      </c>
      <c r="C52" s="335" t="s">
        <v>464</v>
      </c>
      <c r="D52" s="324">
        <v>0.04</v>
      </c>
      <c r="E52" s="325"/>
    </row>
    <row r="53" spans="2:5" ht="14.1" customHeight="1" x14ac:dyDescent="0.2">
      <c r="B53" s="334" t="s">
        <v>461</v>
      </c>
      <c r="C53" s="335" t="s">
        <v>465</v>
      </c>
      <c r="D53" s="324">
        <v>0.18</v>
      </c>
      <c r="E53" s="325"/>
    </row>
    <row r="54" spans="2:5" ht="14.1" customHeight="1" x14ac:dyDescent="0.2">
      <c r="B54" s="334" t="s">
        <v>461</v>
      </c>
      <c r="C54" s="335" t="s">
        <v>466</v>
      </c>
      <c r="D54" s="324">
        <v>0.18</v>
      </c>
      <c r="E54" s="325"/>
    </row>
    <row r="55" spans="2:5" ht="14.1" customHeight="1" x14ac:dyDescent="0.2">
      <c r="B55" s="334" t="s">
        <v>461</v>
      </c>
      <c r="C55" s="335" t="s">
        <v>467</v>
      </c>
      <c r="D55" s="324">
        <v>0.08</v>
      </c>
      <c r="E55" s="325"/>
    </row>
    <row r="56" spans="2:5" ht="14.1" customHeight="1" x14ac:dyDescent="0.2">
      <c r="B56" s="334" t="s">
        <v>461</v>
      </c>
      <c r="C56" s="335" t="s">
        <v>468</v>
      </c>
      <c r="D56" s="324">
        <v>0.1</v>
      </c>
      <c r="E56" s="325"/>
    </row>
    <row r="57" spans="2:5" ht="14.1" customHeight="1" x14ac:dyDescent="0.2">
      <c r="B57" s="332" t="s">
        <v>469</v>
      </c>
      <c r="C57" s="333" t="s">
        <v>470</v>
      </c>
      <c r="D57" s="309"/>
      <c r="E57" s="316" t="s">
        <v>471</v>
      </c>
    </row>
    <row r="58" spans="2:5" ht="14.1" customHeight="1" x14ac:dyDescent="0.2">
      <c r="B58" s="332"/>
      <c r="C58" s="333"/>
      <c r="D58" s="309"/>
      <c r="E58" s="316" t="s">
        <v>472</v>
      </c>
    </row>
    <row r="59" spans="2:5" ht="14.1" customHeight="1" x14ac:dyDescent="0.2">
      <c r="B59" s="332"/>
      <c r="C59" s="333"/>
      <c r="D59" s="309"/>
      <c r="E59" s="316" t="s">
        <v>473</v>
      </c>
    </row>
    <row r="60" spans="2:5" ht="14.1" customHeight="1" x14ac:dyDescent="0.2">
      <c r="B60" s="332"/>
      <c r="C60" s="333"/>
      <c r="D60" s="309"/>
      <c r="E60" s="316" t="s">
        <v>474</v>
      </c>
    </row>
    <row r="61" spans="2:5" ht="14.1" customHeight="1" x14ac:dyDescent="0.2">
      <c r="B61" s="334" t="s">
        <v>475</v>
      </c>
      <c r="C61" s="335" t="s">
        <v>476</v>
      </c>
      <c r="D61" s="324">
        <v>0.12</v>
      </c>
      <c r="E61" s="325"/>
    </row>
    <row r="62" spans="2:5" ht="14.1" customHeight="1" x14ac:dyDescent="0.2">
      <c r="B62" s="334" t="s">
        <v>475</v>
      </c>
      <c r="C62" s="335" t="s">
        <v>477</v>
      </c>
      <c r="D62" s="324">
        <v>0.06</v>
      </c>
      <c r="E62" s="335"/>
    </row>
    <row r="63" spans="2:5" ht="14.1" customHeight="1" x14ac:dyDescent="0.2">
      <c r="B63" s="334" t="s">
        <v>475</v>
      </c>
      <c r="C63" s="335" t="s">
        <v>478</v>
      </c>
      <c r="D63" s="324">
        <v>0.11</v>
      </c>
      <c r="E63" s="335"/>
    </row>
    <row r="64" spans="2:5" ht="14.1" customHeight="1" x14ac:dyDescent="0.2">
      <c r="B64" s="334" t="s">
        <v>475</v>
      </c>
      <c r="C64" s="335" t="s">
        <v>479</v>
      </c>
      <c r="D64" s="324">
        <v>0.18</v>
      </c>
      <c r="E64" s="335"/>
    </row>
    <row r="65" spans="2:5" ht="14.1" customHeight="1" x14ac:dyDescent="0.2">
      <c r="B65" s="334" t="s">
        <v>480</v>
      </c>
      <c r="C65" s="335" t="s">
        <v>481</v>
      </c>
      <c r="D65" s="324">
        <v>0.08</v>
      </c>
      <c r="E65" s="335"/>
    </row>
    <row r="66" spans="2:5" ht="14.1" customHeight="1" x14ac:dyDescent="0.2">
      <c r="B66" s="334" t="s">
        <v>480</v>
      </c>
      <c r="C66" s="335" t="s">
        <v>482</v>
      </c>
      <c r="D66" s="324">
        <v>0.14000000000000001</v>
      </c>
      <c r="E66" s="335"/>
    </row>
    <row r="67" spans="2:5" ht="14.1" customHeight="1" x14ac:dyDescent="0.2">
      <c r="B67" s="334" t="s">
        <v>483</v>
      </c>
      <c r="C67" s="335" t="s">
        <v>484</v>
      </c>
      <c r="D67" s="324">
        <v>0.1348</v>
      </c>
      <c r="E67" s="335"/>
    </row>
    <row r="68" spans="2:5" ht="14.1" customHeight="1" x14ac:dyDescent="0.2">
      <c r="B68" s="334" t="s">
        <v>485</v>
      </c>
      <c r="C68" s="335" t="s">
        <v>486</v>
      </c>
      <c r="D68" s="324">
        <v>0.14560000000000001</v>
      </c>
      <c r="E68" s="335"/>
    </row>
    <row r="69" spans="2:5" ht="14.1" customHeight="1" x14ac:dyDescent="0.2">
      <c r="B69" s="334" t="s">
        <v>487</v>
      </c>
      <c r="C69" s="329" t="s">
        <v>488</v>
      </c>
      <c r="D69" s="324">
        <v>0.1709</v>
      </c>
      <c r="E69" s="336"/>
    </row>
    <row r="70" spans="2:5" ht="14.1" customHeight="1" x14ac:dyDescent="0.2">
      <c r="B70" s="334" t="s">
        <v>487</v>
      </c>
      <c r="C70" s="329" t="s">
        <v>489</v>
      </c>
      <c r="D70" s="324">
        <v>0.1515</v>
      </c>
      <c r="E70" s="336"/>
    </row>
    <row r="71" spans="2:5" ht="14.1" customHeight="1" x14ac:dyDescent="0.2">
      <c r="B71" s="334" t="s">
        <v>487</v>
      </c>
      <c r="C71" s="329" t="s">
        <v>490</v>
      </c>
      <c r="D71" s="324">
        <v>0.2</v>
      </c>
      <c r="E71" s="336"/>
    </row>
    <row r="72" spans="2:5" ht="14.1" customHeight="1" x14ac:dyDescent="0.2">
      <c r="B72" s="334" t="s">
        <v>491</v>
      </c>
      <c r="C72" s="329" t="s">
        <v>492</v>
      </c>
      <c r="D72" s="324">
        <v>2.5399999999999999E-2</v>
      </c>
      <c r="E72" s="336"/>
    </row>
    <row r="73" spans="2:5" ht="14.1" customHeight="1" x14ac:dyDescent="0.2">
      <c r="B73" s="334" t="s">
        <v>491</v>
      </c>
      <c r="C73" s="329" t="s">
        <v>493</v>
      </c>
      <c r="D73" s="324">
        <v>0.1426</v>
      </c>
      <c r="E73" s="336"/>
    </row>
    <row r="74" spans="2:5" ht="14.1" customHeight="1" x14ac:dyDescent="0.2">
      <c r="B74" s="334" t="s">
        <v>494</v>
      </c>
      <c r="C74" s="329" t="s">
        <v>495</v>
      </c>
      <c r="D74" s="324">
        <v>8.7999999999999995E-2</v>
      </c>
      <c r="E74" s="336"/>
    </row>
    <row r="75" spans="2:5" ht="0.75" customHeight="1" x14ac:dyDescent="0.25">
      <c r="B75" s="254"/>
      <c r="C75" s="254"/>
      <c r="D75" s="331"/>
      <c r="E75" s="254"/>
    </row>
    <row r="76" spans="2:5" x14ac:dyDescent="0.2">
      <c r="B76" s="307" t="s">
        <v>494</v>
      </c>
      <c r="C76" s="321" t="s">
        <v>496</v>
      </c>
      <c r="D76" s="309">
        <v>0.18049999999999999</v>
      </c>
      <c r="E76" s="316" t="s">
        <v>497</v>
      </c>
    </row>
    <row r="77" spans="2:5" x14ac:dyDescent="0.2">
      <c r="B77" s="307"/>
      <c r="C77" s="321"/>
      <c r="D77" s="309">
        <v>0.1641</v>
      </c>
      <c r="E77" s="316" t="s">
        <v>498</v>
      </c>
    </row>
    <row r="78" spans="2:5" x14ac:dyDescent="0.2">
      <c r="B78" s="307"/>
      <c r="C78" s="321"/>
      <c r="D78" s="309">
        <v>0.1641</v>
      </c>
      <c r="E78" s="316" t="s">
        <v>499</v>
      </c>
    </row>
    <row r="79" spans="2:5" x14ac:dyDescent="0.2">
      <c r="B79" s="307"/>
      <c r="C79" s="321"/>
      <c r="D79" s="309">
        <v>9.8500000000000004E-2</v>
      </c>
      <c r="E79" s="316" t="s">
        <v>500</v>
      </c>
    </row>
    <row r="80" spans="2:5" x14ac:dyDescent="0.2">
      <c r="B80" s="307"/>
      <c r="C80" s="321"/>
      <c r="D80" s="309">
        <v>8.2100000000000006E-2</v>
      </c>
      <c r="E80" s="316" t="s">
        <v>501</v>
      </c>
    </row>
    <row r="81" spans="2:5" x14ac:dyDescent="0.2">
      <c r="B81" s="310" t="s">
        <v>502</v>
      </c>
      <c r="C81" s="337" t="s">
        <v>503</v>
      </c>
      <c r="D81" s="312">
        <v>0.1749</v>
      </c>
      <c r="E81" s="313" t="s">
        <v>504</v>
      </c>
    </row>
    <row r="82" spans="2:5" x14ac:dyDescent="0.2">
      <c r="B82" s="314"/>
      <c r="C82" s="321"/>
      <c r="D82" s="309">
        <v>0.159</v>
      </c>
      <c r="E82" s="316" t="s">
        <v>505</v>
      </c>
    </row>
    <row r="83" spans="2:5" x14ac:dyDescent="0.2">
      <c r="B83" s="314"/>
      <c r="C83" s="321"/>
      <c r="D83" s="309">
        <v>0.159</v>
      </c>
      <c r="E83" s="316" t="s">
        <v>506</v>
      </c>
    </row>
    <row r="84" spans="2:5" x14ac:dyDescent="0.2">
      <c r="B84" s="314"/>
      <c r="C84" s="321"/>
      <c r="D84" s="309">
        <v>0.159</v>
      </c>
      <c r="E84" s="316" t="s">
        <v>507</v>
      </c>
    </row>
    <row r="85" spans="2:5" x14ac:dyDescent="0.2">
      <c r="B85" s="314"/>
      <c r="C85" s="321"/>
      <c r="D85" s="309">
        <v>9.9000000000000005E-2</v>
      </c>
      <c r="E85" s="316" t="s">
        <v>508</v>
      </c>
    </row>
    <row r="86" spans="2:5" x14ac:dyDescent="0.2">
      <c r="B86" s="314"/>
      <c r="C86" s="321"/>
      <c r="D86" s="309"/>
      <c r="E86" s="328" t="s">
        <v>509</v>
      </c>
    </row>
    <row r="87" spans="2:5" x14ac:dyDescent="0.2">
      <c r="B87" s="317"/>
      <c r="C87" s="338"/>
      <c r="D87" s="319">
        <v>8.4000000000000005E-2</v>
      </c>
      <c r="E87" s="320" t="s">
        <v>510</v>
      </c>
    </row>
    <row r="88" spans="2:5" x14ac:dyDescent="0.2">
      <c r="B88" s="307" t="s">
        <v>511</v>
      </c>
      <c r="C88" s="321" t="s">
        <v>512</v>
      </c>
      <c r="D88" s="309"/>
      <c r="E88" s="316" t="s">
        <v>513</v>
      </c>
    </row>
    <row r="89" spans="2:5" x14ac:dyDescent="0.2">
      <c r="B89" s="307"/>
      <c r="C89" s="321"/>
      <c r="D89" s="309"/>
      <c r="E89" s="328" t="s">
        <v>514</v>
      </c>
    </row>
    <row r="90" spans="2:5" x14ac:dyDescent="0.2">
      <c r="B90" s="322" t="s">
        <v>515</v>
      </c>
      <c r="C90" s="329" t="s">
        <v>516</v>
      </c>
      <c r="D90" s="324">
        <v>9.4E-2</v>
      </c>
      <c r="E90" s="339"/>
    </row>
    <row r="91" spans="2:5" x14ac:dyDescent="0.2">
      <c r="B91" s="307" t="s">
        <v>517</v>
      </c>
      <c r="C91" s="321" t="s">
        <v>518</v>
      </c>
      <c r="D91" s="309">
        <v>0.05</v>
      </c>
      <c r="E91" s="316" t="s">
        <v>519</v>
      </c>
    </row>
    <row r="92" spans="2:5" x14ac:dyDescent="0.2">
      <c r="B92" s="307"/>
      <c r="C92" s="321"/>
      <c r="D92" s="309"/>
      <c r="E92" s="316" t="s">
        <v>520</v>
      </c>
    </row>
    <row r="93" spans="2:5" x14ac:dyDescent="0.2">
      <c r="B93" s="322" t="s">
        <v>515</v>
      </c>
      <c r="C93" s="329" t="s">
        <v>521</v>
      </c>
      <c r="D93" s="324">
        <v>0.16900000000000001</v>
      </c>
      <c r="E93" s="325"/>
    </row>
    <row r="94" spans="2:5" x14ac:dyDescent="0.2">
      <c r="B94" s="322" t="s">
        <v>522</v>
      </c>
      <c r="C94" s="329" t="s">
        <v>523</v>
      </c>
      <c r="D94" s="324">
        <v>0.155</v>
      </c>
      <c r="E94" s="325" t="s">
        <v>524</v>
      </c>
    </row>
    <row r="95" spans="2:5" x14ac:dyDescent="0.2">
      <c r="B95" s="322" t="s">
        <v>522</v>
      </c>
      <c r="C95" s="329" t="s">
        <v>523</v>
      </c>
      <c r="D95" s="324">
        <v>0.26100000000000001</v>
      </c>
      <c r="E95" s="325" t="s">
        <v>525</v>
      </c>
    </row>
    <row r="96" spans="2:5" x14ac:dyDescent="0.2">
      <c r="B96" s="322" t="s">
        <v>487</v>
      </c>
      <c r="C96" s="329" t="s">
        <v>526</v>
      </c>
      <c r="D96" s="324">
        <v>0.1502</v>
      </c>
      <c r="E96" s="325"/>
    </row>
    <row r="97" spans="2:8" x14ac:dyDescent="0.2">
      <c r="B97" s="307" t="s">
        <v>527</v>
      </c>
      <c r="C97" s="321" t="s">
        <v>528</v>
      </c>
      <c r="D97" s="309">
        <v>0.106</v>
      </c>
      <c r="E97" s="316" t="s">
        <v>529</v>
      </c>
    </row>
    <row r="98" spans="2:8" x14ac:dyDescent="0.2">
      <c r="B98" s="307"/>
      <c r="C98" s="321"/>
      <c r="D98" s="309"/>
      <c r="E98" s="316" t="s">
        <v>530</v>
      </c>
    </row>
    <row r="99" spans="2:8" ht="10.5" customHeight="1" x14ac:dyDescent="0.2">
      <c r="B99" s="307"/>
      <c r="C99" s="321"/>
      <c r="D99" s="309"/>
      <c r="E99" s="316"/>
    </row>
    <row r="100" spans="2:8" x14ac:dyDescent="0.2">
      <c r="B100" s="322" t="s">
        <v>487</v>
      </c>
      <c r="C100" s="329" t="s">
        <v>531</v>
      </c>
      <c r="D100" s="324">
        <v>0.1565</v>
      </c>
      <c r="E100" s="325"/>
    </row>
    <row r="101" spans="2:8" x14ac:dyDescent="0.2">
      <c r="B101" s="307" t="s">
        <v>527</v>
      </c>
      <c r="C101" s="321" t="s">
        <v>532</v>
      </c>
      <c r="D101" s="309">
        <v>0.106</v>
      </c>
      <c r="E101" s="316" t="s">
        <v>533</v>
      </c>
    </row>
    <row r="102" spans="2:8" x14ac:dyDescent="0.2">
      <c r="B102" s="307"/>
      <c r="C102" s="321"/>
      <c r="D102" s="309"/>
      <c r="E102" s="316" t="s">
        <v>534</v>
      </c>
    </row>
    <row r="103" spans="2:8" x14ac:dyDescent="0.2">
      <c r="B103" s="322" t="s">
        <v>535</v>
      </c>
      <c r="C103" s="329" t="s">
        <v>536</v>
      </c>
      <c r="D103" s="324">
        <v>0.15049999999999999</v>
      </c>
      <c r="E103" s="340"/>
    </row>
    <row r="104" spans="2:8" x14ac:dyDescent="0.2">
      <c r="B104" s="307" t="s">
        <v>527</v>
      </c>
      <c r="C104" s="321" t="s">
        <v>536</v>
      </c>
      <c r="D104" s="309">
        <v>0.106</v>
      </c>
      <c r="E104" s="316" t="s">
        <v>537</v>
      </c>
    </row>
    <row r="105" spans="2:8" ht="15.75" customHeight="1" x14ac:dyDescent="0.2">
      <c r="B105" s="307"/>
      <c r="C105" s="321"/>
      <c r="D105" s="309"/>
      <c r="E105" s="316" t="s">
        <v>534</v>
      </c>
    </row>
    <row r="106" spans="2:8" x14ac:dyDescent="0.2">
      <c r="B106" s="322" t="s">
        <v>538</v>
      </c>
      <c r="C106" s="329" t="s">
        <v>539</v>
      </c>
      <c r="D106" s="324">
        <v>0.12089999999999999</v>
      </c>
      <c r="E106" s="325"/>
    </row>
    <row r="107" spans="2:8" x14ac:dyDescent="0.2">
      <c r="B107" s="314" t="s">
        <v>538</v>
      </c>
      <c r="C107" s="321" t="s">
        <v>540</v>
      </c>
      <c r="D107" s="309">
        <v>8.8999999999999996E-2</v>
      </c>
      <c r="E107" s="341"/>
      <c r="F107" s="238"/>
      <c r="G107" s="238"/>
      <c r="H107" s="238"/>
    </row>
    <row r="108" spans="2:8" ht="12.75" customHeight="1" x14ac:dyDescent="0.2">
      <c r="B108" s="314"/>
      <c r="C108" s="321"/>
      <c r="D108" s="309"/>
      <c r="E108" s="341"/>
      <c r="F108" s="238"/>
      <c r="G108" s="238"/>
      <c r="H108" s="238"/>
    </row>
    <row r="109" spans="2:8" x14ac:dyDescent="0.2">
      <c r="B109" s="310" t="s">
        <v>541</v>
      </c>
      <c r="C109" s="342" t="s">
        <v>542</v>
      </c>
      <c r="D109" s="312">
        <v>0.1</v>
      </c>
      <c r="E109" s="313" t="s">
        <v>543</v>
      </c>
      <c r="F109" s="238"/>
      <c r="G109" s="238"/>
    </row>
    <row r="110" spans="2:8" x14ac:dyDescent="0.25">
      <c r="B110" s="343"/>
      <c r="C110" s="344"/>
      <c r="D110" s="345"/>
      <c r="E110" s="346" t="s">
        <v>544</v>
      </c>
    </row>
    <row r="111" spans="2:8" x14ac:dyDescent="0.2">
      <c r="B111" s="322" t="s">
        <v>538</v>
      </c>
      <c r="C111" s="329" t="s">
        <v>545</v>
      </c>
      <c r="D111" s="324">
        <v>8.2000000000000003E-2</v>
      </c>
      <c r="E111" s="271"/>
    </row>
    <row r="112" spans="2:8" x14ac:dyDescent="0.2">
      <c r="B112" s="314" t="s">
        <v>546</v>
      </c>
      <c r="C112" s="321" t="s">
        <v>547</v>
      </c>
      <c r="D112" s="309">
        <v>0.05</v>
      </c>
      <c r="E112" s="347" t="s">
        <v>548</v>
      </c>
    </row>
    <row r="113" spans="2:5" x14ac:dyDescent="0.2">
      <c r="B113" s="317"/>
      <c r="C113" s="348"/>
      <c r="D113" s="319"/>
      <c r="E113" s="349" t="s">
        <v>549</v>
      </c>
    </row>
    <row r="114" spans="2:5" x14ac:dyDescent="0.2">
      <c r="B114" s="322" t="s">
        <v>538</v>
      </c>
      <c r="C114" s="329" t="s">
        <v>550</v>
      </c>
      <c r="D114" s="324">
        <v>6.5500000000000003E-2</v>
      </c>
      <c r="E114" s="271"/>
    </row>
    <row r="115" spans="2:5" x14ac:dyDescent="0.2">
      <c r="B115" s="322" t="s">
        <v>538</v>
      </c>
      <c r="C115" s="329" t="s">
        <v>551</v>
      </c>
      <c r="D115" s="324">
        <v>6.2799999999999995E-2</v>
      </c>
      <c r="E115" s="271"/>
    </row>
    <row r="116" spans="2:5" x14ac:dyDescent="0.2">
      <c r="B116" s="322" t="s">
        <v>552</v>
      </c>
      <c r="C116" s="329" t="s">
        <v>551</v>
      </c>
      <c r="D116" s="324">
        <v>0.05</v>
      </c>
      <c r="E116" s="350" t="s">
        <v>553</v>
      </c>
    </row>
    <row r="117" spans="2:5" x14ac:dyDescent="0.2">
      <c r="B117" s="322" t="s">
        <v>538</v>
      </c>
      <c r="C117" s="329" t="s">
        <v>554</v>
      </c>
      <c r="D117" s="324">
        <v>4.2799999999999998E-2</v>
      </c>
      <c r="E117" s="271"/>
    </row>
    <row r="118" spans="2:5" x14ac:dyDescent="0.2">
      <c r="B118" s="310" t="s">
        <v>555</v>
      </c>
      <c r="C118" s="337" t="s">
        <v>556</v>
      </c>
      <c r="D118" s="312"/>
      <c r="E118" s="351" t="s">
        <v>557</v>
      </c>
    </row>
    <row r="119" spans="2:5" x14ac:dyDescent="0.2">
      <c r="B119" s="314"/>
      <c r="C119" s="321"/>
      <c r="D119" s="309"/>
      <c r="E119" s="347" t="s">
        <v>558</v>
      </c>
    </row>
    <row r="120" spans="2:5" x14ac:dyDescent="0.2">
      <c r="B120" s="314"/>
      <c r="C120" s="321"/>
      <c r="D120" s="309"/>
      <c r="E120" s="347" t="s">
        <v>559</v>
      </c>
    </row>
    <row r="121" spans="2:5" x14ac:dyDescent="0.2">
      <c r="B121" s="314"/>
      <c r="C121" s="321"/>
      <c r="D121" s="309"/>
      <c r="E121" s="347" t="s">
        <v>560</v>
      </c>
    </row>
    <row r="122" spans="2:5" x14ac:dyDescent="0.2">
      <c r="B122" s="314"/>
      <c r="C122" s="321"/>
      <c r="D122" s="309"/>
      <c r="E122" s="347" t="s">
        <v>561</v>
      </c>
    </row>
    <row r="123" spans="2:5" x14ac:dyDescent="0.2">
      <c r="B123" s="314"/>
      <c r="C123" s="321"/>
      <c r="D123" s="309"/>
      <c r="E123" s="347" t="s">
        <v>562</v>
      </c>
    </row>
    <row r="124" spans="2:5" x14ac:dyDescent="0.2">
      <c r="B124" s="314"/>
      <c r="C124" s="321"/>
      <c r="D124" s="309"/>
      <c r="E124" s="347" t="s">
        <v>563</v>
      </c>
    </row>
    <row r="125" spans="2:5" x14ac:dyDescent="0.2">
      <c r="B125" s="317"/>
      <c r="C125" s="338"/>
      <c r="D125" s="319"/>
      <c r="E125" s="349" t="s">
        <v>564</v>
      </c>
    </row>
    <row r="126" spans="2:5" x14ac:dyDescent="0.2">
      <c r="B126" s="307" t="s">
        <v>555</v>
      </c>
      <c r="C126" s="321" t="s">
        <v>565</v>
      </c>
      <c r="D126" s="309"/>
      <c r="E126" s="347" t="s">
        <v>566</v>
      </c>
    </row>
    <row r="127" spans="2:5" x14ac:dyDescent="0.2">
      <c r="B127" s="307"/>
      <c r="C127" s="321"/>
      <c r="D127" s="309"/>
      <c r="E127" s="347" t="s">
        <v>567</v>
      </c>
    </row>
    <row r="128" spans="2:5" x14ac:dyDescent="0.2">
      <c r="B128" s="307"/>
      <c r="C128" s="321"/>
      <c r="D128" s="309"/>
      <c r="E128" s="347" t="s">
        <v>568</v>
      </c>
    </row>
    <row r="129" spans="2:5" x14ac:dyDescent="0.2">
      <c r="B129" s="307"/>
      <c r="C129" s="321"/>
      <c r="D129" s="309"/>
      <c r="E129" s="347" t="s">
        <v>569</v>
      </c>
    </row>
    <row r="130" spans="2:5" x14ac:dyDescent="0.2">
      <c r="B130" s="307"/>
      <c r="C130" s="321"/>
      <c r="D130" s="309"/>
      <c r="E130" s="347" t="s">
        <v>570</v>
      </c>
    </row>
    <row r="131" spans="2:5" x14ac:dyDescent="0.2">
      <c r="B131" s="322" t="s">
        <v>538</v>
      </c>
      <c r="C131" s="329" t="s">
        <v>571</v>
      </c>
      <c r="D131" s="324">
        <v>2.5600000000000001E-2</v>
      </c>
      <c r="E131" s="350"/>
    </row>
    <row r="132" spans="2:5" x14ac:dyDescent="0.2">
      <c r="B132" s="322" t="s">
        <v>538</v>
      </c>
      <c r="C132" s="329" t="s">
        <v>572</v>
      </c>
      <c r="D132" s="324">
        <v>4.6800000000000001E-2</v>
      </c>
      <c r="E132" s="350"/>
    </row>
    <row r="133" spans="2:5" x14ac:dyDescent="0.2">
      <c r="B133" s="322" t="s">
        <v>538</v>
      </c>
      <c r="C133" s="329" t="s">
        <v>573</v>
      </c>
      <c r="D133" s="324">
        <v>3.0700000000000002E-2</v>
      </c>
      <c r="E133" s="350"/>
    </row>
    <row r="134" spans="2:5" x14ac:dyDescent="0.2">
      <c r="B134" s="322" t="s">
        <v>538</v>
      </c>
      <c r="C134" s="329" t="s">
        <v>574</v>
      </c>
      <c r="D134" s="324">
        <v>2.9600000000000001E-2</v>
      </c>
      <c r="E134" s="350"/>
    </row>
    <row r="135" spans="2:5" x14ac:dyDescent="0.2">
      <c r="B135" s="322" t="s">
        <v>538</v>
      </c>
      <c r="C135" s="329" t="s">
        <v>575</v>
      </c>
      <c r="D135" s="324">
        <v>9.4999999999999998E-3</v>
      </c>
      <c r="E135" s="243"/>
    </row>
    <row r="136" spans="2:5" x14ac:dyDescent="0.2">
      <c r="B136" s="314" t="s">
        <v>576</v>
      </c>
      <c r="C136" s="308" t="s">
        <v>577</v>
      </c>
      <c r="D136" s="309"/>
      <c r="E136" s="352" t="s">
        <v>578</v>
      </c>
    </row>
    <row r="137" spans="2:5" x14ac:dyDescent="0.2">
      <c r="B137" s="307"/>
      <c r="C137" s="308"/>
      <c r="D137" s="309"/>
      <c r="E137" s="352" t="s">
        <v>579</v>
      </c>
    </row>
    <row r="138" spans="2:5" x14ac:dyDescent="0.2">
      <c r="B138" s="307"/>
      <c r="C138" s="308"/>
      <c r="D138" s="309"/>
      <c r="E138" s="352" t="s">
        <v>580</v>
      </c>
    </row>
    <row r="139" spans="2:5" x14ac:dyDescent="0.2">
      <c r="B139" s="322" t="s">
        <v>538</v>
      </c>
      <c r="C139" s="329" t="s">
        <v>581</v>
      </c>
      <c r="D139" s="324">
        <v>2.4799999999999999E-2</v>
      </c>
      <c r="E139" s="243"/>
    </row>
    <row r="140" spans="2:5" x14ac:dyDescent="0.2">
      <c r="B140" s="322" t="s">
        <v>576</v>
      </c>
      <c r="C140" s="353" t="s">
        <v>582</v>
      </c>
      <c r="D140" s="354"/>
      <c r="E140" s="355" t="s">
        <v>583</v>
      </c>
    </row>
    <row r="141" spans="2:5" x14ac:dyDescent="0.2">
      <c r="B141" s="314"/>
      <c r="C141" s="356"/>
      <c r="D141" s="357"/>
      <c r="E141" s="346" t="s">
        <v>579</v>
      </c>
    </row>
    <row r="142" spans="2:5" ht="15" customHeight="1" x14ac:dyDescent="0.2">
      <c r="B142" s="314"/>
      <c r="C142" s="356"/>
      <c r="D142" s="357"/>
      <c r="E142" s="346" t="s">
        <v>584</v>
      </c>
    </row>
    <row r="143" spans="2:5" ht="16.5" customHeight="1" x14ac:dyDescent="0.2">
      <c r="B143" s="322" t="s">
        <v>538</v>
      </c>
      <c r="C143" s="358" t="s">
        <v>585</v>
      </c>
      <c r="D143" s="359">
        <v>3.6200000000000003E-2</v>
      </c>
      <c r="E143" s="355"/>
    </row>
    <row r="144" spans="2:5" ht="75" x14ac:dyDescent="0.2">
      <c r="B144" s="360" t="s">
        <v>586</v>
      </c>
      <c r="C144" s="361" t="s">
        <v>587</v>
      </c>
      <c r="D144" s="362">
        <v>0.1</v>
      </c>
      <c r="E144" s="363" t="s">
        <v>588</v>
      </c>
    </row>
    <row r="145" spans="2:5" ht="17.25" customHeight="1" x14ac:dyDescent="0.2">
      <c r="B145" s="322" t="s">
        <v>538</v>
      </c>
      <c r="C145" s="358" t="s">
        <v>589</v>
      </c>
      <c r="D145" s="359">
        <v>2.12E-2</v>
      </c>
      <c r="E145" s="364"/>
    </row>
    <row r="146" spans="2:5" ht="16.5" customHeight="1" x14ac:dyDescent="0.2">
      <c r="B146" s="322" t="s">
        <v>538</v>
      </c>
      <c r="C146" s="358" t="s">
        <v>590</v>
      </c>
      <c r="D146" s="359">
        <v>7.4399999999999994E-2</v>
      </c>
      <c r="E146" s="355"/>
    </row>
    <row r="147" spans="2:5" ht="18" customHeight="1" x14ac:dyDescent="0.2">
      <c r="B147" s="322" t="s">
        <v>538</v>
      </c>
      <c r="C147" s="358" t="s">
        <v>591</v>
      </c>
      <c r="D147" s="359">
        <v>8.8900000000000007E-2</v>
      </c>
      <c r="E147" s="355"/>
    </row>
    <row r="148" spans="2:5" ht="16.5" customHeight="1" x14ac:dyDescent="0.2">
      <c r="B148" s="322" t="s">
        <v>538</v>
      </c>
      <c r="C148" s="358" t="s">
        <v>592</v>
      </c>
      <c r="D148" s="359">
        <v>0</v>
      </c>
      <c r="E148" s="243"/>
    </row>
    <row r="149" spans="2:5" ht="15" customHeight="1" x14ac:dyDescent="0.2">
      <c r="B149" s="322" t="s">
        <v>538</v>
      </c>
      <c r="C149" s="358" t="s">
        <v>593</v>
      </c>
      <c r="D149" s="359">
        <v>2.5399999999999999E-2</v>
      </c>
      <c r="E149" s="243"/>
    </row>
    <row r="150" spans="2:5" x14ac:dyDescent="0.2">
      <c r="B150" s="330" t="s">
        <v>538</v>
      </c>
      <c r="C150" s="365" t="s">
        <v>594</v>
      </c>
      <c r="D150" s="366">
        <v>3.9300000000000002E-2</v>
      </c>
      <c r="E150" s="367"/>
    </row>
    <row r="151" spans="2:5" x14ac:dyDescent="0.2">
      <c r="B151" s="330" t="s">
        <v>538</v>
      </c>
      <c r="C151" s="365" t="s">
        <v>595</v>
      </c>
      <c r="D151" s="366">
        <v>2.1299999999999999E-2</v>
      </c>
      <c r="E151" s="367"/>
    </row>
    <row r="152" spans="2:5" x14ac:dyDescent="0.25">
      <c r="B152" s="271" t="s">
        <v>538</v>
      </c>
      <c r="C152" s="365" t="s">
        <v>596</v>
      </c>
      <c r="D152" s="366">
        <v>2.3699999999999999E-2</v>
      </c>
      <c r="E152" s="271"/>
    </row>
    <row r="153" spans="2:5" x14ac:dyDescent="0.25">
      <c r="B153" s="271" t="s">
        <v>538</v>
      </c>
      <c r="C153" s="365" t="s">
        <v>597</v>
      </c>
      <c r="D153" s="366">
        <v>5.7099999999999998E-2</v>
      </c>
      <c r="E153" s="238"/>
    </row>
    <row r="154" spans="2:5" ht="15.75" thickBot="1" x14ac:dyDescent="0.3">
      <c r="B154" s="368" t="s">
        <v>538</v>
      </c>
      <c r="C154" s="369" t="s">
        <v>818</v>
      </c>
      <c r="D154" s="370">
        <v>3.9399999999999998E-2</v>
      </c>
      <c r="E154" s="857"/>
    </row>
    <row r="155" spans="2:5" ht="15.75" thickTop="1" x14ac:dyDescent="0.25">
      <c r="D155" s="371"/>
      <c r="E155" s="238"/>
    </row>
    <row r="156" spans="2:5" x14ac:dyDescent="0.25">
      <c r="D156" s="371"/>
    </row>
    <row r="157" spans="2:5" x14ac:dyDescent="0.25">
      <c r="D157" s="371"/>
    </row>
    <row r="158" spans="2:5" x14ac:dyDescent="0.25">
      <c r="D158" s="371"/>
    </row>
    <row r="159" spans="2:5" x14ac:dyDescent="0.25">
      <c r="D159" s="371"/>
    </row>
    <row r="160" spans="2:5" x14ac:dyDescent="0.25">
      <c r="D160" s="371"/>
    </row>
    <row r="161" spans="4:4" x14ac:dyDescent="0.25">
      <c r="D161" s="371"/>
    </row>
    <row r="162" spans="4:4" x14ac:dyDescent="0.25">
      <c r="D162" s="371"/>
    </row>
    <row r="163" spans="4:4" x14ac:dyDescent="0.25">
      <c r="D163" s="371"/>
    </row>
    <row r="164" spans="4:4" x14ac:dyDescent="0.25">
      <c r="D164" s="371"/>
    </row>
    <row r="165" spans="4:4" x14ac:dyDescent="0.25">
      <c r="D165" s="371"/>
    </row>
    <row r="166" spans="4:4" x14ac:dyDescent="0.25">
      <c r="D166" s="371"/>
    </row>
    <row r="167" spans="4:4" x14ac:dyDescent="0.25">
      <c r="D167" s="371"/>
    </row>
    <row r="168" spans="4:4" x14ac:dyDescent="0.25">
      <c r="D168" s="371"/>
    </row>
    <row r="169" spans="4:4" x14ac:dyDescent="0.25">
      <c r="D169" s="371"/>
    </row>
    <row r="170" spans="4:4" x14ac:dyDescent="0.25">
      <c r="D170" s="371"/>
    </row>
    <row r="171" spans="4:4" x14ac:dyDescent="0.25">
      <c r="D171" s="371"/>
    </row>
    <row r="172" spans="4:4" x14ac:dyDescent="0.25">
      <c r="D172" s="371"/>
    </row>
    <row r="173" spans="4:4" x14ac:dyDescent="0.25">
      <c r="D173" s="371"/>
    </row>
    <row r="174" spans="4:4" x14ac:dyDescent="0.25">
      <c r="D174" s="371"/>
    </row>
    <row r="175" spans="4:4" x14ac:dyDescent="0.25">
      <c r="D175" s="371"/>
    </row>
    <row r="176" spans="4:4" x14ac:dyDescent="0.25">
      <c r="D176" s="371"/>
    </row>
    <row r="177" spans="4:4" x14ac:dyDescent="0.25">
      <c r="D177" s="371"/>
    </row>
    <row r="178" spans="4:4" x14ac:dyDescent="0.25">
      <c r="D178" s="371"/>
    </row>
    <row r="179" spans="4:4" x14ac:dyDescent="0.25">
      <c r="D179" s="371"/>
    </row>
    <row r="180" spans="4:4" x14ac:dyDescent="0.25">
      <c r="D180" s="371"/>
    </row>
    <row r="181" spans="4:4" x14ac:dyDescent="0.25">
      <c r="D181" s="371"/>
    </row>
    <row r="182" spans="4:4" x14ac:dyDescent="0.25">
      <c r="D182" s="371"/>
    </row>
    <row r="183" spans="4:4" x14ac:dyDescent="0.25">
      <c r="D183" s="371"/>
    </row>
    <row r="184" spans="4:4" x14ac:dyDescent="0.25">
      <c r="D184" s="371"/>
    </row>
    <row r="185" spans="4:4" x14ac:dyDescent="0.25">
      <c r="D185" s="371"/>
    </row>
    <row r="186" spans="4:4" x14ac:dyDescent="0.25">
      <c r="D186" s="371"/>
    </row>
    <row r="187" spans="4:4" x14ac:dyDescent="0.25">
      <c r="D187" s="371"/>
    </row>
    <row r="188" spans="4:4" x14ac:dyDescent="0.25">
      <c r="D188" s="371"/>
    </row>
    <row r="189" spans="4:4" x14ac:dyDescent="0.25">
      <c r="D189" s="371"/>
    </row>
    <row r="190" spans="4:4" x14ac:dyDescent="0.25">
      <c r="D190" s="371"/>
    </row>
    <row r="191" spans="4:4" x14ac:dyDescent="0.25">
      <c r="D191" s="371"/>
    </row>
    <row r="192" spans="4:4" x14ac:dyDescent="0.25">
      <c r="D192" s="371"/>
    </row>
    <row r="193" spans="4:4" x14ac:dyDescent="0.25">
      <c r="D193" s="371"/>
    </row>
    <row r="194" spans="4:4" x14ac:dyDescent="0.25">
      <c r="D194" s="371"/>
    </row>
    <row r="195" spans="4:4" x14ac:dyDescent="0.25">
      <c r="D195" s="371"/>
    </row>
    <row r="196" spans="4:4" x14ac:dyDescent="0.25">
      <c r="D196" s="371"/>
    </row>
    <row r="197" spans="4:4" x14ac:dyDescent="0.25">
      <c r="D197" s="371"/>
    </row>
    <row r="198" spans="4:4" x14ac:dyDescent="0.25">
      <c r="D198" s="371"/>
    </row>
    <row r="199" spans="4:4" x14ac:dyDescent="0.25">
      <c r="D199" s="371"/>
    </row>
    <row r="200" spans="4:4" x14ac:dyDescent="0.25">
      <c r="D200" s="371"/>
    </row>
    <row r="201" spans="4:4" x14ac:dyDescent="0.25">
      <c r="D201" s="371"/>
    </row>
    <row r="202" spans="4:4" x14ac:dyDescent="0.25">
      <c r="D202" s="371"/>
    </row>
    <row r="203" spans="4:4" x14ac:dyDescent="0.25">
      <c r="D203" s="371"/>
    </row>
    <row r="204" spans="4:4" x14ac:dyDescent="0.25">
      <c r="D204" s="371"/>
    </row>
    <row r="205" spans="4:4" x14ac:dyDescent="0.25">
      <c r="D205" s="371"/>
    </row>
    <row r="206" spans="4:4" x14ac:dyDescent="0.25">
      <c r="D206" s="371"/>
    </row>
    <row r="207" spans="4:4" x14ac:dyDescent="0.25">
      <c r="D207" s="371"/>
    </row>
    <row r="208" spans="4:4" x14ac:dyDescent="0.25">
      <c r="D208" s="371"/>
    </row>
    <row r="209" spans="4:4" x14ac:dyDescent="0.25">
      <c r="D209" s="371"/>
    </row>
    <row r="210" spans="4:4" x14ac:dyDescent="0.25">
      <c r="D210" s="371"/>
    </row>
    <row r="211" spans="4:4" x14ac:dyDescent="0.25">
      <c r="D211" s="371"/>
    </row>
    <row r="212" spans="4:4" x14ac:dyDescent="0.25">
      <c r="D212" s="371"/>
    </row>
    <row r="213" spans="4:4" x14ac:dyDescent="0.25">
      <c r="D213" s="371"/>
    </row>
    <row r="214" spans="4:4" x14ac:dyDescent="0.25">
      <c r="D214" s="371"/>
    </row>
    <row r="215" spans="4:4" x14ac:dyDescent="0.25">
      <c r="D215" s="371"/>
    </row>
    <row r="216" spans="4:4" x14ac:dyDescent="0.25">
      <c r="D216" s="371"/>
    </row>
    <row r="217" spans="4:4" x14ac:dyDescent="0.25">
      <c r="D217" s="371"/>
    </row>
    <row r="218" spans="4:4" x14ac:dyDescent="0.25">
      <c r="D218" s="371"/>
    </row>
    <row r="219" spans="4:4" x14ac:dyDescent="0.25">
      <c r="D219" s="371"/>
    </row>
    <row r="220" spans="4:4" x14ac:dyDescent="0.25">
      <c r="D220" s="371"/>
    </row>
    <row r="221" spans="4:4" x14ac:dyDescent="0.25">
      <c r="D221" s="371"/>
    </row>
    <row r="222" spans="4:4" x14ac:dyDescent="0.25">
      <c r="D222" s="371"/>
    </row>
    <row r="223" spans="4:4" x14ac:dyDescent="0.25">
      <c r="D223" s="371"/>
    </row>
    <row r="224" spans="4:4" x14ac:dyDescent="0.25">
      <c r="D224" s="371"/>
    </row>
    <row r="225" spans="4:4" x14ac:dyDescent="0.25">
      <c r="D225" s="371"/>
    </row>
    <row r="226" spans="4:4" x14ac:dyDescent="0.25">
      <c r="D226" s="371"/>
    </row>
    <row r="227" spans="4:4" x14ac:dyDescent="0.25">
      <c r="D227" s="371"/>
    </row>
    <row r="228" spans="4:4" x14ac:dyDescent="0.25">
      <c r="D228" s="371"/>
    </row>
    <row r="229" spans="4:4" x14ac:dyDescent="0.25">
      <c r="D229" s="371"/>
    </row>
    <row r="230" spans="4:4" x14ac:dyDescent="0.25">
      <c r="D230" s="371"/>
    </row>
    <row r="231" spans="4:4" x14ac:dyDescent="0.25">
      <c r="D231" s="371"/>
    </row>
    <row r="232" spans="4:4" x14ac:dyDescent="0.25">
      <c r="D232" s="371"/>
    </row>
    <row r="233" spans="4:4" x14ac:dyDescent="0.25">
      <c r="D233" s="371"/>
    </row>
    <row r="234" spans="4:4" x14ac:dyDescent="0.25">
      <c r="D234" s="371"/>
    </row>
    <row r="235" spans="4:4" x14ac:dyDescent="0.25">
      <c r="D235" s="371"/>
    </row>
    <row r="236" spans="4:4" x14ac:dyDescent="0.25">
      <c r="D236" s="371"/>
    </row>
    <row r="237" spans="4:4" x14ac:dyDescent="0.25">
      <c r="D237" s="371"/>
    </row>
    <row r="238" spans="4:4" x14ac:dyDescent="0.25">
      <c r="D238" s="371"/>
    </row>
    <row r="239" spans="4:4" x14ac:dyDescent="0.25">
      <c r="D239" s="371"/>
    </row>
    <row r="240" spans="4:4" x14ac:dyDescent="0.25">
      <c r="D240" s="371"/>
    </row>
    <row r="241" spans="4:4" x14ac:dyDescent="0.25">
      <c r="D241" s="371"/>
    </row>
    <row r="242" spans="4:4" x14ac:dyDescent="0.25">
      <c r="D242" s="371"/>
    </row>
    <row r="243" spans="4:4" x14ac:dyDescent="0.25">
      <c r="D243" s="371"/>
    </row>
    <row r="244" spans="4:4" x14ac:dyDescent="0.25">
      <c r="D244" s="371"/>
    </row>
    <row r="245" spans="4:4" x14ac:dyDescent="0.25">
      <c r="D245" s="371"/>
    </row>
    <row r="246" spans="4:4" x14ac:dyDescent="0.25">
      <c r="D246" s="371"/>
    </row>
    <row r="247" spans="4:4" x14ac:dyDescent="0.25">
      <c r="D247" s="371"/>
    </row>
    <row r="248" spans="4:4" x14ac:dyDescent="0.25">
      <c r="D248" s="371"/>
    </row>
    <row r="249" spans="4:4" x14ac:dyDescent="0.25">
      <c r="D249" s="371"/>
    </row>
    <row r="250" spans="4:4" x14ac:dyDescent="0.25">
      <c r="D250" s="371"/>
    </row>
    <row r="251" spans="4:4" x14ac:dyDescent="0.25">
      <c r="D251" s="371"/>
    </row>
    <row r="252" spans="4:4" x14ac:dyDescent="0.25">
      <c r="D252" s="371"/>
    </row>
    <row r="253" spans="4:4" x14ac:dyDescent="0.25">
      <c r="D253" s="371"/>
    </row>
    <row r="254" spans="4:4" x14ac:dyDescent="0.25">
      <c r="D254" s="371"/>
    </row>
    <row r="255" spans="4:4" x14ac:dyDescent="0.25">
      <c r="D255" s="371"/>
    </row>
    <row r="256" spans="4:4" x14ac:dyDescent="0.25">
      <c r="D256" s="371"/>
    </row>
    <row r="257" spans="4:4" x14ac:dyDescent="0.25">
      <c r="D257" s="371"/>
    </row>
    <row r="258" spans="4:4" x14ac:dyDescent="0.25">
      <c r="D258" s="371"/>
    </row>
    <row r="259" spans="4:4" x14ac:dyDescent="0.25">
      <c r="D259" s="371"/>
    </row>
    <row r="260" spans="4:4" x14ac:dyDescent="0.25">
      <c r="D260" s="371"/>
    </row>
    <row r="261" spans="4:4" x14ac:dyDescent="0.25">
      <c r="D261" s="371"/>
    </row>
    <row r="262" spans="4:4" x14ac:dyDescent="0.25">
      <c r="D262" s="371"/>
    </row>
    <row r="263" spans="4:4" x14ac:dyDescent="0.25">
      <c r="D263" s="371"/>
    </row>
    <row r="264" spans="4:4" x14ac:dyDescent="0.25">
      <c r="D264" s="371"/>
    </row>
    <row r="265" spans="4:4" x14ac:dyDescent="0.25">
      <c r="D265" s="371"/>
    </row>
    <row r="266" spans="4:4" x14ac:dyDescent="0.25">
      <c r="D266" s="371"/>
    </row>
    <row r="267" spans="4:4" x14ac:dyDescent="0.25">
      <c r="D267" s="371"/>
    </row>
    <row r="268" spans="4:4" x14ac:dyDescent="0.25">
      <c r="D268" s="371"/>
    </row>
    <row r="269" spans="4:4" x14ac:dyDescent="0.25">
      <c r="D269" s="371"/>
    </row>
    <row r="270" spans="4:4" x14ac:dyDescent="0.25">
      <c r="D270" s="371"/>
    </row>
    <row r="271" spans="4:4" x14ac:dyDescent="0.25">
      <c r="D271" s="371"/>
    </row>
    <row r="272" spans="4:4" x14ac:dyDescent="0.25">
      <c r="D272" s="371"/>
    </row>
    <row r="273" spans="4:4" x14ac:dyDescent="0.25">
      <c r="D273" s="371"/>
    </row>
    <row r="274" spans="4:4" x14ac:dyDescent="0.25">
      <c r="D274" s="371"/>
    </row>
    <row r="275" spans="4:4" x14ac:dyDescent="0.25">
      <c r="D275" s="371"/>
    </row>
    <row r="276" spans="4:4" x14ac:dyDescent="0.25">
      <c r="D276" s="371"/>
    </row>
    <row r="277" spans="4:4" x14ac:dyDescent="0.25">
      <c r="D277" s="371"/>
    </row>
    <row r="278" spans="4:4" x14ac:dyDescent="0.25">
      <c r="D278" s="371"/>
    </row>
    <row r="279" spans="4:4" x14ac:dyDescent="0.25">
      <c r="D279" s="371"/>
    </row>
    <row r="280" spans="4:4" x14ac:dyDescent="0.25">
      <c r="D280" s="371"/>
    </row>
    <row r="281" spans="4:4" x14ac:dyDescent="0.25">
      <c r="D281" s="371"/>
    </row>
    <row r="282" spans="4:4" x14ac:dyDescent="0.25">
      <c r="D282" s="371"/>
    </row>
    <row r="283" spans="4:4" x14ac:dyDescent="0.25">
      <c r="D283" s="371"/>
    </row>
    <row r="284" spans="4:4" x14ac:dyDescent="0.25">
      <c r="D284" s="371"/>
    </row>
    <row r="285" spans="4:4" x14ac:dyDescent="0.25">
      <c r="D285" s="371"/>
    </row>
    <row r="286" spans="4:4" x14ac:dyDescent="0.25">
      <c r="D286" s="371"/>
    </row>
    <row r="287" spans="4:4" x14ac:dyDescent="0.25">
      <c r="D287" s="371"/>
    </row>
    <row r="288" spans="4:4" x14ac:dyDescent="0.25">
      <c r="D288" s="371"/>
    </row>
    <row r="289" spans="4:4" x14ac:dyDescent="0.25">
      <c r="D289" s="371"/>
    </row>
    <row r="290" spans="4:4" x14ac:dyDescent="0.25">
      <c r="D290" s="371"/>
    </row>
    <row r="291" spans="4:4" x14ac:dyDescent="0.25">
      <c r="D291" s="371"/>
    </row>
    <row r="292" spans="4:4" x14ac:dyDescent="0.25">
      <c r="D292" s="371"/>
    </row>
    <row r="293" spans="4:4" x14ac:dyDescent="0.25">
      <c r="D293" s="371"/>
    </row>
    <row r="294" spans="4:4" x14ac:dyDescent="0.25">
      <c r="D294" s="371"/>
    </row>
    <row r="295" spans="4:4" x14ac:dyDescent="0.25">
      <c r="D295" s="371"/>
    </row>
    <row r="296" spans="4:4" x14ac:dyDescent="0.25">
      <c r="D296" s="371"/>
    </row>
    <row r="297" spans="4:4" x14ac:dyDescent="0.25">
      <c r="D297" s="371"/>
    </row>
    <row r="298" spans="4:4" x14ac:dyDescent="0.25">
      <c r="D298" s="371"/>
    </row>
    <row r="299" spans="4:4" x14ac:dyDescent="0.25">
      <c r="D299" s="371"/>
    </row>
    <row r="300" spans="4:4" x14ac:dyDescent="0.25">
      <c r="D300" s="371"/>
    </row>
    <row r="301" spans="4:4" x14ac:dyDescent="0.25">
      <c r="D301" s="371"/>
    </row>
    <row r="302" spans="4:4" x14ac:dyDescent="0.25">
      <c r="D302" s="371"/>
    </row>
    <row r="303" spans="4:4" x14ac:dyDescent="0.25">
      <c r="D303" s="371"/>
    </row>
    <row r="304" spans="4:4" x14ac:dyDescent="0.25">
      <c r="D304" s="371"/>
    </row>
    <row r="305" spans="4:4" x14ac:dyDescent="0.25">
      <c r="D305" s="371"/>
    </row>
    <row r="306" spans="4:4" x14ac:dyDescent="0.25">
      <c r="D306" s="371"/>
    </row>
    <row r="307" spans="4:4" x14ac:dyDescent="0.25">
      <c r="D307" s="371"/>
    </row>
    <row r="308" spans="4:4" x14ac:dyDescent="0.25">
      <c r="D308" s="371"/>
    </row>
    <row r="309" spans="4:4" x14ac:dyDescent="0.25">
      <c r="D309" s="371"/>
    </row>
    <row r="310" spans="4:4" x14ac:dyDescent="0.25">
      <c r="D310" s="371"/>
    </row>
    <row r="311" spans="4:4" x14ac:dyDescent="0.25">
      <c r="D311" s="371"/>
    </row>
    <row r="312" spans="4:4" x14ac:dyDescent="0.25">
      <c r="D312" s="371"/>
    </row>
    <row r="313" spans="4:4" x14ac:dyDescent="0.25">
      <c r="D313" s="371"/>
    </row>
    <row r="314" spans="4:4" x14ac:dyDescent="0.25">
      <c r="D314" s="371"/>
    </row>
    <row r="315" spans="4:4" x14ac:dyDescent="0.25">
      <c r="D315" s="371"/>
    </row>
    <row r="316" spans="4:4" x14ac:dyDescent="0.25">
      <c r="D316" s="371"/>
    </row>
  </sheetData>
  <mergeCells count="3">
    <mergeCell ref="B3:E3"/>
    <mergeCell ref="B4:E4"/>
    <mergeCell ref="B5:E5"/>
  </mergeCells>
  <hyperlinks>
    <hyperlink ref="F3" location="'Indice Total '!A61" display="Volver"/>
  </hyperlinks>
  <pageMargins left="0.9055118110236221" right="0.70866141732283472" top="0.74803149606299213" bottom="0.74803149606299213" header="0.31496062992125984" footer="0.31496062992125984"/>
  <pageSetup scale="75"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I70"/>
  <sheetViews>
    <sheetView showGridLines="0" workbookViewId="0"/>
  </sheetViews>
  <sheetFormatPr baseColWidth="10" defaultRowHeight="15" x14ac:dyDescent="0.2"/>
  <cols>
    <col min="1" max="1" width="23.5703125" style="992" customWidth="1"/>
    <col min="2" max="2" width="7.7109375" style="1000" customWidth="1"/>
    <col min="3" max="3" width="13.28515625" style="992" customWidth="1"/>
    <col min="4" max="4" width="17.42578125" style="992" customWidth="1"/>
    <col min="5" max="5" width="25.5703125" style="992" customWidth="1"/>
    <col min="6" max="6" width="18.42578125" style="998" customWidth="1"/>
    <col min="7" max="7" width="41" style="992" customWidth="1"/>
    <col min="8" max="10" width="11.42578125" style="992"/>
    <col min="11" max="11" width="12.28515625" style="992" customWidth="1"/>
    <col min="12" max="256" width="11.42578125" style="992"/>
    <col min="257" max="257" width="7.7109375" style="992" customWidth="1"/>
    <col min="258" max="258" width="10" style="992" customWidth="1"/>
    <col min="259" max="259" width="14.42578125" style="992" customWidth="1"/>
    <col min="260" max="260" width="21.85546875" style="992" customWidth="1"/>
    <col min="261" max="261" width="21.42578125" style="992" customWidth="1"/>
    <col min="262" max="262" width="34.85546875" style="992" customWidth="1"/>
    <col min="263" max="512" width="11.42578125" style="992"/>
    <col min="513" max="513" width="7.7109375" style="992" customWidth="1"/>
    <col min="514" max="514" width="10" style="992" customWidth="1"/>
    <col min="515" max="515" width="14.42578125" style="992" customWidth="1"/>
    <col min="516" max="516" width="21.85546875" style="992" customWidth="1"/>
    <col min="517" max="517" width="21.42578125" style="992" customWidth="1"/>
    <col min="518" max="518" width="34.85546875" style="992" customWidth="1"/>
    <col min="519" max="768" width="11.42578125" style="992"/>
    <col min="769" max="769" width="7.7109375" style="992" customWidth="1"/>
    <col min="770" max="770" width="10" style="992" customWidth="1"/>
    <col min="771" max="771" width="14.42578125" style="992" customWidth="1"/>
    <col min="772" max="772" width="21.85546875" style="992" customWidth="1"/>
    <col min="773" max="773" width="21.42578125" style="992" customWidth="1"/>
    <col min="774" max="774" width="34.85546875" style="992" customWidth="1"/>
    <col min="775" max="1024" width="11.42578125" style="992"/>
    <col min="1025" max="1025" width="7.7109375" style="992" customWidth="1"/>
    <col min="1026" max="1026" width="10" style="992" customWidth="1"/>
    <col min="1027" max="1027" width="14.42578125" style="992" customWidth="1"/>
    <col min="1028" max="1028" width="21.85546875" style="992" customWidth="1"/>
    <col min="1029" max="1029" width="21.42578125" style="992" customWidth="1"/>
    <col min="1030" max="1030" width="34.85546875" style="992" customWidth="1"/>
    <col min="1031" max="1280" width="11.42578125" style="992"/>
    <col min="1281" max="1281" width="7.7109375" style="992" customWidth="1"/>
    <col min="1282" max="1282" width="10" style="992" customWidth="1"/>
    <col min="1283" max="1283" width="14.42578125" style="992" customWidth="1"/>
    <col min="1284" max="1284" width="21.85546875" style="992" customWidth="1"/>
    <col min="1285" max="1285" width="21.42578125" style="992" customWidth="1"/>
    <col min="1286" max="1286" width="34.85546875" style="992" customWidth="1"/>
    <col min="1287" max="1536" width="11.42578125" style="992"/>
    <col min="1537" max="1537" width="7.7109375" style="992" customWidth="1"/>
    <col min="1538" max="1538" width="10" style="992" customWidth="1"/>
    <col min="1539" max="1539" width="14.42578125" style="992" customWidth="1"/>
    <col min="1540" max="1540" width="21.85546875" style="992" customWidth="1"/>
    <col min="1541" max="1541" width="21.42578125" style="992" customWidth="1"/>
    <col min="1542" max="1542" width="34.85546875" style="992" customWidth="1"/>
    <col min="1543" max="1792" width="11.42578125" style="992"/>
    <col min="1793" max="1793" width="7.7109375" style="992" customWidth="1"/>
    <col min="1794" max="1794" width="10" style="992" customWidth="1"/>
    <col min="1795" max="1795" width="14.42578125" style="992" customWidth="1"/>
    <col min="1796" max="1796" width="21.85546875" style="992" customWidth="1"/>
    <col min="1797" max="1797" width="21.42578125" style="992" customWidth="1"/>
    <col min="1798" max="1798" width="34.85546875" style="992" customWidth="1"/>
    <col min="1799" max="2048" width="11.42578125" style="992"/>
    <col min="2049" max="2049" width="7.7109375" style="992" customWidth="1"/>
    <col min="2050" max="2050" width="10" style="992" customWidth="1"/>
    <col min="2051" max="2051" width="14.42578125" style="992" customWidth="1"/>
    <col min="2052" max="2052" width="21.85546875" style="992" customWidth="1"/>
    <col min="2053" max="2053" width="21.42578125" style="992" customWidth="1"/>
    <col min="2054" max="2054" width="34.85546875" style="992" customWidth="1"/>
    <col min="2055" max="2304" width="11.42578125" style="992"/>
    <col min="2305" max="2305" width="7.7109375" style="992" customWidth="1"/>
    <col min="2306" max="2306" width="10" style="992" customWidth="1"/>
    <col min="2307" max="2307" width="14.42578125" style="992" customWidth="1"/>
    <col min="2308" max="2308" width="21.85546875" style="992" customWidth="1"/>
    <col min="2309" max="2309" width="21.42578125" style="992" customWidth="1"/>
    <col min="2310" max="2310" width="34.85546875" style="992" customWidth="1"/>
    <col min="2311" max="2560" width="11.42578125" style="992"/>
    <col min="2561" max="2561" width="7.7109375" style="992" customWidth="1"/>
    <col min="2562" max="2562" width="10" style="992" customWidth="1"/>
    <col min="2563" max="2563" width="14.42578125" style="992" customWidth="1"/>
    <col min="2564" max="2564" width="21.85546875" style="992" customWidth="1"/>
    <col min="2565" max="2565" width="21.42578125" style="992" customWidth="1"/>
    <col min="2566" max="2566" width="34.85546875" style="992" customWidth="1"/>
    <col min="2567" max="2816" width="11.42578125" style="992"/>
    <col min="2817" max="2817" width="7.7109375" style="992" customWidth="1"/>
    <col min="2818" max="2818" width="10" style="992" customWidth="1"/>
    <col min="2819" max="2819" width="14.42578125" style="992" customWidth="1"/>
    <col min="2820" max="2820" width="21.85546875" style="992" customWidth="1"/>
    <col min="2821" max="2821" width="21.42578125" style="992" customWidth="1"/>
    <col min="2822" max="2822" width="34.85546875" style="992" customWidth="1"/>
    <col min="2823" max="3072" width="11.42578125" style="992"/>
    <col min="3073" max="3073" width="7.7109375" style="992" customWidth="1"/>
    <col min="3074" max="3074" width="10" style="992" customWidth="1"/>
    <col min="3075" max="3075" width="14.42578125" style="992" customWidth="1"/>
    <col min="3076" max="3076" width="21.85546875" style="992" customWidth="1"/>
    <col min="3077" max="3077" width="21.42578125" style="992" customWidth="1"/>
    <col min="3078" max="3078" width="34.85546875" style="992" customWidth="1"/>
    <col min="3079" max="3328" width="11.42578125" style="992"/>
    <col min="3329" max="3329" width="7.7109375" style="992" customWidth="1"/>
    <col min="3330" max="3330" width="10" style="992" customWidth="1"/>
    <col min="3331" max="3331" width="14.42578125" style="992" customWidth="1"/>
    <col min="3332" max="3332" width="21.85546875" style="992" customWidth="1"/>
    <col min="3333" max="3333" width="21.42578125" style="992" customWidth="1"/>
    <col min="3334" max="3334" width="34.85546875" style="992" customWidth="1"/>
    <col min="3335" max="3584" width="11.42578125" style="992"/>
    <col min="3585" max="3585" width="7.7109375" style="992" customWidth="1"/>
    <col min="3586" max="3586" width="10" style="992" customWidth="1"/>
    <col min="3587" max="3587" width="14.42578125" style="992" customWidth="1"/>
    <col min="3588" max="3588" width="21.85546875" style="992" customWidth="1"/>
    <col min="3589" max="3589" width="21.42578125" style="992" customWidth="1"/>
    <col min="3590" max="3590" width="34.85546875" style="992" customWidth="1"/>
    <col min="3591" max="3840" width="11.42578125" style="992"/>
    <col min="3841" max="3841" width="7.7109375" style="992" customWidth="1"/>
    <col min="3842" max="3842" width="10" style="992" customWidth="1"/>
    <col min="3843" max="3843" width="14.42578125" style="992" customWidth="1"/>
    <col min="3844" max="3844" width="21.85546875" style="992" customWidth="1"/>
    <col min="3845" max="3845" width="21.42578125" style="992" customWidth="1"/>
    <col min="3846" max="3846" width="34.85546875" style="992" customWidth="1"/>
    <col min="3847" max="4096" width="11.42578125" style="992"/>
    <col min="4097" max="4097" width="7.7109375" style="992" customWidth="1"/>
    <col min="4098" max="4098" width="10" style="992" customWidth="1"/>
    <col min="4099" max="4099" width="14.42578125" style="992" customWidth="1"/>
    <col min="4100" max="4100" width="21.85546875" style="992" customWidth="1"/>
    <col min="4101" max="4101" width="21.42578125" style="992" customWidth="1"/>
    <col min="4102" max="4102" width="34.85546875" style="992" customWidth="1"/>
    <col min="4103" max="4352" width="11.42578125" style="992"/>
    <col min="4353" max="4353" width="7.7109375" style="992" customWidth="1"/>
    <col min="4354" max="4354" width="10" style="992" customWidth="1"/>
    <col min="4355" max="4355" width="14.42578125" style="992" customWidth="1"/>
    <col min="4356" max="4356" width="21.85546875" style="992" customWidth="1"/>
    <col min="4357" max="4357" width="21.42578125" style="992" customWidth="1"/>
    <col min="4358" max="4358" width="34.85546875" style="992" customWidth="1"/>
    <col min="4359" max="4608" width="11.42578125" style="992"/>
    <col min="4609" max="4609" width="7.7109375" style="992" customWidth="1"/>
    <col min="4610" max="4610" width="10" style="992" customWidth="1"/>
    <col min="4611" max="4611" width="14.42578125" style="992" customWidth="1"/>
    <col min="4612" max="4612" width="21.85546875" style="992" customWidth="1"/>
    <col min="4613" max="4613" width="21.42578125" style="992" customWidth="1"/>
    <col min="4614" max="4614" width="34.85546875" style="992" customWidth="1"/>
    <col min="4615" max="4864" width="11.42578125" style="992"/>
    <col min="4865" max="4865" width="7.7109375" style="992" customWidth="1"/>
    <col min="4866" max="4866" width="10" style="992" customWidth="1"/>
    <col min="4867" max="4867" width="14.42578125" style="992" customWidth="1"/>
    <col min="4868" max="4868" width="21.85546875" style="992" customWidth="1"/>
    <col min="4869" max="4869" width="21.42578125" style="992" customWidth="1"/>
    <col min="4870" max="4870" width="34.85546875" style="992" customWidth="1"/>
    <col min="4871" max="5120" width="11.42578125" style="992"/>
    <col min="5121" max="5121" width="7.7109375" style="992" customWidth="1"/>
    <col min="5122" max="5122" width="10" style="992" customWidth="1"/>
    <col min="5123" max="5123" width="14.42578125" style="992" customWidth="1"/>
    <col min="5124" max="5124" width="21.85546875" style="992" customWidth="1"/>
    <col min="5125" max="5125" width="21.42578125" style="992" customWidth="1"/>
    <col min="5126" max="5126" width="34.85546875" style="992" customWidth="1"/>
    <col min="5127" max="5376" width="11.42578125" style="992"/>
    <col min="5377" max="5377" width="7.7109375" style="992" customWidth="1"/>
    <col min="5378" max="5378" width="10" style="992" customWidth="1"/>
    <col min="5379" max="5379" width="14.42578125" style="992" customWidth="1"/>
    <col min="5380" max="5380" width="21.85546875" style="992" customWidth="1"/>
    <col min="5381" max="5381" width="21.42578125" style="992" customWidth="1"/>
    <col min="5382" max="5382" width="34.85546875" style="992" customWidth="1"/>
    <col min="5383" max="5632" width="11.42578125" style="992"/>
    <col min="5633" max="5633" width="7.7109375" style="992" customWidth="1"/>
    <col min="5634" max="5634" width="10" style="992" customWidth="1"/>
    <col min="5635" max="5635" width="14.42578125" style="992" customWidth="1"/>
    <col min="5636" max="5636" width="21.85546875" style="992" customWidth="1"/>
    <col min="5637" max="5637" width="21.42578125" style="992" customWidth="1"/>
    <col min="5638" max="5638" width="34.85546875" style="992" customWidth="1"/>
    <col min="5639" max="5888" width="11.42578125" style="992"/>
    <col min="5889" max="5889" width="7.7109375" style="992" customWidth="1"/>
    <col min="5890" max="5890" width="10" style="992" customWidth="1"/>
    <col min="5891" max="5891" width="14.42578125" style="992" customWidth="1"/>
    <col min="5892" max="5892" width="21.85546875" style="992" customWidth="1"/>
    <col min="5893" max="5893" width="21.42578125" style="992" customWidth="1"/>
    <col min="5894" max="5894" width="34.85546875" style="992" customWidth="1"/>
    <col min="5895" max="6144" width="11.42578125" style="992"/>
    <col min="6145" max="6145" width="7.7109375" style="992" customWidth="1"/>
    <col min="6146" max="6146" width="10" style="992" customWidth="1"/>
    <col min="6147" max="6147" width="14.42578125" style="992" customWidth="1"/>
    <col min="6148" max="6148" width="21.85546875" style="992" customWidth="1"/>
    <col min="6149" max="6149" width="21.42578125" style="992" customWidth="1"/>
    <col min="6150" max="6150" width="34.85546875" style="992" customWidth="1"/>
    <col min="6151" max="6400" width="11.42578125" style="992"/>
    <col min="6401" max="6401" width="7.7109375" style="992" customWidth="1"/>
    <col min="6402" max="6402" width="10" style="992" customWidth="1"/>
    <col min="6403" max="6403" width="14.42578125" style="992" customWidth="1"/>
    <col min="6404" max="6404" width="21.85546875" style="992" customWidth="1"/>
    <col min="6405" max="6405" width="21.42578125" style="992" customWidth="1"/>
    <col min="6406" max="6406" width="34.85546875" style="992" customWidth="1"/>
    <col min="6407" max="6656" width="11.42578125" style="992"/>
    <col min="6657" max="6657" width="7.7109375" style="992" customWidth="1"/>
    <col min="6658" max="6658" width="10" style="992" customWidth="1"/>
    <col min="6659" max="6659" width="14.42578125" style="992" customWidth="1"/>
    <col min="6660" max="6660" width="21.85546875" style="992" customWidth="1"/>
    <col min="6661" max="6661" width="21.42578125" style="992" customWidth="1"/>
    <col min="6662" max="6662" width="34.85546875" style="992" customWidth="1"/>
    <col min="6663" max="6912" width="11.42578125" style="992"/>
    <col min="6913" max="6913" width="7.7109375" style="992" customWidth="1"/>
    <col min="6914" max="6914" width="10" style="992" customWidth="1"/>
    <col min="6915" max="6915" width="14.42578125" style="992" customWidth="1"/>
    <col min="6916" max="6916" width="21.85546875" style="992" customWidth="1"/>
    <col min="6917" max="6917" width="21.42578125" style="992" customWidth="1"/>
    <col min="6918" max="6918" width="34.85546875" style="992" customWidth="1"/>
    <col min="6919" max="7168" width="11.42578125" style="992"/>
    <col min="7169" max="7169" width="7.7109375" style="992" customWidth="1"/>
    <col min="7170" max="7170" width="10" style="992" customWidth="1"/>
    <col min="7171" max="7171" width="14.42578125" style="992" customWidth="1"/>
    <col min="7172" max="7172" width="21.85546875" style="992" customWidth="1"/>
    <col min="7173" max="7173" width="21.42578125" style="992" customWidth="1"/>
    <col min="7174" max="7174" width="34.85546875" style="992" customWidth="1"/>
    <col min="7175" max="7424" width="11.42578125" style="992"/>
    <col min="7425" max="7425" width="7.7109375" style="992" customWidth="1"/>
    <col min="7426" max="7426" width="10" style="992" customWidth="1"/>
    <col min="7427" max="7427" width="14.42578125" style="992" customWidth="1"/>
    <col min="7428" max="7428" width="21.85546875" style="992" customWidth="1"/>
    <col min="7429" max="7429" width="21.42578125" style="992" customWidth="1"/>
    <col min="7430" max="7430" width="34.85546875" style="992" customWidth="1"/>
    <col min="7431" max="7680" width="11.42578125" style="992"/>
    <col min="7681" max="7681" width="7.7109375" style="992" customWidth="1"/>
    <col min="7682" max="7682" width="10" style="992" customWidth="1"/>
    <col min="7683" max="7683" width="14.42578125" style="992" customWidth="1"/>
    <col min="7684" max="7684" width="21.85546875" style="992" customWidth="1"/>
    <col min="7685" max="7685" width="21.42578125" style="992" customWidth="1"/>
    <col min="7686" max="7686" width="34.85546875" style="992" customWidth="1"/>
    <col min="7687" max="7936" width="11.42578125" style="992"/>
    <col min="7937" max="7937" width="7.7109375" style="992" customWidth="1"/>
    <col min="7938" max="7938" width="10" style="992" customWidth="1"/>
    <col min="7939" max="7939" width="14.42578125" style="992" customWidth="1"/>
    <col min="7940" max="7940" width="21.85546875" style="992" customWidth="1"/>
    <col min="7941" max="7941" width="21.42578125" style="992" customWidth="1"/>
    <col min="7942" max="7942" width="34.85546875" style="992" customWidth="1"/>
    <col min="7943" max="8192" width="11.42578125" style="992"/>
    <col min="8193" max="8193" width="7.7109375" style="992" customWidth="1"/>
    <col min="8194" max="8194" width="10" style="992" customWidth="1"/>
    <col min="8195" max="8195" width="14.42578125" style="992" customWidth="1"/>
    <col min="8196" max="8196" width="21.85546875" style="992" customWidth="1"/>
    <col min="8197" max="8197" width="21.42578125" style="992" customWidth="1"/>
    <col min="8198" max="8198" width="34.85546875" style="992" customWidth="1"/>
    <col min="8199" max="8448" width="11.42578125" style="992"/>
    <col min="8449" max="8449" width="7.7109375" style="992" customWidth="1"/>
    <col min="8450" max="8450" width="10" style="992" customWidth="1"/>
    <col min="8451" max="8451" width="14.42578125" style="992" customWidth="1"/>
    <col min="8452" max="8452" width="21.85546875" style="992" customWidth="1"/>
    <col min="8453" max="8453" width="21.42578125" style="992" customWidth="1"/>
    <col min="8454" max="8454" width="34.85546875" style="992" customWidth="1"/>
    <col min="8455" max="8704" width="11.42578125" style="992"/>
    <col min="8705" max="8705" width="7.7109375" style="992" customWidth="1"/>
    <col min="8706" max="8706" width="10" style="992" customWidth="1"/>
    <col min="8707" max="8707" width="14.42578125" style="992" customWidth="1"/>
    <col min="8708" max="8708" width="21.85546875" style="992" customWidth="1"/>
    <col min="8709" max="8709" width="21.42578125" style="992" customWidth="1"/>
    <col min="8710" max="8710" width="34.85546875" style="992" customWidth="1"/>
    <col min="8711" max="8960" width="11.42578125" style="992"/>
    <col min="8961" max="8961" width="7.7109375" style="992" customWidth="1"/>
    <col min="8962" max="8962" width="10" style="992" customWidth="1"/>
    <col min="8963" max="8963" width="14.42578125" style="992" customWidth="1"/>
    <col min="8964" max="8964" width="21.85546875" style="992" customWidth="1"/>
    <col min="8965" max="8965" width="21.42578125" style="992" customWidth="1"/>
    <col min="8966" max="8966" width="34.85546875" style="992" customWidth="1"/>
    <col min="8967" max="9216" width="11.42578125" style="992"/>
    <col min="9217" max="9217" width="7.7109375" style="992" customWidth="1"/>
    <col min="9218" max="9218" width="10" style="992" customWidth="1"/>
    <col min="9219" max="9219" width="14.42578125" style="992" customWidth="1"/>
    <col min="9220" max="9220" width="21.85546875" style="992" customWidth="1"/>
    <col min="9221" max="9221" width="21.42578125" style="992" customWidth="1"/>
    <col min="9222" max="9222" width="34.85546875" style="992" customWidth="1"/>
    <col min="9223" max="9472" width="11.42578125" style="992"/>
    <col min="9473" max="9473" width="7.7109375" style="992" customWidth="1"/>
    <col min="9474" max="9474" width="10" style="992" customWidth="1"/>
    <col min="9475" max="9475" width="14.42578125" style="992" customWidth="1"/>
    <col min="9476" max="9476" width="21.85546875" style="992" customWidth="1"/>
    <col min="9477" max="9477" width="21.42578125" style="992" customWidth="1"/>
    <col min="9478" max="9478" width="34.85546875" style="992" customWidth="1"/>
    <col min="9479" max="9728" width="11.42578125" style="992"/>
    <col min="9729" max="9729" width="7.7109375" style="992" customWidth="1"/>
    <col min="9730" max="9730" width="10" style="992" customWidth="1"/>
    <col min="9731" max="9731" width="14.42578125" style="992" customWidth="1"/>
    <col min="9732" max="9732" width="21.85546875" style="992" customWidth="1"/>
    <col min="9733" max="9733" width="21.42578125" style="992" customWidth="1"/>
    <col min="9734" max="9734" width="34.85546875" style="992" customWidth="1"/>
    <col min="9735" max="9984" width="11.42578125" style="992"/>
    <col min="9985" max="9985" width="7.7109375" style="992" customWidth="1"/>
    <col min="9986" max="9986" width="10" style="992" customWidth="1"/>
    <col min="9987" max="9987" width="14.42578125" style="992" customWidth="1"/>
    <col min="9988" max="9988" width="21.85546875" style="992" customWidth="1"/>
    <col min="9989" max="9989" width="21.42578125" style="992" customWidth="1"/>
    <col min="9990" max="9990" width="34.85546875" style="992" customWidth="1"/>
    <col min="9991" max="10240" width="11.42578125" style="992"/>
    <col min="10241" max="10241" width="7.7109375" style="992" customWidth="1"/>
    <col min="10242" max="10242" width="10" style="992" customWidth="1"/>
    <col min="10243" max="10243" width="14.42578125" style="992" customWidth="1"/>
    <col min="10244" max="10244" width="21.85546875" style="992" customWidth="1"/>
    <col min="10245" max="10245" width="21.42578125" style="992" customWidth="1"/>
    <col min="10246" max="10246" width="34.85546875" style="992" customWidth="1"/>
    <col min="10247" max="10496" width="11.42578125" style="992"/>
    <col min="10497" max="10497" width="7.7109375" style="992" customWidth="1"/>
    <col min="10498" max="10498" width="10" style="992" customWidth="1"/>
    <col min="10499" max="10499" width="14.42578125" style="992" customWidth="1"/>
    <col min="10500" max="10500" width="21.85546875" style="992" customWidth="1"/>
    <col min="10501" max="10501" width="21.42578125" style="992" customWidth="1"/>
    <col min="10502" max="10502" width="34.85546875" style="992" customWidth="1"/>
    <col min="10503" max="10752" width="11.42578125" style="992"/>
    <col min="10753" max="10753" width="7.7109375" style="992" customWidth="1"/>
    <col min="10754" max="10754" width="10" style="992" customWidth="1"/>
    <col min="10755" max="10755" width="14.42578125" style="992" customWidth="1"/>
    <col min="10756" max="10756" width="21.85546875" style="992" customWidth="1"/>
    <col min="10757" max="10757" width="21.42578125" style="992" customWidth="1"/>
    <col min="10758" max="10758" width="34.85546875" style="992" customWidth="1"/>
    <col min="10759" max="11008" width="11.42578125" style="992"/>
    <col min="11009" max="11009" width="7.7109375" style="992" customWidth="1"/>
    <col min="11010" max="11010" width="10" style="992" customWidth="1"/>
    <col min="11011" max="11011" width="14.42578125" style="992" customWidth="1"/>
    <col min="11012" max="11012" width="21.85546875" style="992" customWidth="1"/>
    <col min="11013" max="11013" width="21.42578125" style="992" customWidth="1"/>
    <col min="11014" max="11014" width="34.85546875" style="992" customWidth="1"/>
    <col min="11015" max="11264" width="11.42578125" style="992"/>
    <col min="11265" max="11265" width="7.7109375" style="992" customWidth="1"/>
    <col min="11266" max="11266" width="10" style="992" customWidth="1"/>
    <col min="11267" max="11267" width="14.42578125" style="992" customWidth="1"/>
    <col min="11268" max="11268" width="21.85546875" style="992" customWidth="1"/>
    <col min="11269" max="11269" width="21.42578125" style="992" customWidth="1"/>
    <col min="11270" max="11270" width="34.85546875" style="992" customWidth="1"/>
    <col min="11271" max="11520" width="11.42578125" style="992"/>
    <col min="11521" max="11521" width="7.7109375" style="992" customWidth="1"/>
    <col min="11522" max="11522" width="10" style="992" customWidth="1"/>
    <col min="11523" max="11523" width="14.42578125" style="992" customWidth="1"/>
    <col min="11524" max="11524" width="21.85546875" style="992" customWidth="1"/>
    <col min="11525" max="11525" width="21.42578125" style="992" customWidth="1"/>
    <col min="11526" max="11526" width="34.85546875" style="992" customWidth="1"/>
    <col min="11527" max="11776" width="11.42578125" style="992"/>
    <col min="11777" max="11777" width="7.7109375" style="992" customWidth="1"/>
    <col min="11778" max="11778" width="10" style="992" customWidth="1"/>
    <col min="11779" max="11779" width="14.42578125" style="992" customWidth="1"/>
    <col min="11780" max="11780" width="21.85546875" style="992" customWidth="1"/>
    <col min="11781" max="11781" width="21.42578125" style="992" customWidth="1"/>
    <col min="11782" max="11782" width="34.85546875" style="992" customWidth="1"/>
    <col min="11783" max="12032" width="11.42578125" style="992"/>
    <col min="12033" max="12033" width="7.7109375" style="992" customWidth="1"/>
    <col min="12034" max="12034" width="10" style="992" customWidth="1"/>
    <col min="12035" max="12035" width="14.42578125" style="992" customWidth="1"/>
    <col min="12036" max="12036" width="21.85546875" style="992" customWidth="1"/>
    <col min="12037" max="12037" width="21.42578125" style="992" customWidth="1"/>
    <col min="12038" max="12038" width="34.85546875" style="992" customWidth="1"/>
    <col min="12039" max="12288" width="11.42578125" style="992"/>
    <col min="12289" max="12289" width="7.7109375" style="992" customWidth="1"/>
    <col min="12290" max="12290" width="10" style="992" customWidth="1"/>
    <col min="12291" max="12291" width="14.42578125" style="992" customWidth="1"/>
    <col min="12292" max="12292" width="21.85546875" style="992" customWidth="1"/>
    <col min="12293" max="12293" width="21.42578125" style="992" customWidth="1"/>
    <col min="12294" max="12294" width="34.85546875" style="992" customWidth="1"/>
    <col min="12295" max="12544" width="11.42578125" style="992"/>
    <col min="12545" max="12545" width="7.7109375" style="992" customWidth="1"/>
    <col min="12546" max="12546" width="10" style="992" customWidth="1"/>
    <col min="12547" max="12547" width="14.42578125" style="992" customWidth="1"/>
    <col min="12548" max="12548" width="21.85546875" style="992" customWidth="1"/>
    <col min="12549" max="12549" width="21.42578125" style="992" customWidth="1"/>
    <col min="12550" max="12550" width="34.85546875" style="992" customWidth="1"/>
    <col min="12551" max="12800" width="11.42578125" style="992"/>
    <col min="12801" max="12801" width="7.7109375" style="992" customWidth="1"/>
    <col min="12802" max="12802" width="10" style="992" customWidth="1"/>
    <col min="12803" max="12803" width="14.42578125" style="992" customWidth="1"/>
    <col min="12804" max="12804" width="21.85546875" style="992" customWidth="1"/>
    <col min="12805" max="12805" width="21.42578125" style="992" customWidth="1"/>
    <col min="12806" max="12806" width="34.85546875" style="992" customWidth="1"/>
    <col min="12807" max="13056" width="11.42578125" style="992"/>
    <col min="13057" max="13057" width="7.7109375" style="992" customWidth="1"/>
    <col min="13058" max="13058" width="10" style="992" customWidth="1"/>
    <col min="13059" max="13059" width="14.42578125" style="992" customWidth="1"/>
    <col min="13060" max="13060" width="21.85546875" style="992" customWidth="1"/>
    <col min="13061" max="13061" width="21.42578125" style="992" customWidth="1"/>
    <col min="13062" max="13062" width="34.85546875" style="992" customWidth="1"/>
    <col min="13063" max="13312" width="11.42578125" style="992"/>
    <col min="13313" max="13313" width="7.7109375" style="992" customWidth="1"/>
    <col min="13314" max="13314" width="10" style="992" customWidth="1"/>
    <col min="13315" max="13315" width="14.42578125" style="992" customWidth="1"/>
    <col min="13316" max="13316" width="21.85546875" style="992" customWidth="1"/>
    <col min="13317" max="13317" width="21.42578125" style="992" customWidth="1"/>
    <col min="13318" max="13318" width="34.85546875" style="992" customWidth="1"/>
    <col min="13319" max="13568" width="11.42578125" style="992"/>
    <col min="13569" max="13569" width="7.7109375" style="992" customWidth="1"/>
    <col min="13570" max="13570" width="10" style="992" customWidth="1"/>
    <col min="13571" max="13571" width="14.42578125" style="992" customWidth="1"/>
    <col min="13572" max="13572" width="21.85546875" style="992" customWidth="1"/>
    <col min="13573" max="13573" width="21.42578125" style="992" customWidth="1"/>
    <col min="13574" max="13574" width="34.85546875" style="992" customWidth="1"/>
    <col min="13575" max="13824" width="11.42578125" style="992"/>
    <col min="13825" max="13825" width="7.7109375" style="992" customWidth="1"/>
    <col min="13826" max="13826" width="10" style="992" customWidth="1"/>
    <col min="13827" max="13827" width="14.42578125" style="992" customWidth="1"/>
    <col min="13828" max="13828" width="21.85546875" style="992" customWidth="1"/>
    <col min="13829" max="13829" width="21.42578125" style="992" customWidth="1"/>
    <col min="13830" max="13830" width="34.85546875" style="992" customWidth="1"/>
    <col min="13831" max="14080" width="11.42578125" style="992"/>
    <col min="14081" max="14081" width="7.7109375" style="992" customWidth="1"/>
    <col min="14082" max="14082" width="10" style="992" customWidth="1"/>
    <col min="14083" max="14083" width="14.42578125" style="992" customWidth="1"/>
    <col min="14084" max="14084" width="21.85546875" style="992" customWidth="1"/>
    <col min="14085" max="14085" width="21.42578125" style="992" customWidth="1"/>
    <col min="14086" max="14086" width="34.85546875" style="992" customWidth="1"/>
    <col min="14087" max="14336" width="11.42578125" style="992"/>
    <col min="14337" max="14337" width="7.7109375" style="992" customWidth="1"/>
    <col min="14338" max="14338" width="10" style="992" customWidth="1"/>
    <col min="14339" max="14339" width="14.42578125" style="992" customWidth="1"/>
    <col min="14340" max="14340" width="21.85546875" style="992" customWidth="1"/>
    <col min="14341" max="14341" width="21.42578125" style="992" customWidth="1"/>
    <col min="14342" max="14342" width="34.85546875" style="992" customWidth="1"/>
    <col min="14343" max="14592" width="11.42578125" style="992"/>
    <col min="14593" max="14593" width="7.7109375" style="992" customWidth="1"/>
    <col min="14594" max="14594" width="10" style="992" customWidth="1"/>
    <col min="14595" max="14595" width="14.42578125" style="992" customWidth="1"/>
    <col min="14596" max="14596" width="21.85546875" style="992" customWidth="1"/>
    <col min="14597" max="14597" width="21.42578125" style="992" customWidth="1"/>
    <col min="14598" max="14598" width="34.85546875" style="992" customWidth="1"/>
    <col min="14599" max="14848" width="11.42578125" style="992"/>
    <col min="14849" max="14849" width="7.7109375" style="992" customWidth="1"/>
    <col min="14850" max="14850" width="10" style="992" customWidth="1"/>
    <col min="14851" max="14851" width="14.42578125" style="992" customWidth="1"/>
    <col min="14852" max="14852" width="21.85546875" style="992" customWidth="1"/>
    <col min="14853" max="14853" width="21.42578125" style="992" customWidth="1"/>
    <col min="14854" max="14854" width="34.85546875" style="992" customWidth="1"/>
    <col min="14855" max="15104" width="11.42578125" style="992"/>
    <col min="15105" max="15105" width="7.7109375" style="992" customWidth="1"/>
    <col min="15106" max="15106" width="10" style="992" customWidth="1"/>
    <col min="15107" max="15107" width="14.42578125" style="992" customWidth="1"/>
    <col min="15108" max="15108" width="21.85546875" style="992" customWidth="1"/>
    <col min="15109" max="15109" width="21.42578125" style="992" customWidth="1"/>
    <col min="15110" max="15110" width="34.85546875" style="992" customWidth="1"/>
    <col min="15111" max="15360" width="11.42578125" style="992"/>
    <col min="15361" max="15361" width="7.7109375" style="992" customWidth="1"/>
    <col min="15362" max="15362" width="10" style="992" customWidth="1"/>
    <col min="15363" max="15363" width="14.42578125" style="992" customWidth="1"/>
    <col min="15364" max="15364" width="21.85546875" style="992" customWidth="1"/>
    <col min="15365" max="15365" width="21.42578125" style="992" customWidth="1"/>
    <col min="15366" max="15366" width="34.85546875" style="992" customWidth="1"/>
    <col min="15367" max="15616" width="11.42578125" style="992"/>
    <col min="15617" max="15617" width="7.7109375" style="992" customWidth="1"/>
    <col min="15618" max="15618" width="10" style="992" customWidth="1"/>
    <col min="15619" max="15619" width="14.42578125" style="992" customWidth="1"/>
    <col min="15620" max="15620" width="21.85546875" style="992" customWidth="1"/>
    <col min="15621" max="15621" width="21.42578125" style="992" customWidth="1"/>
    <col min="15622" max="15622" width="34.85546875" style="992" customWidth="1"/>
    <col min="15623" max="15872" width="11.42578125" style="992"/>
    <col min="15873" max="15873" width="7.7109375" style="992" customWidth="1"/>
    <col min="15874" max="15874" width="10" style="992" customWidth="1"/>
    <col min="15875" max="15875" width="14.42578125" style="992" customWidth="1"/>
    <col min="15876" max="15876" width="21.85546875" style="992" customWidth="1"/>
    <col min="15877" max="15877" width="21.42578125" style="992" customWidth="1"/>
    <col min="15878" max="15878" width="34.85546875" style="992" customWidth="1"/>
    <col min="15879" max="16128" width="11.42578125" style="992"/>
    <col min="16129" max="16129" width="7.7109375" style="992" customWidth="1"/>
    <col min="16130" max="16130" width="10" style="992" customWidth="1"/>
    <col min="16131" max="16131" width="14.42578125" style="992" customWidth="1"/>
    <col min="16132" max="16132" width="21.85546875" style="992" customWidth="1"/>
    <col min="16133" max="16133" width="21.42578125" style="992" customWidth="1"/>
    <col min="16134" max="16134" width="34.85546875" style="992" customWidth="1"/>
    <col min="16135" max="16384" width="11.42578125" style="992"/>
  </cols>
  <sheetData>
    <row r="3" spans="2:9" s="372" customFormat="1" ht="18" customHeight="1" x14ac:dyDescent="0.25">
      <c r="B3" s="1599" t="s">
        <v>825</v>
      </c>
      <c r="C3" s="1599"/>
      <c r="D3" s="1599"/>
      <c r="E3" s="1599"/>
      <c r="F3" s="1599"/>
      <c r="G3" s="1599"/>
    </row>
    <row r="4" spans="2:9" ht="29.25" customHeight="1" x14ac:dyDescent="0.25">
      <c r="B4" s="1767" t="s">
        <v>745</v>
      </c>
      <c r="C4" s="1767"/>
      <c r="D4" s="1768"/>
      <c r="E4" s="1768"/>
      <c r="F4" s="1769"/>
      <c r="G4" s="1769"/>
      <c r="I4" s="1" t="s">
        <v>2</v>
      </c>
    </row>
    <row r="5" spans="2:9" ht="16.5" thickBot="1" x14ac:dyDescent="0.3">
      <c r="B5" s="1767" t="s">
        <v>771</v>
      </c>
      <c r="C5" s="1767"/>
      <c r="D5" s="1768"/>
      <c r="E5" s="1768"/>
      <c r="F5" s="1769"/>
      <c r="G5" s="1769"/>
    </row>
    <row r="6" spans="2:9" ht="21" customHeight="1" x14ac:dyDescent="0.2">
      <c r="B6" s="432"/>
      <c r="C6" s="448"/>
      <c r="D6" s="448"/>
      <c r="E6" s="448"/>
      <c r="F6" s="464"/>
      <c r="G6" s="465"/>
    </row>
    <row r="7" spans="2:9" ht="28.5" customHeight="1" x14ac:dyDescent="0.2">
      <c r="B7" s="1770" t="s">
        <v>227</v>
      </c>
      <c r="C7" s="1771"/>
      <c r="D7" s="1533" t="s">
        <v>598</v>
      </c>
      <c r="E7" s="1533" t="s">
        <v>599</v>
      </c>
      <c r="F7" s="1533" t="s">
        <v>600</v>
      </c>
      <c r="G7" s="1533" t="s">
        <v>601</v>
      </c>
    </row>
    <row r="8" spans="2:9" ht="35.1" customHeight="1" x14ac:dyDescent="0.2">
      <c r="B8" s="374">
        <v>1985</v>
      </c>
      <c r="C8" s="375" t="s">
        <v>352</v>
      </c>
      <c r="D8" s="375" t="s">
        <v>602</v>
      </c>
      <c r="E8" s="375" t="s">
        <v>603</v>
      </c>
      <c r="F8" s="376">
        <v>500</v>
      </c>
      <c r="G8" s="377" t="s">
        <v>604</v>
      </c>
    </row>
    <row r="9" spans="2:9" ht="35.1" customHeight="1" x14ac:dyDescent="0.2">
      <c r="B9" s="374"/>
      <c r="C9" s="375" t="s">
        <v>350</v>
      </c>
      <c r="D9" s="375" t="s">
        <v>605</v>
      </c>
      <c r="E9" s="375" t="s">
        <v>606</v>
      </c>
      <c r="F9" s="376">
        <v>500</v>
      </c>
      <c r="G9" s="377" t="s">
        <v>604</v>
      </c>
    </row>
    <row r="10" spans="2:9" ht="35.1" customHeight="1" x14ac:dyDescent="0.2">
      <c r="B10" s="374">
        <v>1987</v>
      </c>
      <c r="C10" s="375" t="s">
        <v>352</v>
      </c>
      <c r="D10" s="375" t="s">
        <v>607</v>
      </c>
      <c r="E10" s="375" t="s">
        <v>603</v>
      </c>
      <c r="F10" s="376">
        <v>600</v>
      </c>
      <c r="G10" s="377" t="s">
        <v>608</v>
      </c>
    </row>
    <row r="11" spans="2:9" ht="35.1" customHeight="1" x14ac:dyDescent="0.2">
      <c r="B11" s="374"/>
      <c r="C11" s="375" t="s">
        <v>350</v>
      </c>
      <c r="D11" s="375" t="s">
        <v>605</v>
      </c>
      <c r="E11" s="375" t="s">
        <v>606</v>
      </c>
      <c r="F11" s="376">
        <v>1000</v>
      </c>
      <c r="G11" s="377" t="s">
        <v>609</v>
      </c>
    </row>
    <row r="12" spans="2:9" ht="35.1" customHeight="1" x14ac:dyDescent="0.2">
      <c r="B12" s="374">
        <v>1988</v>
      </c>
      <c r="C12" s="375" t="s">
        <v>352</v>
      </c>
      <c r="D12" s="375" t="s">
        <v>610</v>
      </c>
      <c r="E12" s="375" t="s">
        <v>603</v>
      </c>
      <c r="F12" s="376">
        <v>2000</v>
      </c>
      <c r="G12" s="377" t="s">
        <v>611</v>
      </c>
    </row>
    <row r="13" spans="2:9" ht="35.1" customHeight="1" x14ac:dyDescent="0.2">
      <c r="B13" s="374"/>
      <c r="C13" s="375" t="s">
        <v>350</v>
      </c>
      <c r="D13" s="375" t="s">
        <v>612</v>
      </c>
      <c r="E13" s="375" t="s">
        <v>606</v>
      </c>
      <c r="F13" s="376">
        <v>2500</v>
      </c>
      <c r="G13" s="377" t="s">
        <v>613</v>
      </c>
    </row>
    <row r="14" spans="2:9" ht="35.1" customHeight="1" x14ac:dyDescent="0.2">
      <c r="B14" s="374">
        <v>1989</v>
      </c>
      <c r="C14" s="375" t="s">
        <v>352</v>
      </c>
      <c r="D14" s="375" t="s">
        <v>614</v>
      </c>
      <c r="E14" s="375" t="s">
        <v>603</v>
      </c>
      <c r="F14" s="376">
        <v>2000</v>
      </c>
      <c r="G14" s="377" t="s">
        <v>611</v>
      </c>
    </row>
    <row r="15" spans="2:9" ht="35.1" customHeight="1" x14ac:dyDescent="0.2">
      <c r="B15" s="374"/>
      <c r="C15" s="375" t="s">
        <v>350</v>
      </c>
      <c r="D15" s="375" t="s">
        <v>615</v>
      </c>
      <c r="E15" s="375" t="s">
        <v>606</v>
      </c>
      <c r="F15" s="376">
        <v>1000</v>
      </c>
      <c r="G15" s="377" t="s">
        <v>609</v>
      </c>
    </row>
    <row r="16" spans="2:9" ht="35.1" customHeight="1" x14ac:dyDescent="0.2">
      <c r="B16" s="374">
        <v>1990</v>
      </c>
      <c r="C16" s="375" t="s">
        <v>352</v>
      </c>
      <c r="D16" s="375" t="s">
        <v>616</v>
      </c>
      <c r="E16" s="375" t="s">
        <v>603</v>
      </c>
      <c r="F16" s="376">
        <v>2500</v>
      </c>
      <c r="G16" s="377" t="s">
        <v>613</v>
      </c>
    </row>
    <row r="17" spans="2:8" ht="35.1" customHeight="1" x14ac:dyDescent="0.2">
      <c r="B17" s="374"/>
      <c r="C17" s="375" t="s">
        <v>350</v>
      </c>
      <c r="D17" s="375" t="s">
        <v>617</v>
      </c>
      <c r="E17" s="375" t="s">
        <v>606</v>
      </c>
      <c r="F17" s="376">
        <v>1500</v>
      </c>
      <c r="G17" s="377" t="s">
        <v>618</v>
      </c>
    </row>
    <row r="18" spans="2:8" ht="35.1" customHeight="1" x14ac:dyDescent="0.2">
      <c r="B18" s="374">
        <v>1991</v>
      </c>
      <c r="C18" s="375" t="s">
        <v>352</v>
      </c>
      <c r="D18" s="375" t="s">
        <v>619</v>
      </c>
      <c r="E18" s="375" t="s">
        <v>603</v>
      </c>
      <c r="F18" s="376">
        <v>3200</v>
      </c>
      <c r="G18" s="377" t="s">
        <v>620</v>
      </c>
    </row>
    <row r="19" spans="2:8" ht="35.1" customHeight="1" x14ac:dyDescent="0.2">
      <c r="B19" s="374"/>
      <c r="C19" s="375" t="s">
        <v>350</v>
      </c>
      <c r="D19" s="375" t="s">
        <v>621</v>
      </c>
      <c r="E19" s="375" t="s">
        <v>606</v>
      </c>
      <c r="F19" s="376">
        <v>2500</v>
      </c>
      <c r="G19" s="377" t="s">
        <v>620</v>
      </c>
    </row>
    <row r="20" spans="2:8" ht="35.1" customHeight="1" x14ac:dyDescent="0.2">
      <c r="B20" s="374">
        <v>1992</v>
      </c>
      <c r="C20" s="375" t="s">
        <v>352</v>
      </c>
      <c r="D20" s="375" t="s">
        <v>622</v>
      </c>
      <c r="E20" s="375" t="s">
        <v>603</v>
      </c>
      <c r="F20" s="376">
        <v>3800</v>
      </c>
      <c r="G20" s="377" t="s">
        <v>623</v>
      </c>
    </row>
    <row r="21" spans="2:8" ht="35.1" customHeight="1" x14ac:dyDescent="0.2">
      <c r="B21" s="374"/>
      <c r="C21" s="375" t="s">
        <v>350</v>
      </c>
      <c r="D21" s="375" t="s">
        <v>624</v>
      </c>
      <c r="E21" s="375" t="s">
        <v>606</v>
      </c>
      <c r="F21" s="376">
        <v>3400</v>
      </c>
      <c r="G21" s="377" t="s">
        <v>625</v>
      </c>
    </row>
    <row r="22" spans="2:8" ht="35.1" customHeight="1" x14ac:dyDescent="0.2">
      <c r="B22" s="374">
        <v>1993</v>
      </c>
      <c r="C22" s="375" t="s">
        <v>352</v>
      </c>
      <c r="D22" s="375" t="s">
        <v>626</v>
      </c>
      <c r="E22" s="375" t="s">
        <v>603</v>
      </c>
      <c r="F22" s="376">
        <v>4400</v>
      </c>
      <c r="G22" s="377" t="s">
        <v>627</v>
      </c>
    </row>
    <row r="23" spans="2:8" ht="35.1" customHeight="1" x14ac:dyDescent="0.2">
      <c r="B23" s="374"/>
      <c r="C23" s="375" t="s">
        <v>350</v>
      </c>
      <c r="D23" s="375" t="s">
        <v>628</v>
      </c>
      <c r="E23" s="375" t="s">
        <v>606</v>
      </c>
      <c r="F23" s="376">
        <v>5000</v>
      </c>
      <c r="G23" s="377" t="s">
        <v>629</v>
      </c>
    </row>
    <row r="24" spans="2:8" s="60" customFormat="1" ht="35.1" customHeight="1" x14ac:dyDescent="0.2">
      <c r="B24" s="374">
        <v>1997</v>
      </c>
      <c r="C24" s="375" t="s">
        <v>352</v>
      </c>
      <c r="D24" s="375" t="s">
        <v>630</v>
      </c>
      <c r="E24" s="375" t="s">
        <v>603</v>
      </c>
      <c r="F24" s="376">
        <v>7275</v>
      </c>
      <c r="G24" s="377" t="s">
        <v>631</v>
      </c>
    </row>
    <row r="25" spans="2:8" s="60" customFormat="1" ht="35.1" customHeight="1" x14ac:dyDescent="0.2">
      <c r="B25" s="374"/>
      <c r="C25" s="375" t="s">
        <v>350</v>
      </c>
      <c r="D25" s="375" t="s">
        <v>605</v>
      </c>
      <c r="E25" s="375" t="s">
        <v>606</v>
      </c>
      <c r="F25" s="376">
        <v>8345</v>
      </c>
      <c r="G25" s="377" t="s">
        <v>632</v>
      </c>
    </row>
    <row r="26" spans="2:8" s="60" customFormat="1" ht="35.1" customHeight="1" x14ac:dyDescent="0.2">
      <c r="B26" s="374">
        <v>1998</v>
      </c>
      <c r="C26" s="375" t="s">
        <v>352</v>
      </c>
      <c r="D26" s="375" t="s">
        <v>633</v>
      </c>
      <c r="E26" s="375" t="s">
        <v>603</v>
      </c>
      <c r="F26" s="376">
        <v>7603</v>
      </c>
      <c r="G26" s="377" t="s">
        <v>634</v>
      </c>
    </row>
    <row r="27" spans="2:8" s="60" customFormat="1" ht="35.1" customHeight="1" x14ac:dyDescent="0.2">
      <c r="B27" s="374"/>
      <c r="C27" s="375" t="s">
        <v>350</v>
      </c>
      <c r="D27" s="375" t="s">
        <v>605</v>
      </c>
      <c r="E27" s="375" t="s">
        <v>606</v>
      </c>
      <c r="F27" s="376">
        <v>8721</v>
      </c>
      <c r="G27" s="377" t="s">
        <v>635</v>
      </c>
    </row>
    <row r="28" spans="2:8" s="60" customFormat="1" ht="35.1" customHeight="1" x14ac:dyDescent="0.2">
      <c r="B28" s="374">
        <v>1999</v>
      </c>
      <c r="C28" s="375" t="s">
        <v>352</v>
      </c>
      <c r="D28" s="375" t="s">
        <v>636</v>
      </c>
      <c r="E28" s="375" t="s">
        <v>603</v>
      </c>
      <c r="F28" s="376">
        <v>7930</v>
      </c>
      <c r="G28" s="377" t="s">
        <v>637</v>
      </c>
    </row>
    <row r="29" spans="2:8" s="60" customFormat="1" ht="35.1" customHeight="1" x14ac:dyDescent="0.2">
      <c r="B29" s="374"/>
      <c r="C29" s="375" t="s">
        <v>350</v>
      </c>
      <c r="D29" s="375" t="s">
        <v>605</v>
      </c>
      <c r="E29" s="375" t="s">
        <v>606</v>
      </c>
      <c r="F29" s="376">
        <v>9096</v>
      </c>
      <c r="G29" s="377" t="s">
        <v>638</v>
      </c>
    </row>
    <row r="30" spans="2:8" s="60" customFormat="1" ht="35.1" customHeight="1" x14ac:dyDescent="0.2">
      <c r="B30" s="374">
        <v>2000</v>
      </c>
      <c r="C30" s="375" t="s">
        <v>352</v>
      </c>
      <c r="D30" s="375" t="s">
        <v>639</v>
      </c>
      <c r="E30" s="375" t="s">
        <v>603</v>
      </c>
      <c r="F30" s="376">
        <v>8319</v>
      </c>
      <c r="G30" s="377" t="s">
        <v>637</v>
      </c>
      <c r="H30" s="60">
        <f>38+35</f>
        <v>73</v>
      </c>
    </row>
    <row r="31" spans="2:8" s="60" customFormat="1" ht="35.1" customHeight="1" x14ac:dyDescent="0.2">
      <c r="B31" s="374"/>
      <c r="C31" s="375" t="s">
        <v>350</v>
      </c>
      <c r="D31" s="375" t="s">
        <v>605</v>
      </c>
      <c r="E31" s="375" t="s">
        <v>606</v>
      </c>
      <c r="F31" s="376">
        <v>9542</v>
      </c>
      <c r="G31" s="377" t="s">
        <v>640</v>
      </c>
    </row>
    <row r="32" spans="2:8" s="60" customFormat="1" ht="35.1" customHeight="1" x14ac:dyDescent="0.2">
      <c r="B32" s="374">
        <v>2001</v>
      </c>
      <c r="C32" s="375" t="s">
        <v>352</v>
      </c>
      <c r="D32" s="375" t="s">
        <v>641</v>
      </c>
      <c r="E32" s="375" t="s">
        <v>603</v>
      </c>
      <c r="F32" s="376">
        <v>8677</v>
      </c>
      <c r="G32" s="377" t="s">
        <v>642</v>
      </c>
    </row>
    <row r="33" spans="2:7" s="60" customFormat="1" ht="35.1" customHeight="1" x14ac:dyDescent="0.2">
      <c r="B33" s="374"/>
      <c r="C33" s="375" t="s">
        <v>350</v>
      </c>
      <c r="D33" s="375" t="s">
        <v>605</v>
      </c>
      <c r="E33" s="375" t="s">
        <v>606</v>
      </c>
      <c r="F33" s="376">
        <v>9952</v>
      </c>
      <c r="G33" s="377" t="s">
        <v>643</v>
      </c>
    </row>
    <row r="34" spans="2:7" s="60" customFormat="1" ht="35.1" customHeight="1" x14ac:dyDescent="0.2">
      <c r="B34" s="374">
        <v>2002</v>
      </c>
      <c r="C34" s="375" t="s">
        <v>352</v>
      </c>
      <c r="D34" s="375" t="s">
        <v>644</v>
      </c>
      <c r="E34" s="375" t="s">
        <v>603</v>
      </c>
      <c r="F34" s="376">
        <v>9067</v>
      </c>
      <c r="G34" s="377" t="s">
        <v>645</v>
      </c>
    </row>
    <row r="35" spans="2:7" s="60" customFormat="1" ht="35.1" customHeight="1" x14ac:dyDescent="0.2">
      <c r="B35" s="374"/>
      <c r="C35" s="375" t="s">
        <v>350</v>
      </c>
      <c r="D35" s="375" t="s">
        <v>605</v>
      </c>
      <c r="E35" s="375" t="s">
        <v>606</v>
      </c>
      <c r="F35" s="376">
        <v>10400</v>
      </c>
      <c r="G35" s="377" t="s">
        <v>646</v>
      </c>
    </row>
    <row r="36" spans="2:7" s="60" customFormat="1" ht="35.1" customHeight="1" x14ac:dyDescent="0.2">
      <c r="B36" s="374">
        <v>2003</v>
      </c>
      <c r="C36" s="375" t="s">
        <v>352</v>
      </c>
      <c r="D36" s="375" t="s">
        <v>647</v>
      </c>
      <c r="E36" s="375" t="s">
        <v>603</v>
      </c>
      <c r="F36" s="376">
        <v>9339</v>
      </c>
      <c r="G36" s="377" t="s">
        <v>648</v>
      </c>
    </row>
    <row r="37" spans="2:7" s="60" customFormat="1" ht="35.1" customHeight="1" x14ac:dyDescent="0.2">
      <c r="B37" s="374"/>
      <c r="C37" s="375" t="s">
        <v>350</v>
      </c>
      <c r="D37" s="375" t="s">
        <v>605</v>
      </c>
      <c r="E37" s="375" t="s">
        <v>606</v>
      </c>
      <c r="F37" s="376">
        <v>10712</v>
      </c>
      <c r="G37" s="377" t="s">
        <v>649</v>
      </c>
    </row>
    <row r="38" spans="2:7" s="60" customFormat="1" ht="35.1" customHeight="1" x14ac:dyDescent="0.2">
      <c r="B38" s="374">
        <v>2004</v>
      </c>
      <c r="C38" s="375" t="s">
        <v>352</v>
      </c>
      <c r="D38" s="375" t="s">
        <v>650</v>
      </c>
      <c r="E38" s="375" t="s">
        <v>603</v>
      </c>
      <c r="F38" s="376">
        <v>9545</v>
      </c>
      <c r="G38" s="377" t="s">
        <v>651</v>
      </c>
    </row>
    <row r="39" spans="2:7" s="60" customFormat="1" ht="35.1" customHeight="1" x14ac:dyDescent="0.2">
      <c r="B39" s="374"/>
      <c r="C39" s="375" t="s">
        <v>350</v>
      </c>
      <c r="D39" s="375" t="s">
        <v>605</v>
      </c>
      <c r="E39" s="375" t="s">
        <v>606</v>
      </c>
      <c r="F39" s="376">
        <v>10947</v>
      </c>
      <c r="G39" s="377" t="s">
        <v>652</v>
      </c>
    </row>
    <row r="40" spans="2:7" s="60" customFormat="1" ht="35.1" customHeight="1" x14ac:dyDescent="0.2">
      <c r="B40" s="477">
        <v>2005</v>
      </c>
      <c r="C40" s="478" t="s">
        <v>352</v>
      </c>
      <c r="D40" s="478" t="s">
        <v>650</v>
      </c>
      <c r="E40" s="478" t="s">
        <v>603</v>
      </c>
      <c r="F40" s="479">
        <v>9879</v>
      </c>
      <c r="G40" s="480" t="s">
        <v>653</v>
      </c>
    </row>
    <row r="41" spans="2:7" s="60" customFormat="1" ht="54" customHeight="1" x14ac:dyDescent="0.2">
      <c r="B41" s="388"/>
      <c r="C41" s="387"/>
      <c r="D41" s="387" t="s">
        <v>654</v>
      </c>
      <c r="E41" s="387" t="s">
        <v>655</v>
      </c>
      <c r="F41" s="485">
        <v>10121</v>
      </c>
      <c r="G41" s="486" t="s">
        <v>656</v>
      </c>
    </row>
    <row r="42" spans="2:7" s="60" customFormat="1" ht="51" x14ac:dyDescent="0.2">
      <c r="B42" s="481"/>
      <c r="C42" s="482"/>
      <c r="D42" s="482"/>
      <c r="E42" s="482"/>
      <c r="F42" s="483">
        <v>5121</v>
      </c>
      <c r="G42" s="484" t="s">
        <v>657</v>
      </c>
    </row>
    <row r="43" spans="2:7" s="60" customFormat="1" ht="24.95" customHeight="1" x14ac:dyDescent="0.2">
      <c r="B43" s="477">
        <v>2005</v>
      </c>
      <c r="C43" s="478" t="s">
        <v>350</v>
      </c>
      <c r="D43" s="478" t="s">
        <v>650</v>
      </c>
      <c r="E43" s="478" t="s">
        <v>606</v>
      </c>
      <c r="F43" s="479">
        <v>11330</v>
      </c>
      <c r="G43" s="480" t="s">
        <v>658</v>
      </c>
    </row>
    <row r="44" spans="2:7" s="60" customFormat="1" ht="54" customHeight="1" x14ac:dyDescent="0.2">
      <c r="B44" s="388"/>
      <c r="C44" s="387"/>
      <c r="D44" s="387" t="s">
        <v>654</v>
      </c>
      <c r="E44" s="387" t="s">
        <v>659</v>
      </c>
      <c r="F44" s="485">
        <v>8670</v>
      </c>
      <c r="G44" s="486" t="s">
        <v>656</v>
      </c>
    </row>
    <row r="45" spans="2:7" s="60" customFormat="1" ht="54.75" customHeight="1" x14ac:dyDescent="0.2">
      <c r="B45" s="481"/>
      <c r="C45" s="482"/>
      <c r="D45" s="482"/>
      <c r="E45" s="482"/>
      <c r="F45" s="483">
        <v>3670</v>
      </c>
      <c r="G45" s="484" t="s">
        <v>660</v>
      </c>
    </row>
    <row r="46" spans="2:7" s="60" customFormat="1" ht="35.1" customHeight="1" x14ac:dyDescent="0.2">
      <c r="B46" s="374">
        <v>2006</v>
      </c>
      <c r="C46" s="375" t="s">
        <v>352</v>
      </c>
      <c r="D46" s="375" t="s">
        <v>661</v>
      </c>
      <c r="E46" s="375" t="s">
        <v>603</v>
      </c>
      <c r="F46" s="376">
        <v>10372</v>
      </c>
      <c r="G46" s="377" t="s">
        <v>662</v>
      </c>
    </row>
    <row r="47" spans="2:7" s="60" customFormat="1" ht="35.1" customHeight="1" x14ac:dyDescent="0.2">
      <c r="B47" s="374">
        <v>2006</v>
      </c>
      <c r="C47" s="375" t="s">
        <v>350</v>
      </c>
      <c r="D47" s="375" t="s">
        <v>661</v>
      </c>
      <c r="E47" s="375" t="s">
        <v>606</v>
      </c>
      <c r="F47" s="376">
        <v>11896</v>
      </c>
      <c r="G47" s="377" t="s">
        <v>663</v>
      </c>
    </row>
    <row r="48" spans="2:7" s="60" customFormat="1" ht="35.1" customHeight="1" x14ac:dyDescent="0.2">
      <c r="B48" s="374">
        <v>2007</v>
      </c>
      <c r="C48" s="375" t="s">
        <v>352</v>
      </c>
      <c r="D48" s="375" t="s">
        <v>664</v>
      </c>
      <c r="E48" s="375" t="s">
        <v>603</v>
      </c>
      <c r="F48" s="376">
        <v>10911</v>
      </c>
      <c r="G48" s="377" t="s">
        <v>665</v>
      </c>
    </row>
    <row r="49" spans="2:7" s="60" customFormat="1" ht="35.1" customHeight="1" x14ac:dyDescent="0.2">
      <c r="B49" s="374">
        <v>2007</v>
      </c>
      <c r="C49" s="375" t="s">
        <v>350</v>
      </c>
      <c r="D49" s="375" t="s">
        <v>664</v>
      </c>
      <c r="E49" s="375" t="s">
        <v>606</v>
      </c>
      <c r="F49" s="376">
        <v>12515</v>
      </c>
      <c r="G49" s="377" t="s">
        <v>666</v>
      </c>
    </row>
    <row r="50" spans="2:7" s="60" customFormat="1" ht="35.1" customHeight="1" x14ac:dyDescent="0.2">
      <c r="B50" s="374">
        <v>2008</v>
      </c>
      <c r="C50" s="375" t="s">
        <v>352</v>
      </c>
      <c r="D50" s="375" t="s">
        <v>667</v>
      </c>
      <c r="E50" s="375" t="s">
        <v>603</v>
      </c>
      <c r="F50" s="376">
        <v>11664</v>
      </c>
      <c r="G50" s="377" t="s">
        <v>668</v>
      </c>
    </row>
    <row r="51" spans="2:7" s="60" customFormat="1" ht="35.1" customHeight="1" x14ac:dyDescent="0.2">
      <c r="B51" s="374">
        <v>2008</v>
      </c>
      <c r="C51" s="375" t="s">
        <v>350</v>
      </c>
      <c r="D51" s="375" t="s">
        <v>667</v>
      </c>
      <c r="E51" s="375" t="s">
        <v>606</v>
      </c>
      <c r="F51" s="376">
        <v>13379</v>
      </c>
      <c r="G51" s="377" t="s">
        <v>669</v>
      </c>
    </row>
    <row r="52" spans="2:7" s="60" customFormat="1" ht="35.1" customHeight="1" x14ac:dyDescent="0.2">
      <c r="B52" s="374">
        <v>2009</v>
      </c>
      <c r="C52" s="375" t="s">
        <v>352</v>
      </c>
      <c r="D52" s="375" t="s">
        <v>670</v>
      </c>
      <c r="E52" s="375" t="s">
        <v>603</v>
      </c>
      <c r="F52" s="376">
        <v>12830</v>
      </c>
      <c r="G52" s="377" t="s">
        <v>671</v>
      </c>
    </row>
    <row r="53" spans="2:7" s="60" customFormat="1" ht="35.1" customHeight="1" x14ac:dyDescent="0.2">
      <c r="B53" s="374">
        <v>2009</v>
      </c>
      <c r="C53" s="375" t="s">
        <v>350</v>
      </c>
      <c r="D53" s="375" t="s">
        <v>670</v>
      </c>
      <c r="E53" s="375" t="s">
        <v>606</v>
      </c>
      <c r="F53" s="376">
        <v>14717</v>
      </c>
      <c r="G53" s="377" t="s">
        <v>672</v>
      </c>
    </row>
    <row r="54" spans="2:7" s="60" customFormat="1" ht="35.1" customHeight="1" x14ac:dyDescent="0.2">
      <c r="B54" s="374">
        <v>2010</v>
      </c>
      <c r="C54" s="375" t="s">
        <v>352</v>
      </c>
      <c r="D54" s="375" t="s">
        <v>673</v>
      </c>
      <c r="E54" s="375" t="s">
        <v>603</v>
      </c>
      <c r="F54" s="376">
        <v>13407</v>
      </c>
      <c r="G54" s="377" t="s">
        <v>674</v>
      </c>
    </row>
    <row r="55" spans="2:7" s="60" customFormat="1" ht="35.1" customHeight="1" x14ac:dyDescent="0.2">
      <c r="B55" s="374">
        <v>2010</v>
      </c>
      <c r="C55" s="375" t="s">
        <v>350</v>
      </c>
      <c r="D55" s="375" t="s">
        <v>673</v>
      </c>
      <c r="E55" s="375" t="s">
        <v>606</v>
      </c>
      <c r="F55" s="376">
        <v>15379</v>
      </c>
      <c r="G55" s="377" t="s">
        <v>675</v>
      </c>
    </row>
    <row r="56" spans="2:7" s="60" customFormat="1" ht="35.1" customHeight="1" x14ac:dyDescent="0.2">
      <c r="B56" s="374">
        <v>2011</v>
      </c>
      <c r="C56" s="375" t="s">
        <v>352</v>
      </c>
      <c r="D56" s="375" t="s">
        <v>676</v>
      </c>
      <c r="E56" s="375" t="s">
        <v>603</v>
      </c>
      <c r="F56" s="376">
        <v>14000</v>
      </c>
      <c r="G56" s="377" t="s">
        <v>677</v>
      </c>
    </row>
    <row r="57" spans="2:7" s="60" customFormat="1" ht="35.1" customHeight="1" x14ac:dyDescent="0.2">
      <c r="B57" s="374">
        <v>2011</v>
      </c>
      <c r="C57" s="375" t="s">
        <v>350</v>
      </c>
      <c r="D57" s="375" t="s">
        <v>676</v>
      </c>
      <c r="E57" s="375" t="s">
        <v>606</v>
      </c>
      <c r="F57" s="376">
        <v>16100</v>
      </c>
      <c r="G57" s="377" t="s">
        <v>678</v>
      </c>
    </row>
    <row r="58" spans="2:7" s="60" customFormat="1" ht="35.1" customHeight="1" x14ac:dyDescent="0.2">
      <c r="B58" s="374">
        <v>2012</v>
      </c>
      <c r="C58" s="375" t="s">
        <v>352</v>
      </c>
      <c r="D58" s="375" t="s">
        <v>679</v>
      </c>
      <c r="E58" s="375" t="s">
        <v>603</v>
      </c>
      <c r="F58" s="376">
        <v>14700</v>
      </c>
      <c r="G58" s="377" t="s">
        <v>680</v>
      </c>
    </row>
    <row r="59" spans="2:7" s="60" customFormat="1" ht="35.1" customHeight="1" x14ac:dyDescent="0.2">
      <c r="B59" s="374">
        <v>2012</v>
      </c>
      <c r="C59" s="375" t="s">
        <v>350</v>
      </c>
      <c r="D59" s="375" t="s">
        <v>679</v>
      </c>
      <c r="E59" s="375" t="s">
        <v>606</v>
      </c>
      <c r="F59" s="376">
        <v>16905</v>
      </c>
      <c r="G59" s="377" t="s">
        <v>681</v>
      </c>
    </row>
    <row r="60" spans="2:7" s="60" customFormat="1" ht="35.1" customHeight="1" x14ac:dyDescent="0.2">
      <c r="B60" s="374">
        <v>2013</v>
      </c>
      <c r="C60" s="375" t="s">
        <v>352</v>
      </c>
      <c r="D60" s="375" t="s">
        <v>682</v>
      </c>
      <c r="E60" s="375" t="s">
        <v>603</v>
      </c>
      <c r="F60" s="376">
        <v>15400</v>
      </c>
      <c r="G60" s="377" t="s">
        <v>683</v>
      </c>
    </row>
    <row r="61" spans="2:7" s="60" customFormat="1" ht="29.25" customHeight="1" x14ac:dyDescent="0.2">
      <c r="B61" s="374">
        <v>2013</v>
      </c>
      <c r="C61" s="375" t="s">
        <v>350</v>
      </c>
      <c r="D61" s="375" t="s">
        <v>682</v>
      </c>
      <c r="E61" s="375" t="s">
        <v>606</v>
      </c>
      <c r="F61" s="376">
        <v>17700</v>
      </c>
      <c r="G61" s="377" t="s">
        <v>684</v>
      </c>
    </row>
    <row r="62" spans="2:7" s="60" customFormat="1" ht="25.5" x14ac:dyDescent="0.2">
      <c r="B62" s="374">
        <v>2014</v>
      </c>
      <c r="C62" s="375" t="s">
        <v>352</v>
      </c>
      <c r="D62" s="375" t="s">
        <v>682</v>
      </c>
      <c r="E62" s="375" t="s">
        <v>603</v>
      </c>
      <c r="F62" s="378">
        <v>16170</v>
      </c>
      <c r="G62" s="377" t="s">
        <v>685</v>
      </c>
    </row>
    <row r="63" spans="2:7" s="60" customFormat="1" ht="25.5" x14ac:dyDescent="0.2">
      <c r="B63" s="374">
        <v>2014</v>
      </c>
      <c r="C63" s="375" t="s">
        <v>350</v>
      </c>
      <c r="D63" s="375" t="s">
        <v>682</v>
      </c>
      <c r="E63" s="375" t="s">
        <v>606</v>
      </c>
      <c r="F63" s="378">
        <v>18585</v>
      </c>
      <c r="G63" s="377" t="s">
        <v>686</v>
      </c>
    </row>
    <row r="64" spans="2:7" s="60" customFormat="1" ht="25.5" x14ac:dyDescent="0.2">
      <c r="B64" s="374">
        <v>2015</v>
      </c>
      <c r="C64" s="375" t="s">
        <v>352</v>
      </c>
      <c r="D64" s="375" t="s">
        <v>814</v>
      </c>
      <c r="E64" s="375" t="s">
        <v>603</v>
      </c>
      <c r="F64" s="378">
        <v>17843</v>
      </c>
      <c r="G64" s="377" t="s">
        <v>815</v>
      </c>
    </row>
    <row r="65" spans="2:7" s="60" customFormat="1" ht="25.5" x14ac:dyDescent="0.2">
      <c r="B65" s="374">
        <v>2015</v>
      </c>
      <c r="C65" s="375" t="s">
        <v>350</v>
      </c>
      <c r="D65" s="375" t="s">
        <v>814</v>
      </c>
      <c r="E65" s="375" t="s">
        <v>606</v>
      </c>
      <c r="F65" s="378">
        <v>20508</v>
      </c>
      <c r="G65" s="377" t="s">
        <v>816</v>
      </c>
    </row>
    <row r="66" spans="2:7" s="60" customFormat="1" x14ac:dyDescent="0.2">
      <c r="B66" s="63"/>
      <c r="F66" s="373"/>
    </row>
    <row r="67" spans="2:7" s="60" customFormat="1" x14ac:dyDescent="0.2">
      <c r="B67" s="63"/>
      <c r="F67" s="373"/>
    </row>
    <row r="68" spans="2:7" s="60" customFormat="1" x14ac:dyDescent="0.2">
      <c r="B68" s="63"/>
      <c r="F68" s="373"/>
    </row>
    <row r="69" spans="2:7" s="60" customFormat="1" x14ac:dyDescent="0.2">
      <c r="B69" s="63"/>
      <c r="F69" s="373"/>
    </row>
    <row r="70" spans="2:7" s="60" customFormat="1" x14ac:dyDescent="0.2">
      <c r="B70" s="63"/>
      <c r="F70" s="373"/>
    </row>
  </sheetData>
  <mergeCells count="4">
    <mergeCell ref="B3:G3"/>
    <mergeCell ref="B4:G4"/>
    <mergeCell ref="B5:G5"/>
    <mergeCell ref="B7:C7"/>
  </mergeCells>
  <hyperlinks>
    <hyperlink ref="G42" location="I.__REGIMEN_DE_PENSIONES" display="Volver al Indice"/>
    <hyperlink ref="I4" location="'Indice Total '!A61" display="Volver"/>
  </hyperlinks>
  <pageMargins left="0.70866141732283472" right="0.70866141732283472" top="0.74803149606299213" bottom="0.74803149606299213" header="0.31496062992125984" footer="0.31496062992125984"/>
  <pageSetup scale="81"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F74"/>
  <sheetViews>
    <sheetView showGridLines="0" workbookViewId="0"/>
  </sheetViews>
  <sheetFormatPr baseColWidth="10" defaultRowHeight="15" x14ac:dyDescent="0.2"/>
  <cols>
    <col min="1" max="1" width="23.5703125" style="992" customWidth="1"/>
    <col min="2" max="2" width="12.5703125" style="1000" customWidth="1"/>
    <col min="3" max="3" width="12" style="992" customWidth="1"/>
    <col min="4" max="4" width="16.5703125" style="992" customWidth="1"/>
    <col min="5" max="5" width="23.42578125" style="998" customWidth="1"/>
    <col min="6" max="10" width="11.42578125" style="992"/>
    <col min="11" max="11" width="12.28515625" style="992" customWidth="1"/>
    <col min="12" max="256" width="11.42578125" style="992"/>
    <col min="257" max="257" width="10" style="992" customWidth="1"/>
    <col min="258" max="258" width="13.7109375" style="992" customWidth="1"/>
    <col min="259" max="259" width="16.5703125" style="992" customWidth="1"/>
    <col min="260" max="260" width="23.42578125" style="992" customWidth="1"/>
    <col min="261" max="512" width="11.42578125" style="992"/>
    <col min="513" max="513" width="10" style="992" customWidth="1"/>
    <col min="514" max="514" width="13.7109375" style="992" customWidth="1"/>
    <col min="515" max="515" width="16.5703125" style="992" customWidth="1"/>
    <col min="516" max="516" width="23.42578125" style="992" customWidth="1"/>
    <col min="517" max="768" width="11.42578125" style="992"/>
    <col min="769" max="769" width="10" style="992" customWidth="1"/>
    <col min="770" max="770" width="13.7109375" style="992" customWidth="1"/>
    <col min="771" max="771" width="16.5703125" style="992" customWidth="1"/>
    <col min="772" max="772" width="23.42578125" style="992" customWidth="1"/>
    <col min="773" max="1024" width="11.42578125" style="992"/>
    <col min="1025" max="1025" width="10" style="992" customWidth="1"/>
    <col min="1026" max="1026" width="13.7109375" style="992" customWidth="1"/>
    <col min="1027" max="1027" width="16.5703125" style="992" customWidth="1"/>
    <col min="1028" max="1028" width="23.42578125" style="992" customWidth="1"/>
    <col min="1029" max="1280" width="11.42578125" style="992"/>
    <col min="1281" max="1281" width="10" style="992" customWidth="1"/>
    <col min="1282" max="1282" width="13.7109375" style="992" customWidth="1"/>
    <col min="1283" max="1283" width="16.5703125" style="992" customWidth="1"/>
    <col min="1284" max="1284" width="23.42578125" style="992" customWidth="1"/>
    <col min="1285" max="1536" width="11.42578125" style="992"/>
    <col min="1537" max="1537" width="10" style="992" customWidth="1"/>
    <col min="1538" max="1538" width="13.7109375" style="992" customWidth="1"/>
    <col min="1539" max="1539" width="16.5703125" style="992" customWidth="1"/>
    <col min="1540" max="1540" width="23.42578125" style="992" customWidth="1"/>
    <col min="1541" max="1792" width="11.42578125" style="992"/>
    <col min="1793" max="1793" width="10" style="992" customWidth="1"/>
    <col min="1794" max="1794" width="13.7109375" style="992" customWidth="1"/>
    <col min="1795" max="1795" width="16.5703125" style="992" customWidth="1"/>
    <col min="1796" max="1796" width="23.42578125" style="992" customWidth="1"/>
    <col min="1797" max="2048" width="11.42578125" style="992"/>
    <col min="2049" max="2049" width="10" style="992" customWidth="1"/>
    <col min="2050" max="2050" width="13.7109375" style="992" customWidth="1"/>
    <col min="2051" max="2051" width="16.5703125" style="992" customWidth="1"/>
    <col min="2052" max="2052" width="23.42578125" style="992" customWidth="1"/>
    <col min="2053" max="2304" width="11.42578125" style="992"/>
    <col min="2305" max="2305" width="10" style="992" customWidth="1"/>
    <col min="2306" max="2306" width="13.7109375" style="992" customWidth="1"/>
    <col min="2307" max="2307" width="16.5703125" style="992" customWidth="1"/>
    <col min="2308" max="2308" width="23.42578125" style="992" customWidth="1"/>
    <col min="2309" max="2560" width="11.42578125" style="992"/>
    <col min="2561" max="2561" width="10" style="992" customWidth="1"/>
    <col min="2562" max="2562" width="13.7109375" style="992" customWidth="1"/>
    <col min="2563" max="2563" width="16.5703125" style="992" customWidth="1"/>
    <col min="2564" max="2564" width="23.42578125" style="992" customWidth="1"/>
    <col min="2565" max="2816" width="11.42578125" style="992"/>
    <col min="2817" max="2817" width="10" style="992" customWidth="1"/>
    <col min="2818" max="2818" width="13.7109375" style="992" customWidth="1"/>
    <col min="2819" max="2819" width="16.5703125" style="992" customWidth="1"/>
    <col min="2820" max="2820" width="23.42578125" style="992" customWidth="1"/>
    <col min="2821" max="3072" width="11.42578125" style="992"/>
    <col min="3073" max="3073" width="10" style="992" customWidth="1"/>
    <col min="3074" max="3074" width="13.7109375" style="992" customWidth="1"/>
    <col min="3075" max="3075" width="16.5703125" style="992" customWidth="1"/>
    <col min="3076" max="3076" width="23.42578125" style="992" customWidth="1"/>
    <col min="3077" max="3328" width="11.42578125" style="992"/>
    <col min="3329" max="3329" width="10" style="992" customWidth="1"/>
    <col min="3330" max="3330" width="13.7109375" style="992" customWidth="1"/>
    <col min="3331" max="3331" width="16.5703125" style="992" customWidth="1"/>
    <col min="3332" max="3332" width="23.42578125" style="992" customWidth="1"/>
    <col min="3333" max="3584" width="11.42578125" style="992"/>
    <col min="3585" max="3585" width="10" style="992" customWidth="1"/>
    <col min="3586" max="3586" width="13.7109375" style="992" customWidth="1"/>
    <col min="3587" max="3587" width="16.5703125" style="992" customWidth="1"/>
    <col min="3588" max="3588" width="23.42578125" style="992" customWidth="1"/>
    <col min="3589" max="3840" width="11.42578125" style="992"/>
    <col min="3841" max="3841" width="10" style="992" customWidth="1"/>
    <col min="3842" max="3842" width="13.7109375" style="992" customWidth="1"/>
    <col min="3843" max="3843" width="16.5703125" style="992" customWidth="1"/>
    <col min="3844" max="3844" width="23.42578125" style="992" customWidth="1"/>
    <col min="3845" max="4096" width="11.42578125" style="992"/>
    <col min="4097" max="4097" width="10" style="992" customWidth="1"/>
    <col min="4098" max="4098" width="13.7109375" style="992" customWidth="1"/>
    <col min="4099" max="4099" width="16.5703125" style="992" customWidth="1"/>
    <col min="4100" max="4100" width="23.42578125" style="992" customWidth="1"/>
    <col min="4101" max="4352" width="11.42578125" style="992"/>
    <col min="4353" max="4353" width="10" style="992" customWidth="1"/>
    <col min="4354" max="4354" width="13.7109375" style="992" customWidth="1"/>
    <col min="4355" max="4355" width="16.5703125" style="992" customWidth="1"/>
    <col min="4356" max="4356" width="23.42578125" style="992" customWidth="1"/>
    <col min="4357" max="4608" width="11.42578125" style="992"/>
    <col min="4609" max="4609" width="10" style="992" customWidth="1"/>
    <col min="4610" max="4610" width="13.7109375" style="992" customWidth="1"/>
    <col min="4611" max="4611" width="16.5703125" style="992" customWidth="1"/>
    <col min="4612" max="4612" width="23.42578125" style="992" customWidth="1"/>
    <col min="4613" max="4864" width="11.42578125" style="992"/>
    <col min="4865" max="4865" width="10" style="992" customWidth="1"/>
    <col min="4866" max="4866" width="13.7109375" style="992" customWidth="1"/>
    <col min="4867" max="4867" width="16.5703125" style="992" customWidth="1"/>
    <col min="4868" max="4868" width="23.42578125" style="992" customWidth="1"/>
    <col min="4869" max="5120" width="11.42578125" style="992"/>
    <col min="5121" max="5121" width="10" style="992" customWidth="1"/>
    <col min="5122" max="5122" width="13.7109375" style="992" customWidth="1"/>
    <col min="5123" max="5123" width="16.5703125" style="992" customWidth="1"/>
    <col min="5124" max="5124" width="23.42578125" style="992" customWidth="1"/>
    <col min="5125" max="5376" width="11.42578125" style="992"/>
    <col min="5377" max="5377" width="10" style="992" customWidth="1"/>
    <col min="5378" max="5378" width="13.7109375" style="992" customWidth="1"/>
    <col min="5379" max="5379" width="16.5703125" style="992" customWidth="1"/>
    <col min="5380" max="5380" width="23.42578125" style="992" customWidth="1"/>
    <col min="5381" max="5632" width="11.42578125" style="992"/>
    <col min="5633" max="5633" width="10" style="992" customWidth="1"/>
    <col min="5634" max="5634" width="13.7109375" style="992" customWidth="1"/>
    <col min="5635" max="5635" width="16.5703125" style="992" customWidth="1"/>
    <col min="5636" max="5636" width="23.42578125" style="992" customWidth="1"/>
    <col min="5637" max="5888" width="11.42578125" style="992"/>
    <col min="5889" max="5889" width="10" style="992" customWidth="1"/>
    <col min="5890" max="5890" width="13.7109375" style="992" customWidth="1"/>
    <col min="5891" max="5891" width="16.5703125" style="992" customWidth="1"/>
    <col min="5892" max="5892" width="23.42578125" style="992" customWidth="1"/>
    <col min="5893" max="6144" width="11.42578125" style="992"/>
    <col min="6145" max="6145" width="10" style="992" customWidth="1"/>
    <col min="6146" max="6146" width="13.7109375" style="992" customWidth="1"/>
    <col min="6147" max="6147" width="16.5703125" style="992" customWidth="1"/>
    <col min="6148" max="6148" width="23.42578125" style="992" customWidth="1"/>
    <col min="6149" max="6400" width="11.42578125" style="992"/>
    <col min="6401" max="6401" width="10" style="992" customWidth="1"/>
    <col min="6402" max="6402" width="13.7109375" style="992" customWidth="1"/>
    <col min="6403" max="6403" width="16.5703125" style="992" customWidth="1"/>
    <col min="6404" max="6404" width="23.42578125" style="992" customWidth="1"/>
    <col min="6405" max="6656" width="11.42578125" style="992"/>
    <col min="6657" max="6657" width="10" style="992" customWidth="1"/>
    <col min="6658" max="6658" width="13.7109375" style="992" customWidth="1"/>
    <col min="6659" max="6659" width="16.5703125" style="992" customWidth="1"/>
    <col min="6660" max="6660" width="23.42578125" style="992" customWidth="1"/>
    <col min="6661" max="6912" width="11.42578125" style="992"/>
    <col min="6913" max="6913" width="10" style="992" customWidth="1"/>
    <col min="6914" max="6914" width="13.7109375" style="992" customWidth="1"/>
    <col min="6915" max="6915" width="16.5703125" style="992" customWidth="1"/>
    <col min="6916" max="6916" width="23.42578125" style="992" customWidth="1"/>
    <col min="6917" max="7168" width="11.42578125" style="992"/>
    <col min="7169" max="7169" width="10" style="992" customWidth="1"/>
    <col min="7170" max="7170" width="13.7109375" style="992" customWidth="1"/>
    <col min="7171" max="7171" width="16.5703125" style="992" customWidth="1"/>
    <col min="7172" max="7172" width="23.42578125" style="992" customWidth="1"/>
    <col min="7173" max="7424" width="11.42578125" style="992"/>
    <col min="7425" max="7425" width="10" style="992" customWidth="1"/>
    <col min="7426" max="7426" width="13.7109375" style="992" customWidth="1"/>
    <col min="7427" max="7427" width="16.5703125" style="992" customWidth="1"/>
    <col min="7428" max="7428" width="23.42578125" style="992" customWidth="1"/>
    <col min="7429" max="7680" width="11.42578125" style="992"/>
    <col min="7681" max="7681" width="10" style="992" customWidth="1"/>
    <col min="7682" max="7682" width="13.7109375" style="992" customWidth="1"/>
    <col min="7683" max="7683" width="16.5703125" style="992" customWidth="1"/>
    <col min="7684" max="7684" width="23.42578125" style="992" customWidth="1"/>
    <col min="7685" max="7936" width="11.42578125" style="992"/>
    <col min="7937" max="7937" width="10" style="992" customWidth="1"/>
    <col min="7938" max="7938" width="13.7109375" style="992" customWidth="1"/>
    <col min="7939" max="7939" width="16.5703125" style="992" customWidth="1"/>
    <col min="7940" max="7940" width="23.42578125" style="992" customWidth="1"/>
    <col min="7941" max="8192" width="11.42578125" style="992"/>
    <col min="8193" max="8193" width="10" style="992" customWidth="1"/>
    <col min="8194" max="8194" width="13.7109375" style="992" customWidth="1"/>
    <col min="8195" max="8195" width="16.5703125" style="992" customWidth="1"/>
    <col min="8196" max="8196" width="23.42578125" style="992" customWidth="1"/>
    <col min="8197" max="8448" width="11.42578125" style="992"/>
    <col min="8449" max="8449" width="10" style="992" customWidth="1"/>
    <col min="8450" max="8450" width="13.7109375" style="992" customWidth="1"/>
    <col min="8451" max="8451" width="16.5703125" style="992" customWidth="1"/>
    <col min="8452" max="8452" width="23.42578125" style="992" customWidth="1"/>
    <col min="8453" max="8704" width="11.42578125" style="992"/>
    <col min="8705" max="8705" width="10" style="992" customWidth="1"/>
    <col min="8706" max="8706" width="13.7109375" style="992" customWidth="1"/>
    <col min="8707" max="8707" width="16.5703125" style="992" customWidth="1"/>
    <col min="8708" max="8708" width="23.42578125" style="992" customWidth="1"/>
    <col min="8709" max="8960" width="11.42578125" style="992"/>
    <col min="8961" max="8961" width="10" style="992" customWidth="1"/>
    <col min="8962" max="8962" width="13.7109375" style="992" customWidth="1"/>
    <col min="8963" max="8963" width="16.5703125" style="992" customWidth="1"/>
    <col min="8964" max="8964" width="23.42578125" style="992" customWidth="1"/>
    <col min="8965" max="9216" width="11.42578125" style="992"/>
    <col min="9217" max="9217" width="10" style="992" customWidth="1"/>
    <col min="9218" max="9218" width="13.7109375" style="992" customWidth="1"/>
    <col min="9219" max="9219" width="16.5703125" style="992" customWidth="1"/>
    <col min="9220" max="9220" width="23.42578125" style="992" customWidth="1"/>
    <col min="9221" max="9472" width="11.42578125" style="992"/>
    <col min="9473" max="9473" width="10" style="992" customWidth="1"/>
    <col min="9474" max="9474" width="13.7109375" style="992" customWidth="1"/>
    <col min="9475" max="9475" width="16.5703125" style="992" customWidth="1"/>
    <col min="9476" max="9476" width="23.42578125" style="992" customWidth="1"/>
    <col min="9477" max="9728" width="11.42578125" style="992"/>
    <col min="9729" max="9729" width="10" style="992" customWidth="1"/>
    <col min="9730" max="9730" width="13.7109375" style="992" customWidth="1"/>
    <col min="9731" max="9731" width="16.5703125" style="992" customWidth="1"/>
    <col min="9732" max="9732" width="23.42578125" style="992" customWidth="1"/>
    <col min="9733" max="9984" width="11.42578125" style="992"/>
    <col min="9985" max="9985" width="10" style="992" customWidth="1"/>
    <col min="9986" max="9986" width="13.7109375" style="992" customWidth="1"/>
    <col min="9987" max="9987" width="16.5703125" style="992" customWidth="1"/>
    <col min="9988" max="9988" width="23.42578125" style="992" customWidth="1"/>
    <col min="9989" max="10240" width="11.42578125" style="992"/>
    <col min="10241" max="10241" width="10" style="992" customWidth="1"/>
    <col min="10242" max="10242" width="13.7109375" style="992" customWidth="1"/>
    <col min="10243" max="10243" width="16.5703125" style="992" customWidth="1"/>
    <col min="10244" max="10244" width="23.42578125" style="992" customWidth="1"/>
    <col min="10245" max="10496" width="11.42578125" style="992"/>
    <col min="10497" max="10497" width="10" style="992" customWidth="1"/>
    <col min="10498" max="10498" width="13.7109375" style="992" customWidth="1"/>
    <col min="10499" max="10499" width="16.5703125" style="992" customWidth="1"/>
    <col min="10500" max="10500" width="23.42578125" style="992" customWidth="1"/>
    <col min="10501" max="10752" width="11.42578125" style="992"/>
    <col min="10753" max="10753" width="10" style="992" customWidth="1"/>
    <col min="10754" max="10754" width="13.7109375" style="992" customWidth="1"/>
    <col min="10755" max="10755" width="16.5703125" style="992" customWidth="1"/>
    <col min="10756" max="10756" width="23.42578125" style="992" customWidth="1"/>
    <col min="10757" max="11008" width="11.42578125" style="992"/>
    <col min="11009" max="11009" width="10" style="992" customWidth="1"/>
    <col min="11010" max="11010" width="13.7109375" style="992" customWidth="1"/>
    <col min="11011" max="11011" width="16.5703125" style="992" customWidth="1"/>
    <col min="11012" max="11012" width="23.42578125" style="992" customWidth="1"/>
    <col min="11013" max="11264" width="11.42578125" style="992"/>
    <col min="11265" max="11265" width="10" style="992" customWidth="1"/>
    <col min="11266" max="11266" width="13.7109375" style="992" customWidth="1"/>
    <col min="11267" max="11267" width="16.5703125" style="992" customWidth="1"/>
    <col min="11268" max="11268" width="23.42578125" style="992" customWidth="1"/>
    <col min="11269" max="11520" width="11.42578125" style="992"/>
    <col min="11521" max="11521" width="10" style="992" customWidth="1"/>
    <col min="11522" max="11522" width="13.7109375" style="992" customWidth="1"/>
    <col min="11523" max="11523" width="16.5703125" style="992" customWidth="1"/>
    <col min="11524" max="11524" width="23.42578125" style="992" customWidth="1"/>
    <col min="11525" max="11776" width="11.42578125" style="992"/>
    <col min="11777" max="11777" width="10" style="992" customWidth="1"/>
    <col min="11778" max="11778" width="13.7109375" style="992" customWidth="1"/>
    <col min="11779" max="11779" width="16.5703125" style="992" customWidth="1"/>
    <col min="11780" max="11780" width="23.42578125" style="992" customWidth="1"/>
    <col min="11781" max="12032" width="11.42578125" style="992"/>
    <col min="12033" max="12033" width="10" style="992" customWidth="1"/>
    <col min="12034" max="12034" width="13.7109375" style="992" customWidth="1"/>
    <col min="12035" max="12035" width="16.5703125" style="992" customWidth="1"/>
    <col min="12036" max="12036" width="23.42578125" style="992" customWidth="1"/>
    <col min="12037" max="12288" width="11.42578125" style="992"/>
    <col min="12289" max="12289" width="10" style="992" customWidth="1"/>
    <col min="12290" max="12290" width="13.7109375" style="992" customWidth="1"/>
    <col min="12291" max="12291" width="16.5703125" style="992" customWidth="1"/>
    <col min="12292" max="12292" width="23.42578125" style="992" customWidth="1"/>
    <col min="12293" max="12544" width="11.42578125" style="992"/>
    <col min="12545" max="12545" width="10" style="992" customWidth="1"/>
    <col min="12546" max="12546" width="13.7109375" style="992" customWidth="1"/>
    <col min="12547" max="12547" width="16.5703125" style="992" customWidth="1"/>
    <col min="12548" max="12548" width="23.42578125" style="992" customWidth="1"/>
    <col min="12549" max="12800" width="11.42578125" style="992"/>
    <col min="12801" max="12801" width="10" style="992" customWidth="1"/>
    <col min="12802" max="12802" width="13.7109375" style="992" customWidth="1"/>
    <col min="12803" max="12803" width="16.5703125" style="992" customWidth="1"/>
    <col min="12804" max="12804" width="23.42578125" style="992" customWidth="1"/>
    <col min="12805" max="13056" width="11.42578125" style="992"/>
    <col min="13057" max="13057" width="10" style="992" customWidth="1"/>
    <col min="13058" max="13058" width="13.7109375" style="992" customWidth="1"/>
    <col min="13059" max="13059" width="16.5703125" style="992" customWidth="1"/>
    <col min="13060" max="13060" width="23.42578125" style="992" customWidth="1"/>
    <col min="13061" max="13312" width="11.42578125" style="992"/>
    <col min="13313" max="13313" width="10" style="992" customWidth="1"/>
    <col min="13314" max="13314" width="13.7109375" style="992" customWidth="1"/>
    <col min="13315" max="13315" width="16.5703125" style="992" customWidth="1"/>
    <col min="13316" max="13316" width="23.42578125" style="992" customWidth="1"/>
    <col min="13317" max="13568" width="11.42578125" style="992"/>
    <col min="13569" max="13569" width="10" style="992" customWidth="1"/>
    <col min="13570" max="13570" width="13.7109375" style="992" customWidth="1"/>
    <col min="13571" max="13571" width="16.5703125" style="992" customWidth="1"/>
    <col min="13572" max="13572" width="23.42578125" style="992" customWidth="1"/>
    <col min="13573" max="13824" width="11.42578125" style="992"/>
    <col min="13825" max="13825" width="10" style="992" customWidth="1"/>
    <col min="13826" max="13826" width="13.7109375" style="992" customWidth="1"/>
    <col min="13827" max="13827" width="16.5703125" style="992" customWidth="1"/>
    <col min="13828" max="13828" width="23.42578125" style="992" customWidth="1"/>
    <col min="13829" max="14080" width="11.42578125" style="992"/>
    <col min="14081" max="14081" width="10" style="992" customWidth="1"/>
    <col min="14082" max="14082" width="13.7109375" style="992" customWidth="1"/>
    <col min="14083" max="14083" width="16.5703125" style="992" customWidth="1"/>
    <col min="14084" max="14084" width="23.42578125" style="992" customWidth="1"/>
    <col min="14085" max="14336" width="11.42578125" style="992"/>
    <col min="14337" max="14337" width="10" style="992" customWidth="1"/>
    <col min="14338" max="14338" width="13.7109375" style="992" customWidth="1"/>
    <col min="14339" max="14339" width="16.5703125" style="992" customWidth="1"/>
    <col min="14340" max="14340" width="23.42578125" style="992" customWidth="1"/>
    <col min="14341" max="14592" width="11.42578125" style="992"/>
    <col min="14593" max="14593" width="10" style="992" customWidth="1"/>
    <col min="14594" max="14594" width="13.7109375" style="992" customWidth="1"/>
    <col min="14595" max="14595" width="16.5703125" style="992" customWidth="1"/>
    <col min="14596" max="14596" width="23.42578125" style="992" customWidth="1"/>
    <col min="14597" max="14848" width="11.42578125" style="992"/>
    <col min="14849" max="14849" width="10" style="992" customWidth="1"/>
    <col min="14850" max="14850" width="13.7109375" style="992" customWidth="1"/>
    <col min="14851" max="14851" width="16.5703125" style="992" customWidth="1"/>
    <col min="14852" max="14852" width="23.42578125" style="992" customWidth="1"/>
    <col min="14853" max="15104" width="11.42578125" style="992"/>
    <col min="15105" max="15105" width="10" style="992" customWidth="1"/>
    <col min="15106" max="15106" width="13.7109375" style="992" customWidth="1"/>
    <col min="15107" max="15107" width="16.5703125" style="992" customWidth="1"/>
    <col min="15108" max="15108" width="23.42578125" style="992" customWidth="1"/>
    <col min="15109" max="15360" width="11.42578125" style="992"/>
    <col min="15361" max="15361" width="10" style="992" customWidth="1"/>
    <col min="15362" max="15362" width="13.7109375" style="992" customWidth="1"/>
    <col min="15363" max="15363" width="16.5703125" style="992" customWidth="1"/>
    <col min="15364" max="15364" width="23.42578125" style="992" customWidth="1"/>
    <col min="15365" max="15616" width="11.42578125" style="992"/>
    <col min="15617" max="15617" width="10" style="992" customWidth="1"/>
    <col min="15618" max="15618" width="13.7109375" style="992" customWidth="1"/>
    <col min="15619" max="15619" width="16.5703125" style="992" customWidth="1"/>
    <col min="15620" max="15620" width="23.42578125" style="992" customWidth="1"/>
    <col min="15621" max="15872" width="11.42578125" style="992"/>
    <col min="15873" max="15873" width="10" style="992" customWidth="1"/>
    <col min="15874" max="15874" width="13.7109375" style="992" customWidth="1"/>
    <col min="15875" max="15875" width="16.5703125" style="992" customWidth="1"/>
    <col min="15876" max="15876" width="23.42578125" style="992" customWidth="1"/>
    <col min="15877" max="16128" width="11.42578125" style="992"/>
    <col min="16129" max="16129" width="10" style="992" customWidth="1"/>
    <col min="16130" max="16130" width="13.7109375" style="992" customWidth="1"/>
    <col min="16131" max="16131" width="16.5703125" style="992" customWidth="1"/>
    <col min="16132" max="16132" width="23.42578125" style="992" customWidth="1"/>
    <col min="16133" max="16384" width="11.42578125" style="992"/>
  </cols>
  <sheetData>
    <row r="3" spans="2:6" ht="36" customHeight="1" x14ac:dyDescent="0.25">
      <c r="B3" s="1599" t="s">
        <v>857</v>
      </c>
      <c r="C3" s="1599"/>
      <c r="D3" s="1599"/>
      <c r="E3" s="1599"/>
      <c r="F3" s="1" t="s">
        <v>2</v>
      </c>
    </row>
    <row r="4" spans="2:6" ht="33" customHeight="1" x14ac:dyDescent="0.25">
      <c r="B4" s="1772" t="s">
        <v>746</v>
      </c>
      <c r="C4" s="1772"/>
      <c r="D4" s="1773"/>
      <c r="E4" s="1774"/>
    </row>
    <row r="5" spans="2:6" ht="16.5" thickBot="1" x14ac:dyDescent="0.3">
      <c r="B5" s="1767" t="s">
        <v>772</v>
      </c>
      <c r="C5" s="1767"/>
      <c r="D5" s="1768"/>
      <c r="E5" s="1769"/>
    </row>
    <row r="6" spans="2:6" x14ac:dyDescent="0.2">
      <c r="B6" s="437"/>
      <c r="C6" s="436"/>
      <c r="D6" s="436"/>
      <c r="E6" s="438"/>
    </row>
    <row r="7" spans="2:6" ht="26.25" customHeight="1" x14ac:dyDescent="0.2">
      <c r="B7" s="1775" t="s">
        <v>687</v>
      </c>
      <c r="C7" s="1776"/>
      <c r="D7" s="1534" t="s">
        <v>688</v>
      </c>
      <c r="E7" s="1535" t="s">
        <v>600</v>
      </c>
    </row>
    <row r="8" spans="2:6" ht="24.95" customHeight="1" x14ac:dyDescent="0.25">
      <c r="B8" s="379">
        <v>1997</v>
      </c>
      <c r="C8" s="380" t="s">
        <v>345</v>
      </c>
      <c r="D8" s="380" t="s">
        <v>630</v>
      </c>
      <c r="E8" s="381">
        <v>22000</v>
      </c>
    </row>
    <row r="9" spans="2:6" ht="24.95" customHeight="1" x14ac:dyDescent="0.2">
      <c r="B9" s="382">
        <v>1998</v>
      </c>
      <c r="C9" s="383" t="s">
        <v>345</v>
      </c>
      <c r="D9" s="383" t="s">
        <v>633</v>
      </c>
      <c r="E9" s="384">
        <v>24090</v>
      </c>
      <c r="F9" s="385"/>
    </row>
    <row r="10" spans="2:6" ht="24.95" customHeight="1" x14ac:dyDescent="0.2">
      <c r="B10" s="382">
        <v>1999</v>
      </c>
      <c r="C10" s="383" t="s">
        <v>357</v>
      </c>
      <c r="D10" s="383" t="s">
        <v>636</v>
      </c>
      <c r="E10" s="384">
        <v>25126</v>
      </c>
      <c r="F10" s="385"/>
    </row>
    <row r="11" spans="2:6" ht="24.95" customHeight="1" x14ac:dyDescent="0.2">
      <c r="B11" s="382">
        <v>2000</v>
      </c>
      <c r="C11" s="383" t="s">
        <v>357</v>
      </c>
      <c r="D11" s="383" t="s">
        <v>639</v>
      </c>
      <c r="E11" s="384">
        <v>26357</v>
      </c>
      <c r="F11" s="385"/>
    </row>
    <row r="12" spans="2:6" ht="24.95" customHeight="1" x14ac:dyDescent="0.2">
      <c r="B12" s="382">
        <v>2001</v>
      </c>
      <c r="C12" s="383" t="s">
        <v>357</v>
      </c>
      <c r="D12" s="383" t="s">
        <v>641</v>
      </c>
      <c r="E12" s="384">
        <v>27490</v>
      </c>
      <c r="F12" s="385"/>
    </row>
    <row r="13" spans="2:6" ht="24.95" customHeight="1" x14ac:dyDescent="0.2">
      <c r="B13" s="382">
        <v>2002</v>
      </c>
      <c r="C13" s="383" t="s">
        <v>357</v>
      </c>
      <c r="D13" s="383" t="s">
        <v>644</v>
      </c>
      <c r="E13" s="384">
        <v>28727</v>
      </c>
      <c r="F13" s="385"/>
    </row>
    <row r="14" spans="2:6" ht="24.95" customHeight="1" x14ac:dyDescent="0.2">
      <c r="B14" s="382">
        <v>2003</v>
      </c>
      <c r="C14" s="383" t="s">
        <v>357</v>
      </c>
      <c r="D14" s="383" t="s">
        <v>647</v>
      </c>
      <c r="E14" s="384">
        <v>29589</v>
      </c>
      <c r="F14" s="385"/>
    </row>
    <row r="15" spans="2:6" ht="24.95" customHeight="1" x14ac:dyDescent="0.2">
      <c r="B15" s="382">
        <v>2004</v>
      </c>
      <c r="C15" s="383" t="s">
        <v>357</v>
      </c>
      <c r="D15" s="383" t="s">
        <v>650</v>
      </c>
      <c r="E15" s="384">
        <v>30240</v>
      </c>
      <c r="F15" s="385"/>
    </row>
    <row r="16" spans="2:6" ht="24.95" customHeight="1" x14ac:dyDescent="0.2">
      <c r="B16" s="382">
        <v>2005</v>
      </c>
      <c r="C16" s="383" t="s">
        <v>357</v>
      </c>
      <c r="D16" s="383" t="s">
        <v>689</v>
      </c>
      <c r="E16" s="384">
        <v>31298</v>
      </c>
      <c r="F16" s="385"/>
    </row>
    <row r="17" spans="2:6" ht="24.95" customHeight="1" x14ac:dyDescent="0.2">
      <c r="B17" s="382">
        <v>2006</v>
      </c>
      <c r="C17" s="383" t="s">
        <v>357</v>
      </c>
      <c r="D17" s="383" t="s">
        <v>661</v>
      </c>
      <c r="E17" s="384">
        <v>32862</v>
      </c>
      <c r="F17" s="385"/>
    </row>
    <row r="18" spans="2:6" ht="22.5" customHeight="1" x14ac:dyDescent="0.2">
      <c r="B18" s="382">
        <v>2007</v>
      </c>
      <c r="C18" s="383" t="s">
        <v>357</v>
      </c>
      <c r="D18" s="383" t="s">
        <v>664</v>
      </c>
      <c r="E18" s="384">
        <v>34571</v>
      </c>
      <c r="F18" s="385"/>
    </row>
    <row r="19" spans="2:6" ht="22.5" customHeight="1" x14ac:dyDescent="0.2">
      <c r="B19" s="382">
        <v>2008</v>
      </c>
      <c r="C19" s="383" t="s">
        <v>357</v>
      </c>
      <c r="D19" s="383" t="s">
        <v>667</v>
      </c>
      <c r="E19" s="384">
        <v>36956</v>
      </c>
      <c r="F19" s="385"/>
    </row>
    <row r="20" spans="2:6" ht="27" customHeight="1" x14ac:dyDescent="0.2">
      <c r="B20" s="382">
        <v>2009</v>
      </c>
      <c r="C20" s="383" t="s">
        <v>357</v>
      </c>
      <c r="D20" s="383" t="s">
        <v>670</v>
      </c>
      <c r="E20" s="384">
        <v>40652</v>
      </c>
      <c r="F20" s="385"/>
    </row>
    <row r="21" spans="2:6" ht="26.25" customHeight="1" x14ac:dyDescent="0.2">
      <c r="B21" s="382">
        <v>2010</v>
      </c>
      <c r="C21" s="383" t="s">
        <v>357</v>
      </c>
      <c r="D21" s="383" t="s">
        <v>673</v>
      </c>
      <c r="E21" s="384">
        <v>42481</v>
      </c>
      <c r="F21" s="385"/>
    </row>
    <row r="22" spans="2:6" ht="26.25" customHeight="1" x14ac:dyDescent="0.2">
      <c r="B22" s="382">
        <v>2011</v>
      </c>
      <c r="C22" s="383" t="s">
        <v>357</v>
      </c>
      <c r="D22" s="383" t="s">
        <v>676</v>
      </c>
      <c r="E22" s="384">
        <v>44265</v>
      </c>
      <c r="F22" s="385"/>
    </row>
    <row r="23" spans="2:6" ht="22.5" customHeight="1" x14ac:dyDescent="0.2">
      <c r="B23" s="382">
        <v>2012</v>
      </c>
      <c r="C23" s="383" t="s">
        <v>357</v>
      </c>
      <c r="D23" s="383" t="s">
        <v>679</v>
      </c>
      <c r="E23" s="384">
        <v>47250</v>
      </c>
      <c r="F23" s="385"/>
    </row>
    <row r="24" spans="2:6" ht="24" customHeight="1" x14ac:dyDescent="0.2">
      <c r="B24" s="382">
        <v>2013</v>
      </c>
      <c r="C24" s="383" t="s">
        <v>357</v>
      </c>
      <c r="D24" s="383" t="s">
        <v>690</v>
      </c>
      <c r="E24" s="384">
        <v>49500</v>
      </c>
      <c r="F24" s="385"/>
    </row>
    <row r="25" spans="2:6" s="60" customFormat="1" ht="27" customHeight="1" x14ac:dyDescent="0.2">
      <c r="B25" s="382">
        <v>2014</v>
      </c>
      <c r="C25" s="383" t="s">
        <v>357</v>
      </c>
      <c r="D25" s="383" t="s">
        <v>690</v>
      </c>
      <c r="E25" s="386">
        <v>51975</v>
      </c>
      <c r="F25" s="387"/>
    </row>
    <row r="26" spans="2:6" s="60" customFormat="1" ht="28.5" customHeight="1" x14ac:dyDescent="0.2">
      <c r="B26" s="382">
        <v>2015</v>
      </c>
      <c r="C26" s="383" t="s">
        <v>357</v>
      </c>
      <c r="D26" s="383" t="s">
        <v>817</v>
      </c>
      <c r="E26" s="386">
        <v>55094</v>
      </c>
      <c r="F26" s="387"/>
    </row>
    <row r="27" spans="2:6" s="60" customFormat="1" x14ac:dyDescent="0.2">
      <c r="B27" s="388"/>
      <c r="C27" s="389"/>
      <c r="D27" s="389"/>
      <c r="E27" s="390"/>
      <c r="F27" s="387"/>
    </row>
    <row r="28" spans="2:6" s="60" customFormat="1" x14ac:dyDescent="0.2">
      <c r="B28" s="388"/>
      <c r="C28" s="389"/>
      <c r="D28" s="389"/>
      <c r="E28" s="390"/>
      <c r="F28" s="387"/>
    </row>
    <row r="29" spans="2:6" s="60" customFormat="1" x14ac:dyDescent="0.2">
      <c r="B29" s="388"/>
      <c r="C29" s="389"/>
      <c r="D29" s="389"/>
      <c r="E29" s="390"/>
      <c r="F29" s="387"/>
    </row>
    <row r="30" spans="2:6" s="60" customFormat="1" x14ac:dyDescent="0.2">
      <c r="B30" s="388"/>
      <c r="C30" s="389"/>
      <c r="D30" s="389"/>
      <c r="E30" s="390"/>
      <c r="F30" s="387"/>
    </row>
    <row r="31" spans="2:6" s="60" customFormat="1" x14ac:dyDescent="0.2">
      <c r="B31" s="388"/>
      <c r="C31" s="389"/>
      <c r="D31" s="389"/>
      <c r="E31" s="390"/>
      <c r="F31" s="387"/>
    </row>
    <row r="32" spans="2:6" s="60" customFormat="1" x14ac:dyDescent="0.2">
      <c r="B32" s="388"/>
      <c r="C32" s="389"/>
      <c r="D32" s="389"/>
      <c r="E32" s="390"/>
      <c r="F32" s="387"/>
    </row>
    <row r="33" spans="2:6" s="60" customFormat="1" x14ac:dyDescent="0.2">
      <c r="B33" s="388"/>
      <c r="C33" s="389"/>
      <c r="D33" s="389"/>
      <c r="E33" s="390"/>
      <c r="F33" s="387"/>
    </row>
    <row r="34" spans="2:6" s="60" customFormat="1" x14ac:dyDescent="0.2">
      <c r="B34" s="388"/>
      <c r="C34" s="389"/>
      <c r="D34" s="389"/>
      <c r="E34" s="390"/>
      <c r="F34" s="387"/>
    </row>
    <row r="35" spans="2:6" s="60" customFormat="1" x14ac:dyDescent="0.2">
      <c r="B35" s="388"/>
      <c r="C35" s="389"/>
      <c r="D35" s="389"/>
      <c r="E35" s="390"/>
      <c r="F35" s="387"/>
    </row>
    <row r="36" spans="2:6" s="60" customFormat="1" x14ac:dyDescent="0.2">
      <c r="B36" s="388"/>
      <c r="C36" s="389"/>
      <c r="D36" s="389"/>
      <c r="E36" s="390"/>
      <c r="F36" s="387"/>
    </row>
    <row r="37" spans="2:6" s="60" customFormat="1" x14ac:dyDescent="0.2">
      <c r="B37" s="388"/>
      <c r="C37" s="389"/>
      <c r="D37" s="389"/>
      <c r="E37" s="390"/>
      <c r="F37" s="387"/>
    </row>
    <row r="38" spans="2:6" s="60" customFormat="1" x14ac:dyDescent="0.2">
      <c r="B38" s="388"/>
      <c r="C38" s="389"/>
      <c r="D38" s="389"/>
      <c r="E38" s="390"/>
      <c r="F38" s="387"/>
    </row>
    <row r="39" spans="2:6" s="60" customFormat="1" x14ac:dyDescent="0.2">
      <c r="B39" s="388"/>
      <c r="C39" s="389"/>
      <c r="D39" s="389"/>
      <c r="E39" s="390"/>
      <c r="F39" s="387"/>
    </row>
    <row r="40" spans="2:6" s="60" customFormat="1" x14ac:dyDescent="0.2">
      <c r="B40" s="388"/>
      <c r="C40" s="389"/>
      <c r="D40" s="389"/>
      <c r="E40" s="390"/>
      <c r="F40" s="387"/>
    </row>
    <row r="41" spans="2:6" s="60" customFormat="1" x14ac:dyDescent="0.2">
      <c r="B41" s="388"/>
      <c r="C41" s="389"/>
      <c r="D41" s="389"/>
      <c r="E41" s="390"/>
      <c r="F41" s="387"/>
    </row>
    <row r="42" spans="2:6" s="60" customFormat="1" x14ac:dyDescent="0.2">
      <c r="B42" s="388"/>
      <c r="C42" s="389"/>
      <c r="D42" s="389"/>
      <c r="E42" s="390"/>
      <c r="F42" s="387"/>
    </row>
    <row r="43" spans="2:6" s="60" customFormat="1" x14ac:dyDescent="0.2">
      <c r="B43" s="388"/>
      <c r="C43" s="389"/>
      <c r="D43" s="389"/>
      <c r="E43" s="390"/>
      <c r="F43" s="387"/>
    </row>
    <row r="44" spans="2:6" s="60" customFormat="1" x14ac:dyDescent="0.2">
      <c r="B44" s="388"/>
      <c r="C44" s="389"/>
      <c r="D44" s="389"/>
      <c r="E44" s="390"/>
      <c r="F44" s="387"/>
    </row>
    <row r="45" spans="2:6" s="60" customFormat="1" x14ac:dyDescent="0.2">
      <c r="B45" s="388"/>
      <c r="C45" s="389"/>
      <c r="D45" s="389"/>
      <c r="E45" s="390"/>
      <c r="F45" s="387"/>
    </row>
    <row r="46" spans="2:6" s="60" customFormat="1" x14ac:dyDescent="0.2">
      <c r="B46" s="388"/>
      <c r="C46" s="389"/>
      <c r="D46" s="389"/>
      <c r="E46" s="390"/>
      <c r="F46" s="387"/>
    </row>
    <row r="47" spans="2:6" s="60" customFormat="1" x14ac:dyDescent="0.2">
      <c r="B47" s="63"/>
      <c r="E47" s="373"/>
    </row>
    <row r="48" spans="2:6" s="60" customFormat="1" x14ac:dyDescent="0.2">
      <c r="B48" s="63"/>
      <c r="E48" s="373"/>
    </row>
    <row r="49" spans="2:6" s="60" customFormat="1" x14ac:dyDescent="0.2">
      <c r="B49" s="63"/>
      <c r="E49" s="373"/>
    </row>
    <row r="50" spans="2:6" s="60" customFormat="1" x14ac:dyDescent="0.2">
      <c r="B50" s="388"/>
      <c r="C50" s="389"/>
      <c r="D50" s="389"/>
      <c r="E50" s="390"/>
      <c r="F50" s="387"/>
    </row>
    <row r="51" spans="2:6" s="60" customFormat="1" x14ac:dyDescent="0.2">
      <c r="B51" s="388"/>
      <c r="C51" s="389"/>
      <c r="D51" s="389"/>
      <c r="E51" s="390"/>
      <c r="F51" s="387"/>
    </row>
    <row r="52" spans="2:6" s="60" customFormat="1" x14ac:dyDescent="0.2">
      <c r="B52" s="388"/>
      <c r="C52" s="389"/>
      <c r="D52" s="389"/>
      <c r="E52" s="390"/>
      <c r="F52" s="387"/>
    </row>
    <row r="53" spans="2:6" s="60" customFormat="1" x14ac:dyDescent="0.2">
      <c r="B53" s="388"/>
      <c r="C53" s="389"/>
      <c r="D53" s="389"/>
      <c r="E53" s="390"/>
      <c r="F53" s="387"/>
    </row>
    <row r="54" spans="2:6" s="60" customFormat="1" x14ac:dyDescent="0.2">
      <c r="B54" s="388"/>
      <c r="C54" s="389"/>
      <c r="D54" s="389"/>
      <c r="E54" s="390"/>
      <c r="F54" s="387"/>
    </row>
    <row r="55" spans="2:6" s="60" customFormat="1" x14ac:dyDescent="0.2">
      <c r="B55" s="388"/>
      <c r="C55" s="389"/>
      <c r="D55" s="389"/>
      <c r="E55" s="390"/>
      <c r="F55" s="387"/>
    </row>
    <row r="56" spans="2:6" s="60" customFormat="1" x14ac:dyDescent="0.2">
      <c r="B56" s="388"/>
      <c r="C56" s="389"/>
      <c r="D56" s="389"/>
      <c r="E56" s="390"/>
      <c r="F56" s="387"/>
    </row>
    <row r="57" spans="2:6" s="60" customFormat="1" x14ac:dyDescent="0.2">
      <c r="B57" s="388"/>
      <c r="C57" s="389"/>
      <c r="D57" s="389"/>
      <c r="E57" s="390"/>
      <c r="F57" s="387"/>
    </row>
    <row r="58" spans="2:6" s="60" customFormat="1" x14ac:dyDescent="0.2">
      <c r="B58" s="388"/>
      <c r="C58" s="389"/>
      <c r="D58" s="389"/>
      <c r="E58" s="390"/>
      <c r="F58" s="387"/>
    </row>
    <row r="59" spans="2:6" s="60" customFormat="1" x14ac:dyDescent="0.2">
      <c r="B59" s="388"/>
      <c r="C59" s="389"/>
      <c r="D59" s="389"/>
      <c r="E59" s="390"/>
      <c r="F59" s="387"/>
    </row>
    <row r="60" spans="2:6" s="60" customFormat="1" x14ac:dyDescent="0.2">
      <c r="B60" s="388"/>
      <c r="C60" s="389"/>
      <c r="D60" s="389"/>
      <c r="E60" s="390"/>
      <c r="F60" s="387"/>
    </row>
    <row r="61" spans="2:6" s="60" customFormat="1" x14ac:dyDescent="0.2">
      <c r="B61" s="388"/>
      <c r="C61" s="389"/>
      <c r="D61" s="389"/>
      <c r="E61" s="390"/>
      <c r="F61" s="387"/>
    </row>
    <row r="62" spans="2:6" s="60" customFormat="1" x14ac:dyDescent="0.2">
      <c r="B62" s="388"/>
      <c r="C62" s="389"/>
      <c r="D62" s="389"/>
      <c r="E62" s="390"/>
      <c r="F62" s="387"/>
    </row>
    <row r="63" spans="2:6" s="60" customFormat="1" x14ac:dyDescent="0.2">
      <c r="B63" s="388"/>
      <c r="C63" s="389"/>
      <c r="D63" s="389"/>
      <c r="E63" s="390"/>
      <c r="F63" s="387"/>
    </row>
    <row r="64" spans="2:6" s="60" customFormat="1" x14ac:dyDescent="0.2">
      <c r="B64" s="388"/>
      <c r="C64" s="389"/>
      <c r="D64" s="389"/>
      <c r="E64" s="390"/>
      <c r="F64" s="387"/>
    </row>
    <row r="65" spans="2:6" s="60" customFormat="1" x14ac:dyDescent="0.2">
      <c r="B65" s="388"/>
      <c r="C65" s="389"/>
      <c r="D65" s="389"/>
      <c r="E65" s="390"/>
      <c r="F65" s="387"/>
    </row>
    <row r="66" spans="2:6" s="60" customFormat="1" x14ac:dyDescent="0.2">
      <c r="B66" s="63"/>
      <c r="E66" s="373"/>
    </row>
    <row r="67" spans="2:6" s="60" customFormat="1" x14ac:dyDescent="0.2">
      <c r="B67" s="63"/>
      <c r="E67" s="373"/>
    </row>
    <row r="68" spans="2:6" s="60" customFormat="1" x14ac:dyDescent="0.2">
      <c r="B68" s="63"/>
      <c r="E68" s="373"/>
    </row>
    <row r="69" spans="2:6" s="60" customFormat="1" x14ac:dyDescent="0.2">
      <c r="B69" s="63"/>
      <c r="E69" s="373"/>
    </row>
    <row r="70" spans="2:6" s="60" customFormat="1" x14ac:dyDescent="0.2">
      <c r="B70" s="63"/>
      <c r="E70" s="373"/>
    </row>
    <row r="71" spans="2:6" s="60" customFormat="1" x14ac:dyDescent="0.2">
      <c r="B71" s="63"/>
      <c r="E71" s="373"/>
    </row>
    <row r="72" spans="2:6" s="60" customFormat="1" x14ac:dyDescent="0.2">
      <c r="B72" s="63"/>
      <c r="E72" s="373"/>
    </row>
    <row r="73" spans="2:6" s="60" customFormat="1" x14ac:dyDescent="0.2">
      <c r="B73" s="63"/>
      <c r="E73" s="373"/>
    </row>
    <row r="74" spans="2:6" s="60" customFormat="1" x14ac:dyDescent="0.2">
      <c r="B74" s="63"/>
      <c r="E74" s="373"/>
    </row>
  </sheetData>
  <mergeCells count="4">
    <mergeCell ref="B3:E3"/>
    <mergeCell ref="B4:E4"/>
    <mergeCell ref="B5:E5"/>
    <mergeCell ref="B7:C7"/>
  </mergeCells>
  <hyperlinks>
    <hyperlink ref="F3" location="'Indice Total '!A61" display="Volver"/>
  </hyperlinks>
  <pageMargins left="0.70866141732283472" right="0.70866141732283472" top="0.74803149606299213" bottom="0.74803149606299213" header="0.31496062992125984" footer="0.31496062992125984"/>
  <pageSetup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B1:C32"/>
  <sheetViews>
    <sheetView showGridLines="0" workbookViewId="0"/>
  </sheetViews>
  <sheetFormatPr baseColWidth="10" defaultRowHeight="15" x14ac:dyDescent="0.25"/>
  <cols>
    <col min="1" max="1" width="23.5703125" customWidth="1"/>
    <col min="2" max="2" width="11.42578125" style="1159"/>
    <col min="3" max="3" width="161" bestFit="1" customWidth="1"/>
  </cols>
  <sheetData>
    <row r="1" spans="2:3" ht="30" customHeight="1" x14ac:dyDescent="0.25"/>
    <row r="2" spans="2:3" ht="21" x14ac:dyDescent="0.25">
      <c r="B2" s="420"/>
      <c r="C2" s="416" t="s">
        <v>915</v>
      </c>
    </row>
    <row r="3" spans="2:3" x14ac:dyDescent="0.25">
      <c r="B3" s="420" t="s">
        <v>747</v>
      </c>
    </row>
    <row r="4" spans="2:3" x14ac:dyDescent="0.25">
      <c r="B4" s="1159">
        <v>62</v>
      </c>
      <c r="C4" t="s">
        <v>981</v>
      </c>
    </row>
    <row r="5" spans="2:3" x14ac:dyDescent="0.25">
      <c r="B5" s="1159">
        <v>63</v>
      </c>
      <c r="C5" t="s">
        <v>916</v>
      </c>
    </row>
    <row r="6" spans="2:3" x14ac:dyDescent="0.25">
      <c r="B6" s="1159">
        <v>64</v>
      </c>
      <c r="C6" t="s">
        <v>917</v>
      </c>
    </row>
    <row r="7" spans="2:3" x14ac:dyDescent="0.25">
      <c r="B7" s="1159">
        <v>65</v>
      </c>
      <c r="C7" t="s">
        <v>918</v>
      </c>
    </row>
    <row r="8" spans="2:3" x14ac:dyDescent="0.25">
      <c r="B8" s="1159">
        <v>66</v>
      </c>
      <c r="C8" t="s">
        <v>919</v>
      </c>
    </row>
    <row r="9" spans="2:3" x14ac:dyDescent="0.25">
      <c r="B9" s="1159">
        <v>67</v>
      </c>
      <c r="C9" t="s">
        <v>920</v>
      </c>
    </row>
    <row r="10" spans="2:3" x14ac:dyDescent="0.25">
      <c r="B10" s="1159">
        <v>68</v>
      </c>
      <c r="C10" t="s">
        <v>921</v>
      </c>
    </row>
    <row r="11" spans="2:3" x14ac:dyDescent="0.25">
      <c r="B11" s="1159">
        <v>69</v>
      </c>
      <c r="C11" t="s">
        <v>922</v>
      </c>
    </row>
    <row r="12" spans="2:3" x14ac:dyDescent="0.25">
      <c r="B12" s="1159">
        <v>70</v>
      </c>
      <c r="C12" t="s">
        <v>923</v>
      </c>
    </row>
    <row r="13" spans="2:3" x14ac:dyDescent="0.25">
      <c r="B13" s="1159">
        <v>71</v>
      </c>
      <c r="C13" t="s">
        <v>924</v>
      </c>
    </row>
    <row r="14" spans="2:3" x14ac:dyDescent="0.25">
      <c r="B14" s="1159">
        <v>72</v>
      </c>
      <c r="C14" t="s">
        <v>925</v>
      </c>
    </row>
    <row r="15" spans="2:3" x14ac:dyDescent="0.25">
      <c r="B15" s="1159">
        <v>73</v>
      </c>
      <c r="C15" t="s">
        <v>926</v>
      </c>
    </row>
    <row r="16" spans="2:3" x14ac:dyDescent="0.25">
      <c r="B16" s="1159">
        <v>74</v>
      </c>
      <c r="C16" t="s">
        <v>927</v>
      </c>
    </row>
    <row r="17" spans="2:3" x14ac:dyDescent="0.25">
      <c r="B17" s="1159">
        <v>75</v>
      </c>
      <c r="C17" t="s">
        <v>928</v>
      </c>
    </row>
    <row r="18" spans="2:3" x14ac:dyDescent="0.25">
      <c r="B18" s="1159">
        <v>76</v>
      </c>
      <c r="C18" t="s">
        <v>929</v>
      </c>
    </row>
    <row r="19" spans="2:3" x14ac:dyDescent="0.25">
      <c r="B19" s="1159">
        <v>77</v>
      </c>
      <c r="C19" t="s">
        <v>930</v>
      </c>
    </row>
    <row r="20" spans="2:3" x14ac:dyDescent="0.25">
      <c r="B20" s="1159">
        <v>78</v>
      </c>
      <c r="C20" t="s">
        <v>931</v>
      </c>
    </row>
    <row r="21" spans="2:3" x14ac:dyDescent="0.25">
      <c r="B21" s="1159">
        <v>79</v>
      </c>
      <c r="C21" t="s">
        <v>932</v>
      </c>
    </row>
    <row r="22" spans="2:3" x14ac:dyDescent="0.25">
      <c r="B22" s="1159">
        <v>80</v>
      </c>
      <c r="C22" t="s">
        <v>933</v>
      </c>
    </row>
    <row r="23" spans="2:3" x14ac:dyDescent="0.25">
      <c r="B23" s="1159">
        <v>81</v>
      </c>
      <c r="C23" t="s">
        <v>934</v>
      </c>
    </row>
    <row r="24" spans="2:3" x14ac:dyDescent="0.25">
      <c r="B24" s="1159">
        <v>82</v>
      </c>
      <c r="C24" t="s">
        <v>935</v>
      </c>
    </row>
    <row r="25" spans="2:3" x14ac:dyDescent="0.25">
      <c r="B25" s="1159">
        <v>83</v>
      </c>
      <c r="C25" t="s">
        <v>936</v>
      </c>
    </row>
    <row r="26" spans="2:3" x14ac:dyDescent="0.25">
      <c r="B26" s="1159">
        <v>84</v>
      </c>
      <c r="C26" t="s">
        <v>937</v>
      </c>
    </row>
    <row r="27" spans="2:3" x14ac:dyDescent="0.25">
      <c r="B27" s="1159">
        <v>85</v>
      </c>
      <c r="C27" t="s">
        <v>938</v>
      </c>
    </row>
    <row r="28" spans="2:3" x14ac:dyDescent="0.25">
      <c r="B28" s="1159">
        <v>86</v>
      </c>
      <c r="C28" t="s">
        <v>939</v>
      </c>
    </row>
    <row r="29" spans="2:3" x14ac:dyDescent="0.25">
      <c r="B29" s="1159">
        <v>87</v>
      </c>
      <c r="C29" t="s">
        <v>940</v>
      </c>
    </row>
    <row r="30" spans="2:3" x14ac:dyDescent="0.25">
      <c r="B30" s="1159">
        <v>88</v>
      </c>
      <c r="C30" t="s">
        <v>941</v>
      </c>
    </row>
    <row r="31" spans="2:3" x14ac:dyDescent="0.25">
      <c r="B31" s="1159">
        <v>89</v>
      </c>
      <c r="C31" t="s">
        <v>942</v>
      </c>
    </row>
    <row r="32" spans="2:3" x14ac:dyDescent="0.25">
      <c r="B32" s="1159">
        <v>90</v>
      </c>
      <c r="C32" t="s">
        <v>943</v>
      </c>
    </row>
  </sheetData>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45"/>
  <sheetViews>
    <sheetView showGridLines="0" zoomScaleNormal="100" workbookViewId="0"/>
  </sheetViews>
  <sheetFormatPr baseColWidth="10" defaultColWidth="9.140625" defaultRowHeight="15" x14ac:dyDescent="0.2"/>
  <cols>
    <col min="1" max="1" width="21" style="1176" customWidth="1"/>
    <col min="2" max="2" width="37.28515625" style="1176" customWidth="1"/>
    <col min="3" max="3" width="15.5703125" style="1176" bestFit="1" customWidth="1"/>
    <col min="4" max="5" width="12.5703125" style="1176" customWidth="1"/>
    <col min="6" max="6" width="14" style="1176" bestFit="1" customWidth="1"/>
    <col min="7" max="7" width="13.140625" style="1176" customWidth="1"/>
    <col min="8" max="8" width="12.85546875" style="1176" bestFit="1" customWidth="1"/>
    <col min="9" max="9" width="11.140625" style="1176" bestFit="1" customWidth="1"/>
    <col min="10" max="10" width="11.85546875" style="1176" bestFit="1" customWidth="1"/>
    <col min="11" max="13" width="11.140625" style="1176" bestFit="1" customWidth="1"/>
    <col min="14" max="14" width="14.7109375" style="1176" customWidth="1"/>
    <col min="15" max="17" width="10.28515625" style="1176" bestFit="1" customWidth="1"/>
    <col min="18" max="16384" width="9.140625" style="1176"/>
  </cols>
  <sheetData>
    <row r="1" spans="2:8" ht="48.75" customHeight="1" x14ac:dyDescent="0.2">
      <c r="H1" s="1"/>
    </row>
    <row r="2" spans="2:8" ht="24.75" customHeight="1" x14ac:dyDescent="0.2">
      <c r="B2" s="1777" t="s">
        <v>2040</v>
      </c>
      <c r="C2" s="1777"/>
      <c r="D2" s="1777"/>
      <c r="E2" s="1777"/>
      <c r="F2" s="1777"/>
      <c r="G2" s="1777"/>
      <c r="H2" s="1143" t="s">
        <v>2</v>
      </c>
    </row>
    <row r="3" spans="2:8" ht="15.75" x14ac:dyDescent="0.2">
      <c r="B3" s="1778" t="s">
        <v>2041</v>
      </c>
      <c r="C3" s="1778"/>
      <c r="D3" s="1778"/>
      <c r="E3" s="1778"/>
      <c r="F3" s="1778"/>
      <c r="G3" s="1778"/>
    </row>
    <row r="4" spans="2:8" ht="15.75" x14ac:dyDescent="0.2">
      <c r="B4" s="1778" t="s">
        <v>2042</v>
      </c>
      <c r="C4" s="1778"/>
      <c r="D4" s="1778"/>
      <c r="E4" s="1778"/>
      <c r="F4" s="1778"/>
      <c r="G4" s="1778"/>
    </row>
    <row r="5" spans="2:8" ht="15.75" x14ac:dyDescent="0.2">
      <c r="B5" s="1778" t="s">
        <v>2043</v>
      </c>
      <c r="C5" s="1778"/>
      <c r="D5" s="1778"/>
      <c r="E5" s="1778"/>
      <c r="F5" s="1778"/>
      <c r="G5" s="1778"/>
    </row>
    <row r="6" spans="2:8" ht="21" customHeight="1" thickBot="1" x14ac:dyDescent="0.25">
      <c r="B6" s="1177"/>
      <c r="C6" s="1177"/>
      <c r="D6" s="1177"/>
      <c r="E6" s="1177"/>
      <c r="F6" s="1177"/>
      <c r="G6" s="1177"/>
    </row>
    <row r="7" spans="2:8" ht="21" customHeight="1" x14ac:dyDescent="0.25">
      <c r="B7" s="1178" t="s">
        <v>2044</v>
      </c>
      <c r="C7" s="1179" t="s">
        <v>180</v>
      </c>
      <c r="D7" s="1179" t="s">
        <v>2045</v>
      </c>
      <c r="E7" s="1179" t="s">
        <v>2046</v>
      </c>
      <c r="F7" s="1179">
        <v>2014</v>
      </c>
      <c r="G7" s="1179">
        <v>2015</v>
      </c>
    </row>
    <row r="8" spans="2:8" ht="26.25" customHeight="1" x14ac:dyDescent="0.2">
      <c r="B8" s="1180" t="s">
        <v>2047</v>
      </c>
      <c r="C8" s="1181">
        <v>38756</v>
      </c>
      <c r="D8" s="1181">
        <v>41256</v>
      </c>
      <c r="E8" s="1181">
        <v>44097.416666666664</v>
      </c>
      <c r="F8" s="1181">
        <v>46724.500000000007</v>
      </c>
      <c r="G8" s="1181">
        <v>49896</v>
      </c>
    </row>
    <row r="9" spans="2:8" ht="24.75" customHeight="1" x14ac:dyDescent="0.2">
      <c r="B9" s="1182" t="s">
        <v>2048</v>
      </c>
      <c r="C9" s="1183">
        <v>10894</v>
      </c>
      <c r="D9" s="1183">
        <v>10990</v>
      </c>
      <c r="E9" s="1183">
        <v>11278.750000000002</v>
      </c>
      <c r="F9" s="1183">
        <v>11390.166666666666</v>
      </c>
      <c r="G9" s="1183">
        <v>11469.496666666666</v>
      </c>
    </row>
    <row r="10" spans="2:8" ht="24.95" customHeight="1" x14ac:dyDescent="0.2">
      <c r="B10" s="1182" t="s">
        <v>2049</v>
      </c>
      <c r="C10" s="1183">
        <v>7746</v>
      </c>
      <c r="D10" s="1183">
        <v>7084</v>
      </c>
      <c r="E10" s="1183">
        <v>5976.916666666667</v>
      </c>
      <c r="F10" s="1183">
        <v>5550.833333333333</v>
      </c>
      <c r="G10" s="1183">
        <v>5140.583333333333</v>
      </c>
    </row>
    <row r="11" spans="2:8" ht="24.95" customHeight="1" x14ac:dyDescent="0.2">
      <c r="B11" s="1182" t="s">
        <v>2050</v>
      </c>
      <c r="C11" s="1183">
        <v>13805</v>
      </c>
      <c r="D11" s="1183">
        <v>13768</v>
      </c>
      <c r="E11" s="1183">
        <v>14897.25</v>
      </c>
      <c r="F11" s="1183">
        <v>15527.833333333336</v>
      </c>
      <c r="G11" s="1183">
        <v>15454.75</v>
      </c>
    </row>
    <row r="12" spans="2:8" ht="24.95" customHeight="1" x14ac:dyDescent="0.2">
      <c r="B12" s="1182" t="s">
        <v>2051</v>
      </c>
      <c r="C12" s="1183">
        <v>9777</v>
      </c>
      <c r="D12" s="1183">
        <v>9023</v>
      </c>
      <c r="E12" s="1183">
        <v>8453.25</v>
      </c>
      <c r="F12" s="1183">
        <v>8161.4166666666661</v>
      </c>
      <c r="G12" s="1183">
        <v>7912.333333333333</v>
      </c>
    </row>
    <row r="13" spans="2:8" ht="26.25" customHeight="1" x14ac:dyDescent="0.2">
      <c r="B13" s="1184" t="s">
        <v>2052</v>
      </c>
      <c r="C13" s="1185">
        <v>80978</v>
      </c>
      <c r="D13" s="1185">
        <v>82121</v>
      </c>
      <c r="E13" s="1185">
        <v>84703.583333333328</v>
      </c>
      <c r="F13" s="1185">
        <v>87354.750000000015</v>
      </c>
      <c r="G13" s="1185">
        <v>89873.16333333333</v>
      </c>
    </row>
    <row r="14" spans="2:8" ht="25.5" customHeight="1" x14ac:dyDescent="0.2">
      <c r="B14" s="1180" t="s">
        <v>2047</v>
      </c>
      <c r="C14" s="1181">
        <v>2285455</v>
      </c>
      <c r="D14" s="1181">
        <v>2476516.3333333335</v>
      </c>
      <c r="E14" s="1181">
        <v>2716284.9166666665</v>
      </c>
      <c r="F14" s="1181">
        <v>2989282.1666666665</v>
      </c>
      <c r="G14" s="1181">
        <v>3110432.6666666665</v>
      </c>
    </row>
    <row r="15" spans="2:8" ht="32.25" customHeight="1" x14ac:dyDescent="0.2">
      <c r="B15" s="1182" t="s">
        <v>2048</v>
      </c>
      <c r="C15" s="1183">
        <v>811150</v>
      </c>
      <c r="D15" s="1183">
        <v>918596.58333333337</v>
      </c>
      <c r="E15" s="1183">
        <v>1163411</v>
      </c>
      <c r="F15" s="1183">
        <v>1196363.6666666667</v>
      </c>
      <c r="G15" s="1183">
        <v>1244503.8333333333</v>
      </c>
    </row>
    <row r="16" spans="2:8" ht="24.95" customHeight="1" x14ac:dyDescent="0.2">
      <c r="B16" s="1182" t="s">
        <v>2049</v>
      </c>
      <c r="C16" s="1183">
        <v>438514</v>
      </c>
      <c r="D16" s="1183">
        <v>455023</v>
      </c>
      <c r="E16" s="1183">
        <v>388527</v>
      </c>
      <c r="F16" s="1183">
        <v>404747</v>
      </c>
      <c r="G16" s="1183">
        <v>391039.66666666669</v>
      </c>
    </row>
    <row r="17" spans="2:8" ht="24.95" customHeight="1" x14ac:dyDescent="0.2">
      <c r="B17" s="1182" t="s">
        <v>2053</v>
      </c>
      <c r="C17" s="1183">
        <v>412476</v>
      </c>
      <c r="D17" s="1183">
        <v>429269.83333333331</v>
      </c>
      <c r="E17" s="1183">
        <v>470854.16666666663</v>
      </c>
      <c r="F17" s="1183">
        <v>473465.83333333331</v>
      </c>
      <c r="G17" s="1183">
        <v>442705.33333333331</v>
      </c>
    </row>
    <row r="18" spans="2:8" ht="24.95" customHeight="1" x14ac:dyDescent="0.2">
      <c r="B18" s="1182" t="s">
        <v>2054</v>
      </c>
      <c r="C18" s="1183">
        <v>155990</v>
      </c>
      <c r="D18" s="1183">
        <v>157068</v>
      </c>
      <c r="E18" s="1183">
        <v>180899.83333333331</v>
      </c>
      <c r="F18" s="1183">
        <v>149573.75</v>
      </c>
      <c r="G18" s="1183">
        <v>143755.83333333334</v>
      </c>
    </row>
    <row r="19" spans="2:8" ht="26.25" customHeight="1" x14ac:dyDescent="0.2">
      <c r="B19" s="1184" t="s">
        <v>2055</v>
      </c>
      <c r="C19" s="1185">
        <v>4103585</v>
      </c>
      <c r="D19" s="1185">
        <v>4436473.75</v>
      </c>
      <c r="E19" s="1185">
        <v>4919976.916666666</v>
      </c>
      <c r="F19" s="1185">
        <v>5213432.416666666</v>
      </c>
      <c r="G19" s="1185">
        <v>5332437.333333333</v>
      </c>
      <c r="H19" s="1186"/>
    </row>
    <row r="20" spans="2:8" ht="30.75" customHeight="1" x14ac:dyDescent="0.2">
      <c r="B20" s="1180" t="s">
        <v>2047</v>
      </c>
      <c r="C20" s="1181">
        <v>356935</v>
      </c>
      <c r="D20" s="1181">
        <v>372595.25</v>
      </c>
      <c r="E20" s="1181">
        <v>410374.83333333331</v>
      </c>
      <c r="F20" s="1181">
        <v>440706.83333333331</v>
      </c>
      <c r="G20" s="1181">
        <v>442904.75</v>
      </c>
    </row>
    <row r="21" spans="2:8" ht="30.75" customHeight="1" x14ac:dyDescent="0.2">
      <c r="B21" s="1182" t="s">
        <v>2048</v>
      </c>
      <c r="C21" s="1183">
        <v>241315</v>
      </c>
      <c r="D21" s="1183">
        <v>257327.5</v>
      </c>
      <c r="E21" s="1183">
        <v>278078.66666666669</v>
      </c>
      <c r="F21" s="1183">
        <v>295405.25</v>
      </c>
      <c r="G21" s="1183">
        <v>304733.25</v>
      </c>
    </row>
    <row r="22" spans="2:8" ht="24.95" customHeight="1" x14ac:dyDescent="0.2">
      <c r="B22" s="1182" t="s">
        <v>2056</v>
      </c>
      <c r="C22" s="1183">
        <v>582770</v>
      </c>
      <c r="D22" s="1183">
        <v>583151.41666666663</v>
      </c>
      <c r="E22" s="1183">
        <v>528807.66666666674</v>
      </c>
      <c r="F22" s="1183">
        <v>522311.16666666669</v>
      </c>
      <c r="G22" s="1183">
        <v>548028.16666666663</v>
      </c>
    </row>
    <row r="23" spans="2:8" ht="24.95" customHeight="1" x14ac:dyDescent="0.2">
      <c r="B23" s="1182" t="s">
        <v>2053</v>
      </c>
      <c r="C23" s="1183">
        <v>142498</v>
      </c>
      <c r="D23" s="1183">
        <v>126210.58333333333</v>
      </c>
      <c r="E23" s="1183">
        <v>141152.41666666666</v>
      </c>
      <c r="F23" s="1183">
        <v>140320.41666666666</v>
      </c>
      <c r="G23" s="1183">
        <v>127895.41666666667</v>
      </c>
    </row>
    <row r="24" spans="2:8" ht="24.95" customHeight="1" thickBot="1" x14ac:dyDescent="0.25">
      <c r="B24" s="1187" t="s">
        <v>2054</v>
      </c>
      <c r="C24" s="1188">
        <v>48552</v>
      </c>
      <c r="D24" s="1188">
        <v>59876.083333333336</v>
      </c>
      <c r="E24" s="1188">
        <v>50314.25</v>
      </c>
      <c r="F24" s="1188">
        <v>36918.583333333336</v>
      </c>
      <c r="G24" s="1188">
        <v>29800.166666666668</v>
      </c>
    </row>
    <row r="25" spans="2:8" ht="26.25" customHeight="1" x14ac:dyDescent="0.2">
      <c r="B25" s="1184" t="s">
        <v>2057</v>
      </c>
      <c r="C25" s="1185">
        <v>1372070</v>
      </c>
      <c r="D25" s="1185">
        <v>1399160.833333333</v>
      </c>
      <c r="E25" s="1185">
        <v>1408727.8333333335</v>
      </c>
      <c r="F25" s="1185">
        <v>1435662.25</v>
      </c>
      <c r="G25" s="1185">
        <v>1453361.75</v>
      </c>
    </row>
    <row r="26" spans="2:8" ht="26.25" customHeight="1" x14ac:dyDescent="0.2">
      <c r="B26" s="1189"/>
      <c r="C26" s="1190"/>
      <c r="D26" s="1190"/>
      <c r="E26" s="1190"/>
      <c r="F26" s="1190"/>
      <c r="G26" s="1191"/>
    </row>
    <row r="27" spans="2:8" ht="26.25" customHeight="1" x14ac:dyDescent="0.2">
      <c r="B27" s="1189"/>
      <c r="C27" s="1190"/>
      <c r="D27" s="1190"/>
      <c r="E27" s="1190"/>
      <c r="F27" s="1190"/>
      <c r="G27" s="1191"/>
    </row>
    <row r="28" spans="2:8" ht="26.25" customHeight="1" x14ac:dyDescent="0.2">
      <c r="B28" s="1189"/>
      <c r="C28" s="1190"/>
      <c r="D28" s="1190"/>
      <c r="E28" s="1190"/>
      <c r="F28" s="1190"/>
      <c r="G28" s="1191"/>
    </row>
    <row r="29" spans="2:8" ht="26.25" customHeight="1" x14ac:dyDescent="0.2">
      <c r="B29" s="1189"/>
      <c r="C29" s="1190"/>
      <c r="D29" s="1190"/>
      <c r="E29" s="1190"/>
      <c r="F29" s="1190"/>
      <c r="G29" s="1191"/>
    </row>
    <row r="30" spans="2:8" ht="26.25" customHeight="1" x14ac:dyDescent="0.2">
      <c r="B30" s="1189"/>
      <c r="C30" s="1190"/>
      <c r="D30" s="1190"/>
      <c r="E30" s="1190"/>
      <c r="F30" s="1190"/>
      <c r="G30" s="1191"/>
    </row>
    <row r="31" spans="2:8" ht="26.25" customHeight="1" x14ac:dyDescent="0.2">
      <c r="B31" s="1189"/>
      <c r="C31" s="1190"/>
      <c r="D31" s="1190"/>
      <c r="E31" s="1190"/>
      <c r="F31" s="1190"/>
      <c r="G31" s="1191"/>
    </row>
    <row r="32" spans="2:8" ht="26.25" customHeight="1" x14ac:dyDescent="0.2">
      <c r="B32" s="1189"/>
      <c r="C32" s="1190"/>
      <c r="D32" s="1190"/>
      <c r="E32" s="1190"/>
      <c r="F32" s="1190"/>
      <c r="G32" s="1191"/>
    </row>
    <row r="33" spans="2:7" ht="26.25" customHeight="1" x14ac:dyDescent="0.2">
      <c r="B33" s="1189"/>
      <c r="C33" s="1190"/>
      <c r="D33" s="1190"/>
      <c r="E33" s="1190"/>
      <c r="F33" s="1190"/>
      <c r="G33" s="1191"/>
    </row>
    <row r="34" spans="2:7" ht="26.25" customHeight="1" x14ac:dyDescent="0.2">
      <c r="B34" s="1189"/>
      <c r="C34" s="1190"/>
      <c r="D34" s="1190"/>
      <c r="E34" s="1190"/>
      <c r="F34" s="1190"/>
      <c r="G34" s="1191"/>
    </row>
    <row r="35" spans="2:7" ht="26.25" customHeight="1" x14ac:dyDescent="0.2">
      <c r="B35" s="1189"/>
      <c r="C35" s="1190"/>
      <c r="D35" s="1190"/>
      <c r="E35" s="1190"/>
      <c r="F35" s="1190"/>
      <c r="G35" s="1191"/>
    </row>
    <row r="36" spans="2:7" ht="26.25" customHeight="1" x14ac:dyDescent="0.2">
      <c r="B36" s="1189"/>
      <c r="C36" s="1190"/>
      <c r="D36" s="1190"/>
      <c r="E36" s="1190"/>
      <c r="F36" s="1190"/>
      <c r="G36" s="1191"/>
    </row>
    <row r="37" spans="2:7" ht="26.25" customHeight="1" x14ac:dyDescent="0.2">
      <c r="B37" s="1189"/>
      <c r="C37" s="1190"/>
      <c r="D37" s="1190"/>
      <c r="E37" s="1190"/>
      <c r="F37" s="1190"/>
      <c r="G37" s="1191"/>
    </row>
    <row r="38" spans="2:7" ht="26.25" customHeight="1" x14ac:dyDescent="0.2">
      <c r="B38" s="1189"/>
      <c r="C38" s="1190"/>
      <c r="D38" s="1190"/>
      <c r="E38" s="1190"/>
      <c r="F38" s="1190"/>
      <c r="G38" s="1191"/>
    </row>
    <row r="39" spans="2:7" ht="26.25" customHeight="1" x14ac:dyDescent="0.2">
      <c r="B39" s="1189"/>
      <c r="C39" s="1190"/>
      <c r="D39" s="1190"/>
      <c r="E39" s="1190"/>
      <c r="F39" s="1190"/>
      <c r="G39" s="1191"/>
    </row>
    <row r="40" spans="2:7" ht="26.25" customHeight="1" x14ac:dyDescent="0.2">
      <c r="B40" s="1189"/>
      <c r="C40" s="1190"/>
      <c r="D40" s="1190"/>
      <c r="E40" s="1190"/>
      <c r="F40" s="1190"/>
      <c r="G40" s="1191"/>
    </row>
    <row r="41" spans="2:7" ht="15" customHeight="1" x14ac:dyDescent="0.2">
      <c r="B41" s="1192"/>
      <c r="C41" s="1193"/>
      <c r="D41" s="1193"/>
      <c r="E41" s="1193"/>
      <c r="F41" s="1193"/>
      <c r="G41" s="1193"/>
    </row>
    <row r="42" spans="2:7" ht="15" customHeight="1" x14ac:dyDescent="0.2">
      <c r="B42" s="1192"/>
      <c r="C42" s="1193"/>
      <c r="D42" s="1193"/>
      <c r="E42" s="1193"/>
      <c r="F42" s="1193"/>
      <c r="G42" s="1193"/>
    </row>
    <row r="43" spans="2:7" ht="15" customHeight="1" x14ac:dyDescent="0.2">
      <c r="B43" s="1192"/>
      <c r="C43" s="1193"/>
      <c r="D43" s="1193"/>
      <c r="E43" s="1193"/>
      <c r="F43" s="1193"/>
      <c r="G43" s="1193"/>
    </row>
    <row r="44" spans="2:7" ht="15" customHeight="1" x14ac:dyDescent="0.2">
      <c r="B44" s="1192"/>
      <c r="C44" s="1193"/>
      <c r="D44" s="1193"/>
      <c r="E44" s="1193"/>
      <c r="F44" s="1193"/>
      <c r="G44" s="1193"/>
    </row>
    <row r="45" spans="2:7" ht="15" customHeight="1" x14ac:dyDescent="0.2">
      <c r="B45" s="1192"/>
      <c r="C45" s="1193"/>
      <c r="D45" s="1193"/>
      <c r="E45" s="1193"/>
      <c r="F45" s="1193"/>
      <c r="G45" s="1193"/>
    </row>
  </sheetData>
  <mergeCells count="4">
    <mergeCell ref="B2:G2"/>
    <mergeCell ref="B3:G3"/>
    <mergeCell ref="B4:G4"/>
    <mergeCell ref="B5:G5"/>
  </mergeCells>
  <hyperlinks>
    <hyperlink ref="H2" location="'Indice Total '!A76" display="Volver"/>
  </hyperlinks>
  <pageMargins left="0.70866141732283472" right="0.70866141732283472" top="0.74803149606299213" bottom="0.74803149606299213" header="0.31496062992125984" footer="0.31496062992125984"/>
  <pageSetup paperSize="14" scale="8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57"/>
  <sheetViews>
    <sheetView showGridLines="0" zoomScaleNormal="100" workbookViewId="0"/>
  </sheetViews>
  <sheetFormatPr baseColWidth="10" defaultRowHeight="12.75" x14ac:dyDescent="0.25"/>
  <cols>
    <col min="1" max="1" width="22.5703125" style="2" customWidth="1"/>
    <col min="2" max="2" width="69.28515625" style="2" customWidth="1"/>
    <col min="3" max="3" width="15.42578125" style="2" customWidth="1"/>
    <col min="4" max="4" width="12.85546875" style="2" customWidth="1"/>
    <col min="5" max="5" width="15.5703125" style="2" customWidth="1"/>
    <col min="6" max="6" width="12.7109375" style="2" customWidth="1"/>
    <col min="7" max="7" width="3.85546875" style="2" customWidth="1"/>
    <col min="8" max="8" width="19" style="2" customWidth="1"/>
    <col min="9" max="9" width="12.5703125" style="2" bestFit="1" customWidth="1"/>
    <col min="10" max="10" width="14" style="2" bestFit="1" customWidth="1"/>
    <col min="11" max="11" width="12.28515625" style="2" customWidth="1"/>
    <col min="12" max="12" width="16.7109375" style="2" customWidth="1"/>
    <col min="13" max="16384" width="11.42578125" style="2"/>
  </cols>
  <sheetData>
    <row r="1" spans="2:20" ht="38.25" customHeight="1" x14ac:dyDescent="0.25"/>
    <row r="2" spans="2:20" ht="18" x14ac:dyDescent="0.25">
      <c r="B2" s="1615" t="s">
        <v>2024</v>
      </c>
      <c r="C2" s="1616"/>
      <c r="D2" s="1616"/>
      <c r="E2" s="1616"/>
      <c r="F2" s="1616"/>
      <c r="G2" s="1116"/>
      <c r="H2" s="1" t="s">
        <v>2</v>
      </c>
    </row>
    <row r="3" spans="2:20" ht="45.75" customHeight="1" x14ac:dyDescent="0.25">
      <c r="B3" s="1617" t="s">
        <v>2025</v>
      </c>
      <c r="C3" s="1618"/>
      <c r="D3" s="1618"/>
      <c r="E3" s="1618"/>
      <c r="F3" s="1618"/>
      <c r="G3" s="1117"/>
      <c r="K3" s="1118"/>
      <c r="L3" s="1118"/>
      <c r="M3" s="1118"/>
      <c r="N3" s="1118"/>
      <c r="O3" s="1118"/>
      <c r="P3" s="1118"/>
      <c r="Q3" s="1118"/>
      <c r="R3" s="1118"/>
      <c r="S3" s="1118"/>
      <c r="T3" s="1118"/>
    </row>
    <row r="4" spans="2:20" ht="16.5" thickBot="1" x14ac:dyDescent="0.25">
      <c r="B4" s="1619">
        <v>2015</v>
      </c>
      <c r="C4" s="1620"/>
      <c r="D4" s="1620"/>
      <c r="E4" s="1620"/>
      <c r="F4" s="1620"/>
      <c r="G4" s="1117"/>
      <c r="H4" s="1118"/>
      <c r="I4" s="1118"/>
      <c r="J4" s="1118"/>
      <c r="K4" s="1118"/>
      <c r="L4" s="1118"/>
      <c r="M4" s="1118"/>
      <c r="N4" s="1118"/>
      <c r="O4" s="1118"/>
      <c r="P4" s="1118"/>
      <c r="Q4" s="1118"/>
      <c r="R4" s="1118"/>
      <c r="S4" s="1118"/>
      <c r="T4" s="1118"/>
    </row>
    <row r="5" spans="2:20" x14ac:dyDescent="0.25">
      <c r="B5" s="1119"/>
      <c r="C5" s="1119"/>
      <c r="D5" s="1119"/>
      <c r="E5" s="1119"/>
      <c r="F5" s="1120"/>
      <c r="G5" s="1121"/>
      <c r="H5" s="1118"/>
      <c r="I5" s="1118"/>
      <c r="J5" s="1118"/>
      <c r="K5" s="1118"/>
      <c r="L5" s="1118"/>
      <c r="M5" s="1118"/>
      <c r="N5" s="1118"/>
    </row>
    <row r="6" spans="2:20" ht="18" customHeight="1" x14ac:dyDescent="0.25">
      <c r="B6" s="1621" t="s">
        <v>13</v>
      </c>
      <c r="C6" s="1623" t="s">
        <v>14</v>
      </c>
      <c r="D6" s="1623"/>
      <c r="E6" s="1623"/>
      <c r="F6" s="1623"/>
      <c r="G6" s="1122"/>
      <c r="H6" s="1123"/>
      <c r="I6" s="1123"/>
      <c r="J6" s="1123"/>
      <c r="K6" s="1123"/>
      <c r="L6" s="1123"/>
      <c r="M6" s="1123"/>
      <c r="N6" s="1123"/>
    </row>
    <row r="7" spans="2:20" ht="18" customHeight="1" x14ac:dyDescent="0.25">
      <c r="B7" s="1622"/>
      <c r="C7" s="500" t="s">
        <v>15</v>
      </c>
      <c r="D7" s="500" t="s">
        <v>16</v>
      </c>
      <c r="E7" s="500" t="s">
        <v>17</v>
      </c>
      <c r="F7" s="500" t="s">
        <v>18</v>
      </c>
      <c r="G7" s="1124"/>
      <c r="H7" s="1125"/>
      <c r="I7" s="1125"/>
      <c r="J7" s="1125"/>
      <c r="K7" s="1125"/>
      <c r="L7" s="1125"/>
      <c r="M7" s="1125"/>
      <c r="N7" s="1125"/>
    </row>
    <row r="8" spans="2:20" ht="18" customHeight="1" x14ac:dyDescent="0.25">
      <c r="B8" s="502" t="s">
        <v>773</v>
      </c>
      <c r="C8" s="1126">
        <v>173324.25</v>
      </c>
      <c r="D8" s="1126">
        <v>117215.41666666667</v>
      </c>
      <c r="E8" s="1126">
        <v>34195.5</v>
      </c>
      <c r="F8" s="1127">
        <v>324735.16666666669</v>
      </c>
      <c r="G8" s="1124"/>
      <c r="H8" s="1125"/>
      <c r="I8" s="1125"/>
      <c r="J8" s="1125"/>
      <c r="K8" s="1125"/>
      <c r="L8" s="1125"/>
      <c r="M8" s="1125"/>
      <c r="N8" s="1125"/>
    </row>
    <row r="9" spans="2:20" ht="18" customHeight="1" x14ac:dyDescent="0.25">
      <c r="B9" s="502" t="s">
        <v>758</v>
      </c>
      <c r="C9" s="1126">
        <v>25198.166666666668</v>
      </c>
      <c r="D9" s="1126">
        <v>11161.166666666666</v>
      </c>
      <c r="E9" s="1126">
        <v>5177.5</v>
      </c>
      <c r="F9" s="1127">
        <v>41536.833333333336</v>
      </c>
      <c r="G9" s="1124"/>
      <c r="H9" s="1125"/>
      <c r="I9" s="1125"/>
      <c r="J9" s="1125"/>
      <c r="K9" s="1125"/>
      <c r="L9" s="1125"/>
      <c r="M9" s="1125"/>
      <c r="N9" s="1125"/>
    </row>
    <row r="10" spans="2:20" ht="18" customHeight="1" x14ac:dyDescent="0.25">
      <c r="B10" s="502" t="s">
        <v>774</v>
      </c>
      <c r="C10" s="1126">
        <v>30951.666666666668</v>
      </c>
      <c r="D10" s="1126">
        <v>26667.583333333332</v>
      </c>
      <c r="E10" s="1126">
        <v>5123.583333333333</v>
      </c>
      <c r="F10" s="1127">
        <v>62742.833333333336</v>
      </c>
      <c r="G10" s="12"/>
      <c r="H10" s="1125"/>
      <c r="I10" s="1125"/>
      <c r="J10" s="1125"/>
      <c r="K10" s="1125"/>
      <c r="L10" s="1125"/>
      <c r="M10" s="1125"/>
      <c r="N10" s="1125"/>
    </row>
    <row r="11" spans="2:20" ht="18" customHeight="1" x14ac:dyDescent="0.25">
      <c r="B11" s="502" t="s">
        <v>775</v>
      </c>
      <c r="C11" s="1126">
        <v>281004.58333333331</v>
      </c>
      <c r="D11" s="1126">
        <v>168614.66666666666</v>
      </c>
      <c r="E11" s="1126">
        <v>73274.75</v>
      </c>
      <c r="F11" s="1127">
        <v>522894</v>
      </c>
      <c r="G11" s="12"/>
      <c r="H11" s="1125"/>
      <c r="I11" s="1125"/>
      <c r="J11" s="1125"/>
      <c r="K11" s="1125"/>
      <c r="L11" s="1125"/>
      <c r="M11" s="1125"/>
      <c r="N11" s="1125"/>
    </row>
    <row r="12" spans="2:20" ht="18" customHeight="1" x14ac:dyDescent="0.25">
      <c r="B12" s="502" t="s">
        <v>776</v>
      </c>
      <c r="C12" s="1128">
        <v>15056.166666666666</v>
      </c>
      <c r="D12" s="1128">
        <v>13905.166666666666</v>
      </c>
      <c r="E12" s="1128">
        <v>1786</v>
      </c>
      <c r="F12" s="1127">
        <v>30747.333333333332</v>
      </c>
      <c r="G12" s="12"/>
      <c r="H12" s="1125"/>
      <c r="I12" s="1125"/>
      <c r="J12" s="1125"/>
      <c r="K12" s="1125"/>
      <c r="L12" s="1125"/>
      <c r="M12" s="1125"/>
      <c r="N12" s="1125"/>
    </row>
    <row r="13" spans="2:20" ht="18" customHeight="1" x14ac:dyDescent="0.25">
      <c r="B13" s="502" t="s">
        <v>19</v>
      </c>
      <c r="C13" s="1128">
        <v>131057.83333333333</v>
      </c>
      <c r="D13" s="1128">
        <v>400444.41666666669</v>
      </c>
      <c r="E13" s="1128">
        <v>48621.5</v>
      </c>
      <c r="F13" s="1127">
        <v>580123.75</v>
      </c>
      <c r="G13" s="12"/>
      <c r="H13" s="1125"/>
      <c r="I13" s="1125"/>
      <c r="J13" s="1125"/>
      <c r="K13" s="1125"/>
      <c r="L13" s="1125"/>
      <c r="M13" s="1125"/>
      <c r="N13" s="1125"/>
    </row>
    <row r="14" spans="2:20" ht="18" customHeight="1" x14ac:dyDescent="0.25">
      <c r="B14" s="502" t="s">
        <v>777</v>
      </c>
      <c r="C14" s="1128">
        <v>392076.83333333331</v>
      </c>
      <c r="D14" s="1128">
        <v>235621.25</v>
      </c>
      <c r="E14" s="1128">
        <v>42301.5</v>
      </c>
      <c r="F14" s="1127">
        <v>669999.58333333326</v>
      </c>
      <c r="G14" s="12"/>
      <c r="H14" s="1125"/>
      <c r="I14" s="1125"/>
      <c r="J14" s="1125"/>
      <c r="K14" s="1125"/>
      <c r="L14" s="1125"/>
      <c r="M14" s="1125"/>
      <c r="N14" s="1125"/>
    </row>
    <row r="15" spans="2:20" ht="18" customHeight="1" x14ac:dyDescent="0.25">
      <c r="B15" s="502" t="s">
        <v>778</v>
      </c>
      <c r="C15" s="1126">
        <v>107565.58333333333</v>
      </c>
      <c r="D15" s="1126">
        <v>55836.166666666664</v>
      </c>
      <c r="E15" s="1126">
        <v>35785.583333333336</v>
      </c>
      <c r="F15" s="1127">
        <v>199187.33333333334</v>
      </c>
      <c r="G15" s="12"/>
      <c r="H15" s="1125"/>
      <c r="I15" s="1125"/>
      <c r="J15" s="1125"/>
      <c r="K15" s="1125"/>
      <c r="L15" s="1125"/>
      <c r="M15" s="1125"/>
      <c r="N15" s="1125"/>
    </row>
    <row r="16" spans="2:20" ht="18" customHeight="1" x14ac:dyDescent="0.25">
      <c r="B16" s="502" t="s">
        <v>779</v>
      </c>
      <c r="C16" s="1126">
        <v>141968.16666666666</v>
      </c>
      <c r="D16" s="1126">
        <v>145598.33333333334</v>
      </c>
      <c r="E16" s="1126">
        <v>61208.416666666664</v>
      </c>
      <c r="F16" s="1127">
        <v>348774.91666666669</v>
      </c>
      <c r="G16" s="12"/>
      <c r="H16" s="1125"/>
      <c r="I16" s="1125"/>
      <c r="J16" s="1125"/>
      <c r="K16" s="1125"/>
      <c r="L16" s="1125"/>
      <c r="M16" s="1125"/>
      <c r="N16" s="1125"/>
    </row>
    <row r="17" spans="2:20" ht="18" customHeight="1" x14ac:dyDescent="0.25">
      <c r="B17" s="502" t="s">
        <v>780</v>
      </c>
      <c r="C17" s="1126">
        <v>65309</v>
      </c>
      <c r="D17" s="1126">
        <v>85942.416666666672</v>
      </c>
      <c r="E17" s="1126">
        <v>14724.666666666666</v>
      </c>
      <c r="F17" s="1127">
        <v>165976.08333333334</v>
      </c>
      <c r="G17" s="12"/>
      <c r="H17" s="1125"/>
      <c r="I17" s="1125"/>
      <c r="J17" s="1125"/>
      <c r="K17" s="1125"/>
      <c r="L17" s="1125"/>
      <c r="M17" s="1125"/>
      <c r="N17" s="1125"/>
    </row>
    <row r="18" spans="2:20" ht="18" customHeight="1" x14ac:dyDescent="0.25">
      <c r="B18" s="502" t="s">
        <v>781</v>
      </c>
      <c r="C18" s="1126">
        <v>339488.5</v>
      </c>
      <c r="D18" s="1126">
        <v>312587.58333333331</v>
      </c>
      <c r="E18" s="1126">
        <v>77496.666666666672</v>
      </c>
      <c r="F18" s="1127">
        <v>729572.74999999988</v>
      </c>
      <c r="G18" s="1129"/>
      <c r="H18" s="1125"/>
      <c r="I18" s="1125"/>
      <c r="J18" s="1125"/>
      <c r="K18" s="1125"/>
      <c r="L18" s="1125"/>
      <c r="M18" s="1125"/>
      <c r="N18" s="1125"/>
    </row>
    <row r="19" spans="2:20" ht="18" customHeight="1" x14ac:dyDescent="0.25">
      <c r="B19" s="502" t="s">
        <v>782</v>
      </c>
      <c r="C19" s="1126">
        <v>196178.5</v>
      </c>
      <c r="D19" s="1126">
        <v>115212.83333333333</v>
      </c>
      <c r="E19" s="1126">
        <v>47145.75</v>
      </c>
      <c r="F19" s="1127">
        <v>358537.08333333331</v>
      </c>
      <c r="G19" s="1130"/>
      <c r="H19" s="1131"/>
      <c r="I19" s="1131"/>
      <c r="J19" s="1131"/>
      <c r="K19" s="1123"/>
      <c r="L19" s="1131"/>
      <c r="M19" s="1131"/>
      <c r="N19" s="1118"/>
    </row>
    <row r="20" spans="2:20" ht="18" customHeight="1" x14ac:dyDescent="0.25">
      <c r="B20" s="502" t="s">
        <v>783</v>
      </c>
      <c r="C20" s="1126">
        <v>209152</v>
      </c>
      <c r="D20" s="1126">
        <v>109943.66666666667</v>
      </c>
      <c r="E20" s="1126">
        <v>41469</v>
      </c>
      <c r="F20" s="1127">
        <v>360564.66666666669</v>
      </c>
      <c r="G20" s="13"/>
      <c r="H20" s="1132"/>
      <c r="I20" s="1132"/>
      <c r="J20" s="1118"/>
      <c r="K20" s="1132"/>
      <c r="L20" s="1132"/>
      <c r="M20" s="1132"/>
      <c r="N20" s="1118"/>
    </row>
    <row r="21" spans="2:20" ht="18" customHeight="1" x14ac:dyDescent="0.25">
      <c r="B21" s="502" t="s">
        <v>784</v>
      </c>
      <c r="C21" s="1126">
        <v>92209.166666666672</v>
      </c>
      <c r="D21" s="1126">
        <v>40679.083333333336</v>
      </c>
      <c r="E21" s="1126">
        <v>35169.833333333336</v>
      </c>
      <c r="F21" s="1127">
        <v>168058.08333333334</v>
      </c>
      <c r="G21" s="996"/>
      <c r="H21" s="1132"/>
      <c r="I21" s="1132"/>
      <c r="J21" s="1118"/>
      <c r="K21" s="1132"/>
      <c r="L21" s="1132"/>
      <c r="M21" s="1132"/>
      <c r="N21" s="1118"/>
    </row>
    <row r="22" spans="2:20" ht="18" customHeight="1" x14ac:dyDescent="0.25">
      <c r="B22" s="502" t="s">
        <v>785</v>
      </c>
      <c r="C22" s="1126">
        <v>143207.08333333334</v>
      </c>
      <c r="D22" s="1126">
        <v>64196.416666666664</v>
      </c>
      <c r="E22" s="1126">
        <v>27260.333333333332</v>
      </c>
      <c r="F22" s="1127">
        <v>234663.83333333334</v>
      </c>
      <c r="G22" s="996"/>
      <c r="H22" s="1132"/>
      <c r="I22" s="1132"/>
      <c r="J22" s="1118"/>
      <c r="K22" s="1132"/>
      <c r="L22" s="1132"/>
      <c r="M22" s="1132"/>
      <c r="N22" s="1118"/>
    </row>
    <row r="23" spans="2:20" ht="18" customHeight="1" x14ac:dyDescent="0.25">
      <c r="B23" s="502" t="s">
        <v>786</v>
      </c>
      <c r="C23" s="1126">
        <v>13115.5</v>
      </c>
      <c r="D23" s="1126">
        <v>15951.75</v>
      </c>
      <c r="E23" s="1126">
        <v>4658.5</v>
      </c>
      <c r="F23" s="1127">
        <v>33725.75</v>
      </c>
      <c r="G23" s="996"/>
      <c r="H23" s="996"/>
      <c r="I23" s="1103"/>
      <c r="J23" s="1103"/>
      <c r="K23" s="1118"/>
      <c r="L23" s="1133"/>
      <c r="M23" s="1134"/>
      <c r="N23" s="1132"/>
      <c r="O23" s="1132"/>
      <c r="P23" s="1118"/>
      <c r="Q23" s="1132"/>
      <c r="R23" s="1132"/>
      <c r="S23" s="1132"/>
      <c r="T23" s="1118"/>
    </row>
    <row r="24" spans="2:20" ht="18" customHeight="1" x14ac:dyDescent="0.25">
      <c r="B24" s="502" t="s">
        <v>787</v>
      </c>
      <c r="C24" s="1126">
        <v>90.25</v>
      </c>
      <c r="D24" s="1126">
        <v>522.83333333333337</v>
      </c>
      <c r="E24" s="1126">
        <v>35.833333333333336</v>
      </c>
      <c r="F24" s="1127">
        <v>648.91666666666674</v>
      </c>
      <c r="G24" s="996"/>
      <c r="H24" s="996"/>
      <c r="I24" s="1103"/>
      <c r="J24" s="1103"/>
      <c r="K24" s="1118"/>
      <c r="L24" s="1133"/>
      <c r="M24" s="1134"/>
      <c r="N24" s="1132"/>
      <c r="O24" s="1132"/>
      <c r="P24" s="1118"/>
      <c r="Q24" s="1132"/>
      <c r="R24" s="1132"/>
      <c r="S24" s="1132"/>
      <c r="T24" s="1118"/>
    </row>
    <row r="25" spans="2:20" ht="18" customHeight="1" x14ac:dyDescent="0.25">
      <c r="B25" s="1111" t="s">
        <v>18</v>
      </c>
      <c r="C25" s="1112">
        <v>2356953.25</v>
      </c>
      <c r="D25" s="1112">
        <v>1920100.75</v>
      </c>
      <c r="E25" s="1112">
        <v>555434.91666666674</v>
      </c>
      <c r="F25" s="1112">
        <v>4832488.916666667</v>
      </c>
      <c r="G25" s="1121"/>
      <c r="J25" s="1103"/>
      <c r="K25" s="1118"/>
      <c r="L25" s="1133"/>
      <c r="M25" s="1134"/>
      <c r="N25" s="1132"/>
      <c r="O25" s="1132"/>
      <c r="P25" s="1118"/>
      <c r="Q25" s="1132"/>
      <c r="R25" s="1132"/>
      <c r="S25" s="1132"/>
      <c r="T25" s="1118"/>
    </row>
    <row r="26" spans="2:20" ht="18" customHeight="1" x14ac:dyDescent="0.2">
      <c r="B26" s="1614" t="s">
        <v>2026</v>
      </c>
      <c r="C26" s="1614"/>
      <c r="D26" s="1614"/>
      <c r="E26" s="1614"/>
      <c r="F26" s="1614"/>
      <c r="G26" s="1116"/>
      <c r="K26" s="1118"/>
      <c r="L26" s="1133"/>
      <c r="M26" s="1134"/>
      <c r="N26" s="1132"/>
      <c r="O26" s="1132"/>
      <c r="P26" s="1118"/>
      <c r="Q26" s="1132"/>
      <c r="R26" s="1132"/>
      <c r="S26" s="1132"/>
      <c r="T26" s="1118"/>
    </row>
    <row r="27" spans="2:20" ht="40.5" customHeight="1" x14ac:dyDescent="0.2">
      <c r="B27" s="1627"/>
      <c r="C27" s="1628"/>
      <c r="D27" s="1628"/>
      <c r="E27" s="1628"/>
      <c r="F27" s="1628"/>
      <c r="G27" s="1135"/>
      <c r="H27" s="1" t="s">
        <v>2</v>
      </c>
      <c r="K27" s="1118"/>
      <c r="L27" s="1133"/>
      <c r="M27" s="1134"/>
      <c r="N27" s="1132"/>
      <c r="O27" s="1132"/>
      <c r="P27" s="1118"/>
      <c r="Q27" s="1132"/>
      <c r="R27" s="1132"/>
      <c r="S27" s="1132"/>
      <c r="T27" s="1118"/>
    </row>
    <row r="28" spans="2:20" x14ac:dyDescent="0.2">
      <c r="B28" s="994"/>
      <c r="C28" s="1136"/>
      <c r="D28" s="1136"/>
      <c r="E28" s="1136"/>
      <c r="F28" s="1136"/>
      <c r="G28" s="1135"/>
      <c r="H28" s="1"/>
      <c r="K28" s="1118"/>
      <c r="L28" s="1133"/>
      <c r="M28" s="1134"/>
      <c r="N28" s="1132"/>
      <c r="O28" s="1132"/>
      <c r="P28" s="1118"/>
      <c r="Q28" s="1132"/>
      <c r="R28" s="1132"/>
      <c r="S28" s="1132"/>
      <c r="T28" s="1118"/>
    </row>
    <row r="29" spans="2:20" ht="18" customHeight="1" x14ac:dyDescent="0.25">
      <c r="B29" s="1597" t="s">
        <v>2027</v>
      </c>
      <c r="C29" s="1629"/>
      <c r="D29" s="1629"/>
      <c r="E29" s="1629"/>
      <c r="F29" s="1629"/>
      <c r="K29" s="1118"/>
      <c r="L29" s="1118"/>
      <c r="M29" s="1118"/>
      <c r="N29" s="1118"/>
      <c r="O29" s="1118"/>
      <c r="P29" s="1118"/>
      <c r="Q29" s="1118"/>
      <c r="R29" s="1118"/>
      <c r="S29" s="1118"/>
      <c r="T29" s="1118"/>
    </row>
    <row r="30" spans="2:20" ht="41.25" customHeight="1" x14ac:dyDescent="0.25">
      <c r="B30" s="1630" t="s">
        <v>2028</v>
      </c>
      <c r="C30" s="1631"/>
      <c r="D30" s="1631"/>
      <c r="E30" s="1631"/>
      <c r="F30" s="1631"/>
      <c r="K30" s="1118"/>
      <c r="L30" s="1118"/>
      <c r="M30" s="1118"/>
      <c r="N30" s="1118"/>
      <c r="O30" s="1118"/>
      <c r="P30" s="1118"/>
      <c r="Q30" s="1118"/>
      <c r="R30" s="1118"/>
      <c r="S30" s="1118"/>
      <c r="T30" s="1118"/>
    </row>
    <row r="31" spans="2:20" ht="18" customHeight="1" thickBot="1" x14ac:dyDescent="0.3">
      <c r="B31" s="1619">
        <v>2015</v>
      </c>
      <c r="C31" s="1620"/>
      <c r="D31" s="1620"/>
      <c r="E31" s="1620"/>
      <c r="F31" s="1620"/>
      <c r="J31" s="1137"/>
      <c r="K31" s="1138"/>
      <c r="L31" s="1118"/>
      <c r="M31" s="1118"/>
      <c r="N31" s="1118"/>
      <c r="O31" s="1118"/>
      <c r="P31" s="1118"/>
      <c r="Q31" s="1118"/>
      <c r="R31" s="1118"/>
      <c r="S31" s="1118"/>
      <c r="T31" s="1118"/>
    </row>
    <row r="32" spans="2:20" ht="18" customHeight="1" x14ac:dyDescent="0.25">
      <c r="B32" s="422"/>
      <c r="C32" s="423"/>
      <c r="D32" s="423"/>
      <c r="E32" s="423"/>
      <c r="F32" s="423"/>
      <c r="K32" s="1118"/>
      <c r="L32" s="1118"/>
      <c r="M32" s="1118"/>
      <c r="N32" s="1118"/>
      <c r="O32" s="1118"/>
      <c r="P32" s="1118"/>
      <c r="Q32" s="1118"/>
      <c r="R32" s="1118"/>
      <c r="S32" s="1118"/>
      <c r="T32" s="1118"/>
    </row>
    <row r="33" spans="2:20" ht="18" customHeight="1" x14ac:dyDescent="0.25">
      <c r="B33" s="1632" t="s">
        <v>13</v>
      </c>
      <c r="C33" s="1634" t="s">
        <v>14</v>
      </c>
      <c r="D33" s="1634"/>
      <c r="E33" s="1634"/>
      <c r="F33" s="1634"/>
      <c r="K33" s="1118"/>
      <c r="L33" s="1118"/>
      <c r="M33" s="1118"/>
      <c r="N33" s="1118"/>
      <c r="O33" s="1118"/>
      <c r="P33" s="1118"/>
      <c r="Q33" s="1118"/>
      <c r="R33" s="1118"/>
      <c r="S33" s="1118"/>
      <c r="T33" s="1118"/>
    </row>
    <row r="34" spans="2:20" ht="18" customHeight="1" x14ac:dyDescent="0.25">
      <c r="B34" s="1633"/>
      <c r="C34" s="11" t="s">
        <v>15</v>
      </c>
      <c r="D34" s="11" t="s">
        <v>16</v>
      </c>
      <c r="E34" s="11" t="s">
        <v>17</v>
      </c>
      <c r="F34" s="11" t="s">
        <v>18</v>
      </c>
      <c r="K34" s="1118"/>
      <c r="L34" s="1118"/>
      <c r="M34" s="1118"/>
      <c r="N34" s="1118"/>
      <c r="O34" s="1118"/>
      <c r="P34" s="1118"/>
      <c r="Q34" s="1118"/>
      <c r="R34" s="1118"/>
      <c r="S34" s="1118"/>
      <c r="T34" s="1118"/>
    </row>
    <row r="35" spans="2:20" ht="18" customHeight="1" x14ac:dyDescent="0.25">
      <c r="B35" s="502" t="s">
        <v>773</v>
      </c>
      <c r="C35" s="1126">
        <v>6198</v>
      </c>
      <c r="D35" s="1126">
        <v>5873.166666666667</v>
      </c>
      <c r="E35" s="1126">
        <v>1517.1666666666667</v>
      </c>
      <c r="F35" s="1127">
        <v>13588.333333333334</v>
      </c>
      <c r="H35" s="1139"/>
      <c r="I35" s="1113"/>
      <c r="J35" s="1113"/>
      <c r="K35" s="1118"/>
      <c r="L35" s="1118"/>
      <c r="M35" s="1118"/>
      <c r="N35" s="1118"/>
      <c r="O35" s="1118"/>
      <c r="P35" s="1118"/>
      <c r="Q35" s="1118"/>
      <c r="R35" s="1118"/>
      <c r="S35" s="1118"/>
      <c r="T35" s="1118"/>
    </row>
    <row r="36" spans="2:20" ht="18" customHeight="1" x14ac:dyDescent="0.25">
      <c r="B36" s="502" t="s">
        <v>758</v>
      </c>
      <c r="C36" s="1126">
        <v>247.33333333333334</v>
      </c>
      <c r="D36" s="1126">
        <v>241.25</v>
      </c>
      <c r="E36" s="1126">
        <v>71.583333333333329</v>
      </c>
      <c r="F36" s="1127">
        <v>560.16666666666674</v>
      </c>
      <c r="H36" s="1113"/>
      <c r="I36" s="1113"/>
      <c r="J36" s="1113"/>
      <c r="K36" s="1118"/>
      <c r="L36" s="1118"/>
      <c r="M36" s="1118"/>
      <c r="N36" s="1118"/>
      <c r="O36" s="1118"/>
      <c r="P36" s="1118"/>
      <c r="Q36" s="1118"/>
      <c r="R36" s="1118"/>
      <c r="S36" s="1118"/>
      <c r="T36" s="1118"/>
    </row>
    <row r="37" spans="2:20" ht="18" customHeight="1" x14ac:dyDescent="0.25">
      <c r="B37" s="502" t="s">
        <v>774</v>
      </c>
      <c r="C37" s="1126">
        <v>347.5</v>
      </c>
      <c r="D37" s="1126">
        <v>305.08333333333331</v>
      </c>
      <c r="E37" s="1126">
        <v>54.333333333333336</v>
      </c>
      <c r="F37" s="1127">
        <v>706.91666666666663</v>
      </c>
      <c r="H37" s="1113"/>
      <c r="I37" s="1113"/>
      <c r="J37" s="1113"/>
      <c r="K37" s="1118"/>
      <c r="L37" s="1118"/>
      <c r="M37" s="1118"/>
      <c r="N37" s="1118"/>
      <c r="O37" s="1118"/>
      <c r="P37" s="1118"/>
      <c r="Q37" s="1118"/>
      <c r="R37" s="1118"/>
      <c r="S37" s="1118"/>
      <c r="T37" s="1118"/>
    </row>
    <row r="38" spans="2:20" ht="18" customHeight="1" x14ac:dyDescent="0.25">
      <c r="B38" s="502" t="s">
        <v>775</v>
      </c>
      <c r="C38" s="1126">
        <v>5803.083333333333</v>
      </c>
      <c r="D38" s="1126">
        <v>7813.666666666667</v>
      </c>
      <c r="E38" s="1126">
        <v>1900.3333333333333</v>
      </c>
      <c r="F38" s="1127">
        <v>15517.083333333334</v>
      </c>
      <c r="H38" s="1113"/>
      <c r="I38" s="1113"/>
      <c r="J38" s="1113"/>
      <c r="K38" s="1118"/>
      <c r="L38" s="1118"/>
      <c r="M38" s="1118"/>
      <c r="N38" s="1118"/>
      <c r="O38" s="1118"/>
      <c r="P38" s="1118"/>
      <c r="Q38" s="1118"/>
      <c r="R38" s="1118"/>
      <c r="S38" s="1118"/>
      <c r="T38" s="1118"/>
    </row>
    <row r="39" spans="2:20" ht="18" customHeight="1" x14ac:dyDescent="0.25">
      <c r="B39" s="502" t="s">
        <v>776</v>
      </c>
      <c r="C39" s="1128">
        <v>487</v>
      </c>
      <c r="D39" s="1128">
        <v>358.33333333333331</v>
      </c>
      <c r="E39" s="1128">
        <v>48.916666666666664</v>
      </c>
      <c r="F39" s="1127">
        <v>894.24999999999989</v>
      </c>
      <c r="G39" s="1121"/>
      <c r="H39" s="1113"/>
      <c r="I39" s="1113"/>
      <c r="J39" s="1113"/>
      <c r="K39" s="1118"/>
      <c r="L39" s="1118"/>
      <c r="M39" s="1118"/>
      <c r="N39" s="1118"/>
      <c r="O39" s="1118"/>
      <c r="P39" s="1118"/>
      <c r="Q39" s="1118"/>
      <c r="R39" s="1118"/>
      <c r="S39" s="1118"/>
      <c r="T39" s="1118"/>
    </row>
    <row r="40" spans="2:20" ht="18" customHeight="1" x14ac:dyDescent="0.25">
      <c r="B40" s="502" t="s">
        <v>19</v>
      </c>
      <c r="C40" s="1128">
        <v>5558.166666666667</v>
      </c>
      <c r="D40" s="1128">
        <v>14173.583333333334</v>
      </c>
      <c r="E40" s="1128">
        <v>1491.3333333333333</v>
      </c>
      <c r="F40" s="1127">
        <v>21223.083333333332</v>
      </c>
      <c r="G40" s="1103"/>
      <c r="H40" s="1113"/>
      <c r="I40" s="1113"/>
      <c r="J40" s="1113"/>
      <c r="K40" s="1118"/>
      <c r="L40" s="1118"/>
      <c r="M40" s="1118"/>
      <c r="N40" s="1118"/>
      <c r="O40" s="1118"/>
      <c r="P40" s="1118"/>
      <c r="Q40" s="1118"/>
      <c r="R40" s="1118"/>
      <c r="S40" s="1118"/>
      <c r="T40" s="1118"/>
    </row>
    <row r="41" spans="2:20" ht="18" customHeight="1" x14ac:dyDescent="0.25">
      <c r="B41" s="502" t="s">
        <v>777</v>
      </c>
      <c r="C41" s="1128">
        <v>8643</v>
      </c>
      <c r="D41" s="1128">
        <v>14641.416666666666</v>
      </c>
      <c r="E41" s="1128">
        <v>2316.25</v>
      </c>
      <c r="F41" s="1127">
        <v>25600.666666666664</v>
      </c>
      <c r="H41" s="1113"/>
      <c r="I41" s="1113"/>
      <c r="J41" s="1113"/>
      <c r="K41" s="1118"/>
      <c r="L41" s="1118"/>
      <c r="M41" s="1118"/>
      <c r="N41" s="1118"/>
      <c r="O41" s="1118"/>
      <c r="P41" s="1118"/>
      <c r="Q41" s="1118"/>
      <c r="R41" s="1118"/>
      <c r="S41" s="1118"/>
      <c r="T41" s="1118"/>
    </row>
    <row r="42" spans="2:20" ht="18" customHeight="1" x14ac:dyDescent="0.25">
      <c r="B42" s="502" t="s">
        <v>778</v>
      </c>
      <c r="C42" s="1126">
        <v>2325.75</v>
      </c>
      <c r="D42" s="1126">
        <v>3693.75</v>
      </c>
      <c r="E42" s="1126">
        <v>631.25</v>
      </c>
      <c r="F42" s="1127">
        <v>6650.75</v>
      </c>
      <c r="H42" s="1113"/>
      <c r="I42" s="1113"/>
      <c r="J42" s="1113"/>
      <c r="K42" s="1118"/>
      <c r="L42" s="1118"/>
      <c r="M42" s="1118"/>
      <c r="N42" s="1118"/>
      <c r="O42" s="1118"/>
      <c r="P42" s="1118"/>
      <c r="Q42" s="1118"/>
      <c r="R42" s="1118"/>
      <c r="S42" s="1118"/>
      <c r="T42" s="1118"/>
    </row>
    <row r="43" spans="2:20" ht="18" customHeight="1" x14ac:dyDescent="0.25">
      <c r="B43" s="502" t="s">
        <v>779</v>
      </c>
      <c r="C43" s="1126">
        <v>5506.75</v>
      </c>
      <c r="D43" s="1126">
        <v>9088.75</v>
      </c>
      <c r="E43" s="1126">
        <v>2946.6666666666665</v>
      </c>
      <c r="F43" s="1127">
        <v>17542.166666666668</v>
      </c>
      <c r="H43" s="1113"/>
      <c r="I43" s="1113"/>
      <c r="J43" s="1113"/>
    </row>
    <row r="44" spans="2:20" ht="18" customHeight="1" x14ac:dyDescent="0.25">
      <c r="B44" s="502" t="s">
        <v>780</v>
      </c>
      <c r="C44" s="1126">
        <v>1232</v>
      </c>
      <c r="D44" s="1126">
        <v>1353.1666666666667</v>
      </c>
      <c r="E44" s="1126">
        <v>198.16666666666666</v>
      </c>
      <c r="F44" s="1127">
        <v>2783.3333333333335</v>
      </c>
      <c r="H44" s="1113"/>
      <c r="I44" s="1113"/>
      <c r="J44" s="1113"/>
    </row>
    <row r="45" spans="2:20" ht="18" customHeight="1" x14ac:dyDescent="0.25">
      <c r="B45" s="502" t="s">
        <v>781</v>
      </c>
      <c r="C45" s="1126">
        <v>10996</v>
      </c>
      <c r="D45" s="1126">
        <v>20600.583333333332</v>
      </c>
      <c r="E45" s="1126">
        <v>1787.1666666666667</v>
      </c>
      <c r="F45" s="1127">
        <v>33383.75</v>
      </c>
      <c r="H45" s="1113"/>
      <c r="I45" s="1113"/>
      <c r="J45" s="1113"/>
    </row>
    <row r="46" spans="2:20" ht="18" customHeight="1" x14ac:dyDescent="0.25">
      <c r="B46" s="502" t="s">
        <v>782</v>
      </c>
      <c r="C46" s="1126">
        <v>358.41666666666669</v>
      </c>
      <c r="D46" s="1126">
        <v>229.58333333333334</v>
      </c>
      <c r="E46" s="1126">
        <v>73.583333333333329</v>
      </c>
      <c r="F46" s="1127">
        <v>661.58333333333337</v>
      </c>
      <c r="H46" s="1113"/>
      <c r="I46" s="1113"/>
      <c r="J46" s="1113"/>
    </row>
    <row r="47" spans="2:20" ht="18" customHeight="1" x14ac:dyDescent="0.25">
      <c r="B47" s="502" t="s">
        <v>783</v>
      </c>
      <c r="C47" s="1126">
        <v>2712.25</v>
      </c>
      <c r="D47" s="1126">
        <v>3075.8333333333335</v>
      </c>
      <c r="E47" s="1126">
        <v>605.58333333333337</v>
      </c>
      <c r="F47" s="1127">
        <v>6393.666666666667</v>
      </c>
      <c r="H47" s="1113"/>
      <c r="I47" s="1113"/>
      <c r="J47" s="1113"/>
    </row>
    <row r="48" spans="2:20" ht="18" customHeight="1" x14ac:dyDescent="0.25">
      <c r="B48" s="502" t="s">
        <v>784</v>
      </c>
      <c r="C48" s="1126">
        <v>2258.9166666666665</v>
      </c>
      <c r="D48" s="1126">
        <v>2880</v>
      </c>
      <c r="E48" s="1126">
        <v>414</v>
      </c>
      <c r="F48" s="1127">
        <v>5552.9166666666661</v>
      </c>
      <c r="H48" s="1113"/>
      <c r="I48" s="1113"/>
      <c r="J48" s="1113"/>
    </row>
    <row r="49" spans="2:10" ht="18" customHeight="1" x14ac:dyDescent="0.25">
      <c r="B49" s="502" t="s">
        <v>785</v>
      </c>
      <c r="C49" s="1126">
        <v>4748.166666666667</v>
      </c>
      <c r="D49" s="1126">
        <v>6264.916666666667</v>
      </c>
      <c r="E49" s="1126">
        <v>849.5</v>
      </c>
      <c r="F49" s="1127">
        <v>11862.583333333334</v>
      </c>
      <c r="H49" s="1113"/>
      <c r="I49" s="1113"/>
      <c r="J49" s="1113"/>
    </row>
    <row r="50" spans="2:10" ht="18" customHeight="1" x14ac:dyDescent="0.25">
      <c r="B50" s="502" t="s">
        <v>786</v>
      </c>
      <c r="C50" s="1126">
        <v>2772.8333333333335</v>
      </c>
      <c r="D50" s="1126">
        <v>4215.666666666667</v>
      </c>
      <c r="E50" s="1126">
        <v>615.5</v>
      </c>
      <c r="F50" s="1127">
        <v>7604</v>
      </c>
      <c r="H50" s="1113"/>
      <c r="I50" s="1113"/>
      <c r="J50" s="1113"/>
    </row>
    <row r="51" spans="2:10" ht="18" customHeight="1" x14ac:dyDescent="0.25">
      <c r="B51" s="502" t="s">
        <v>787</v>
      </c>
      <c r="C51" s="1126">
        <v>8</v>
      </c>
      <c r="D51" s="1126">
        <v>19</v>
      </c>
      <c r="E51" s="1126">
        <v>4.083333333333333</v>
      </c>
      <c r="F51" s="1127">
        <v>31.083333333333332</v>
      </c>
      <c r="H51" s="1113"/>
      <c r="I51" s="1113"/>
      <c r="J51" s="1113"/>
    </row>
    <row r="52" spans="2:10" ht="18" customHeight="1" x14ac:dyDescent="0.25">
      <c r="B52" s="4" t="s">
        <v>18</v>
      </c>
      <c r="C52" s="1112">
        <v>60203.166666666657</v>
      </c>
      <c r="D52" s="1112">
        <v>94827.75</v>
      </c>
      <c r="E52" s="1112">
        <v>15525.416666666666</v>
      </c>
      <c r="F52" s="1112">
        <v>170556.33333333331</v>
      </c>
    </row>
    <row r="53" spans="2:10" x14ac:dyDescent="0.25">
      <c r="B53" s="1614" t="s">
        <v>2029</v>
      </c>
      <c r="C53" s="1614"/>
      <c r="D53" s="1614"/>
      <c r="E53" s="1614"/>
      <c r="F53" s="1614"/>
    </row>
    <row r="54" spans="2:10" x14ac:dyDescent="0.2">
      <c r="B54" s="1624"/>
      <c r="C54" s="1625"/>
      <c r="D54" s="1625"/>
      <c r="E54" s="1625"/>
      <c r="F54" s="1625"/>
    </row>
    <row r="55" spans="2:10" x14ac:dyDescent="0.2">
      <c r="B55" s="1624"/>
      <c r="C55" s="1626"/>
      <c r="D55" s="1626"/>
      <c r="E55" s="1626"/>
      <c r="F55" s="1626"/>
    </row>
    <row r="56" spans="2:10" x14ac:dyDescent="0.2">
      <c r="B56" s="994"/>
      <c r="C56" s="1140"/>
      <c r="D56" s="1140"/>
      <c r="E56" s="1140"/>
      <c r="F56" s="1140"/>
    </row>
    <row r="57" spans="2:10" x14ac:dyDescent="0.25">
      <c r="B57" s="14"/>
      <c r="C57" s="1141"/>
      <c r="D57" s="1141"/>
      <c r="E57" s="1141"/>
      <c r="F57" s="1141"/>
    </row>
  </sheetData>
  <mergeCells count="15">
    <mergeCell ref="B53:F53"/>
    <mergeCell ref="B54:F54"/>
    <mergeCell ref="B55:F55"/>
    <mergeCell ref="B27:F27"/>
    <mergeCell ref="B29:F29"/>
    <mergeCell ref="B30:F30"/>
    <mergeCell ref="B31:F31"/>
    <mergeCell ref="B33:B34"/>
    <mergeCell ref="C33:F33"/>
    <mergeCell ref="B26:F26"/>
    <mergeCell ref="B2:F2"/>
    <mergeCell ref="B3:F3"/>
    <mergeCell ref="B4:F4"/>
    <mergeCell ref="B6:B7"/>
    <mergeCell ref="C6:F6"/>
  </mergeCells>
  <hyperlinks>
    <hyperlink ref="H2" location="'Indice Total '!A1" display="Volver"/>
    <hyperlink ref="H27" location="'Indice Total '!A1" display="Volver"/>
  </hyperlinks>
  <pageMargins left="0.70866141732283472" right="0.70866141732283472" top="0.74803149606299213" bottom="0.74803149606299213" header="0.31496062992125984" footer="0.31496062992125984"/>
  <pageSetup scale="51"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40"/>
  <sheetViews>
    <sheetView showGridLines="0" zoomScaleNormal="100" workbookViewId="0"/>
  </sheetViews>
  <sheetFormatPr baseColWidth="10" defaultColWidth="9.140625" defaultRowHeight="15" x14ac:dyDescent="0.2"/>
  <cols>
    <col min="1" max="1" width="15.28515625" style="1176" customWidth="1"/>
    <col min="2" max="2" width="29.5703125" style="1176" customWidth="1"/>
    <col min="3" max="3" width="14.5703125" style="1176" customWidth="1"/>
    <col min="4" max="4" width="16.28515625" style="1176" customWidth="1"/>
    <col min="5" max="5" width="15.28515625" style="1176" customWidth="1"/>
    <col min="6" max="6" width="16.140625" style="1176" customWidth="1"/>
    <col min="7" max="7" width="16" style="1176" customWidth="1"/>
    <col min="8" max="8" width="14.85546875" style="1176" customWidth="1"/>
    <col min="9" max="9" width="39.42578125" style="1176" customWidth="1"/>
    <col min="10" max="10" width="13.85546875" style="1176" customWidth="1"/>
    <col min="11" max="11" width="12.5703125" style="1176" customWidth="1"/>
    <col min="12" max="12" width="11" style="1176" bestFit="1" customWidth="1"/>
    <col min="13" max="13" width="17.140625" style="1176" bestFit="1" customWidth="1"/>
    <col min="14" max="14" width="15.42578125" style="1176" bestFit="1" customWidth="1"/>
    <col min="15" max="15" width="15.140625" style="1176" bestFit="1" customWidth="1"/>
    <col min="16" max="16" width="9.140625" style="1176"/>
    <col min="17" max="17" width="9.5703125" style="1176" bestFit="1" customWidth="1"/>
    <col min="18" max="18" width="12.7109375" style="1176" bestFit="1" customWidth="1"/>
    <col min="19" max="19" width="9.42578125" style="1176" customWidth="1"/>
    <col min="20" max="22" width="9.140625" style="1176"/>
    <col min="23" max="23" width="10.42578125" style="1176" customWidth="1"/>
    <col min="24" max="16384" width="9.140625" style="1176"/>
  </cols>
  <sheetData>
    <row r="1" spans="2:9" ht="48.75" customHeight="1" x14ac:dyDescent="0.2"/>
    <row r="2" spans="2:9" ht="18" x14ac:dyDescent="0.2">
      <c r="B2" s="1777" t="s">
        <v>2058</v>
      </c>
      <c r="C2" s="1779"/>
      <c r="D2" s="1779"/>
      <c r="E2" s="1779"/>
      <c r="F2" s="1779"/>
      <c r="G2" s="1779"/>
      <c r="H2" s="1779"/>
      <c r="I2" s="1143" t="s">
        <v>2</v>
      </c>
    </row>
    <row r="3" spans="2:9" ht="6.75" customHeight="1" x14ac:dyDescent="0.2">
      <c r="B3" s="1194"/>
      <c r="C3" s="1194"/>
      <c r="D3" s="1194"/>
      <c r="E3" s="1194"/>
      <c r="F3" s="1194"/>
      <c r="G3" s="1194"/>
      <c r="H3" s="1194"/>
    </row>
    <row r="4" spans="2:9" ht="15.75" x14ac:dyDescent="0.2">
      <c r="B4" s="1778" t="s">
        <v>2059</v>
      </c>
      <c r="C4" s="1778"/>
      <c r="D4" s="1778"/>
      <c r="E4" s="1778"/>
      <c r="F4" s="1778"/>
      <c r="G4" s="1778"/>
      <c r="H4" s="1778"/>
    </row>
    <row r="5" spans="2:9" ht="21.75" customHeight="1" thickBot="1" x14ac:dyDescent="0.25">
      <c r="B5" s="1778">
        <v>2015</v>
      </c>
      <c r="C5" s="1778"/>
      <c r="D5" s="1778"/>
      <c r="E5" s="1778"/>
      <c r="F5" s="1778"/>
      <c r="G5" s="1778"/>
      <c r="H5" s="1778"/>
    </row>
    <row r="6" spans="2:9" s="1193" customFormat="1" ht="21.75" customHeight="1" x14ac:dyDescent="0.2">
      <c r="B6" s="1195"/>
      <c r="C6" s="1195"/>
      <c r="D6" s="1195"/>
      <c r="E6" s="1195"/>
      <c r="F6" s="1195"/>
      <c r="G6" s="1195"/>
      <c r="H6" s="1195"/>
    </row>
    <row r="7" spans="2:9" ht="33.75" customHeight="1" x14ac:dyDescent="0.25">
      <c r="B7" s="1178" t="s">
        <v>13</v>
      </c>
      <c r="C7" s="1196" t="s">
        <v>2060</v>
      </c>
      <c r="D7" s="1196" t="s">
        <v>2061</v>
      </c>
      <c r="E7" s="1197" t="s">
        <v>982</v>
      </c>
      <c r="F7" s="1196" t="s">
        <v>2062</v>
      </c>
      <c r="G7" s="1197" t="s">
        <v>983</v>
      </c>
      <c r="H7" s="1196" t="s">
        <v>2063</v>
      </c>
    </row>
    <row r="8" spans="2:9" ht="22.5" customHeight="1" x14ac:dyDescent="0.2">
      <c r="B8" s="1180" t="s">
        <v>2064</v>
      </c>
      <c r="C8" s="1181">
        <v>3348.9166666666665</v>
      </c>
      <c r="D8" s="1181">
        <v>1274.3333333333333</v>
      </c>
      <c r="E8" s="1181">
        <v>755.66666666666663</v>
      </c>
      <c r="F8" s="1181">
        <v>1642.4166666666667</v>
      </c>
      <c r="G8" s="1181">
        <v>221.25</v>
      </c>
      <c r="H8" s="1198">
        <v>7242.5833333333339</v>
      </c>
    </row>
    <row r="9" spans="2:9" ht="20.100000000000001" customHeight="1" x14ac:dyDescent="0.2">
      <c r="B9" s="1199" t="s">
        <v>2065</v>
      </c>
      <c r="C9" s="1200">
        <v>268.5</v>
      </c>
      <c r="D9" s="1200">
        <v>88</v>
      </c>
      <c r="E9" s="1200">
        <v>475.25</v>
      </c>
      <c r="F9" s="1200">
        <v>82.083333333333329</v>
      </c>
      <c r="G9" s="1200">
        <v>13.916666666666666</v>
      </c>
      <c r="H9" s="1201">
        <v>927.75</v>
      </c>
    </row>
    <row r="10" spans="2:9" ht="20.100000000000001" customHeight="1" x14ac:dyDescent="0.2">
      <c r="B10" s="1199" t="s">
        <v>2066</v>
      </c>
      <c r="C10" s="1200">
        <v>4338.083333333333</v>
      </c>
      <c r="D10" s="1200">
        <v>1218.5</v>
      </c>
      <c r="E10" s="1200">
        <v>722.25</v>
      </c>
      <c r="F10" s="1200">
        <v>2093.6666666666665</v>
      </c>
      <c r="G10" s="1200">
        <v>1054.3333333333333</v>
      </c>
      <c r="H10" s="1201">
        <v>9426.8333333333339</v>
      </c>
    </row>
    <row r="11" spans="2:9" ht="20.100000000000001" customHeight="1" x14ac:dyDescent="0.2">
      <c r="B11" s="1199" t="s">
        <v>2067</v>
      </c>
      <c r="C11" s="1200">
        <v>344.91666666666669</v>
      </c>
      <c r="D11" s="1200">
        <v>67.58</v>
      </c>
      <c r="E11" s="1200">
        <v>28.833333333333332</v>
      </c>
      <c r="F11" s="1200">
        <v>58.833333333333336</v>
      </c>
      <c r="G11" s="1200">
        <v>17.333333333333332</v>
      </c>
      <c r="H11" s="1201">
        <v>517.49666666666667</v>
      </c>
    </row>
    <row r="12" spans="2:9" ht="20.100000000000001" customHeight="1" x14ac:dyDescent="0.2">
      <c r="B12" s="1199" t="s">
        <v>19</v>
      </c>
      <c r="C12" s="1200">
        <v>4107.916666666667</v>
      </c>
      <c r="D12" s="1200">
        <v>575.91666666666663</v>
      </c>
      <c r="E12" s="1200">
        <v>214.08333333333334</v>
      </c>
      <c r="F12" s="1200">
        <v>1001.1666666666666</v>
      </c>
      <c r="G12" s="1200">
        <v>545.41666666666663</v>
      </c>
      <c r="H12" s="1201">
        <v>6444.5000000000009</v>
      </c>
    </row>
    <row r="13" spans="2:9" ht="20.100000000000001" customHeight="1" x14ac:dyDescent="0.2">
      <c r="B13" s="1199" t="s">
        <v>806</v>
      </c>
      <c r="C13" s="1200">
        <v>10813</v>
      </c>
      <c r="D13" s="1200">
        <v>2557.9166666666665</v>
      </c>
      <c r="E13" s="1200">
        <v>1190.5</v>
      </c>
      <c r="F13" s="1200">
        <v>3875.0833333333335</v>
      </c>
      <c r="G13" s="1200">
        <v>2354.9166666666665</v>
      </c>
      <c r="H13" s="1201">
        <v>20791.416666666668</v>
      </c>
    </row>
    <row r="14" spans="2:9" ht="20.100000000000001" customHeight="1" x14ac:dyDescent="0.2">
      <c r="B14" s="1199" t="s">
        <v>2068</v>
      </c>
      <c r="C14" s="1200">
        <v>4084.5833333333335</v>
      </c>
      <c r="D14" s="1200">
        <v>1521</v>
      </c>
      <c r="E14" s="1200">
        <v>327</v>
      </c>
      <c r="F14" s="1200">
        <v>1942.6666666666667</v>
      </c>
      <c r="G14" s="1200">
        <v>635.75</v>
      </c>
      <c r="H14" s="1201">
        <v>8511</v>
      </c>
    </row>
    <row r="15" spans="2:9" ht="20.100000000000001" customHeight="1" x14ac:dyDescent="0.2">
      <c r="B15" s="1199" t="s">
        <v>808</v>
      </c>
      <c r="C15" s="1200">
        <v>22565</v>
      </c>
      <c r="D15" s="1200">
        <v>4164</v>
      </c>
      <c r="E15" s="1200">
        <v>1425</v>
      </c>
      <c r="F15" s="1200">
        <v>4755</v>
      </c>
      <c r="G15" s="1200">
        <v>3067.5</v>
      </c>
      <c r="H15" s="1201">
        <v>35976.5</v>
      </c>
    </row>
    <row r="16" spans="2:9" ht="20.100000000000001" customHeight="1" thickBot="1" x14ac:dyDescent="0.25">
      <c r="B16" s="1187" t="s">
        <v>2069</v>
      </c>
      <c r="C16" s="1188">
        <v>25.416666666666668</v>
      </c>
      <c r="D16" s="1188">
        <v>2.25</v>
      </c>
      <c r="E16" s="1188">
        <v>2</v>
      </c>
      <c r="F16" s="1188">
        <v>3.8333333333333335</v>
      </c>
      <c r="G16" s="1188">
        <v>1.9166666666666667</v>
      </c>
      <c r="H16" s="1202">
        <v>35.416666666666664</v>
      </c>
    </row>
    <row r="17" spans="2:9" ht="26.25" customHeight="1" x14ac:dyDescent="0.2">
      <c r="B17" s="1184" t="s">
        <v>2070</v>
      </c>
      <c r="C17" s="1185">
        <v>49896.333333333328</v>
      </c>
      <c r="D17" s="1185">
        <v>11469.496666666666</v>
      </c>
      <c r="E17" s="1185">
        <v>5140.583333333333</v>
      </c>
      <c r="F17" s="1185">
        <v>15454.75</v>
      </c>
      <c r="G17" s="1185">
        <v>7912.333333333333</v>
      </c>
      <c r="H17" s="1185">
        <v>89873.496666666659</v>
      </c>
    </row>
    <row r="18" spans="2:9" ht="15" customHeight="1" x14ac:dyDescent="0.2">
      <c r="B18" s="1203"/>
      <c r="C18" s="1193"/>
      <c r="D18" s="1204"/>
      <c r="E18" s="1193"/>
      <c r="F18" s="1193"/>
      <c r="G18" s="1193"/>
      <c r="H18" s="1193"/>
    </row>
    <row r="19" spans="2:9" ht="15" customHeight="1" x14ac:dyDescent="0.2">
      <c r="D19" s="1205"/>
      <c r="E19" s="1205"/>
      <c r="F19" s="1205"/>
      <c r="G19" s="1205"/>
      <c r="H19" s="1205"/>
      <c r="I19" s="1143" t="s">
        <v>2</v>
      </c>
    </row>
    <row r="20" spans="2:9" ht="18" x14ac:dyDescent="0.2">
      <c r="B20" s="1777" t="s">
        <v>2071</v>
      </c>
      <c r="C20" s="1779"/>
      <c r="D20" s="1779"/>
      <c r="E20" s="1779"/>
      <c r="F20" s="1779"/>
      <c r="G20" s="1779"/>
      <c r="H20" s="1779"/>
    </row>
    <row r="21" spans="2:9" ht="15.75" x14ac:dyDescent="0.2">
      <c r="B21" s="1778" t="s">
        <v>2072</v>
      </c>
      <c r="C21" s="1778"/>
      <c r="D21" s="1778"/>
      <c r="E21" s="1778"/>
      <c r="F21" s="1778"/>
      <c r="G21" s="1778"/>
      <c r="H21" s="1778"/>
    </row>
    <row r="22" spans="2:9" ht="21.75" customHeight="1" thickBot="1" x14ac:dyDescent="0.25">
      <c r="B22" s="1778">
        <v>2015</v>
      </c>
      <c r="C22" s="1778"/>
      <c r="D22" s="1778"/>
      <c r="E22" s="1778"/>
      <c r="F22" s="1778"/>
      <c r="G22" s="1778"/>
      <c r="H22" s="1778"/>
    </row>
    <row r="23" spans="2:9" ht="21" customHeight="1" x14ac:dyDescent="0.2">
      <c r="B23" s="1206"/>
      <c r="C23" s="1207"/>
      <c r="D23" s="1207"/>
      <c r="E23" s="1207"/>
      <c r="F23" s="1207"/>
      <c r="G23" s="1207"/>
      <c r="H23" s="1207"/>
    </row>
    <row r="24" spans="2:9" ht="37.5" customHeight="1" x14ac:dyDescent="0.2">
      <c r="B24" s="1208" t="s">
        <v>823</v>
      </c>
      <c r="C24" s="1196" t="s">
        <v>2060</v>
      </c>
      <c r="D24" s="1196" t="s">
        <v>2061</v>
      </c>
      <c r="E24" s="1197" t="s">
        <v>982</v>
      </c>
      <c r="F24" s="1196" t="s">
        <v>2062</v>
      </c>
      <c r="G24" s="1197" t="s">
        <v>983</v>
      </c>
      <c r="H24" s="1196" t="s">
        <v>2063</v>
      </c>
    </row>
    <row r="25" spans="2:9" ht="24.75" customHeight="1" x14ac:dyDescent="0.2">
      <c r="B25" s="1180" t="s">
        <v>28</v>
      </c>
      <c r="C25" s="1181">
        <v>714.33333333333337</v>
      </c>
      <c r="D25" s="1181">
        <v>116</v>
      </c>
      <c r="E25" s="1181">
        <v>86</v>
      </c>
      <c r="F25" s="1181">
        <v>70.166666666666671</v>
      </c>
      <c r="G25" s="1181">
        <v>0</v>
      </c>
      <c r="H25" s="1198">
        <v>986.5</v>
      </c>
    </row>
    <row r="26" spans="2:9" ht="18" customHeight="1" x14ac:dyDescent="0.2">
      <c r="B26" s="1199" t="s">
        <v>29</v>
      </c>
      <c r="C26" s="1200">
        <v>1018.75</v>
      </c>
      <c r="D26" s="1200">
        <v>194</v>
      </c>
      <c r="E26" s="1200">
        <v>206</v>
      </c>
      <c r="F26" s="1200">
        <v>119.25</v>
      </c>
      <c r="G26" s="1200">
        <v>60.333333333333336</v>
      </c>
      <c r="H26" s="1201">
        <v>1598.3333333333333</v>
      </c>
    </row>
    <row r="27" spans="2:9" ht="18" customHeight="1" x14ac:dyDescent="0.2">
      <c r="B27" s="1199" t="s">
        <v>30</v>
      </c>
      <c r="C27" s="1200">
        <v>1134.1666666666667</v>
      </c>
      <c r="D27" s="1200">
        <v>465</v>
      </c>
      <c r="E27" s="1200">
        <v>116</v>
      </c>
      <c r="F27" s="1200">
        <v>184.91666666666666</v>
      </c>
      <c r="G27" s="1200">
        <v>28.916666666666668</v>
      </c>
      <c r="H27" s="1201">
        <v>1929.0000000000002</v>
      </c>
    </row>
    <row r="28" spans="2:9" ht="18" customHeight="1" x14ac:dyDescent="0.2">
      <c r="B28" s="1199" t="s">
        <v>31</v>
      </c>
      <c r="C28" s="1200">
        <v>484</v>
      </c>
      <c r="D28" s="1200">
        <v>122</v>
      </c>
      <c r="E28" s="1200">
        <v>130</v>
      </c>
      <c r="F28" s="1200">
        <v>155</v>
      </c>
      <c r="G28" s="1200">
        <v>9</v>
      </c>
      <c r="H28" s="1201">
        <v>900</v>
      </c>
    </row>
    <row r="29" spans="2:9" ht="18" customHeight="1" x14ac:dyDescent="0.2">
      <c r="B29" s="1199" t="s">
        <v>32</v>
      </c>
      <c r="C29" s="1200">
        <v>1546.6666666666667</v>
      </c>
      <c r="D29" s="1200">
        <v>391</v>
      </c>
      <c r="E29" s="1200">
        <v>356.25</v>
      </c>
      <c r="F29" s="1200">
        <v>226.5</v>
      </c>
      <c r="G29" s="1200">
        <v>7</v>
      </c>
      <c r="H29" s="1201">
        <v>2527.416666666667</v>
      </c>
    </row>
    <row r="30" spans="2:9" ht="18" customHeight="1" x14ac:dyDescent="0.2">
      <c r="B30" s="1199" t="s">
        <v>2073</v>
      </c>
      <c r="C30" s="1200">
        <v>3734.0833333333335</v>
      </c>
      <c r="D30" s="1200">
        <v>657</v>
      </c>
      <c r="E30" s="1200">
        <v>104</v>
      </c>
      <c r="F30" s="1200">
        <v>4939</v>
      </c>
      <c r="G30" s="1200">
        <v>219</v>
      </c>
      <c r="H30" s="1201">
        <v>9653.0833333333339</v>
      </c>
    </row>
    <row r="31" spans="2:9" ht="18" customHeight="1" x14ac:dyDescent="0.2">
      <c r="B31" s="1199" t="s">
        <v>2074</v>
      </c>
      <c r="C31" s="1200">
        <v>2612.4166666666665</v>
      </c>
      <c r="D31" s="1200">
        <v>222</v>
      </c>
      <c r="E31" s="1200">
        <v>145.41666666666666</v>
      </c>
      <c r="F31" s="1200">
        <v>756.33333333333337</v>
      </c>
      <c r="G31" s="1200">
        <v>82.25</v>
      </c>
      <c r="H31" s="1201">
        <v>3818.4166666666665</v>
      </c>
    </row>
    <row r="32" spans="2:9" ht="18" customHeight="1" x14ac:dyDescent="0.2">
      <c r="B32" s="1199" t="s">
        <v>35</v>
      </c>
      <c r="C32" s="1200">
        <v>2251.9166666666665</v>
      </c>
      <c r="D32" s="1200">
        <v>1128</v>
      </c>
      <c r="E32" s="1200">
        <v>340.16666666666669</v>
      </c>
      <c r="F32" s="1200">
        <v>701.66666666666663</v>
      </c>
      <c r="G32" s="1200">
        <v>164.25</v>
      </c>
      <c r="H32" s="1201">
        <v>4586</v>
      </c>
    </row>
    <row r="33" spans="2:8" ht="18" customHeight="1" x14ac:dyDescent="0.2">
      <c r="B33" s="1199" t="s">
        <v>36</v>
      </c>
      <c r="C33" s="1200">
        <v>3351</v>
      </c>
      <c r="D33" s="1200">
        <v>1660</v>
      </c>
      <c r="E33" s="1200">
        <v>480</v>
      </c>
      <c r="F33" s="1200">
        <v>999</v>
      </c>
      <c r="G33" s="1200">
        <v>971.08333333333337</v>
      </c>
      <c r="H33" s="1201">
        <v>7461.083333333333</v>
      </c>
    </row>
    <row r="34" spans="2:8" ht="18" customHeight="1" x14ac:dyDescent="0.2">
      <c r="B34" s="1199" t="s">
        <v>2075</v>
      </c>
      <c r="C34" s="1200">
        <v>1043.5</v>
      </c>
      <c r="D34" s="1200">
        <v>684</v>
      </c>
      <c r="E34" s="1200">
        <v>190</v>
      </c>
      <c r="F34" s="1200">
        <v>905</v>
      </c>
      <c r="G34" s="1200">
        <v>112.83333333333333</v>
      </c>
      <c r="H34" s="1201">
        <v>2935.3333333333335</v>
      </c>
    </row>
    <row r="35" spans="2:8" ht="18" customHeight="1" x14ac:dyDescent="0.2">
      <c r="B35" s="1199" t="s">
        <v>2076</v>
      </c>
      <c r="C35" s="1200">
        <v>1027.1666666666667</v>
      </c>
      <c r="D35" s="1200">
        <v>339</v>
      </c>
      <c r="E35" s="1200">
        <v>136.58333333333334</v>
      </c>
      <c r="F35" s="1200">
        <v>103.41666666666667</v>
      </c>
      <c r="G35" s="1200">
        <v>272.33333333333331</v>
      </c>
      <c r="H35" s="1201">
        <v>1878.5</v>
      </c>
    </row>
    <row r="36" spans="2:8" ht="18" customHeight="1" x14ac:dyDescent="0.2">
      <c r="B36" s="1199" t="s">
        <v>2077</v>
      </c>
      <c r="C36" s="1200">
        <v>1846.3333333333333</v>
      </c>
      <c r="D36" s="1200">
        <v>1389</v>
      </c>
      <c r="E36" s="1200">
        <v>417</v>
      </c>
      <c r="F36" s="1200">
        <v>484.5</v>
      </c>
      <c r="G36" s="1200">
        <v>84.666666666666671</v>
      </c>
      <c r="H36" s="1201">
        <v>4221.5</v>
      </c>
    </row>
    <row r="37" spans="2:8" ht="18" customHeight="1" x14ac:dyDescent="0.2">
      <c r="B37" s="1199" t="s">
        <v>2078</v>
      </c>
      <c r="C37" s="1200">
        <v>155</v>
      </c>
      <c r="D37" s="1200">
        <v>90</v>
      </c>
      <c r="E37" s="1200">
        <v>56</v>
      </c>
      <c r="F37" s="1200">
        <v>0</v>
      </c>
      <c r="G37" s="1200">
        <v>0</v>
      </c>
      <c r="H37" s="1201">
        <v>301</v>
      </c>
    </row>
    <row r="38" spans="2:8" x14ac:dyDescent="0.2">
      <c r="B38" s="1199" t="s">
        <v>2079</v>
      </c>
      <c r="C38" s="1200">
        <v>983.33333333333337</v>
      </c>
      <c r="D38" s="1200">
        <v>366</v>
      </c>
      <c r="E38" s="1200">
        <v>3</v>
      </c>
      <c r="F38" s="1200">
        <v>28.833333333333332</v>
      </c>
      <c r="G38" s="1200">
        <v>0</v>
      </c>
      <c r="H38" s="1201">
        <v>1381.1666666666667</v>
      </c>
    </row>
    <row r="39" spans="2:8" x14ac:dyDescent="0.2">
      <c r="B39" s="1199" t="s">
        <v>42</v>
      </c>
      <c r="C39" s="1200">
        <v>27992.916666666668</v>
      </c>
      <c r="D39" s="1200">
        <v>3646</v>
      </c>
      <c r="E39" s="1200">
        <v>2375</v>
      </c>
      <c r="F39" s="1200">
        <v>5781</v>
      </c>
      <c r="G39" s="1200">
        <v>5900.666666666667</v>
      </c>
      <c r="H39" s="1201">
        <v>45695.583333333336</v>
      </c>
    </row>
    <row r="40" spans="2:8" ht="26.25" customHeight="1" x14ac:dyDescent="0.2">
      <c r="B40" s="1184" t="s">
        <v>2070</v>
      </c>
      <c r="C40" s="1185">
        <v>49895.583333333328</v>
      </c>
      <c r="D40" s="1185">
        <v>11469</v>
      </c>
      <c r="E40" s="1185">
        <v>5141.416666666667</v>
      </c>
      <c r="F40" s="1185">
        <v>15454.583333333332</v>
      </c>
      <c r="G40" s="1185">
        <v>7912.3333333333339</v>
      </c>
      <c r="H40" s="1185">
        <v>89872.916666666657</v>
      </c>
    </row>
  </sheetData>
  <mergeCells count="6">
    <mergeCell ref="B22:H22"/>
    <mergeCell ref="B2:H2"/>
    <mergeCell ref="B4:H4"/>
    <mergeCell ref="B5:H5"/>
    <mergeCell ref="B20:H20"/>
    <mergeCell ref="B21:H21"/>
  </mergeCells>
  <hyperlinks>
    <hyperlink ref="I2" location="'Indice Total '!A76" display="Volver"/>
    <hyperlink ref="I19" location="'Indice Total '!A76" display="Volver"/>
  </hyperlinks>
  <pageMargins left="0.70866141732283472" right="0.70866141732283472" top="0.74803149606299213" bottom="0.74803149606299213" header="0.31496062992125984" footer="0.31496062992125984"/>
  <pageSetup paperSize="14" scale="66"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8"/>
  <sheetViews>
    <sheetView showGridLines="0" workbookViewId="0"/>
  </sheetViews>
  <sheetFormatPr baseColWidth="10" defaultColWidth="9.140625" defaultRowHeight="17.25" customHeight="1" x14ac:dyDescent="0.2"/>
  <cols>
    <col min="1" max="1" width="13.7109375" style="1209" customWidth="1"/>
    <col min="2" max="2" width="44.42578125" style="1209" customWidth="1"/>
    <col min="3" max="3" width="11.85546875" style="1209" customWidth="1"/>
    <col min="4" max="4" width="11.140625" style="1209" customWidth="1"/>
    <col min="5" max="5" width="11" style="1209" customWidth="1"/>
    <col min="6" max="6" width="11.85546875" style="1209" customWidth="1"/>
    <col min="7" max="7" width="11.28515625" style="1209" customWidth="1"/>
    <col min="8" max="8" width="11.42578125" style="1209" customWidth="1"/>
    <col min="9" max="9" width="12.7109375" style="1209" customWidth="1"/>
    <col min="10" max="10" width="13" style="1209" customWidth="1"/>
    <col min="11" max="11" width="12.42578125" style="1209" customWidth="1"/>
    <col min="12" max="12" width="13" style="1209" customWidth="1"/>
    <col min="13" max="13" width="10.28515625" style="1209" customWidth="1"/>
    <col min="14" max="14" width="9.140625" style="1209"/>
    <col min="15" max="15" width="25" style="1209" customWidth="1"/>
    <col min="16" max="16384" width="9.140625" style="1209"/>
  </cols>
  <sheetData>
    <row r="1" spans="2:21" ht="48" customHeight="1" x14ac:dyDescent="0.2">
      <c r="M1" s="1"/>
    </row>
    <row r="2" spans="2:21" ht="24.75" customHeight="1" x14ac:dyDescent="0.2">
      <c r="B2" s="1780" t="s">
        <v>2080</v>
      </c>
      <c r="C2" s="1780"/>
      <c r="D2" s="1780"/>
      <c r="E2" s="1780"/>
      <c r="F2" s="1780"/>
      <c r="G2" s="1780"/>
      <c r="H2" s="1780"/>
      <c r="I2" s="1780"/>
      <c r="J2" s="1780"/>
      <c r="K2" s="1780"/>
      <c r="L2" s="1780"/>
      <c r="M2" s="1143" t="s">
        <v>2</v>
      </c>
    </row>
    <row r="3" spans="2:21" ht="21.75" customHeight="1" x14ac:dyDescent="0.2">
      <c r="B3" s="1778" t="s">
        <v>2081</v>
      </c>
      <c r="C3" s="1781"/>
      <c r="D3" s="1781"/>
      <c r="E3" s="1781"/>
      <c r="F3" s="1781"/>
      <c r="G3" s="1781"/>
      <c r="H3" s="1781"/>
      <c r="I3" s="1781"/>
      <c r="J3" s="1781"/>
      <c r="K3" s="1781"/>
      <c r="L3" s="1781"/>
    </row>
    <row r="4" spans="2:21" ht="20.25" customHeight="1" thickBot="1" x14ac:dyDescent="0.25">
      <c r="B4" s="1778">
        <v>2015</v>
      </c>
      <c r="C4" s="1781"/>
      <c r="D4" s="1781"/>
      <c r="E4" s="1781"/>
      <c r="F4" s="1781"/>
      <c r="G4" s="1781"/>
      <c r="H4" s="1781"/>
      <c r="I4" s="1781"/>
      <c r="J4" s="1781"/>
      <c r="K4" s="1781"/>
      <c r="L4" s="1781"/>
    </row>
    <row r="5" spans="2:21" ht="17.25" customHeight="1" x14ac:dyDescent="0.2">
      <c r="B5" s="1207"/>
      <c r="C5" s="1207"/>
      <c r="D5" s="1207"/>
      <c r="E5" s="1207"/>
      <c r="F5" s="1207"/>
      <c r="G5" s="1207"/>
      <c r="H5" s="1207"/>
      <c r="I5" s="1207"/>
      <c r="J5" s="1207"/>
      <c r="K5" s="1207"/>
      <c r="L5" s="1207"/>
    </row>
    <row r="6" spans="2:21" ht="21.75" customHeight="1" x14ac:dyDescent="0.25">
      <c r="B6" s="1210"/>
      <c r="C6" s="1211" t="s">
        <v>2082</v>
      </c>
      <c r="D6" s="1211"/>
      <c r="E6" s="1212" t="s">
        <v>2083</v>
      </c>
      <c r="F6" s="1211" t="s">
        <v>2084</v>
      </c>
      <c r="G6" s="1212"/>
      <c r="H6" s="1212"/>
      <c r="I6" s="1211" t="s">
        <v>2085</v>
      </c>
      <c r="J6" s="1211"/>
      <c r="K6" s="1211" t="s">
        <v>2086</v>
      </c>
      <c r="L6" s="1211"/>
    </row>
    <row r="7" spans="2:21" ht="29.25" customHeight="1" x14ac:dyDescent="0.25">
      <c r="B7" s="1213" t="s">
        <v>2087</v>
      </c>
      <c r="C7" s="1214" t="s">
        <v>2088</v>
      </c>
      <c r="D7" s="1214" t="s">
        <v>2089</v>
      </c>
      <c r="E7" s="1215" t="s">
        <v>2090</v>
      </c>
      <c r="F7" s="1214" t="s">
        <v>2091</v>
      </c>
      <c r="G7" s="1215" t="s">
        <v>2092</v>
      </c>
      <c r="H7" s="1215" t="s">
        <v>806</v>
      </c>
      <c r="I7" s="1214" t="s">
        <v>2093</v>
      </c>
      <c r="J7" s="1214" t="s">
        <v>2094</v>
      </c>
      <c r="K7" s="1214" t="s">
        <v>2095</v>
      </c>
      <c r="L7" s="1214" t="s">
        <v>984</v>
      </c>
    </row>
    <row r="8" spans="2:21" ht="25.5" customHeight="1" x14ac:dyDescent="0.2">
      <c r="B8" s="1180" t="s">
        <v>28</v>
      </c>
      <c r="C8" s="1216">
        <v>59.25</v>
      </c>
      <c r="D8" s="1216">
        <v>18</v>
      </c>
      <c r="E8" s="1216">
        <v>64.83</v>
      </c>
      <c r="F8" s="1216">
        <v>6</v>
      </c>
      <c r="G8" s="1216">
        <v>55.5</v>
      </c>
      <c r="H8" s="1216">
        <v>287.7</v>
      </c>
      <c r="I8" s="1216">
        <v>109.75</v>
      </c>
      <c r="J8" s="1216">
        <v>386</v>
      </c>
      <c r="K8" s="1216">
        <v>0</v>
      </c>
      <c r="L8" s="1198">
        <v>987.03</v>
      </c>
      <c r="M8" s="1217"/>
      <c r="N8" s="1217"/>
      <c r="O8" s="1218"/>
      <c r="P8" s="1217"/>
      <c r="Q8" s="1217"/>
      <c r="R8" s="1217"/>
      <c r="S8" s="1217"/>
      <c r="T8" s="1217"/>
      <c r="U8" s="1217"/>
    </row>
    <row r="9" spans="2:21" ht="17.25" customHeight="1" x14ac:dyDescent="0.2">
      <c r="B9" s="1199" t="s">
        <v>29</v>
      </c>
      <c r="C9" s="1216">
        <v>10.08</v>
      </c>
      <c r="D9" s="1216">
        <v>32.67</v>
      </c>
      <c r="E9" s="1216">
        <v>125.83</v>
      </c>
      <c r="F9" s="1216">
        <v>2.6</v>
      </c>
      <c r="G9" s="1216">
        <v>117.5</v>
      </c>
      <c r="H9" s="1216">
        <v>579</v>
      </c>
      <c r="I9" s="1216">
        <v>168</v>
      </c>
      <c r="J9" s="1216">
        <v>562</v>
      </c>
      <c r="K9" s="1216">
        <v>0</v>
      </c>
      <c r="L9" s="1201">
        <v>1597.6799999999998</v>
      </c>
      <c r="M9" s="1217"/>
      <c r="N9" s="1217"/>
      <c r="O9" s="1218"/>
      <c r="P9" s="1217"/>
      <c r="Q9" s="1217"/>
      <c r="R9" s="1217"/>
      <c r="S9" s="1217"/>
      <c r="T9" s="1217"/>
      <c r="U9" s="1217"/>
    </row>
    <row r="10" spans="2:21" ht="17.25" customHeight="1" x14ac:dyDescent="0.2">
      <c r="B10" s="1199" t="s">
        <v>30</v>
      </c>
      <c r="C10" s="1216">
        <v>7.42</v>
      </c>
      <c r="D10" s="1216">
        <v>57.42</v>
      </c>
      <c r="E10" s="1216">
        <v>172.58</v>
      </c>
      <c r="F10" s="1216">
        <v>9</v>
      </c>
      <c r="G10" s="1216">
        <v>289</v>
      </c>
      <c r="H10" s="1216">
        <v>448</v>
      </c>
      <c r="I10" s="1216">
        <v>204.92</v>
      </c>
      <c r="J10" s="1216">
        <v>741</v>
      </c>
      <c r="K10" s="1216">
        <v>0</v>
      </c>
      <c r="L10" s="1201">
        <v>1929.3400000000001</v>
      </c>
      <c r="M10" s="1217"/>
      <c r="N10" s="1217"/>
      <c r="O10" s="1218"/>
      <c r="P10" s="1217"/>
      <c r="Q10" s="1217"/>
      <c r="R10" s="1217"/>
      <c r="S10" s="1217"/>
      <c r="T10" s="1217"/>
      <c r="U10" s="1217"/>
    </row>
    <row r="11" spans="2:21" ht="17.25" customHeight="1" x14ac:dyDescent="0.2">
      <c r="B11" s="1199" t="s">
        <v>31</v>
      </c>
      <c r="C11" s="1216">
        <v>68.67</v>
      </c>
      <c r="D11" s="1216">
        <v>45.08</v>
      </c>
      <c r="E11" s="1216">
        <v>79.25</v>
      </c>
      <c r="F11" s="1216">
        <v>3.25</v>
      </c>
      <c r="G11" s="1216">
        <v>99</v>
      </c>
      <c r="H11" s="1216">
        <v>206.6</v>
      </c>
      <c r="I11" s="1216">
        <v>91</v>
      </c>
      <c r="J11" s="1216">
        <v>307</v>
      </c>
      <c r="K11" s="1216">
        <v>0</v>
      </c>
      <c r="L11" s="1201">
        <v>899.85</v>
      </c>
      <c r="M11" s="1217"/>
      <c r="N11" s="1217"/>
      <c r="O11" s="1218"/>
      <c r="P11" s="1217"/>
      <c r="Q11" s="1217"/>
      <c r="R11" s="1217"/>
      <c r="S11" s="1217"/>
      <c r="T11" s="1217"/>
      <c r="U11" s="1217"/>
    </row>
    <row r="12" spans="2:21" ht="17.25" customHeight="1" x14ac:dyDescent="0.2">
      <c r="B12" s="1199" t="s">
        <v>32</v>
      </c>
      <c r="C12" s="1216">
        <v>275.25</v>
      </c>
      <c r="D12" s="1216">
        <v>107.08</v>
      </c>
      <c r="E12" s="1216">
        <v>166.58</v>
      </c>
      <c r="F12" s="1216">
        <v>23</v>
      </c>
      <c r="G12" s="1216">
        <v>218.25</v>
      </c>
      <c r="H12" s="1216">
        <v>571</v>
      </c>
      <c r="I12" s="1216">
        <v>213</v>
      </c>
      <c r="J12" s="1216">
        <v>952</v>
      </c>
      <c r="K12" s="1216">
        <v>1</v>
      </c>
      <c r="L12" s="1201">
        <v>2527.16</v>
      </c>
      <c r="M12" s="1217"/>
      <c r="N12" s="1217"/>
      <c r="O12" s="1218"/>
      <c r="P12" s="1217"/>
      <c r="Q12" s="1217"/>
      <c r="R12" s="1217"/>
      <c r="S12" s="1217"/>
      <c r="T12" s="1217"/>
      <c r="U12" s="1217"/>
    </row>
    <row r="13" spans="2:21" ht="17.25" customHeight="1" x14ac:dyDescent="0.2">
      <c r="B13" s="1199" t="s">
        <v>33</v>
      </c>
      <c r="C13" s="1216">
        <v>717.75</v>
      </c>
      <c r="D13" s="1216">
        <v>41.33</v>
      </c>
      <c r="E13" s="1216">
        <v>770.58</v>
      </c>
      <c r="F13" s="1216">
        <v>40</v>
      </c>
      <c r="G13" s="1216">
        <v>611.66999999999996</v>
      </c>
      <c r="H13" s="1216">
        <v>2233</v>
      </c>
      <c r="I13" s="1216">
        <v>1335.42</v>
      </c>
      <c r="J13" s="1216">
        <v>3901</v>
      </c>
      <c r="K13" s="1216">
        <v>2</v>
      </c>
      <c r="L13" s="1201">
        <v>9652.75</v>
      </c>
      <c r="M13" s="1217"/>
      <c r="N13" s="1217"/>
      <c r="O13" s="1218"/>
      <c r="P13" s="1217"/>
      <c r="Q13" s="1217"/>
      <c r="R13" s="1217"/>
      <c r="S13" s="1217"/>
      <c r="T13" s="1217"/>
      <c r="U13" s="1217"/>
    </row>
    <row r="14" spans="2:21" ht="17.25" customHeight="1" x14ac:dyDescent="0.2">
      <c r="B14" s="1199" t="s">
        <v>34</v>
      </c>
      <c r="C14" s="1216">
        <v>989.42</v>
      </c>
      <c r="D14" s="1216">
        <v>36</v>
      </c>
      <c r="E14" s="1216">
        <v>262.92</v>
      </c>
      <c r="F14" s="1216">
        <v>79.5</v>
      </c>
      <c r="G14" s="1216">
        <v>245</v>
      </c>
      <c r="H14" s="1216">
        <v>802.58</v>
      </c>
      <c r="I14" s="1216">
        <v>268.83</v>
      </c>
      <c r="J14" s="1216">
        <v>1134</v>
      </c>
      <c r="K14" s="1216">
        <v>0</v>
      </c>
      <c r="L14" s="1201">
        <v>3818.25</v>
      </c>
      <c r="M14" s="1217"/>
      <c r="N14" s="1217"/>
      <c r="O14" s="1218"/>
      <c r="P14" s="1217"/>
      <c r="Q14" s="1217"/>
      <c r="R14" s="1217"/>
      <c r="S14" s="1217"/>
      <c r="T14" s="1217"/>
      <c r="U14" s="1217"/>
    </row>
    <row r="15" spans="2:21" ht="17.25" customHeight="1" x14ac:dyDescent="0.2">
      <c r="B15" s="1199" t="s">
        <v>35</v>
      </c>
      <c r="C15" s="1216">
        <v>1041.25</v>
      </c>
      <c r="D15" s="1216">
        <v>62.83</v>
      </c>
      <c r="E15" s="1216">
        <v>423.83</v>
      </c>
      <c r="F15" s="1216">
        <v>38.17</v>
      </c>
      <c r="G15" s="1216">
        <v>266.33</v>
      </c>
      <c r="H15" s="1216">
        <v>963</v>
      </c>
      <c r="I15" s="1216">
        <v>462</v>
      </c>
      <c r="J15" s="1216">
        <v>1329</v>
      </c>
      <c r="K15" s="1216">
        <v>0</v>
      </c>
      <c r="L15" s="1201">
        <v>4586.41</v>
      </c>
      <c r="M15" s="1217"/>
      <c r="N15" s="1217"/>
      <c r="O15" s="1218"/>
      <c r="P15" s="1217"/>
      <c r="Q15" s="1217"/>
      <c r="R15" s="1217"/>
      <c r="S15" s="1217"/>
      <c r="T15" s="1217"/>
      <c r="U15" s="1217"/>
    </row>
    <row r="16" spans="2:21" ht="17.25" customHeight="1" x14ac:dyDescent="0.2">
      <c r="B16" s="1199" t="s">
        <v>36</v>
      </c>
      <c r="C16" s="1216">
        <v>639.16999999999996</v>
      </c>
      <c r="D16" s="1216">
        <v>88.83</v>
      </c>
      <c r="E16" s="1216">
        <v>850.42</v>
      </c>
      <c r="F16" s="1216">
        <v>41.33</v>
      </c>
      <c r="G16" s="1216">
        <v>715.5</v>
      </c>
      <c r="H16" s="1216">
        <v>1697</v>
      </c>
      <c r="I16" s="1216">
        <v>840.6</v>
      </c>
      <c r="J16" s="1216">
        <v>2587</v>
      </c>
      <c r="K16" s="1216">
        <v>1</v>
      </c>
      <c r="L16" s="1201">
        <v>7460.85</v>
      </c>
      <c r="M16" s="1217"/>
      <c r="N16" s="1217"/>
      <c r="O16" s="1218"/>
      <c r="P16" s="1217"/>
      <c r="Q16" s="1217"/>
      <c r="R16" s="1217"/>
      <c r="S16" s="1217"/>
      <c r="T16" s="1217"/>
      <c r="U16" s="1217"/>
    </row>
    <row r="17" spans="2:21" ht="17.25" customHeight="1" x14ac:dyDescent="0.2">
      <c r="B17" s="1199" t="s">
        <v>2096</v>
      </c>
      <c r="C17" s="1216">
        <v>420.58</v>
      </c>
      <c r="D17" s="1216">
        <v>35.5</v>
      </c>
      <c r="E17" s="1216">
        <v>275.25</v>
      </c>
      <c r="F17" s="1216">
        <v>10</v>
      </c>
      <c r="G17" s="1216">
        <v>217.08</v>
      </c>
      <c r="H17" s="1216">
        <v>701.92</v>
      </c>
      <c r="I17" s="1216">
        <v>259.60000000000002</v>
      </c>
      <c r="J17" s="1216">
        <v>1014</v>
      </c>
      <c r="K17" s="1216">
        <v>1</v>
      </c>
      <c r="L17" s="1201">
        <v>2934.93</v>
      </c>
      <c r="M17" s="1217"/>
      <c r="N17" s="1217"/>
      <c r="O17" s="1218"/>
      <c r="P17" s="1217"/>
      <c r="Q17" s="1217"/>
      <c r="R17" s="1217"/>
      <c r="S17" s="1217"/>
      <c r="T17" s="1217"/>
      <c r="U17" s="1217"/>
    </row>
    <row r="18" spans="2:21" ht="17.25" customHeight="1" x14ac:dyDescent="0.2">
      <c r="B18" s="1199" t="s">
        <v>2097</v>
      </c>
      <c r="C18" s="1216">
        <v>389.58</v>
      </c>
      <c r="D18" s="1216">
        <v>24.08</v>
      </c>
      <c r="E18" s="1216">
        <v>155.66999999999999</v>
      </c>
      <c r="F18" s="1216">
        <v>13.08</v>
      </c>
      <c r="G18" s="1216">
        <v>128.83000000000001</v>
      </c>
      <c r="H18" s="1216">
        <v>425.08</v>
      </c>
      <c r="I18" s="1216">
        <v>153.75</v>
      </c>
      <c r="J18" s="1216">
        <v>588</v>
      </c>
      <c r="K18" s="1216">
        <v>1</v>
      </c>
      <c r="L18" s="1201">
        <v>1879.07</v>
      </c>
      <c r="M18" s="1217"/>
      <c r="N18" s="1217"/>
      <c r="O18" s="1218"/>
      <c r="P18" s="1217"/>
      <c r="Q18" s="1217"/>
      <c r="R18" s="1217"/>
      <c r="S18" s="1217"/>
      <c r="T18" s="1217"/>
      <c r="U18" s="1217"/>
    </row>
    <row r="19" spans="2:21" ht="17.25" customHeight="1" x14ac:dyDescent="0.2">
      <c r="B19" s="1199" t="s">
        <v>2077</v>
      </c>
      <c r="C19" s="1216">
        <v>914.5</v>
      </c>
      <c r="D19" s="1216">
        <v>47.75</v>
      </c>
      <c r="E19" s="1216">
        <v>372.92</v>
      </c>
      <c r="F19" s="1216">
        <v>35.25</v>
      </c>
      <c r="G19" s="1216">
        <v>243.33</v>
      </c>
      <c r="H19" s="1216">
        <v>916.08</v>
      </c>
      <c r="I19" s="1216">
        <v>416.17</v>
      </c>
      <c r="J19" s="1216">
        <v>1274</v>
      </c>
      <c r="K19" s="1216">
        <v>2</v>
      </c>
      <c r="L19" s="1201">
        <v>4222</v>
      </c>
      <c r="M19" s="1217"/>
      <c r="N19" s="1217"/>
      <c r="O19" s="1218"/>
      <c r="P19" s="1217"/>
      <c r="Q19" s="1217"/>
      <c r="R19" s="1217"/>
      <c r="S19" s="1217"/>
      <c r="T19" s="1217"/>
      <c r="U19" s="1217"/>
    </row>
    <row r="20" spans="2:21" ht="17.25" customHeight="1" x14ac:dyDescent="0.2">
      <c r="B20" s="1199" t="s">
        <v>68</v>
      </c>
      <c r="C20" s="1216">
        <v>26.58</v>
      </c>
      <c r="D20" s="1216">
        <v>9.17</v>
      </c>
      <c r="E20" s="1216">
        <v>22.17</v>
      </c>
      <c r="F20" s="1216">
        <v>2</v>
      </c>
      <c r="G20" s="1216">
        <v>25.25</v>
      </c>
      <c r="H20" s="1216">
        <v>62.55</v>
      </c>
      <c r="I20" s="1216">
        <v>30.42</v>
      </c>
      <c r="J20" s="1216">
        <v>123</v>
      </c>
      <c r="K20" s="1216">
        <v>0</v>
      </c>
      <c r="L20" s="1201">
        <v>301.14</v>
      </c>
      <c r="M20" s="1217"/>
      <c r="N20" s="1217"/>
      <c r="O20" s="1218"/>
      <c r="P20" s="1217"/>
      <c r="Q20" s="1217"/>
      <c r="R20" s="1217"/>
      <c r="S20" s="1217"/>
      <c r="T20" s="1217"/>
      <c r="U20" s="1217"/>
    </row>
    <row r="21" spans="2:21" ht="17.25" customHeight="1" x14ac:dyDescent="0.2">
      <c r="B21" s="1199" t="s">
        <v>2079</v>
      </c>
      <c r="C21" s="1216">
        <v>136.33000000000001</v>
      </c>
      <c r="D21" s="1216">
        <v>16.670000000000002</v>
      </c>
      <c r="E21" s="1216">
        <v>100.75</v>
      </c>
      <c r="F21" s="1216">
        <v>1</v>
      </c>
      <c r="G21" s="1216">
        <v>97.33</v>
      </c>
      <c r="H21" s="1216">
        <v>426</v>
      </c>
      <c r="I21" s="1216">
        <v>186.42</v>
      </c>
      <c r="J21" s="1216">
        <v>414</v>
      </c>
      <c r="K21" s="1216">
        <v>2</v>
      </c>
      <c r="L21" s="1201">
        <v>1380.5</v>
      </c>
      <c r="M21" s="1217"/>
      <c r="N21" s="1217"/>
      <c r="O21" s="1218"/>
      <c r="P21" s="1217"/>
      <c r="Q21" s="1217"/>
      <c r="R21" s="1217"/>
      <c r="S21" s="1217"/>
      <c r="T21" s="1217"/>
      <c r="U21" s="1217"/>
    </row>
    <row r="22" spans="2:21" ht="17.25" customHeight="1" x14ac:dyDescent="0.2">
      <c r="B22" s="1199" t="s">
        <v>42</v>
      </c>
      <c r="C22" s="1216">
        <v>1547</v>
      </c>
      <c r="D22" s="1216">
        <v>305.39999999999998</v>
      </c>
      <c r="E22" s="1216">
        <v>5583.3</v>
      </c>
      <c r="F22" s="1216">
        <v>212.92</v>
      </c>
      <c r="G22" s="1216">
        <v>3115</v>
      </c>
      <c r="H22" s="1216">
        <v>10471</v>
      </c>
      <c r="I22" s="1216">
        <v>3771.6</v>
      </c>
      <c r="J22" s="1216">
        <v>20665</v>
      </c>
      <c r="K22" s="1216">
        <v>25</v>
      </c>
      <c r="L22" s="1201">
        <v>45696.22</v>
      </c>
      <c r="M22" s="1217"/>
      <c r="N22" s="1217"/>
      <c r="O22" s="1218"/>
      <c r="P22" s="1217"/>
      <c r="Q22" s="1217"/>
      <c r="R22" s="1217"/>
      <c r="S22" s="1217"/>
      <c r="T22" s="1217"/>
      <c r="U22" s="1217"/>
    </row>
    <row r="23" spans="2:21" ht="26.25" customHeight="1" x14ac:dyDescent="0.2">
      <c r="B23" s="1184" t="s">
        <v>2098</v>
      </c>
      <c r="C23" s="1185">
        <v>7242.83</v>
      </c>
      <c r="D23" s="1185">
        <v>927.81</v>
      </c>
      <c r="E23" s="1185">
        <v>9426.880000000001</v>
      </c>
      <c r="F23" s="1185">
        <v>517.09999999999991</v>
      </c>
      <c r="G23" s="1185">
        <v>6444.57</v>
      </c>
      <c r="H23" s="1219">
        <v>20790.509999999998</v>
      </c>
      <c r="I23" s="1185">
        <v>8511.48</v>
      </c>
      <c r="J23" s="1185">
        <v>35977</v>
      </c>
      <c r="K23" s="1185">
        <v>35</v>
      </c>
      <c r="L23" s="1185">
        <v>89873.18</v>
      </c>
    </row>
    <row r="24" spans="2:21" ht="17.25" customHeight="1" x14ac:dyDescent="0.2">
      <c r="D24" s="1220"/>
    </row>
    <row r="25" spans="2:21" ht="17.25" customHeight="1" x14ac:dyDescent="0.2">
      <c r="D25" s="1220"/>
      <c r="H25" s="1221"/>
      <c r="J25" s="1222"/>
    </row>
    <row r="26" spans="2:21" ht="17.25" customHeight="1" x14ac:dyDescent="0.2">
      <c r="D26" s="1220"/>
    </row>
    <row r="27" spans="2:21" ht="17.25" customHeight="1" x14ac:dyDescent="0.2">
      <c r="D27" s="1220"/>
    </row>
    <row r="28" spans="2:21" ht="17.25" customHeight="1" x14ac:dyDescent="0.2">
      <c r="D28" s="1220"/>
    </row>
    <row r="29" spans="2:21" ht="17.25" customHeight="1" x14ac:dyDescent="0.2">
      <c r="D29" s="1220"/>
    </row>
    <row r="30" spans="2:21" ht="17.25" customHeight="1" x14ac:dyDescent="0.2">
      <c r="D30" s="1220"/>
    </row>
    <row r="31" spans="2:21" ht="17.25" customHeight="1" x14ac:dyDescent="0.2">
      <c r="D31" s="1220"/>
    </row>
    <row r="32" spans="2:21" ht="17.25" customHeight="1" x14ac:dyDescent="0.2">
      <c r="D32" s="1220"/>
    </row>
    <row r="33" spans="4:4" ht="17.25" customHeight="1" x14ac:dyDescent="0.2">
      <c r="D33" s="1220"/>
    </row>
    <row r="34" spans="4:4" ht="17.25" customHeight="1" x14ac:dyDescent="0.2">
      <c r="D34" s="1220"/>
    </row>
    <row r="35" spans="4:4" ht="17.25" customHeight="1" x14ac:dyDescent="0.2">
      <c r="D35" s="1220"/>
    </row>
    <row r="36" spans="4:4" ht="17.25" customHeight="1" x14ac:dyDescent="0.2">
      <c r="D36" s="1220"/>
    </row>
    <row r="37" spans="4:4" ht="17.25" customHeight="1" x14ac:dyDescent="0.2">
      <c r="D37" s="1220"/>
    </row>
    <row r="38" spans="4:4" ht="17.25" customHeight="1" x14ac:dyDescent="0.2">
      <c r="D38" s="1220"/>
    </row>
  </sheetData>
  <mergeCells count="3">
    <mergeCell ref="B2:L2"/>
    <mergeCell ref="B3:L3"/>
    <mergeCell ref="B4:L4"/>
  </mergeCells>
  <hyperlinks>
    <hyperlink ref="M2" location="'Indice Total '!A76" display="Volver"/>
  </hyperlinks>
  <pageMargins left="0.7" right="0.7" top="0.75" bottom="0.75" header="0.3" footer="0.3"/>
  <pageSetup paperSize="14" scale="61"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7"/>
  <sheetViews>
    <sheetView showGridLines="0" workbookViewId="0"/>
  </sheetViews>
  <sheetFormatPr baseColWidth="10" defaultRowHeight="15" x14ac:dyDescent="0.2"/>
  <cols>
    <col min="1" max="1" width="18.140625" style="1176" customWidth="1"/>
    <col min="2" max="2" width="24.5703125" style="1176" customWidth="1"/>
    <col min="3" max="3" width="14.42578125" style="1176" customWidth="1"/>
    <col min="4" max="4" width="14.85546875" style="1176" customWidth="1"/>
    <col min="5" max="5" width="15.7109375" style="1176" customWidth="1"/>
    <col min="6" max="6" width="16" style="1176" bestFit="1" customWidth="1"/>
    <col min="7" max="7" width="16.140625" style="1176" bestFit="1" customWidth="1"/>
    <col min="8" max="8" width="13.42578125" style="1176" customWidth="1"/>
    <col min="9" max="9" width="13.140625" style="1176" customWidth="1"/>
    <col min="10" max="10" width="12.85546875" style="1176" bestFit="1" customWidth="1"/>
    <col min="11" max="14" width="11.42578125" style="1176"/>
    <col min="15" max="16" width="16" style="1176" bestFit="1" customWidth="1"/>
    <col min="17" max="17" width="17.42578125" style="1176" customWidth="1"/>
    <col min="18" max="18" width="17.7109375" style="1176" customWidth="1"/>
    <col min="19" max="16384" width="11.42578125" style="1176"/>
  </cols>
  <sheetData>
    <row r="1" spans="2:14" ht="45" customHeight="1" x14ac:dyDescent="0.2">
      <c r="F1" s="1"/>
    </row>
    <row r="2" spans="2:14" ht="18" x14ac:dyDescent="0.25">
      <c r="B2" s="1777" t="s">
        <v>2099</v>
      </c>
      <c r="C2" s="1780"/>
      <c r="D2" s="1780"/>
      <c r="E2" s="1780"/>
      <c r="F2" s="1143" t="s">
        <v>2</v>
      </c>
      <c r="G2" s="1223"/>
      <c r="H2" s="1223"/>
      <c r="I2" s="1223"/>
    </row>
    <row r="3" spans="2:14" ht="36" customHeight="1" x14ac:dyDescent="0.2">
      <c r="B3" s="1782" t="s">
        <v>2100</v>
      </c>
      <c r="C3" s="1782"/>
      <c r="D3" s="1782"/>
      <c r="E3" s="1782"/>
      <c r="G3" s="1224"/>
      <c r="H3" s="1224"/>
      <c r="I3" s="1224"/>
    </row>
    <row r="4" spans="2:14" ht="18" customHeight="1" thickBot="1" x14ac:dyDescent="0.3">
      <c r="B4" s="1778">
        <v>2015</v>
      </c>
      <c r="C4" s="1778"/>
      <c r="D4" s="1778"/>
      <c r="E4" s="1778"/>
      <c r="G4" s="1223"/>
      <c r="H4" s="1223"/>
      <c r="I4" s="1223"/>
    </row>
    <row r="5" spans="2:14" ht="14.25" customHeight="1" x14ac:dyDescent="0.2">
      <c r="B5" s="1207"/>
      <c r="C5" s="1207"/>
      <c r="D5" s="1207"/>
      <c r="E5" s="1207"/>
      <c r="G5" s="1224"/>
      <c r="H5" s="1224"/>
      <c r="I5" s="1224"/>
    </row>
    <row r="6" spans="2:14" ht="26.25" customHeight="1" x14ac:dyDescent="0.2">
      <c r="B6" s="1225" t="s">
        <v>2101</v>
      </c>
      <c r="C6" s="1196" t="s">
        <v>23</v>
      </c>
      <c r="D6" s="1196" t="s">
        <v>24</v>
      </c>
      <c r="E6" s="1196" t="s">
        <v>18</v>
      </c>
      <c r="G6" s="1224"/>
      <c r="H6" s="1224"/>
      <c r="I6" s="1224"/>
    </row>
    <row r="7" spans="2:14" ht="18" customHeight="1" x14ac:dyDescent="0.2">
      <c r="B7" s="1180" t="s">
        <v>2047</v>
      </c>
      <c r="C7" s="1181">
        <v>2126365.6666666665</v>
      </c>
      <c r="D7" s="1181">
        <v>1426972</v>
      </c>
      <c r="E7" s="1198">
        <v>3553337.6666666665</v>
      </c>
      <c r="G7" s="1224"/>
      <c r="H7" s="1224"/>
      <c r="I7" s="1226"/>
      <c r="J7" s="1227"/>
      <c r="K7" s="1186"/>
      <c r="L7" s="1228"/>
      <c r="N7" s="1228"/>
    </row>
    <row r="8" spans="2:14" x14ac:dyDescent="0.2">
      <c r="B8" s="1199" t="s">
        <v>2048</v>
      </c>
      <c r="C8" s="1200">
        <v>826684.58333333337</v>
      </c>
      <c r="D8" s="1200">
        <v>722552.66666666663</v>
      </c>
      <c r="E8" s="1201">
        <v>1549237.25</v>
      </c>
      <c r="G8" s="1224"/>
      <c r="H8" s="1224"/>
      <c r="I8" s="1229"/>
      <c r="J8" s="1227"/>
      <c r="K8" s="1228"/>
      <c r="L8" s="1230"/>
      <c r="N8" s="1228"/>
    </row>
    <row r="9" spans="2:14" x14ac:dyDescent="0.2">
      <c r="B9" s="1199" t="s">
        <v>2049</v>
      </c>
      <c r="C9" s="1200">
        <v>447666.75</v>
      </c>
      <c r="D9" s="1200">
        <v>491401</v>
      </c>
      <c r="E9" s="1201">
        <v>939067.75</v>
      </c>
      <c r="G9" s="1224"/>
      <c r="H9" s="1224"/>
      <c r="I9" s="1229"/>
      <c r="J9" s="1224"/>
      <c r="K9" s="1228"/>
      <c r="L9" s="1230"/>
    </row>
    <row r="10" spans="2:14" ht="15.75" x14ac:dyDescent="0.25">
      <c r="B10" s="1199" t="s">
        <v>2102</v>
      </c>
      <c r="C10" s="1200">
        <v>331097</v>
      </c>
      <c r="D10" s="1200">
        <v>239503.33333333331</v>
      </c>
      <c r="E10" s="1201">
        <v>570600.33333333326</v>
      </c>
      <c r="G10" s="1223"/>
      <c r="H10" s="1223"/>
      <c r="I10" s="1231"/>
      <c r="J10" s="1232"/>
    </row>
    <row r="11" spans="2:14" x14ac:dyDescent="0.2">
      <c r="B11" s="1199" t="s">
        <v>2051</v>
      </c>
      <c r="C11" s="1200">
        <v>114219.33333333333</v>
      </c>
      <c r="D11" s="1200">
        <v>59336.666666666672</v>
      </c>
      <c r="E11" s="1201">
        <v>173556</v>
      </c>
      <c r="G11" s="1224"/>
      <c r="H11" s="1224"/>
      <c r="I11" s="1224"/>
      <c r="J11" s="1226"/>
      <c r="K11" s="1233"/>
    </row>
    <row r="12" spans="2:14" ht="26.25" customHeight="1" x14ac:dyDescent="0.2">
      <c r="B12" s="1184" t="s">
        <v>2103</v>
      </c>
      <c r="C12" s="1185">
        <v>3846033.3333333335</v>
      </c>
      <c r="D12" s="1185">
        <v>2939765.6666666665</v>
      </c>
      <c r="E12" s="1185">
        <v>6785798.9999999991</v>
      </c>
      <c r="G12" s="1224"/>
      <c r="H12" s="1224"/>
      <c r="I12" s="1224"/>
      <c r="J12" s="1226"/>
      <c r="K12" s="1233"/>
    </row>
    <row r="13" spans="2:14" ht="20.25" customHeight="1" x14ac:dyDescent="0.25">
      <c r="B13" s="1180" t="s">
        <v>2047</v>
      </c>
      <c r="C13" s="1234">
        <v>1945697</v>
      </c>
      <c r="D13" s="1234">
        <v>1164735.9166666667</v>
      </c>
      <c r="E13" s="1198">
        <v>3110432.916666667</v>
      </c>
      <c r="G13" s="1223"/>
      <c r="H13" s="1223"/>
      <c r="I13" s="1223"/>
    </row>
    <row r="14" spans="2:14" x14ac:dyDescent="0.2">
      <c r="B14" s="1199" t="s">
        <v>2048</v>
      </c>
      <c r="C14" s="1235">
        <v>693510</v>
      </c>
      <c r="D14" s="1235">
        <v>550994</v>
      </c>
      <c r="E14" s="1201">
        <v>1244504</v>
      </c>
      <c r="G14" s="1224"/>
      <c r="H14" s="1224"/>
      <c r="I14" s="1224"/>
    </row>
    <row r="15" spans="2:14" x14ac:dyDescent="0.2">
      <c r="B15" s="1199" t="s">
        <v>2056</v>
      </c>
      <c r="C15" s="1235">
        <v>233427</v>
      </c>
      <c r="D15" s="1235">
        <v>157612.58333333334</v>
      </c>
      <c r="E15" s="1201">
        <v>391039.58333333337</v>
      </c>
      <c r="G15" s="1224"/>
      <c r="H15" s="1224"/>
      <c r="I15" s="1224"/>
    </row>
    <row r="16" spans="2:14" ht="15.75" x14ac:dyDescent="0.25">
      <c r="B16" s="1199" t="s">
        <v>2102</v>
      </c>
      <c r="C16" s="1235">
        <v>275290</v>
      </c>
      <c r="D16" s="1235">
        <v>167415</v>
      </c>
      <c r="E16" s="1201">
        <v>442705</v>
      </c>
      <c r="G16" s="1223"/>
      <c r="H16" s="1223"/>
      <c r="I16" s="1223"/>
      <c r="J16" s="1224"/>
    </row>
    <row r="17" spans="2:10" x14ac:dyDescent="0.2">
      <c r="B17" s="1199" t="s">
        <v>2051</v>
      </c>
      <c r="C17" s="1235">
        <v>100576.5</v>
      </c>
      <c r="D17" s="1235">
        <v>43179.333333333336</v>
      </c>
      <c r="E17" s="1201">
        <v>143755.83333333334</v>
      </c>
      <c r="G17" s="1224"/>
      <c r="H17" s="1224"/>
      <c r="I17" s="1224"/>
      <c r="J17" s="1224"/>
    </row>
    <row r="18" spans="2:10" ht="26.25" customHeight="1" x14ac:dyDescent="0.2">
      <c r="B18" s="1184" t="s">
        <v>985</v>
      </c>
      <c r="C18" s="1185">
        <v>3248500.5</v>
      </c>
      <c r="D18" s="1185">
        <v>2083936.8333333333</v>
      </c>
      <c r="E18" s="1185">
        <v>5332437.333333333</v>
      </c>
      <c r="G18" s="1224"/>
      <c r="H18" s="1224"/>
      <c r="I18" s="1224"/>
      <c r="J18" s="1224"/>
    </row>
    <row r="19" spans="2:10" ht="24" customHeight="1" x14ac:dyDescent="0.2">
      <c r="B19" s="1180" t="s">
        <v>2047</v>
      </c>
      <c r="C19" s="1234">
        <v>180668.66666666666</v>
      </c>
      <c r="D19" s="1234">
        <v>262236.08333333331</v>
      </c>
      <c r="E19" s="1198">
        <v>442904.75</v>
      </c>
      <c r="I19" s="1224"/>
      <c r="J19" s="1224"/>
    </row>
    <row r="20" spans="2:10" ht="18" customHeight="1" x14ac:dyDescent="0.2">
      <c r="B20" s="1199" t="s">
        <v>2048</v>
      </c>
      <c r="C20" s="1235">
        <v>133174.58333333334</v>
      </c>
      <c r="D20" s="1235">
        <v>171558.66666666666</v>
      </c>
      <c r="E20" s="1201">
        <v>304733.25</v>
      </c>
      <c r="I20" s="1224"/>
      <c r="J20" s="1224"/>
    </row>
    <row r="21" spans="2:10" ht="18.75" customHeight="1" x14ac:dyDescent="0.2">
      <c r="B21" s="1199" t="s">
        <v>2049</v>
      </c>
      <c r="C21" s="1235">
        <v>214239.75</v>
      </c>
      <c r="D21" s="1235">
        <v>333788.41666666669</v>
      </c>
      <c r="E21" s="1201">
        <v>548028.16666666674</v>
      </c>
      <c r="I21" s="1224"/>
      <c r="J21" s="1224"/>
    </row>
    <row r="22" spans="2:10" ht="19.5" customHeight="1" x14ac:dyDescent="0.2">
      <c r="B22" s="1199" t="s">
        <v>2102</v>
      </c>
      <c r="C22" s="1200">
        <v>55807</v>
      </c>
      <c r="D22" s="1200">
        <v>72088.333333333328</v>
      </c>
      <c r="E22" s="1201">
        <v>127895.33333333333</v>
      </c>
      <c r="I22" s="1224"/>
      <c r="J22" s="1224"/>
    </row>
    <row r="23" spans="2:10" ht="23.25" customHeight="1" thickBot="1" x14ac:dyDescent="0.25">
      <c r="B23" s="1187" t="s">
        <v>2051</v>
      </c>
      <c r="C23" s="1188">
        <v>13642.833333333334</v>
      </c>
      <c r="D23" s="1188">
        <v>16157.333333333334</v>
      </c>
      <c r="E23" s="1202">
        <v>29800.166666666668</v>
      </c>
      <c r="I23" s="1224"/>
      <c r="J23" s="1224"/>
    </row>
    <row r="24" spans="2:10" ht="26.25" customHeight="1" x14ac:dyDescent="0.2">
      <c r="B24" s="1184" t="s">
        <v>986</v>
      </c>
      <c r="C24" s="1185">
        <v>597532.83333333337</v>
      </c>
      <c r="D24" s="1185">
        <v>855828.83333333349</v>
      </c>
      <c r="E24" s="1185">
        <v>1453361.6666666667</v>
      </c>
    </row>
    <row r="25" spans="2:10" x14ac:dyDescent="0.2">
      <c r="B25" s="1236"/>
    </row>
    <row r="26" spans="2:10" x14ac:dyDescent="0.2">
      <c r="B26" s="1236"/>
    </row>
    <row r="27" spans="2:10" x14ac:dyDescent="0.2">
      <c r="B27" s="1236"/>
    </row>
    <row r="28" spans="2:10" x14ac:dyDescent="0.2">
      <c r="B28" s="1236"/>
    </row>
    <row r="29" spans="2:10" x14ac:dyDescent="0.2">
      <c r="B29" s="1236"/>
    </row>
    <row r="30" spans="2:10" x14ac:dyDescent="0.2">
      <c r="B30" s="1236"/>
    </row>
    <row r="31" spans="2:10" x14ac:dyDescent="0.2">
      <c r="B31" s="1236"/>
    </row>
    <row r="32" spans="2:10" x14ac:dyDescent="0.2">
      <c r="B32" s="1236"/>
    </row>
    <row r="33" spans="2:2" x14ac:dyDescent="0.2">
      <c r="B33" s="1236"/>
    </row>
    <row r="34" spans="2:2" x14ac:dyDescent="0.2">
      <c r="B34" s="1236"/>
    </row>
    <row r="35" spans="2:2" x14ac:dyDescent="0.2">
      <c r="B35" s="1236"/>
    </row>
    <row r="36" spans="2:2" x14ac:dyDescent="0.2">
      <c r="B36" s="1236"/>
    </row>
    <row r="37" spans="2:2" x14ac:dyDescent="0.2">
      <c r="B37" s="1236"/>
    </row>
    <row r="38" spans="2:2" x14ac:dyDescent="0.2">
      <c r="B38" s="1236"/>
    </row>
    <row r="39" spans="2:2" x14ac:dyDescent="0.2">
      <c r="B39" s="1236"/>
    </row>
    <row r="40" spans="2:2" x14ac:dyDescent="0.2">
      <c r="B40" s="1236"/>
    </row>
    <row r="41" spans="2:2" x14ac:dyDescent="0.2">
      <c r="B41" s="1236"/>
    </row>
    <row r="42" spans="2:2" x14ac:dyDescent="0.2">
      <c r="B42" s="1236"/>
    </row>
    <row r="43" spans="2:2" x14ac:dyDescent="0.2">
      <c r="B43" s="1236"/>
    </row>
    <row r="44" spans="2:2" x14ac:dyDescent="0.2">
      <c r="B44" s="1236"/>
    </row>
    <row r="45" spans="2:2" x14ac:dyDescent="0.2">
      <c r="B45" s="1236"/>
    </row>
    <row r="46" spans="2:2" x14ac:dyDescent="0.2">
      <c r="B46" s="1236"/>
    </row>
    <row r="47" spans="2:2" x14ac:dyDescent="0.2">
      <c r="B47" s="1236"/>
    </row>
  </sheetData>
  <mergeCells count="3">
    <mergeCell ref="B2:E2"/>
    <mergeCell ref="B3:E3"/>
    <mergeCell ref="B4:E4"/>
  </mergeCells>
  <hyperlinks>
    <hyperlink ref="F2" location="'Indice Total '!A76" display="Volver"/>
  </hyperlinks>
  <printOptions horizontalCentered="1" verticalCentered="1"/>
  <pageMargins left="0.70866141732283472" right="0.70866141732283472" top="0.74803149606299213" bottom="0.74803149606299213" header="0.31496062992125984" footer="0.31496062992125984"/>
  <pageSetup paperSize="14"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0"/>
  <sheetViews>
    <sheetView showGridLines="0" workbookViewId="0"/>
  </sheetViews>
  <sheetFormatPr baseColWidth="10" defaultColWidth="9.140625" defaultRowHeight="15" x14ac:dyDescent="0.2"/>
  <cols>
    <col min="1" max="1" width="18.85546875" style="1176" customWidth="1"/>
    <col min="2" max="2" width="44.5703125" style="1176" customWidth="1"/>
    <col min="3" max="3" width="14.28515625" style="1176" customWidth="1"/>
    <col min="4" max="4" width="12.85546875" style="1176" customWidth="1"/>
    <col min="5" max="5" width="13.28515625" style="1176" customWidth="1"/>
    <col min="6" max="6" width="15.140625" style="1176" customWidth="1"/>
    <col min="7" max="7" width="16" style="1176" customWidth="1"/>
    <col min="8" max="8" width="13.5703125" style="1176" customWidth="1"/>
    <col min="9" max="9" width="12.7109375" style="1176" customWidth="1"/>
    <col min="10" max="10" width="13" style="1176" customWidth="1"/>
    <col min="11" max="11" width="12.7109375" style="1176" customWidth="1"/>
    <col min="12" max="15" width="9.7109375" style="1176" bestFit="1" customWidth="1"/>
    <col min="16" max="16" width="16" style="1176" bestFit="1" customWidth="1"/>
    <col min="17" max="17" width="33.7109375" style="1176" customWidth="1"/>
    <col min="18" max="18" width="9.140625" style="1176"/>
    <col min="19" max="19" width="23.140625" style="1176" customWidth="1"/>
    <col min="20" max="20" width="10.85546875" style="1176" customWidth="1"/>
    <col min="21" max="21" width="12.5703125" style="1176" customWidth="1"/>
    <col min="22" max="16384" width="9.140625" style="1176"/>
  </cols>
  <sheetData>
    <row r="1" spans="2:12" ht="45" customHeight="1" x14ac:dyDescent="0.2">
      <c r="I1" s="1"/>
    </row>
    <row r="2" spans="2:12" ht="18" x14ac:dyDescent="0.2">
      <c r="B2" s="1780" t="s">
        <v>2104</v>
      </c>
      <c r="C2" s="1780"/>
      <c r="D2" s="1780"/>
      <c r="E2" s="1780"/>
      <c r="F2" s="1780"/>
      <c r="G2" s="1780"/>
      <c r="H2" s="1780"/>
      <c r="I2" s="1143" t="s">
        <v>2</v>
      </c>
    </row>
    <row r="3" spans="2:12" ht="21.75" customHeight="1" x14ac:dyDescent="0.2">
      <c r="B3" s="1778" t="s">
        <v>2105</v>
      </c>
      <c r="C3" s="1781"/>
      <c r="D3" s="1781"/>
      <c r="E3" s="1781"/>
      <c r="F3" s="1781"/>
      <c r="G3" s="1781"/>
      <c r="H3" s="1781"/>
    </row>
    <row r="4" spans="2:12" ht="20.25" customHeight="1" thickBot="1" x14ac:dyDescent="0.25">
      <c r="B4" s="1783">
        <v>2015</v>
      </c>
      <c r="C4" s="1783"/>
      <c r="D4" s="1783"/>
      <c r="E4" s="1783"/>
      <c r="F4" s="1783"/>
      <c r="G4" s="1783"/>
      <c r="H4" s="1783"/>
    </row>
    <row r="5" spans="2:12" x14ac:dyDescent="0.2">
      <c r="C5" s="1192"/>
      <c r="D5" s="1192"/>
      <c r="E5" s="1192"/>
      <c r="F5" s="1192"/>
      <c r="G5" s="1192"/>
      <c r="H5" s="1192"/>
      <c r="I5" s="1193"/>
    </row>
    <row r="6" spans="2:12" ht="44.25" customHeight="1" x14ac:dyDescent="0.25">
      <c r="B6" s="1178" t="s">
        <v>2106</v>
      </c>
      <c r="C6" s="1196" t="s">
        <v>987</v>
      </c>
      <c r="D6" s="1196" t="s">
        <v>988</v>
      </c>
      <c r="E6" s="1196" t="s">
        <v>2107</v>
      </c>
      <c r="F6" s="1196" t="s">
        <v>2108</v>
      </c>
      <c r="G6" s="1196" t="s">
        <v>983</v>
      </c>
      <c r="H6" s="1196" t="s">
        <v>2109</v>
      </c>
    </row>
    <row r="7" spans="2:12" ht="16.5" customHeight="1" x14ac:dyDescent="0.2">
      <c r="B7" s="1180" t="s">
        <v>2064</v>
      </c>
      <c r="C7" s="1181">
        <v>195172.08333333334</v>
      </c>
      <c r="D7" s="1234">
        <v>81105.75</v>
      </c>
      <c r="E7" s="1181">
        <v>17462.166666666668</v>
      </c>
      <c r="F7" s="1181">
        <v>47039.166666666664</v>
      </c>
      <c r="G7" s="1181">
        <v>3811.0833333333335</v>
      </c>
      <c r="H7" s="1198">
        <v>344590.25000000006</v>
      </c>
      <c r="J7" s="1224"/>
      <c r="K7" s="1237"/>
      <c r="L7" s="1237"/>
    </row>
    <row r="8" spans="2:12" ht="20.100000000000001" customHeight="1" x14ac:dyDescent="0.2">
      <c r="B8" s="1199" t="s">
        <v>2065</v>
      </c>
      <c r="C8" s="1200">
        <v>62874.25</v>
      </c>
      <c r="D8" s="1235">
        <v>12009.666666666666</v>
      </c>
      <c r="E8" s="1200">
        <v>11863.166666666666</v>
      </c>
      <c r="F8" s="1200">
        <v>2658.8333333333335</v>
      </c>
      <c r="G8" s="1200">
        <v>246.16666666666666</v>
      </c>
      <c r="H8" s="1201">
        <v>89652.083333333343</v>
      </c>
      <c r="J8" s="1224"/>
      <c r="K8" s="1237"/>
      <c r="L8" s="1237"/>
    </row>
    <row r="9" spans="2:12" ht="20.100000000000001" customHeight="1" x14ac:dyDescent="0.2">
      <c r="B9" s="1199" t="s">
        <v>2066</v>
      </c>
      <c r="C9" s="1200">
        <v>229511.75</v>
      </c>
      <c r="D9" s="1235">
        <v>129163</v>
      </c>
      <c r="E9" s="1200">
        <v>57963</v>
      </c>
      <c r="F9" s="1200">
        <v>83988.083333333328</v>
      </c>
      <c r="G9" s="1200">
        <v>14311.333333333334</v>
      </c>
      <c r="H9" s="1201">
        <v>514937.16666666663</v>
      </c>
      <c r="J9" s="1224"/>
      <c r="K9" s="1237"/>
      <c r="L9" s="1237"/>
    </row>
    <row r="10" spans="2:12" ht="20.100000000000001" customHeight="1" x14ac:dyDescent="0.2">
      <c r="B10" s="1199" t="s">
        <v>2110</v>
      </c>
      <c r="C10" s="1200">
        <v>16083.416666666666</v>
      </c>
      <c r="D10" s="1235">
        <v>5629.833333333333</v>
      </c>
      <c r="E10" s="1200">
        <v>442.08333333333331</v>
      </c>
      <c r="F10" s="1200">
        <v>2024.6666666666667</v>
      </c>
      <c r="G10" s="1200">
        <v>195.25</v>
      </c>
      <c r="H10" s="1201">
        <v>24375.25</v>
      </c>
      <c r="J10" s="1224"/>
      <c r="K10" s="1237"/>
      <c r="L10" s="1237"/>
    </row>
    <row r="11" spans="2:12" ht="20.100000000000001" customHeight="1" x14ac:dyDescent="0.2">
      <c r="B11" s="1199" t="s">
        <v>19</v>
      </c>
      <c r="C11" s="1200">
        <v>396787.5</v>
      </c>
      <c r="D11" s="1235">
        <v>63730</v>
      </c>
      <c r="E11" s="1200">
        <v>10218</v>
      </c>
      <c r="F11" s="1200">
        <v>36448.666666666664</v>
      </c>
      <c r="G11" s="1200">
        <v>17367.083333333332</v>
      </c>
      <c r="H11" s="1201">
        <v>524551.25</v>
      </c>
      <c r="J11" s="1224"/>
      <c r="K11" s="1237"/>
      <c r="L11" s="1237"/>
    </row>
    <row r="12" spans="2:12" ht="20.100000000000001" customHeight="1" x14ac:dyDescent="0.2">
      <c r="B12" s="1199" t="s">
        <v>806</v>
      </c>
      <c r="C12" s="1200">
        <v>464880.58333333331</v>
      </c>
      <c r="D12" s="1235">
        <v>304656</v>
      </c>
      <c r="E12" s="1200">
        <v>79324.333333333328</v>
      </c>
      <c r="F12" s="1200">
        <v>89906.5</v>
      </c>
      <c r="G12" s="1200">
        <v>37786.166666666664</v>
      </c>
      <c r="H12" s="1201">
        <v>976553.58333333326</v>
      </c>
      <c r="J12" s="1224"/>
      <c r="K12" s="1237"/>
      <c r="L12" s="1237"/>
    </row>
    <row r="13" spans="2:12" ht="20.100000000000001" customHeight="1" x14ac:dyDescent="0.2">
      <c r="B13" s="1199" t="s">
        <v>2068</v>
      </c>
      <c r="C13" s="1200">
        <v>173214.41666666666</v>
      </c>
      <c r="D13" s="1235">
        <v>90198.666666666672</v>
      </c>
      <c r="E13" s="1200">
        <v>27336.166666666668</v>
      </c>
      <c r="F13" s="1200">
        <v>36244.25</v>
      </c>
      <c r="G13" s="1200">
        <v>7587.833333333333</v>
      </c>
      <c r="H13" s="1201">
        <v>334581.33333333331</v>
      </c>
      <c r="J13" s="1224"/>
      <c r="K13" s="1237"/>
      <c r="L13" s="1237"/>
    </row>
    <row r="14" spans="2:12" ht="20.100000000000001" customHeight="1" x14ac:dyDescent="0.2">
      <c r="B14" s="1199" t="s">
        <v>808</v>
      </c>
      <c r="C14" s="1200">
        <v>1566516.5</v>
      </c>
      <c r="D14" s="1235">
        <v>557967</v>
      </c>
      <c r="E14" s="1200">
        <v>186410.91666666669</v>
      </c>
      <c r="F14" s="1200">
        <v>144367.33333333334</v>
      </c>
      <c r="G14" s="1200">
        <v>62437</v>
      </c>
      <c r="H14" s="1201">
        <v>2517698.75</v>
      </c>
      <c r="I14" s="1186"/>
      <c r="J14" s="1224"/>
      <c r="K14" s="1237"/>
      <c r="L14" s="1237"/>
    </row>
    <row r="15" spans="2:12" ht="20.100000000000001" customHeight="1" thickBot="1" x14ac:dyDescent="0.25">
      <c r="B15" s="1187" t="s">
        <v>2069</v>
      </c>
      <c r="C15" s="1188">
        <v>5392.1666666666661</v>
      </c>
      <c r="D15" s="1238">
        <v>44</v>
      </c>
      <c r="E15" s="1188">
        <v>19.833333333333332</v>
      </c>
      <c r="F15" s="1188">
        <v>27.833333333333332</v>
      </c>
      <c r="G15" s="1188">
        <v>13.916666666666666</v>
      </c>
      <c r="H15" s="1202">
        <v>5497.7499999999991</v>
      </c>
      <c r="I15" s="1186"/>
      <c r="J15" s="1224"/>
      <c r="K15" s="1237"/>
      <c r="L15" s="1237"/>
    </row>
    <row r="16" spans="2:12" ht="26.25" customHeight="1" x14ac:dyDescent="0.2">
      <c r="B16" s="1184" t="s">
        <v>2070</v>
      </c>
      <c r="C16" s="1185">
        <v>3110432.6666666665</v>
      </c>
      <c r="D16" s="1185">
        <v>1244503.9166666665</v>
      </c>
      <c r="E16" s="1185">
        <v>391039.66666666669</v>
      </c>
      <c r="F16" s="1185">
        <v>442705.33333333331</v>
      </c>
      <c r="G16" s="1185">
        <v>143755.83333333334</v>
      </c>
      <c r="H16" s="1185">
        <v>5332437.416666666</v>
      </c>
      <c r="I16" s="1186"/>
      <c r="J16" s="1224"/>
      <c r="K16" s="1237"/>
      <c r="L16" s="1237"/>
    </row>
    <row r="17" spans="2:12" x14ac:dyDescent="0.2">
      <c r="B17" s="1236"/>
      <c r="C17" s="1209"/>
      <c r="D17" s="1209"/>
      <c r="E17" s="1209"/>
      <c r="F17" s="1209"/>
      <c r="G17" s="1209"/>
      <c r="H17" s="1209"/>
      <c r="J17" s="1224"/>
      <c r="K17" s="1237"/>
      <c r="L17" s="1237"/>
    </row>
    <row r="18" spans="2:12" x14ac:dyDescent="0.2">
      <c r="C18" s="1239"/>
      <c r="D18" s="1239"/>
      <c r="E18" s="1239"/>
      <c r="F18" s="1239"/>
      <c r="G18" s="1239"/>
      <c r="H18" s="1239"/>
    </row>
    <row r="19" spans="2:12" x14ac:dyDescent="0.2">
      <c r="C19" s="1239"/>
      <c r="D19" s="1239"/>
      <c r="E19" s="1239"/>
      <c r="F19" s="1239"/>
      <c r="G19" s="1239"/>
      <c r="H19" s="1239"/>
    </row>
    <row r="20" spans="2:12" x14ac:dyDescent="0.2">
      <c r="C20" s="1239"/>
      <c r="D20" s="1239"/>
      <c r="E20" s="1239"/>
      <c r="F20" s="1239"/>
      <c r="G20" s="1239"/>
      <c r="H20" s="1239"/>
    </row>
  </sheetData>
  <mergeCells count="3">
    <mergeCell ref="B2:H2"/>
    <mergeCell ref="B3:H3"/>
    <mergeCell ref="B4:H4"/>
  </mergeCells>
  <hyperlinks>
    <hyperlink ref="I2" location="'Indice Total '!A76" display="Volver"/>
  </hyperlinks>
  <pageMargins left="0.7" right="0.7" top="0.75" bottom="0.75" header="0.3" footer="0.3"/>
  <pageSetup paperSize="14" scale="48"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8"/>
  <sheetViews>
    <sheetView showGridLines="0" workbookViewId="0"/>
  </sheetViews>
  <sheetFormatPr baseColWidth="10" defaultColWidth="9.140625" defaultRowHeight="15" x14ac:dyDescent="0.2"/>
  <cols>
    <col min="1" max="1" width="19.85546875" style="1176" customWidth="1"/>
    <col min="2" max="2" width="34" style="1176" customWidth="1"/>
    <col min="3" max="3" width="14.7109375" style="1176" customWidth="1"/>
    <col min="4" max="4" width="13.5703125" style="1176" customWidth="1"/>
    <col min="5" max="5" width="17.7109375" style="1176" customWidth="1"/>
    <col min="6" max="6" width="15.42578125" style="1176" customWidth="1"/>
    <col min="7" max="7" width="16.7109375" style="1176" customWidth="1"/>
    <col min="8" max="8" width="13.28515625" style="1176" customWidth="1"/>
    <col min="9" max="9" width="12.7109375" style="1176" customWidth="1"/>
    <col min="10" max="10" width="12" style="1176" customWidth="1"/>
    <col min="11" max="11" width="12.7109375" style="1176" customWidth="1"/>
    <col min="12" max="12" width="11.85546875" style="1176" customWidth="1"/>
    <col min="13" max="14" width="11" style="1176" customWidth="1"/>
    <col min="15" max="15" width="12.5703125" style="1176" customWidth="1"/>
    <col min="16" max="16" width="16" style="1176" bestFit="1" customWidth="1"/>
    <col min="17" max="17" width="12.85546875" style="1176" bestFit="1" customWidth="1"/>
    <col min="18" max="18" width="19.28515625" style="1176" customWidth="1"/>
    <col min="19" max="19" width="25" style="1176" customWidth="1"/>
    <col min="20" max="16384" width="9.140625" style="1176"/>
  </cols>
  <sheetData>
    <row r="1" spans="2:11" ht="46.5" customHeight="1" x14ac:dyDescent="0.2">
      <c r="I1" s="1"/>
    </row>
    <row r="2" spans="2:11" ht="18" x14ac:dyDescent="0.2">
      <c r="B2" s="1780" t="s">
        <v>2111</v>
      </c>
      <c r="C2" s="1780"/>
      <c r="D2" s="1780"/>
      <c r="E2" s="1780"/>
      <c r="F2" s="1780"/>
      <c r="G2" s="1780"/>
      <c r="H2" s="1780"/>
      <c r="I2" s="1143" t="s">
        <v>2</v>
      </c>
    </row>
    <row r="3" spans="2:11" ht="39" customHeight="1" x14ac:dyDescent="0.2">
      <c r="B3" s="1782" t="s">
        <v>2112</v>
      </c>
      <c r="C3" s="1784"/>
      <c r="D3" s="1784"/>
      <c r="E3" s="1784"/>
      <c r="F3" s="1784"/>
      <c r="G3" s="1784"/>
      <c r="H3" s="1784"/>
    </row>
    <row r="4" spans="2:11" ht="21.75" customHeight="1" thickBot="1" x14ac:dyDescent="0.25">
      <c r="B4" s="1783">
        <v>2015</v>
      </c>
      <c r="C4" s="1783"/>
      <c r="D4" s="1783"/>
      <c r="E4" s="1783"/>
      <c r="F4" s="1783"/>
      <c r="G4" s="1783"/>
      <c r="H4" s="1783"/>
    </row>
    <row r="5" spans="2:11" x14ac:dyDescent="0.2">
      <c r="C5" s="1192"/>
      <c r="D5" s="1192"/>
      <c r="E5" s="1192"/>
      <c r="F5" s="1192"/>
      <c r="G5" s="1192"/>
      <c r="H5" s="1192"/>
      <c r="I5" s="1193"/>
    </row>
    <row r="6" spans="2:11" ht="32.25" customHeight="1" x14ac:dyDescent="0.25">
      <c r="B6" s="1213" t="s">
        <v>2113</v>
      </c>
      <c r="C6" s="1196" t="s">
        <v>987</v>
      </c>
      <c r="D6" s="1196" t="s">
        <v>988</v>
      </c>
      <c r="E6" s="1196" t="s">
        <v>2107</v>
      </c>
      <c r="F6" s="1196" t="s">
        <v>2108</v>
      </c>
      <c r="G6" s="1196" t="s">
        <v>983</v>
      </c>
      <c r="H6" s="1196" t="s">
        <v>2109</v>
      </c>
      <c r="I6" s="1186"/>
      <c r="J6" s="1186"/>
    </row>
    <row r="7" spans="2:11" ht="19.5" customHeight="1" x14ac:dyDescent="0.2">
      <c r="B7" s="1180" t="s">
        <v>2114</v>
      </c>
      <c r="C7" s="1181">
        <v>137334.83333333334</v>
      </c>
      <c r="D7" s="1234">
        <v>54478</v>
      </c>
      <c r="E7" s="1181">
        <v>13047.25</v>
      </c>
      <c r="F7" s="1181">
        <v>32870.25</v>
      </c>
      <c r="G7" s="1181">
        <v>3110.3333333333335</v>
      </c>
      <c r="H7" s="1198">
        <v>240840.66666666669</v>
      </c>
      <c r="I7" s="1205"/>
      <c r="J7" s="1224"/>
      <c r="K7" s="1240"/>
    </row>
    <row r="8" spans="2:11" ht="18" customHeight="1" x14ac:dyDescent="0.2">
      <c r="B8" s="1199" t="s">
        <v>2065</v>
      </c>
      <c r="C8" s="1200">
        <v>57540.75</v>
      </c>
      <c r="D8" s="1235">
        <v>10021.5</v>
      </c>
      <c r="E8" s="1200">
        <v>10263.75</v>
      </c>
      <c r="F8" s="1200">
        <v>2392.8333333333335</v>
      </c>
      <c r="G8" s="1200">
        <v>221.75</v>
      </c>
      <c r="H8" s="1201">
        <v>80440.583333333328</v>
      </c>
      <c r="I8" s="1205"/>
      <c r="J8" s="1224"/>
      <c r="K8" s="1240"/>
    </row>
    <row r="9" spans="2:11" ht="18" customHeight="1" x14ac:dyDescent="0.2">
      <c r="B9" s="1199" t="s">
        <v>2066</v>
      </c>
      <c r="C9" s="1200">
        <v>169173.66666666666</v>
      </c>
      <c r="D9" s="1235">
        <v>92680</v>
      </c>
      <c r="E9" s="1200">
        <v>46674.25</v>
      </c>
      <c r="F9" s="1200">
        <v>57949.583333333336</v>
      </c>
      <c r="G9" s="1200">
        <v>10645.416666666666</v>
      </c>
      <c r="H9" s="1201">
        <v>377122.91666666663</v>
      </c>
      <c r="I9" s="1205"/>
      <c r="J9" s="1224"/>
      <c r="K9" s="1240"/>
    </row>
    <row r="10" spans="2:11" ht="18" customHeight="1" x14ac:dyDescent="0.2">
      <c r="B10" s="1199" t="s">
        <v>2110</v>
      </c>
      <c r="C10" s="1200">
        <v>12815.75</v>
      </c>
      <c r="D10" s="1235">
        <v>4508.5</v>
      </c>
      <c r="E10" s="1200">
        <v>347.66666666666669</v>
      </c>
      <c r="F10" s="1200">
        <v>1559.5</v>
      </c>
      <c r="G10" s="1200">
        <v>171.41666666666666</v>
      </c>
      <c r="H10" s="1201">
        <v>19402.833333333336</v>
      </c>
      <c r="I10" s="1205"/>
      <c r="J10" s="1224"/>
      <c r="K10" s="1240"/>
    </row>
    <row r="11" spans="2:11" ht="18" customHeight="1" x14ac:dyDescent="0.2">
      <c r="B11" s="1199" t="s">
        <v>19</v>
      </c>
      <c r="C11" s="1200">
        <v>363404.33333333331</v>
      </c>
      <c r="D11" s="1235">
        <v>51040</v>
      </c>
      <c r="E11" s="1200">
        <v>9048.6666666666661</v>
      </c>
      <c r="F11" s="1200">
        <v>31588.166666666668</v>
      </c>
      <c r="G11" s="1200">
        <v>16113.25</v>
      </c>
      <c r="H11" s="1201">
        <v>471194.41666666669</v>
      </c>
      <c r="I11" s="1205"/>
      <c r="J11" s="1224"/>
      <c r="K11" s="1240"/>
    </row>
    <row r="12" spans="2:11" ht="18" customHeight="1" x14ac:dyDescent="0.2">
      <c r="B12" s="1199" t="s">
        <v>806</v>
      </c>
      <c r="C12" s="1200">
        <v>284296.25</v>
      </c>
      <c r="D12" s="1235">
        <v>143823</v>
      </c>
      <c r="E12" s="1200">
        <v>47384.833333333336</v>
      </c>
      <c r="F12" s="1200">
        <v>49897.25</v>
      </c>
      <c r="G12" s="1200">
        <v>24922.583333333332</v>
      </c>
      <c r="H12" s="1201">
        <v>550323.91666666663</v>
      </c>
      <c r="I12" s="1205"/>
      <c r="J12" s="1224"/>
      <c r="K12" s="1240"/>
    </row>
    <row r="13" spans="2:11" ht="18" customHeight="1" x14ac:dyDescent="0.2">
      <c r="B13" s="1199" t="s">
        <v>2068</v>
      </c>
      <c r="C13" s="1200">
        <v>134487.33333333334</v>
      </c>
      <c r="D13" s="1235">
        <v>73384.833333333328</v>
      </c>
      <c r="E13" s="1200">
        <v>22408.5</v>
      </c>
      <c r="F13" s="1200">
        <v>30255.083333333332</v>
      </c>
      <c r="G13" s="1200">
        <v>6517.416666666667</v>
      </c>
      <c r="H13" s="1201">
        <v>267053.16666666669</v>
      </c>
      <c r="I13" s="1205"/>
      <c r="J13" s="1224"/>
      <c r="K13" s="1241"/>
    </row>
    <row r="14" spans="2:11" ht="18" customHeight="1" x14ac:dyDescent="0.2">
      <c r="B14" s="1199" t="s">
        <v>808</v>
      </c>
      <c r="C14" s="1200">
        <v>784012</v>
      </c>
      <c r="D14" s="1235">
        <v>263538</v>
      </c>
      <c r="E14" s="1200">
        <v>84240.333333333328</v>
      </c>
      <c r="F14" s="1200">
        <v>68763.166666666672</v>
      </c>
      <c r="G14" s="1200">
        <v>38865.083333333336</v>
      </c>
      <c r="H14" s="1201">
        <v>1239418.5833333333</v>
      </c>
      <c r="I14" s="1205"/>
      <c r="J14" s="1224"/>
      <c r="K14" s="1240"/>
    </row>
    <row r="15" spans="2:11" ht="18" customHeight="1" x14ac:dyDescent="0.2">
      <c r="B15" s="1199" t="s">
        <v>2069</v>
      </c>
      <c r="C15" s="1200">
        <v>2631.833333333333</v>
      </c>
      <c r="D15" s="1235">
        <v>36</v>
      </c>
      <c r="E15" s="1200">
        <v>11.833333333333334</v>
      </c>
      <c r="F15" s="1200">
        <v>14.5</v>
      </c>
      <c r="G15" s="1200">
        <v>9.25</v>
      </c>
      <c r="H15" s="1201">
        <v>2703.4166666666665</v>
      </c>
      <c r="I15" s="1205"/>
      <c r="J15" s="1224"/>
      <c r="K15" s="1240"/>
    </row>
    <row r="16" spans="2:11" ht="26.25" customHeight="1" x14ac:dyDescent="0.2">
      <c r="B16" s="1184" t="s">
        <v>2070</v>
      </c>
      <c r="C16" s="1185">
        <v>1945696.7499999998</v>
      </c>
      <c r="D16" s="1185">
        <v>693509.83333333326</v>
      </c>
      <c r="E16" s="1185">
        <v>233427.08333333334</v>
      </c>
      <c r="F16" s="1185">
        <v>275290.33333333337</v>
      </c>
      <c r="G16" s="1185">
        <v>100576.5</v>
      </c>
      <c r="H16" s="1185">
        <v>3248500.5</v>
      </c>
      <c r="I16" s="1205"/>
      <c r="J16" s="1224"/>
      <c r="K16" s="1240"/>
    </row>
    <row r="17" spans="2:11" ht="15" customHeight="1" x14ac:dyDescent="0.25">
      <c r="B17" s="1189"/>
      <c r="C17" s="1190"/>
      <c r="D17" s="1190"/>
      <c r="E17" s="1190"/>
      <c r="F17" s="1190"/>
      <c r="G17" s="1190"/>
      <c r="H17" s="1190"/>
      <c r="I17" s="1242"/>
      <c r="J17" s="1224"/>
      <c r="K17" s="1240"/>
    </row>
    <row r="18" spans="2:11" ht="15" customHeight="1" x14ac:dyDescent="0.25">
      <c r="B18" s="1236"/>
      <c r="D18" s="1205"/>
      <c r="E18" s="1205"/>
      <c r="F18" s="1205"/>
      <c r="G18" s="1205"/>
      <c r="H18" s="1205"/>
      <c r="I18" s="1243"/>
      <c r="K18" s="1205"/>
    </row>
    <row r="19" spans="2:11" ht="18" x14ac:dyDescent="0.2">
      <c r="B19" s="1780" t="s">
        <v>2115</v>
      </c>
      <c r="C19" s="1780"/>
      <c r="D19" s="1780"/>
      <c r="E19" s="1780"/>
      <c r="F19" s="1780"/>
      <c r="G19" s="1780"/>
      <c r="H19" s="1780"/>
      <c r="I19" s="1143" t="s">
        <v>2</v>
      </c>
    </row>
    <row r="20" spans="2:11" ht="33" customHeight="1" x14ac:dyDescent="0.2">
      <c r="B20" s="1782" t="s">
        <v>2116</v>
      </c>
      <c r="C20" s="1784"/>
      <c r="D20" s="1784"/>
      <c r="E20" s="1784"/>
      <c r="F20" s="1784"/>
      <c r="G20" s="1784"/>
      <c r="H20" s="1784"/>
      <c r="I20" s="1"/>
    </row>
    <row r="21" spans="2:11" ht="21.75" customHeight="1" thickBot="1" x14ac:dyDescent="0.25">
      <c r="B21" s="1783">
        <v>2015</v>
      </c>
      <c r="C21" s="1783"/>
      <c r="D21" s="1783"/>
      <c r="E21" s="1783"/>
      <c r="F21" s="1783"/>
      <c r="G21" s="1783"/>
      <c r="H21" s="1783"/>
    </row>
    <row r="22" spans="2:11" x14ac:dyDescent="0.2">
      <c r="B22" s="1191"/>
      <c r="C22" s="1192"/>
      <c r="D22" s="1192"/>
      <c r="E22" s="1192"/>
      <c r="F22" s="1192"/>
      <c r="G22" s="1192"/>
      <c r="H22" s="1192"/>
    </row>
    <row r="23" spans="2:11" ht="36" customHeight="1" x14ac:dyDescent="0.25">
      <c r="B23" s="1213" t="s">
        <v>2113</v>
      </c>
      <c r="C23" s="1196" t="s">
        <v>987</v>
      </c>
      <c r="D23" s="1196" t="s">
        <v>988</v>
      </c>
      <c r="E23" s="1196" t="s">
        <v>2107</v>
      </c>
      <c r="F23" s="1196" t="s">
        <v>2108</v>
      </c>
      <c r="G23" s="1196" t="s">
        <v>983</v>
      </c>
      <c r="H23" s="1196" t="s">
        <v>2109</v>
      </c>
    </row>
    <row r="24" spans="2:11" ht="15" customHeight="1" x14ac:dyDescent="0.25">
      <c r="B24" s="1244"/>
      <c r="C24" s="1245"/>
      <c r="D24" s="1245"/>
      <c r="E24" s="1245"/>
      <c r="F24" s="1245"/>
      <c r="G24" s="1245"/>
      <c r="H24" s="1245"/>
    </row>
    <row r="25" spans="2:11" ht="25.5" customHeight="1" x14ac:dyDescent="0.2">
      <c r="B25" s="1180" t="s">
        <v>2064</v>
      </c>
      <c r="C25" s="1181">
        <v>57837.25</v>
      </c>
      <c r="D25" s="1234">
        <v>26628</v>
      </c>
      <c r="E25" s="1181">
        <v>4414.916666666667</v>
      </c>
      <c r="F25" s="1181">
        <v>14168.916666666666</v>
      </c>
      <c r="G25" s="1181">
        <v>700.75</v>
      </c>
      <c r="H25" s="1198">
        <v>103749.83333333334</v>
      </c>
    </row>
    <row r="26" spans="2:11" x14ac:dyDescent="0.2">
      <c r="B26" s="1199" t="s">
        <v>2065</v>
      </c>
      <c r="C26" s="1200">
        <v>5333.5</v>
      </c>
      <c r="D26" s="1235">
        <v>1988.1666666666667</v>
      </c>
      <c r="E26" s="1200">
        <v>1599.4166666666667</v>
      </c>
      <c r="F26" s="1200">
        <v>266</v>
      </c>
      <c r="G26" s="1200">
        <v>24.416666666666668</v>
      </c>
      <c r="H26" s="1201">
        <v>9211.5</v>
      </c>
    </row>
    <row r="27" spans="2:11" x14ac:dyDescent="0.2">
      <c r="B27" s="1199" t="s">
        <v>2066</v>
      </c>
      <c r="C27" s="1200">
        <v>60338.083333333336</v>
      </c>
      <c r="D27" s="1235">
        <v>36483</v>
      </c>
      <c r="E27" s="1200">
        <v>11288.75</v>
      </c>
      <c r="F27" s="1200">
        <v>26038.5</v>
      </c>
      <c r="G27" s="1200">
        <v>3665.9166666666665</v>
      </c>
      <c r="H27" s="1201">
        <v>137814.25</v>
      </c>
    </row>
    <row r="28" spans="2:11" x14ac:dyDescent="0.2">
      <c r="B28" s="1199" t="s">
        <v>2110</v>
      </c>
      <c r="C28" s="1200">
        <v>3267.6666666666665</v>
      </c>
      <c r="D28" s="1235">
        <v>1121.3333333333333</v>
      </c>
      <c r="E28" s="1200">
        <v>94.416666666666671</v>
      </c>
      <c r="F28" s="1200">
        <v>465.16666666666669</v>
      </c>
      <c r="G28" s="1200">
        <v>23.833333333333332</v>
      </c>
      <c r="H28" s="1201">
        <v>4972.416666666667</v>
      </c>
    </row>
    <row r="29" spans="2:11" x14ac:dyDescent="0.2">
      <c r="B29" s="1199" t="s">
        <v>19</v>
      </c>
      <c r="C29" s="1200">
        <v>33383.166666666664</v>
      </c>
      <c r="D29" s="1235">
        <v>12690</v>
      </c>
      <c r="E29" s="1200">
        <v>1169.3333333333333</v>
      </c>
      <c r="F29" s="1200">
        <v>4860.5</v>
      </c>
      <c r="G29" s="1200">
        <v>1253.8333333333333</v>
      </c>
      <c r="H29" s="1201">
        <v>53356.833333333336</v>
      </c>
    </row>
    <row r="30" spans="2:11" x14ac:dyDescent="0.2">
      <c r="B30" s="1199" t="s">
        <v>806</v>
      </c>
      <c r="C30" s="1200">
        <v>180584.33333333334</v>
      </c>
      <c r="D30" s="1235">
        <v>160833</v>
      </c>
      <c r="E30" s="1200">
        <v>31939.5</v>
      </c>
      <c r="F30" s="1200">
        <v>40009.25</v>
      </c>
      <c r="G30" s="1200">
        <v>12863.583333333334</v>
      </c>
      <c r="H30" s="1201">
        <v>426229.66666666669</v>
      </c>
    </row>
    <row r="31" spans="2:11" x14ac:dyDescent="0.2">
      <c r="B31" s="1199" t="s">
        <v>2068</v>
      </c>
      <c r="C31" s="1200">
        <v>38727.083333333336</v>
      </c>
      <c r="D31" s="1235">
        <v>16813.833333333332</v>
      </c>
      <c r="E31" s="1200">
        <v>4927.666666666667</v>
      </c>
      <c r="F31" s="1200">
        <v>5989.166666666667</v>
      </c>
      <c r="G31" s="1200">
        <v>1070.4166666666667</v>
      </c>
      <c r="H31" s="1201">
        <v>67528.166666666672</v>
      </c>
    </row>
    <row r="32" spans="2:11" x14ac:dyDescent="0.2">
      <c r="B32" s="1199" t="s">
        <v>808</v>
      </c>
      <c r="C32" s="1200">
        <v>782504.5</v>
      </c>
      <c r="D32" s="1235">
        <v>294429</v>
      </c>
      <c r="E32" s="1200">
        <v>102170.58333333333</v>
      </c>
      <c r="F32" s="1200">
        <v>75604.166666666672</v>
      </c>
      <c r="G32" s="1200">
        <v>23571.916666666668</v>
      </c>
      <c r="H32" s="1201">
        <v>1278280.1666666667</v>
      </c>
    </row>
    <row r="33" spans="2:10" x14ac:dyDescent="0.2">
      <c r="B33" s="1199" t="s">
        <v>2069</v>
      </c>
      <c r="C33" s="1200">
        <v>2760.333333333333</v>
      </c>
      <c r="D33" s="1235">
        <v>8</v>
      </c>
      <c r="E33" s="1200">
        <v>8</v>
      </c>
      <c r="F33" s="1200">
        <v>13.333333333333334</v>
      </c>
      <c r="G33" s="1200">
        <v>4.666666666666667</v>
      </c>
      <c r="H33" s="1201">
        <v>2794.333333333333</v>
      </c>
    </row>
    <row r="34" spans="2:10" ht="25.35" customHeight="1" x14ac:dyDescent="0.2">
      <c r="B34" s="1184" t="s">
        <v>2070</v>
      </c>
      <c r="C34" s="1185">
        <v>1164735.9166666665</v>
      </c>
      <c r="D34" s="1246">
        <v>550994.33333333337</v>
      </c>
      <c r="E34" s="1185">
        <v>157612.58333333331</v>
      </c>
      <c r="F34" s="1185">
        <v>167415.00000000003</v>
      </c>
      <c r="G34" s="1185">
        <v>43179.333333333336</v>
      </c>
      <c r="H34" s="1185">
        <v>2083937.1666666665</v>
      </c>
      <c r="J34" s="1230"/>
    </row>
    <row r="35" spans="2:10" ht="15.75" x14ac:dyDescent="0.25">
      <c r="B35" s="1236"/>
      <c r="D35" s="1230"/>
      <c r="E35" s="1186"/>
      <c r="F35" s="1232"/>
      <c r="G35" s="1205"/>
      <c r="H35" s="1205"/>
      <c r="J35" s="1230"/>
    </row>
    <row r="36" spans="2:10" ht="15.75" x14ac:dyDescent="0.25">
      <c r="B36" s="1247"/>
      <c r="D36" s="1230"/>
      <c r="E36" s="1186"/>
      <c r="F36" s="1232"/>
      <c r="I36" s="1248"/>
    </row>
    <row r="37" spans="2:10" ht="15.75" x14ac:dyDescent="0.25">
      <c r="D37" s="1230"/>
      <c r="F37" s="1232"/>
      <c r="I37" s="1248"/>
    </row>
    <row r="38" spans="2:10" x14ac:dyDescent="0.2">
      <c r="I38" s="1248"/>
    </row>
  </sheetData>
  <mergeCells count="6">
    <mergeCell ref="B21:H21"/>
    <mergeCell ref="B2:H2"/>
    <mergeCell ref="B3:H3"/>
    <mergeCell ref="B4:H4"/>
    <mergeCell ref="B19:H19"/>
    <mergeCell ref="B20:H20"/>
  </mergeCells>
  <hyperlinks>
    <hyperlink ref="I2" location="'Indice Total '!A76" display="Volver"/>
    <hyperlink ref="I19" location="'Indice Total '!A76" display="Volver"/>
  </hyperlinks>
  <pageMargins left="0.70866141732283472" right="0.70866141732283472" top="0.74803149606299213" bottom="0.74803149606299213" header="0.31496062992125984" footer="0.31496062992125984"/>
  <pageSetup paperSize="14" scale="48"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A24"/>
  <sheetViews>
    <sheetView showGridLines="0" workbookViewId="0"/>
  </sheetViews>
  <sheetFormatPr baseColWidth="10" defaultColWidth="9.140625" defaultRowHeight="15" x14ac:dyDescent="0.2"/>
  <cols>
    <col min="1" max="1" width="13.85546875" style="1176" customWidth="1"/>
    <col min="2" max="2" width="34.5703125" style="1176" customWidth="1"/>
    <col min="3" max="3" width="21.85546875" style="1176" customWidth="1"/>
    <col min="4" max="7" width="17.7109375" style="1176" customWidth="1"/>
    <col min="8" max="8" width="16.140625" style="1176" customWidth="1"/>
    <col min="9" max="9" width="12.7109375" style="1176" customWidth="1"/>
    <col min="10" max="10" width="12.5703125" style="1176" customWidth="1"/>
    <col min="11" max="11" width="12.7109375" style="1176" customWidth="1"/>
    <col min="12" max="12" width="15.42578125" style="1176" bestFit="1" customWidth="1"/>
    <col min="13" max="13" width="10.140625" style="1176" bestFit="1" customWidth="1"/>
    <col min="14" max="14" width="11" style="1176" customWidth="1"/>
    <col min="15" max="15" width="9.7109375" style="1176" bestFit="1" customWidth="1"/>
    <col min="16" max="16" width="16" style="1176" bestFit="1" customWidth="1"/>
    <col min="17" max="17" width="15.140625" style="1176" bestFit="1" customWidth="1"/>
    <col min="18" max="18" width="19.85546875" style="1176" customWidth="1"/>
    <col min="19" max="19" width="23.5703125" style="1176" customWidth="1"/>
    <col min="20" max="16384" width="9.140625" style="1176"/>
  </cols>
  <sheetData>
    <row r="1" spans="2:14" ht="50.25" customHeight="1" x14ac:dyDescent="0.2">
      <c r="I1" s="1"/>
    </row>
    <row r="2" spans="2:14" ht="18" x14ac:dyDescent="0.2">
      <c r="B2" s="1780" t="s">
        <v>2117</v>
      </c>
      <c r="C2" s="1780"/>
      <c r="D2" s="1780"/>
      <c r="E2" s="1780"/>
      <c r="F2" s="1780"/>
      <c r="G2" s="1780"/>
      <c r="H2" s="1780"/>
      <c r="I2" s="1143" t="s">
        <v>2</v>
      </c>
    </row>
    <row r="3" spans="2:14" ht="19.5" customHeight="1" x14ac:dyDescent="0.25">
      <c r="B3" s="1785" t="s">
        <v>2118</v>
      </c>
      <c r="C3" s="1786"/>
      <c r="D3" s="1786"/>
      <c r="E3" s="1786"/>
      <c r="F3" s="1786"/>
      <c r="G3" s="1786"/>
      <c r="H3" s="1786"/>
    </row>
    <row r="4" spans="2:14" ht="20.25" customHeight="1" thickBot="1" x14ac:dyDescent="0.25">
      <c r="B4" s="1783">
        <v>2015</v>
      </c>
      <c r="C4" s="1783"/>
      <c r="D4" s="1783"/>
      <c r="E4" s="1783"/>
      <c r="F4" s="1783"/>
      <c r="G4" s="1783"/>
      <c r="H4" s="1783"/>
    </row>
    <row r="5" spans="2:14" x14ac:dyDescent="0.2">
      <c r="B5" s="1194"/>
      <c r="C5" s="1249"/>
      <c r="D5" s="1249"/>
      <c r="E5" s="1250"/>
      <c r="F5" s="1249"/>
      <c r="G5" s="1249"/>
      <c r="H5" s="1249"/>
    </row>
    <row r="6" spans="2:14" ht="30" x14ac:dyDescent="0.25">
      <c r="B6" s="1213" t="s">
        <v>2087</v>
      </c>
      <c r="C6" s="1196" t="s">
        <v>987</v>
      </c>
      <c r="D6" s="1196" t="s">
        <v>988</v>
      </c>
      <c r="E6" s="1196" t="s">
        <v>2107</v>
      </c>
      <c r="F6" s="1196" t="s">
        <v>2108</v>
      </c>
      <c r="G6" s="1196" t="s">
        <v>983</v>
      </c>
      <c r="H6" s="1196" t="s">
        <v>2109</v>
      </c>
    </row>
    <row r="7" spans="2:14" ht="23.25" customHeight="1" x14ac:dyDescent="0.25">
      <c r="B7" s="1180" t="s">
        <v>28</v>
      </c>
      <c r="C7" s="1181">
        <v>39099.083333333328</v>
      </c>
      <c r="D7" s="1181">
        <v>6860.75</v>
      </c>
      <c r="E7" s="1181">
        <v>3645.166666666667</v>
      </c>
      <c r="F7" s="1181">
        <v>5567.166666666667</v>
      </c>
      <c r="G7" s="1181">
        <v>10.614248689309953</v>
      </c>
      <c r="H7" s="1198">
        <v>55182.780915355965</v>
      </c>
      <c r="I7" s="1251"/>
      <c r="J7" s="1240"/>
      <c r="K7" s="1240"/>
      <c r="L7" s="1243"/>
      <c r="M7" s="1251"/>
      <c r="N7" s="1251"/>
    </row>
    <row r="8" spans="2:14" ht="21" customHeight="1" x14ac:dyDescent="0.25">
      <c r="B8" s="1199" t="s">
        <v>29</v>
      </c>
      <c r="C8" s="1181">
        <v>56002.333333333328</v>
      </c>
      <c r="D8" s="1181">
        <v>16696.5</v>
      </c>
      <c r="E8" s="1181">
        <v>27068</v>
      </c>
      <c r="F8" s="1181">
        <v>2428.666666666667</v>
      </c>
      <c r="G8" s="1181">
        <v>1228.8881600491968</v>
      </c>
      <c r="H8" s="1201">
        <v>103424.3881600492</v>
      </c>
      <c r="I8" s="1230"/>
      <c r="J8" s="1240"/>
      <c r="K8" s="1240"/>
      <c r="L8" s="1228"/>
      <c r="M8" s="1230"/>
      <c r="N8" s="1251"/>
    </row>
    <row r="9" spans="2:14" ht="21" customHeight="1" x14ac:dyDescent="0.25">
      <c r="B9" s="1199" t="s">
        <v>30</v>
      </c>
      <c r="C9" s="1181">
        <v>122614</v>
      </c>
      <c r="D9" s="1181">
        <v>43196.5</v>
      </c>
      <c r="E9" s="1181">
        <v>10509.5</v>
      </c>
      <c r="F9" s="1181">
        <v>5643.083333333333</v>
      </c>
      <c r="G9" s="1181">
        <v>846.2472165504289</v>
      </c>
      <c r="H9" s="1201">
        <v>182809.33054988377</v>
      </c>
      <c r="I9" s="1230"/>
      <c r="J9" s="1240"/>
      <c r="K9" s="1240"/>
      <c r="L9" s="1228"/>
      <c r="M9" s="1230"/>
      <c r="N9" s="1251"/>
    </row>
    <row r="10" spans="2:14" ht="21" customHeight="1" x14ac:dyDescent="0.25">
      <c r="B10" s="1199" t="s">
        <v>31</v>
      </c>
      <c r="C10" s="1181">
        <v>51689.083333333328</v>
      </c>
      <c r="D10" s="1181">
        <v>14656.333333333332</v>
      </c>
      <c r="E10" s="1181">
        <v>7161.0833333333339</v>
      </c>
      <c r="F10" s="1181">
        <v>3306.8333333333335</v>
      </c>
      <c r="G10" s="1181">
        <v>189.76593041761069</v>
      </c>
      <c r="H10" s="1201">
        <v>77003.099263750919</v>
      </c>
      <c r="I10" s="1230"/>
      <c r="J10" s="1240"/>
      <c r="K10" s="1240"/>
      <c r="L10" s="1228"/>
      <c r="M10" s="1230"/>
      <c r="N10" s="1251"/>
    </row>
    <row r="11" spans="2:14" ht="21" customHeight="1" x14ac:dyDescent="0.25">
      <c r="B11" s="1199" t="s">
        <v>32</v>
      </c>
      <c r="C11" s="1181">
        <v>104566.25</v>
      </c>
      <c r="D11" s="1181">
        <v>36684.583333333328</v>
      </c>
      <c r="E11" s="1181">
        <v>10152.833333333334</v>
      </c>
      <c r="F11" s="1181">
        <v>6728</v>
      </c>
      <c r="G11" s="1181">
        <v>481.79347593071071</v>
      </c>
      <c r="H11" s="1201">
        <v>158613.46014259738</v>
      </c>
      <c r="I11" s="1230"/>
      <c r="J11" s="1240"/>
      <c r="K11" s="1240"/>
      <c r="L11" s="1228"/>
      <c r="M11" s="1230"/>
      <c r="N11" s="1251"/>
    </row>
    <row r="12" spans="2:14" ht="21" customHeight="1" x14ac:dyDescent="0.25">
      <c r="B12" s="1199" t="s">
        <v>33</v>
      </c>
      <c r="C12" s="1181">
        <v>245151</v>
      </c>
      <c r="D12" s="1181">
        <v>59977.833333333328</v>
      </c>
      <c r="E12" s="1181">
        <v>15633.166666666668</v>
      </c>
      <c r="F12" s="1181">
        <v>122440.75</v>
      </c>
      <c r="G12" s="1181">
        <v>2625.1569440982153</v>
      </c>
      <c r="H12" s="1201">
        <v>445827.90694409824</v>
      </c>
      <c r="I12" s="1230"/>
      <c r="J12" s="1240"/>
      <c r="K12" s="1240"/>
      <c r="L12" s="1228"/>
      <c r="M12" s="1230"/>
      <c r="N12" s="1251"/>
    </row>
    <row r="13" spans="2:14" ht="21" customHeight="1" x14ac:dyDescent="0.25">
      <c r="B13" s="1199" t="s">
        <v>34</v>
      </c>
      <c r="C13" s="1181">
        <v>167101</v>
      </c>
      <c r="D13" s="1181">
        <v>32191</v>
      </c>
      <c r="E13" s="1181">
        <v>7367.8333333333339</v>
      </c>
      <c r="F13" s="1181">
        <v>19744</v>
      </c>
      <c r="G13" s="1181">
        <v>2268.3055216557887</v>
      </c>
      <c r="H13" s="1201">
        <v>228672.13885498914</v>
      </c>
      <c r="I13" s="1230"/>
      <c r="J13" s="1240"/>
      <c r="K13" s="1240"/>
      <c r="L13" s="1228"/>
      <c r="M13" s="1230"/>
      <c r="N13" s="1251"/>
    </row>
    <row r="14" spans="2:14" ht="21" customHeight="1" x14ac:dyDescent="0.25">
      <c r="B14" s="1199" t="s">
        <v>35</v>
      </c>
      <c r="C14" s="1181">
        <v>149657.75</v>
      </c>
      <c r="D14" s="1181">
        <v>69668.416666666657</v>
      </c>
      <c r="E14" s="1181">
        <v>10098.333333333332</v>
      </c>
      <c r="F14" s="1181">
        <v>12037.25</v>
      </c>
      <c r="G14" s="1181">
        <v>2363.3687868751726</v>
      </c>
      <c r="H14" s="1201">
        <v>243825.11878687516</v>
      </c>
      <c r="I14" s="1230"/>
      <c r="J14" s="1240"/>
      <c r="K14" s="1240"/>
      <c r="L14" s="1228"/>
      <c r="M14" s="1230"/>
      <c r="N14" s="1251"/>
    </row>
    <row r="15" spans="2:14" ht="21" customHeight="1" x14ac:dyDescent="0.25">
      <c r="B15" s="1199" t="s">
        <v>36</v>
      </c>
      <c r="C15" s="1181">
        <v>262509.83333333331</v>
      </c>
      <c r="D15" s="1181">
        <v>120369.41666666667</v>
      </c>
      <c r="E15" s="1181">
        <v>34638.166666666664</v>
      </c>
      <c r="F15" s="1181">
        <v>28974.833333333336</v>
      </c>
      <c r="G15" s="1181">
        <v>12234.499897944144</v>
      </c>
      <c r="H15" s="1201">
        <v>458726.74989794416</v>
      </c>
      <c r="I15" s="1230"/>
      <c r="J15" s="1240"/>
      <c r="K15" s="1240"/>
      <c r="L15" s="1228"/>
      <c r="M15" s="1230"/>
      <c r="N15" s="1251"/>
    </row>
    <row r="16" spans="2:14" ht="21" customHeight="1" x14ac:dyDescent="0.25">
      <c r="B16" s="1199" t="s">
        <v>2096</v>
      </c>
      <c r="C16" s="1181">
        <v>87433.333333333343</v>
      </c>
      <c r="D16" s="1181">
        <v>61263.833333333328</v>
      </c>
      <c r="E16" s="1181">
        <v>11426.333333333332</v>
      </c>
      <c r="F16" s="1181">
        <v>29317.666666666664</v>
      </c>
      <c r="G16" s="1181">
        <v>1701.9128810144871</v>
      </c>
      <c r="H16" s="1201">
        <v>191143.07954768118</v>
      </c>
      <c r="I16" s="1230"/>
      <c r="J16" s="1240"/>
      <c r="K16" s="1240"/>
      <c r="L16" s="1228"/>
      <c r="M16" s="1230"/>
      <c r="N16" s="1251"/>
    </row>
    <row r="17" spans="2:27" ht="21" customHeight="1" x14ac:dyDescent="0.25">
      <c r="B17" s="1199" t="s">
        <v>2097</v>
      </c>
      <c r="C17" s="1181">
        <v>52715.25</v>
      </c>
      <c r="D17" s="1181">
        <v>20620.833333333332</v>
      </c>
      <c r="E17" s="1181">
        <v>3272.25</v>
      </c>
      <c r="F17" s="1181">
        <v>975.58333333333326</v>
      </c>
      <c r="G17" s="1181">
        <v>3652.084454871253</v>
      </c>
      <c r="H17" s="1201">
        <v>81236.001121537905</v>
      </c>
      <c r="I17" s="1230"/>
      <c r="J17" s="1240"/>
      <c r="K17" s="1240"/>
      <c r="L17" s="1228"/>
      <c r="M17" s="1230"/>
      <c r="N17" s="1251"/>
    </row>
    <row r="18" spans="2:27" ht="21" customHeight="1" x14ac:dyDescent="0.25">
      <c r="B18" s="1199" t="s">
        <v>2077</v>
      </c>
      <c r="C18" s="1181">
        <v>104795.41666666666</v>
      </c>
      <c r="D18" s="1181">
        <v>97375.416666666657</v>
      </c>
      <c r="E18" s="1181">
        <v>9264.8333333333339</v>
      </c>
      <c r="F18" s="1181">
        <v>9437.0833333333339</v>
      </c>
      <c r="G18" s="1181">
        <v>1147.4840267196989</v>
      </c>
      <c r="H18" s="1201">
        <v>222020.2340267197</v>
      </c>
      <c r="I18" s="1230"/>
      <c r="J18" s="1240"/>
      <c r="K18" s="1240"/>
      <c r="L18" s="1228"/>
      <c r="M18" s="1230"/>
      <c r="N18" s="1251"/>
    </row>
    <row r="19" spans="2:27" ht="21" customHeight="1" x14ac:dyDescent="0.25">
      <c r="B19" s="1199" t="s">
        <v>68</v>
      </c>
      <c r="C19" s="1181">
        <v>13050.75</v>
      </c>
      <c r="D19" s="1181">
        <v>7423.3333333333339</v>
      </c>
      <c r="E19" s="1181">
        <v>2964.5</v>
      </c>
      <c r="F19" s="1181">
        <v>0</v>
      </c>
      <c r="G19" s="1181">
        <v>0</v>
      </c>
      <c r="H19" s="1201">
        <v>23438.583333333336</v>
      </c>
      <c r="I19" s="1230"/>
      <c r="J19" s="1240"/>
      <c r="K19" s="1240"/>
      <c r="L19" s="1228"/>
      <c r="M19" s="1230"/>
      <c r="N19" s="1251"/>
    </row>
    <row r="20" spans="2:27" ht="21" customHeight="1" x14ac:dyDescent="0.25">
      <c r="B20" s="1199" t="s">
        <v>2079</v>
      </c>
      <c r="C20" s="1181">
        <v>33942.666666666672</v>
      </c>
      <c r="D20" s="1181">
        <v>19195.833333333336</v>
      </c>
      <c r="E20" s="1181">
        <v>701.91666666666674</v>
      </c>
      <c r="F20" s="1181">
        <v>211.25</v>
      </c>
      <c r="G20" s="1181">
        <v>9.7766409975467852</v>
      </c>
      <c r="H20" s="1201">
        <v>54061.443307664216</v>
      </c>
      <c r="I20" s="1230"/>
      <c r="J20" s="1240"/>
      <c r="K20" s="1240"/>
      <c r="L20" s="1228"/>
      <c r="M20" s="1230"/>
      <c r="N20" s="1251"/>
      <c r="O20" s="1193"/>
      <c r="P20" s="1193"/>
      <c r="Q20" s="1193"/>
      <c r="R20" s="1193"/>
      <c r="S20" s="1193"/>
      <c r="T20" s="1193"/>
      <c r="U20" s="1193"/>
      <c r="V20" s="1193"/>
      <c r="W20" s="1193"/>
      <c r="X20" s="1193"/>
      <c r="Y20" s="1193"/>
      <c r="Z20" s="1193"/>
      <c r="AA20" s="1193"/>
    </row>
    <row r="21" spans="2:27" ht="20.25" customHeight="1" x14ac:dyDescent="0.25">
      <c r="B21" s="1182" t="s">
        <v>42</v>
      </c>
      <c r="C21" s="1181">
        <v>1620104.9166666667</v>
      </c>
      <c r="D21" s="1181">
        <v>638323.25</v>
      </c>
      <c r="E21" s="1181">
        <v>237135.75</v>
      </c>
      <c r="F21" s="1181">
        <v>195893.16666666669</v>
      </c>
      <c r="G21" s="1181">
        <v>114996.5184808531</v>
      </c>
      <c r="H21" s="1252">
        <v>2806453.6018141867</v>
      </c>
      <c r="I21" s="1230"/>
      <c r="J21" s="1240"/>
      <c r="K21" s="1240"/>
      <c r="L21" s="1228"/>
      <c r="M21" s="1230"/>
      <c r="N21" s="1251"/>
      <c r="O21" s="1193"/>
      <c r="P21" s="1193"/>
      <c r="Q21" s="1193"/>
      <c r="R21" s="1193"/>
      <c r="S21" s="1193"/>
      <c r="T21" s="1193"/>
      <c r="U21" s="1193"/>
      <c r="V21" s="1193"/>
      <c r="W21" s="1193"/>
      <c r="X21" s="1193"/>
      <c r="Y21" s="1193"/>
      <c r="Z21" s="1193"/>
      <c r="AA21" s="1193"/>
    </row>
    <row r="22" spans="2:27" ht="26.25" customHeight="1" x14ac:dyDescent="0.25">
      <c r="B22" s="1184" t="s">
        <v>2098</v>
      </c>
      <c r="C22" s="1185">
        <v>3110432.666666667</v>
      </c>
      <c r="D22" s="1185">
        <v>1244503.8333333335</v>
      </c>
      <c r="E22" s="1185">
        <v>391039.66666666669</v>
      </c>
      <c r="F22" s="1185">
        <v>442705.33333333337</v>
      </c>
      <c r="G22" s="1185">
        <v>143756.41666666666</v>
      </c>
      <c r="H22" s="1185">
        <v>5332437</v>
      </c>
      <c r="I22" s="1230"/>
      <c r="J22" s="1240"/>
      <c r="K22" s="1240"/>
      <c r="L22" s="1228"/>
      <c r="M22" s="1230"/>
      <c r="N22" s="1251"/>
      <c r="O22" s="1193"/>
      <c r="P22" s="1193"/>
      <c r="Q22" s="1193"/>
      <c r="R22" s="1193"/>
      <c r="S22" s="1193"/>
      <c r="T22" s="1193"/>
      <c r="U22" s="1193"/>
      <c r="V22" s="1193"/>
      <c r="W22" s="1193"/>
      <c r="X22" s="1193"/>
      <c r="Y22" s="1193"/>
      <c r="Z22" s="1193"/>
      <c r="AA22" s="1193"/>
    </row>
    <row r="23" spans="2:27" x14ac:dyDescent="0.2">
      <c r="B23" s="1236"/>
      <c r="C23" s="1204"/>
      <c r="D23" s="1204"/>
      <c r="E23" s="1204"/>
      <c r="F23" s="1204"/>
      <c r="G23" s="1204"/>
      <c r="J23" s="1224"/>
      <c r="K23" s="1240"/>
    </row>
    <row r="24" spans="2:27" x14ac:dyDescent="0.2">
      <c r="D24" s="1205"/>
      <c r="E24" s="1205"/>
      <c r="F24" s="1205"/>
      <c r="G24" s="1205"/>
      <c r="H24" s="1205"/>
    </row>
  </sheetData>
  <mergeCells count="3">
    <mergeCell ref="B2:H2"/>
    <mergeCell ref="B3:H3"/>
    <mergeCell ref="B4:H4"/>
  </mergeCells>
  <hyperlinks>
    <hyperlink ref="I2" location="'Indice Total '!A76" display="Volver"/>
  </hyperlinks>
  <pageMargins left="0.7" right="0.7" top="0.75" bottom="0.75" header="0.3" footer="0.3"/>
  <pageSetup paperSize="14" scale="46" orientation="landscape" horizontalDpi="300" verticalDpi="300"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F51"/>
  <sheetViews>
    <sheetView showGridLines="0" zoomScaleNormal="100" workbookViewId="0"/>
  </sheetViews>
  <sheetFormatPr baseColWidth="10" defaultColWidth="9.140625" defaultRowHeight="15" x14ac:dyDescent="0.2"/>
  <cols>
    <col min="1" max="1" width="17.140625" style="1176" customWidth="1"/>
    <col min="2" max="2" width="41.7109375" style="1176" customWidth="1"/>
    <col min="3" max="3" width="15.5703125" style="1176" customWidth="1"/>
    <col min="4" max="8" width="17.7109375" style="1176" customWidth="1"/>
    <col min="9" max="9" width="13.85546875" style="1176" bestFit="1" customWidth="1"/>
    <col min="10" max="14" width="18" style="1176" customWidth="1"/>
    <col min="15" max="15" width="13.85546875" style="1176" bestFit="1" customWidth="1"/>
    <col min="16" max="16" width="17" style="1176" bestFit="1" customWidth="1"/>
    <col min="17" max="17" width="12.85546875" style="1176" customWidth="1"/>
    <col min="18" max="18" width="17.5703125" style="1176" customWidth="1"/>
    <col min="19" max="19" width="20.28515625" style="1176" customWidth="1"/>
    <col min="20" max="20" width="11.85546875" style="1176" customWidth="1"/>
    <col min="21" max="21" width="10.140625" style="1176" customWidth="1"/>
    <col min="22" max="22" width="10.28515625" style="1176" customWidth="1"/>
    <col min="23" max="23" width="9.140625" style="1176"/>
    <col min="24" max="24" width="12.5703125" style="1176" bestFit="1" customWidth="1"/>
    <col min="25" max="25" width="19.140625" style="1176" bestFit="1" customWidth="1"/>
    <col min="26" max="26" width="39.85546875" style="1176" bestFit="1" customWidth="1"/>
    <col min="27" max="27" width="12.85546875" style="1176" customWidth="1"/>
    <col min="28" max="28" width="10.42578125" style="1176" customWidth="1"/>
    <col min="29" max="29" width="10.5703125" style="1176" bestFit="1" customWidth="1"/>
    <col min="30" max="16384" width="9.140625" style="1176"/>
  </cols>
  <sheetData>
    <row r="1" spans="2:30" ht="45" customHeight="1" x14ac:dyDescent="0.2">
      <c r="I1" s="1"/>
    </row>
    <row r="2" spans="2:30" ht="18" x14ac:dyDescent="0.2">
      <c r="B2" s="1780" t="s">
        <v>2119</v>
      </c>
      <c r="C2" s="1780"/>
      <c r="D2" s="1780"/>
      <c r="E2" s="1780"/>
      <c r="F2" s="1780"/>
      <c r="G2" s="1780"/>
      <c r="H2" s="1780"/>
      <c r="I2" s="1143" t="s">
        <v>2</v>
      </c>
      <c r="J2" s="1"/>
    </row>
    <row r="3" spans="2:30" ht="17.25" customHeight="1" x14ac:dyDescent="0.25">
      <c r="B3" s="1787" t="s">
        <v>2120</v>
      </c>
      <c r="C3" s="1788"/>
      <c r="D3" s="1788"/>
      <c r="E3" s="1788"/>
      <c r="F3" s="1788"/>
      <c r="G3" s="1788"/>
      <c r="H3" s="1788"/>
    </row>
    <row r="4" spans="2:30" ht="19.5" customHeight="1" thickBot="1" x14ac:dyDescent="0.25">
      <c r="B4" s="1783">
        <v>2015</v>
      </c>
      <c r="C4" s="1783"/>
      <c r="D4" s="1783"/>
      <c r="E4" s="1783"/>
      <c r="F4" s="1783"/>
      <c r="G4" s="1783"/>
      <c r="H4" s="1783"/>
    </row>
    <row r="5" spans="2:30" x14ac:dyDescent="0.2">
      <c r="B5" s="1253"/>
      <c r="C5" s="1253"/>
      <c r="D5" s="1253"/>
      <c r="E5" s="1253"/>
      <c r="F5" s="1253"/>
      <c r="G5" s="1253"/>
      <c r="H5" s="1253"/>
    </row>
    <row r="6" spans="2:30" ht="30" x14ac:dyDescent="0.25">
      <c r="B6" s="1213" t="s">
        <v>2087</v>
      </c>
      <c r="C6" s="1196" t="s">
        <v>987</v>
      </c>
      <c r="D6" s="1196" t="s">
        <v>988</v>
      </c>
      <c r="E6" s="1196" t="s">
        <v>2107</v>
      </c>
      <c r="F6" s="1196" t="s">
        <v>2108</v>
      </c>
      <c r="G6" s="1196" t="s">
        <v>983</v>
      </c>
      <c r="H6" s="1196" t="s">
        <v>2109</v>
      </c>
      <c r="J6" s="1254"/>
      <c r="K6" s="1193"/>
      <c r="L6" s="1193"/>
      <c r="M6" s="1193"/>
      <c r="N6" s="1193"/>
      <c r="O6" s="1193"/>
      <c r="P6" s="1193"/>
      <c r="Q6" s="1254"/>
      <c r="R6" s="1193"/>
      <c r="S6" s="1193"/>
      <c r="T6" s="1193"/>
      <c r="U6" s="1193"/>
      <c r="V6" s="1193"/>
      <c r="W6" s="1193"/>
      <c r="X6" s="1254"/>
      <c r="Y6" s="1193"/>
      <c r="Z6" s="1193"/>
      <c r="AA6" s="1193"/>
      <c r="AB6" s="1193"/>
      <c r="AC6" s="1193"/>
      <c r="AD6" s="1193"/>
    </row>
    <row r="7" spans="2:30" ht="18" customHeight="1" x14ac:dyDescent="0.25">
      <c r="B7" s="1180" t="s">
        <v>28</v>
      </c>
      <c r="C7" s="1181">
        <v>23829.083333333332</v>
      </c>
      <c r="D7" s="1234">
        <v>3995.3333333333335</v>
      </c>
      <c r="E7" s="1181">
        <v>1980.9166666666667</v>
      </c>
      <c r="F7" s="1181">
        <v>784</v>
      </c>
      <c r="G7" s="1181">
        <v>5.8632538423421741</v>
      </c>
      <c r="H7" s="1198">
        <v>30595.196587175673</v>
      </c>
      <c r="I7" s="1224"/>
      <c r="J7" s="1255"/>
      <c r="K7" s="1256"/>
      <c r="L7" s="1257"/>
      <c r="M7" s="1258"/>
      <c r="N7" s="1258"/>
      <c r="O7" s="1257"/>
      <c r="P7" s="1193"/>
      <c r="Q7" s="1255"/>
      <c r="R7" s="1256"/>
      <c r="S7" s="1257"/>
      <c r="T7" s="1258"/>
      <c r="U7" s="1258"/>
      <c r="V7" s="1257"/>
      <c r="W7" s="1193"/>
      <c r="X7" s="1255"/>
      <c r="Y7" s="1256"/>
      <c r="Z7" s="1257"/>
      <c r="AA7" s="1258"/>
      <c r="AB7" s="1258"/>
      <c r="AC7" s="1257"/>
      <c r="AD7" s="1193"/>
    </row>
    <row r="8" spans="2:30" ht="18" customHeight="1" x14ac:dyDescent="0.25">
      <c r="B8" s="1199" t="s">
        <v>29</v>
      </c>
      <c r="C8" s="1200">
        <v>35786.75</v>
      </c>
      <c r="D8" s="1235">
        <v>10540.916666666666</v>
      </c>
      <c r="E8" s="1200">
        <v>17791.333333333332</v>
      </c>
      <c r="F8" s="1181">
        <v>1580.9166666666667</v>
      </c>
      <c r="G8" s="1181">
        <v>984.60784166760345</v>
      </c>
      <c r="H8" s="1201">
        <v>66684.524508334274</v>
      </c>
      <c r="I8" s="1224"/>
      <c r="J8" s="1259"/>
      <c r="K8" s="1256"/>
      <c r="L8" s="1260"/>
      <c r="M8" s="1261"/>
      <c r="N8" s="1262"/>
      <c r="O8" s="1263"/>
      <c r="P8" s="1193"/>
      <c r="Q8" s="1259"/>
      <c r="R8" s="1256"/>
      <c r="S8" s="1260"/>
      <c r="T8" s="1261"/>
      <c r="U8" s="1262"/>
      <c r="V8" s="1263"/>
      <c r="W8" s="1193"/>
      <c r="X8" s="1259"/>
      <c r="Y8" s="1256"/>
      <c r="Z8" s="1260"/>
      <c r="AA8" s="1261"/>
      <c r="AB8" s="1262"/>
      <c r="AC8" s="1263"/>
      <c r="AD8" s="1193"/>
    </row>
    <row r="9" spans="2:30" ht="18" customHeight="1" x14ac:dyDescent="0.25">
      <c r="B9" s="1199" t="s">
        <v>30</v>
      </c>
      <c r="C9" s="1200">
        <v>83091.333333333328</v>
      </c>
      <c r="D9" s="1235">
        <v>28173.916666666668</v>
      </c>
      <c r="E9" s="1200">
        <v>8351.6666666666661</v>
      </c>
      <c r="F9" s="1200">
        <v>4061</v>
      </c>
      <c r="G9" s="1200">
        <v>474.08595353795283</v>
      </c>
      <c r="H9" s="1201">
        <v>124152.00262020463</v>
      </c>
      <c r="I9" s="1224"/>
      <c r="J9" s="1259"/>
      <c r="K9" s="1256"/>
      <c r="L9" s="1260"/>
      <c r="M9" s="1261"/>
      <c r="N9" s="1262"/>
      <c r="O9" s="1263"/>
      <c r="P9" s="1193"/>
      <c r="Q9" s="1259"/>
      <c r="R9" s="1256"/>
      <c r="S9" s="1260"/>
      <c r="T9" s="1261"/>
      <c r="U9" s="1262"/>
      <c r="V9" s="1263"/>
      <c r="W9" s="1193"/>
      <c r="X9" s="1259"/>
      <c r="Y9" s="1256"/>
      <c r="Z9" s="1260"/>
      <c r="AA9" s="1261"/>
      <c r="AB9" s="1262"/>
      <c r="AC9" s="1263"/>
      <c r="AD9" s="1193"/>
    </row>
    <row r="10" spans="2:30" ht="18" customHeight="1" x14ac:dyDescent="0.25">
      <c r="B10" s="1199" t="s">
        <v>31</v>
      </c>
      <c r="C10" s="1200">
        <v>34821.916666666664</v>
      </c>
      <c r="D10" s="1235">
        <v>7705.333333333333</v>
      </c>
      <c r="E10" s="1200">
        <v>4964.25</v>
      </c>
      <c r="F10" s="1200">
        <v>2251.3333333333335</v>
      </c>
      <c r="G10" s="1200">
        <v>139.880484524449</v>
      </c>
      <c r="H10" s="1201">
        <v>49882.713817857788</v>
      </c>
      <c r="I10" s="1224"/>
      <c r="J10" s="1259"/>
      <c r="K10" s="1256"/>
      <c r="L10" s="1260"/>
      <c r="M10" s="1261"/>
      <c r="N10" s="1262"/>
      <c r="O10" s="1263"/>
      <c r="P10" s="1193"/>
      <c r="Q10" s="1259"/>
      <c r="R10" s="1256"/>
      <c r="S10" s="1260"/>
      <c r="T10" s="1261"/>
      <c r="U10" s="1262"/>
      <c r="V10" s="1263"/>
      <c r="W10" s="1193"/>
      <c r="X10" s="1259"/>
      <c r="Y10" s="1256"/>
      <c r="Z10" s="1260"/>
      <c r="AA10" s="1261"/>
      <c r="AB10" s="1262"/>
      <c r="AC10" s="1263"/>
      <c r="AD10" s="1193"/>
    </row>
    <row r="11" spans="2:30" ht="18" customHeight="1" x14ac:dyDescent="0.25">
      <c r="B11" s="1199" t="s">
        <v>32</v>
      </c>
      <c r="C11" s="1200">
        <v>68686.5</v>
      </c>
      <c r="D11" s="1235">
        <v>18604.583333333332</v>
      </c>
      <c r="E11" s="1200">
        <v>6776</v>
      </c>
      <c r="F11" s="1200">
        <v>4638.083333333333</v>
      </c>
      <c r="G11" s="1200">
        <v>426.76111895333395</v>
      </c>
      <c r="H11" s="1201">
        <v>99131.927785619991</v>
      </c>
      <c r="I11" s="1224"/>
      <c r="J11" s="1259"/>
      <c r="K11" s="1256"/>
      <c r="L11" s="1260"/>
      <c r="M11" s="1261"/>
      <c r="N11" s="1262"/>
      <c r="O11" s="1263"/>
      <c r="P11" s="1193"/>
      <c r="Q11" s="1259"/>
      <c r="R11" s="1256"/>
      <c r="S11" s="1260"/>
      <c r="T11" s="1261"/>
      <c r="U11" s="1262"/>
      <c r="V11" s="1263"/>
      <c r="W11" s="1193"/>
      <c r="X11" s="1259"/>
      <c r="Y11" s="1256"/>
      <c r="Z11" s="1260"/>
      <c r="AA11" s="1261"/>
      <c r="AB11" s="1262"/>
      <c r="AC11" s="1263"/>
      <c r="AD11" s="1193"/>
    </row>
    <row r="12" spans="2:30" ht="18" customHeight="1" x14ac:dyDescent="0.25">
      <c r="B12" s="1199" t="s">
        <v>33</v>
      </c>
      <c r="C12" s="1200">
        <v>150397.08333333334</v>
      </c>
      <c r="D12" s="1235">
        <v>36414.75</v>
      </c>
      <c r="E12" s="1200">
        <v>9178</v>
      </c>
      <c r="F12" s="1200">
        <v>75606.75</v>
      </c>
      <c r="G12" s="1200">
        <v>1895.0874026141666</v>
      </c>
      <c r="H12" s="1201">
        <v>273491.67073594755</v>
      </c>
      <c r="I12" s="1224"/>
      <c r="J12" s="1259"/>
      <c r="K12" s="1256"/>
      <c r="L12" s="1260"/>
      <c r="M12" s="1261"/>
      <c r="N12" s="1262"/>
      <c r="O12" s="1263"/>
      <c r="P12" s="1193"/>
      <c r="Q12" s="1259"/>
      <c r="R12" s="1256"/>
      <c r="S12" s="1260"/>
      <c r="T12" s="1261"/>
      <c r="U12" s="1262"/>
      <c r="V12" s="1263"/>
      <c r="W12" s="1193"/>
      <c r="X12" s="1259"/>
      <c r="Y12" s="1256"/>
      <c r="Z12" s="1260"/>
      <c r="AA12" s="1261"/>
      <c r="AB12" s="1262"/>
      <c r="AC12" s="1263"/>
      <c r="AD12" s="1193"/>
    </row>
    <row r="13" spans="2:30" ht="18" customHeight="1" x14ac:dyDescent="0.25">
      <c r="B13" s="1199" t="s">
        <v>34</v>
      </c>
      <c r="C13" s="1200">
        <v>105639.75</v>
      </c>
      <c r="D13" s="1235">
        <v>15632.833333333334</v>
      </c>
      <c r="E13" s="1200">
        <v>4792.25</v>
      </c>
      <c r="F13" s="1200">
        <v>11844.583333333334</v>
      </c>
      <c r="G13" s="1200">
        <v>1813.0018488213764</v>
      </c>
      <c r="H13" s="1201">
        <v>139722.41851548804</v>
      </c>
      <c r="I13" s="1224"/>
      <c r="J13" s="1259"/>
      <c r="K13" s="1256"/>
      <c r="L13" s="1260"/>
      <c r="M13" s="1261"/>
      <c r="N13" s="1262"/>
      <c r="O13" s="1263"/>
      <c r="P13" s="1193"/>
      <c r="Q13" s="1259"/>
      <c r="R13" s="1256"/>
      <c r="S13" s="1260"/>
      <c r="T13" s="1261"/>
      <c r="U13" s="1262"/>
      <c r="V13" s="1263"/>
      <c r="W13" s="1193"/>
      <c r="X13" s="1259"/>
      <c r="Y13" s="1256"/>
      <c r="Z13" s="1260"/>
      <c r="AA13" s="1261"/>
      <c r="AB13" s="1262"/>
      <c r="AC13" s="1263"/>
      <c r="AD13" s="1193"/>
    </row>
    <row r="14" spans="2:30" ht="18" customHeight="1" x14ac:dyDescent="0.25">
      <c r="B14" s="1199" t="s">
        <v>35</v>
      </c>
      <c r="C14" s="1200">
        <v>90459.666666666672</v>
      </c>
      <c r="D14" s="1235">
        <v>41558.666666666664</v>
      </c>
      <c r="E14" s="1200">
        <v>5999.75</v>
      </c>
      <c r="F14" s="1200">
        <v>7393.083333333333</v>
      </c>
      <c r="G14" s="1200">
        <v>1792.0616565272971</v>
      </c>
      <c r="H14" s="1201">
        <v>147203.22832319399</v>
      </c>
      <c r="I14" s="1224"/>
      <c r="J14" s="1259"/>
      <c r="K14" s="1256"/>
      <c r="L14" s="1260"/>
      <c r="M14" s="1261"/>
      <c r="N14" s="1262"/>
      <c r="O14" s="1263"/>
      <c r="P14" s="1193"/>
      <c r="Q14" s="1259"/>
      <c r="R14" s="1256"/>
      <c r="S14" s="1260"/>
      <c r="T14" s="1261"/>
      <c r="U14" s="1262"/>
      <c r="V14" s="1263"/>
      <c r="W14" s="1193"/>
      <c r="X14" s="1259"/>
      <c r="Y14" s="1256"/>
      <c r="Z14" s="1260"/>
      <c r="AA14" s="1261"/>
      <c r="AB14" s="1262"/>
      <c r="AC14" s="1263"/>
      <c r="AD14" s="1193"/>
    </row>
    <row r="15" spans="2:30" ht="18" customHeight="1" x14ac:dyDescent="0.25">
      <c r="B15" s="1199" t="s">
        <v>36</v>
      </c>
      <c r="C15" s="1200">
        <v>166614.66666666666</v>
      </c>
      <c r="D15" s="1235">
        <v>75623.666666666672</v>
      </c>
      <c r="E15" s="1200">
        <v>18764.75</v>
      </c>
      <c r="F15" s="1200">
        <v>17961</v>
      </c>
      <c r="G15" s="1200">
        <v>8293.1537561471232</v>
      </c>
      <c r="H15" s="1201">
        <v>287257.23708948045</v>
      </c>
      <c r="I15" s="1224"/>
      <c r="J15" s="1259"/>
      <c r="K15" s="1256"/>
      <c r="L15" s="1260"/>
      <c r="M15" s="1261"/>
      <c r="N15" s="1262"/>
      <c r="O15" s="1263"/>
      <c r="P15" s="1193"/>
      <c r="Q15" s="1259"/>
      <c r="R15" s="1256"/>
      <c r="S15" s="1260"/>
      <c r="T15" s="1261"/>
      <c r="U15" s="1262"/>
      <c r="V15" s="1263"/>
      <c r="W15" s="1193"/>
      <c r="X15" s="1259"/>
      <c r="Y15" s="1256"/>
      <c r="Z15" s="1260"/>
      <c r="AA15" s="1261"/>
      <c r="AB15" s="1262"/>
      <c r="AC15" s="1263"/>
      <c r="AD15" s="1193"/>
    </row>
    <row r="16" spans="2:30" ht="18" customHeight="1" x14ac:dyDescent="0.25">
      <c r="B16" s="1199" t="s">
        <v>2096</v>
      </c>
      <c r="C16" s="1200">
        <v>53482.5</v>
      </c>
      <c r="D16" s="1235">
        <v>32772.416666666664</v>
      </c>
      <c r="E16" s="1200">
        <v>6087.833333333333</v>
      </c>
      <c r="F16" s="1200">
        <v>19438.5</v>
      </c>
      <c r="G16" s="1200">
        <v>1156.7362223249345</v>
      </c>
      <c r="H16" s="1201">
        <v>112937.98622232492</v>
      </c>
      <c r="I16" s="1224"/>
      <c r="J16" s="1259"/>
      <c r="K16" s="1256"/>
      <c r="L16" s="1260"/>
      <c r="M16" s="1261"/>
      <c r="N16" s="1262"/>
      <c r="O16" s="1263"/>
      <c r="P16" s="1193"/>
      <c r="Q16" s="1259"/>
      <c r="R16" s="1256"/>
      <c r="S16" s="1260"/>
      <c r="T16" s="1261"/>
      <c r="U16" s="1262"/>
      <c r="V16" s="1263"/>
      <c r="W16" s="1193"/>
      <c r="X16" s="1259"/>
      <c r="Y16" s="1256"/>
      <c r="Z16" s="1260"/>
      <c r="AA16" s="1261"/>
      <c r="AB16" s="1262"/>
      <c r="AC16" s="1263"/>
      <c r="AD16" s="1193"/>
    </row>
    <row r="17" spans="2:32" ht="18" customHeight="1" x14ac:dyDescent="0.25">
      <c r="B17" s="1199" t="s">
        <v>2097</v>
      </c>
      <c r="C17" s="1200">
        <v>31471.833333333332</v>
      </c>
      <c r="D17" s="1235">
        <v>12139.916666666666</v>
      </c>
      <c r="E17" s="1200">
        <v>2397.5</v>
      </c>
      <c r="F17" s="1200">
        <v>664.16666666666663</v>
      </c>
      <c r="G17" s="1200">
        <v>2900.6354365758493</v>
      </c>
      <c r="H17" s="1201">
        <v>49574.052103242517</v>
      </c>
      <c r="I17" s="1224"/>
      <c r="J17" s="1259"/>
      <c r="K17" s="1256"/>
      <c r="L17" s="1260"/>
      <c r="M17" s="1261"/>
      <c r="N17" s="1262"/>
      <c r="O17" s="1263"/>
      <c r="P17" s="1193"/>
      <c r="Q17" s="1259"/>
      <c r="R17" s="1256"/>
      <c r="S17" s="1260"/>
      <c r="T17" s="1261"/>
      <c r="U17" s="1262"/>
      <c r="V17" s="1263"/>
      <c r="W17" s="1193"/>
      <c r="X17" s="1259"/>
      <c r="Y17" s="1256"/>
      <c r="Z17" s="1260"/>
      <c r="AA17" s="1261"/>
      <c r="AB17" s="1262"/>
      <c r="AC17" s="1263"/>
      <c r="AD17" s="1193"/>
    </row>
    <row r="18" spans="2:32" ht="18" customHeight="1" x14ac:dyDescent="0.25">
      <c r="B18" s="1199" t="s">
        <v>2077</v>
      </c>
      <c r="C18" s="1200">
        <v>64329</v>
      </c>
      <c r="D18" s="1235">
        <v>53693.25</v>
      </c>
      <c r="E18" s="1200">
        <v>6336.916666666667</v>
      </c>
      <c r="F18" s="1200">
        <v>6935.916666666667</v>
      </c>
      <c r="G18" s="1200">
        <v>799.07773794206184</v>
      </c>
      <c r="H18" s="1201">
        <v>132094.16107127542</v>
      </c>
      <c r="I18" s="1224"/>
      <c r="J18" s="1259"/>
      <c r="K18" s="1256"/>
      <c r="L18" s="1260"/>
      <c r="M18" s="1261"/>
      <c r="N18" s="1262"/>
      <c r="O18" s="1263"/>
      <c r="P18" s="1193"/>
      <c r="Q18" s="1259"/>
      <c r="R18" s="1256"/>
      <c r="S18" s="1260"/>
      <c r="T18" s="1261"/>
      <c r="U18" s="1262"/>
      <c r="V18" s="1263"/>
      <c r="W18" s="1193"/>
      <c r="X18" s="1259"/>
      <c r="Y18" s="1256"/>
      <c r="Z18" s="1260"/>
      <c r="AA18" s="1261"/>
      <c r="AB18" s="1262"/>
      <c r="AC18" s="1263"/>
      <c r="AD18" s="1193"/>
    </row>
    <row r="19" spans="2:32" ht="18" customHeight="1" x14ac:dyDescent="0.25">
      <c r="B19" s="1199" t="s">
        <v>68</v>
      </c>
      <c r="C19" s="1200">
        <v>7244.666666666667</v>
      </c>
      <c r="D19" s="1235">
        <v>4008.0833333333335</v>
      </c>
      <c r="E19" s="1200">
        <v>1859.5833333333333</v>
      </c>
      <c r="F19" s="1200">
        <v>0</v>
      </c>
      <c r="G19" s="1200">
        <v>0</v>
      </c>
      <c r="H19" s="1201">
        <v>13112.333333333334</v>
      </c>
      <c r="I19" s="1224"/>
      <c r="J19" s="1259"/>
      <c r="K19" s="1256"/>
      <c r="L19" s="1260"/>
      <c r="M19" s="1261"/>
      <c r="N19" s="1262"/>
      <c r="O19" s="1263"/>
      <c r="P19" s="1193"/>
      <c r="Q19" s="1259"/>
      <c r="R19" s="1256"/>
      <c r="S19" s="1260"/>
      <c r="T19" s="1261"/>
      <c r="U19" s="1262"/>
      <c r="V19" s="1263"/>
      <c r="W19" s="1193"/>
      <c r="X19" s="1259"/>
      <c r="Y19" s="1256"/>
      <c r="Z19" s="1260"/>
      <c r="AA19" s="1261"/>
      <c r="AB19" s="1262"/>
      <c r="AC19" s="1263"/>
      <c r="AD19" s="1193"/>
    </row>
    <row r="20" spans="2:32" ht="17.25" customHeight="1" x14ac:dyDescent="0.25">
      <c r="B20" s="1199" t="s">
        <v>2079</v>
      </c>
      <c r="C20" s="1200">
        <v>21861.416666666668</v>
      </c>
      <c r="D20" s="1235">
        <v>9590.0833333333339</v>
      </c>
      <c r="E20" s="1200">
        <v>442.75</v>
      </c>
      <c r="F20" s="1200">
        <v>95.333333333333329</v>
      </c>
      <c r="G20" s="1200">
        <v>5.0256461505790062</v>
      </c>
      <c r="H20" s="1201">
        <v>31994.60897948391</v>
      </c>
      <c r="I20" s="1224"/>
      <c r="J20" s="1259"/>
      <c r="K20" s="1256"/>
      <c r="L20" s="1260"/>
      <c r="M20" s="1261"/>
      <c r="N20" s="1262"/>
      <c r="O20" s="1263"/>
      <c r="P20" s="1193"/>
      <c r="Q20" s="1259"/>
      <c r="R20" s="1256"/>
      <c r="S20" s="1260"/>
      <c r="T20" s="1261"/>
      <c r="U20" s="1262"/>
      <c r="V20" s="1263"/>
      <c r="W20" s="1193"/>
      <c r="X20" s="1259"/>
      <c r="Y20" s="1256"/>
      <c r="Z20" s="1260"/>
      <c r="AA20" s="1261"/>
      <c r="AB20" s="1262"/>
      <c r="AC20" s="1263"/>
      <c r="AD20" s="1193"/>
    </row>
    <row r="21" spans="2:32" ht="17.25" customHeight="1" x14ac:dyDescent="0.25">
      <c r="B21" s="1199" t="s">
        <v>42</v>
      </c>
      <c r="C21" s="1200">
        <v>1007980.5833333334</v>
      </c>
      <c r="D21" s="1235">
        <v>343056.08333333331</v>
      </c>
      <c r="E21" s="1200">
        <v>137703.58333333334</v>
      </c>
      <c r="F21" s="1200">
        <v>122035.66666666667</v>
      </c>
      <c r="G21" s="1200">
        <v>79891.021640370935</v>
      </c>
      <c r="H21" s="1201">
        <v>1690666.9383070376</v>
      </c>
      <c r="I21" s="1224"/>
      <c r="J21" s="1259"/>
      <c r="K21" s="1256"/>
      <c r="L21" s="1260"/>
      <c r="M21" s="1261"/>
      <c r="N21" s="1262"/>
      <c r="O21" s="1263"/>
      <c r="P21" s="1193"/>
      <c r="Q21" s="1259"/>
      <c r="R21" s="1256"/>
      <c r="S21" s="1260"/>
      <c r="T21" s="1261"/>
      <c r="U21" s="1262"/>
      <c r="V21" s="1263"/>
      <c r="W21" s="1193"/>
      <c r="X21" s="1259"/>
      <c r="Y21" s="1256"/>
      <c r="Z21" s="1260"/>
      <c r="AA21" s="1261"/>
      <c r="AB21" s="1262"/>
      <c r="AC21" s="1263"/>
      <c r="AD21" s="1193"/>
    </row>
    <row r="22" spans="2:32" ht="26.25" customHeight="1" x14ac:dyDescent="0.25">
      <c r="B22" s="1264" t="s">
        <v>2098</v>
      </c>
      <c r="C22" s="1246">
        <v>1945696.75</v>
      </c>
      <c r="D22" s="1246">
        <v>693509.83333333326</v>
      </c>
      <c r="E22" s="1246">
        <v>233427.08333333331</v>
      </c>
      <c r="F22" s="1246">
        <v>275290.33333333331</v>
      </c>
      <c r="G22" s="1246">
        <v>100577</v>
      </c>
      <c r="H22" s="1246">
        <v>3248501</v>
      </c>
      <c r="I22" s="1224"/>
      <c r="J22" s="1259"/>
      <c r="K22" s="1256"/>
      <c r="L22" s="1260"/>
      <c r="M22" s="1261"/>
      <c r="N22" s="1262"/>
      <c r="O22" s="1263"/>
      <c r="P22" s="1193"/>
      <c r="Q22" s="1259"/>
      <c r="R22" s="1256"/>
      <c r="S22" s="1260"/>
      <c r="T22" s="1261"/>
      <c r="U22" s="1262"/>
      <c r="V22" s="1263"/>
      <c r="W22" s="1193"/>
      <c r="X22" s="1193"/>
      <c r="Y22" s="1193"/>
      <c r="Z22" s="1260"/>
      <c r="AA22" s="1261"/>
      <c r="AB22" s="1262"/>
      <c r="AC22" s="1263"/>
      <c r="AD22" s="1193"/>
    </row>
    <row r="23" spans="2:32" ht="15" customHeight="1" x14ac:dyDescent="0.25">
      <c r="B23" s="1265"/>
      <c r="C23" s="1266"/>
      <c r="D23" s="1266"/>
      <c r="E23" s="1266"/>
      <c r="F23" s="1266"/>
      <c r="G23" s="1266"/>
      <c r="H23" s="1266"/>
      <c r="J23" s="1263"/>
      <c r="K23" s="1256"/>
      <c r="L23" s="1193"/>
      <c r="M23" s="1193"/>
      <c r="N23" s="1193"/>
      <c r="O23" s="1263"/>
      <c r="P23" s="1193"/>
      <c r="Q23" s="1263"/>
      <c r="R23" s="1256"/>
      <c r="S23" s="1193"/>
      <c r="T23" s="1193"/>
      <c r="U23" s="1193"/>
      <c r="V23" s="1263"/>
      <c r="W23" s="1193"/>
      <c r="X23" s="1267"/>
      <c r="Y23" s="1256"/>
      <c r="Z23" s="1193"/>
      <c r="AA23" s="1193"/>
      <c r="AB23" s="1193"/>
      <c r="AC23" s="1263"/>
      <c r="AD23" s="1193"/>
    </row>
    <row r="24" spans="2:32" ht="15" customHeight="1" x14ac:dyDescent="0.2">
      <c r="B24" s="1265"/>
      <c r="C24" s="1266"/>
      <c r="D24" s="1266"/>
      <c r="E24" s="1266"/>
      <c r="F24" s="1266"/>
      <c r="G24" s="1266"/>
      <c r="H24" s="1266"/>
      <c r="J24" s="1262"/>
      <c r="K24" s="1193"/>
      <c r="L24" s="1193"/>
      <c r="M24" s="1193"/>
      <c r="N24" s="1193"/>
      <c r="O24" s="1193"/>
      <c r="P24" s="1193"/>
      <c r="Q24" s="1262"/>
      <c r="R24" s="1193"/>
      <c r="S24" s="1193"/>
      <c r="T24" s="1193"/>
      <c r="U24" s="1193"/>
      <c r="V24" s="1193"/>
      <c r="W24" s="1193"/>
      <c r="X24" s="1262"/>
      <c r="Y24" s="1193"/>
      <c r="Z24" s="1193"/>
      <c r="AA24" s="1193"/>
      <c r="AB24" s="1193"/>
      <c r="AC24" s="1193"/>
      <c r="AD24" s="1193"/>
    </row>
    <row r="25" spans="2:32" ht="27.75" customHeight="1" x14ac:dyDescent="0.2">
      <c r="B25" s="1780" t="s">
        <v>2121</v>
      </c>
      <c r="C25" s="1780"/>
      <c r="D25" s="1780"/>
      <c r="E25" s="1780"/>
      <c r="F25" s="1780"/>
      <c r="G25" s="1780"/>
      <c r="H25" s="1780"/>
      <c r="I25" s="1143" t="s">
        <v>2</v>
      </c>
      <c r="P25" s="1193"/>
      <c r="Q25" s="1193"/>
    </row>
    <row r="26" spans="2:32" ht="15.75" x14ac:dyDescent="0.25">
      <c r="B26" s="1787" t="s">
        <v>2122</v>
      </c>
      <c r="C26" s="1788"/>
      <c r="D26" s="1788"/>
      <c r="E26" s="1788"/>
      <c r="F26" s="1788"/>
      <c r="G26" s="1788"/>
      <c r="H26" s="1788"/>
      <c r="I26" s="1193"/>
      <c r="J26" s="1193"/>
      <c r="K26" s="1193"/>
      <c r="L26" s="1193"/>
      <c r="M26" s="1193"/>
      <c r="N26" s="1193"/>
      <c r="O26" s="1193"/>
      <c r="P26" s="1193"/>
      <c r="Q26" s="1193"/>
    </row>
    <row r="27" spans="2:32" ht="24" customHeight="1" thickBot="1" x14ac:dyDescent="0.25">
      <c r="B27" s="1783">
        <v>2015</v>
      </c>
      <c r="C27" s="1783"/>
      <c r="D27" s="1783"/>
      <c r="E27" s="1783"/>
      <c r="F27" s="1783"/>
      <c r="G27" s="1783"/>
      <c r="H27" s="1783"/>
    </row>
    <row r="28" spans="2:32" x14ac:dyDescent="0.2">
      <c r="B28" s="1253"/>
      <c r="C28" s="1253"/>
      <c r="D28" s="1253"/>
      <c r="E28" s="1253"/>
      <c r="F28" s="1253"/>
      <c r="G28" s="1253"/>
      <c r="H28" s="1253"/>
    </row>
    <row r="29" spans="2:32" ht="30" x14ac:dyDescent="0.25">
      <c r="B29" s="1213" t="s">
        <v>2087</v>
      </c>
      <c r="C29" s="1196" t="s">
        <v>987</v>
      </c>
      <c r="D29" s="1196" t="s">
        <v>988</v>
      </c>
      <c r="E29" s="1196" t="s">
        <v>2107</v>
      </c>
      <c r="F29" s="1196" t="s">
        <v>2108</v>
      </c>
      <c r="G29" s="1196" t="s">
        <v>983</v>
      </c>
      <c r="H29" s="1196" t="s">
        <v>2109</v>
      </c>
      <c r="I29" s="1193"/>
      <c r="J29" s="1254"/>
      <c r="K29" s="1193"/>
      <c r="L29" s="1193"/>
      <c r="M29" s="1193"/>
      <c r="N29" s="1193"/>
      <c r="O29" s="1193"/>
      <c r="P29" s="1193"/>
      <c r="Q29" s="1254"/>
      <c r="R29" s="1193"/>
      <c r="S29" s="1193"/>
      <c r="T29" s="1193"/>
      <c r="U29" s="1193"/>
      <c r="V29" s="1193"/>
      <c r="W29" s="1193"/>
      <c r="X29" s="1254"/>
      <c r="Y29" s="1193"/>
      <c r="Z29" s="1193"/>
      <c r="AA29" s="1193"/>
      <c r="AB29" s="1193"/>
      <c r="AC29" s="1193"/>
      <c r="AD29" s="1193"/>
      <c r="AE29" s="1193"/>
      <c r="AF29" s="1193"/>
    </row>
    <row r="30" spans="2:32" ht="18" customHeight="1" x14ac:dyDescent="0.55000000000000004">
      <c r="B30" s="1180" t="s">
        <v>28</v>
      </c>
      <c r="C30" s="1181">
        <v>15270</v>
      </c>
      <c r="D30" s="1234">
        <v>2865.4166666666665</v>
      </c>
      <c r="E30" s="1181">
        <v>1664.25</v>
      </c>
      <c r="F30" s="1181">
        <v>4783.166666666667</v>
      </c>
      <c r="G30" s="1181">
        <v>4.7509948469677798</v>
      </c>
      <c r="H30" s="1198">
        <v>24587.584328180303</v>
      </c>
      <c r="I30" s="1259"/>
      <c r="J30" s="1268"/>
      <c r="K30" s="1256"/>
      <c r="L30" s="1257"/>
      <c r="M30" s="1258"/>
      <c r="N30" s="1258"/>
      <c r="O30" s="1257"/>
      <c r="P30" s="1193"/>
      <c r="Q30" s="1268"/>
      <c r="R30" s="1256"/>
      <c r="S30" s="1257"/>
      <c r="T30" s="1258"/>
      <c r="U30" s="1258"/>
      <c r="V30" s="1257"/>
      <c r="W30" s="1193"/>
      <c r="X30" s="1268"/>
      <c r="Y30" s="1256"/>
      <c r="Z30" s="1257"/>
      <c r="AA30" s="1258"/>
      <c r="AB30" s="1258"/>
      <c r="AC30" s="1257"/>
      <c r="AD30" s="1193"/>
      <c r="AE30" s="1193"/>
      <c r="AF30" s="1193"/>
    </row>
    <row r="31" spans="2:32" ht="18" customHeight="1" x14ac:dyDescent="0.25">
      <c r="B31" s="1199" t="s">
        <v>29</v>
      </c>
      <c r="C31" s="1200">
        <v>20215.583333333332</v>
      </c>
      <c r="D31" s="1235">
        <v>6155.583333333333</v>
      </c>
      <c r="E31" s="1200">
        <v>9276.6666666666661</v>
      </c>
      <c r="F31" s="1181">
        <v>847.75</v>
      </c>
      <c r="G31" s="1181">
        <v>244.28031838159333</v>
      </c>
      <c r="H31" s="1201">
        <v>36739.863651714921</v>
      </c>
      <c r="I31" s="1259"/>
      <c r="J31" s="1259"/>
      <c r="K31" s="1256"/>
      <c r="L31" s="1260"/>
      <c r="M31" s="1261"/>
      <c r="N31" s="1262"/>
      <c r="O31" s="1263"/>
      <c r="P31" s="1193"/>
      <c r="Q31" s="1259"/>
      <c r="R31" s="1256"/>
      <c r="S31" s="1260"/>
      <c r="T31" s="1261"/>
      <c r="U31" s="1262"/>
      <c r="V31" s="1263"/>
      <c r="W31" s="1193"/>
      <c r="X31" s="1259"/>
      <c r="Y31" s="1256"/>
      <c r="Z31" s="1260"/>
      <c r="AA31" s="1261"/>
      <c r="AB31" s="1262"/>
      <c r="AC31" s="1263"/>
      <c r="AD31" s="1193"/>
      <c r="AE31" s="1193"/>
      <c r="AF31" s="1193"/>
    </row>
    <row r="32" spans="2:32" ht="18" customHeight="1" x14ac:dyDescent="0.25">
      <c r="B32" s="1199" t="s">
        <v>30</v>
      </c>
      <c r="C32" s="1200">
        <v>39522.666666666664</v>
      </c>
      <c r="D32" s="1235">
        <v>15022.583333333334</v>
      </c>
      <c r="E32" s="1200">
        <v>2157.8333333333335</v>
      </c>
      <c r="F32" s="1200">
        <v>1582.0833333333333</v>
      </c>
      <c r="G32" s="1200">
        <v>372.16126301247601</v>
      </c>
      <c r="H32" s="1201">
        <v>58657.327929679144</v>
      </c>
      <c r="I32" s="1259"/>
      <c r="J32" s="1259"/>
      <c r="K32" s="1256"/>
      <c r="L32" s="1260"/>
      <c r="M32" s="1261"/>
      <c r="N32" s="1262"/>
      <c r="O32" s="1263"/>
      <c r="P32" s="1193"/>
      <c r="Q32" s="1259"/>
      <c r="R32" s="1256"/>
      <c r="S32" s="1260"/>
      <c r="T32" s="1261"/>
      <c r="U32" s="1262"/>
      <c r="V32" s="1263"/>
      <c r="W32" s="1193"/>
      <c r="X32" s="1259"/>
      <c r="Y32" s="1256"/>
      <c r="Z32" s="1260"/>
      <c r="AA32" s="1261"/>
      <c r="AB32" s="1262"/>
      <c r="AC32" s="1263"/>
      <c r="AD32" s="1193"/>
      <c r="AE32" s="1193"/>
      <c r="AF32" s="1193"/>
    </row>
    <row r="33" spans="2:32" ht="18" customHeight="1" x14ac:dyDescent="0.25">
      <c r="B33" s="1199" t="s">
        <v>31</v>
      </c>
      <c r="C33" s="1200">
        <v>16867.166666666668</v>
      </c>
      <c r="D33" s="1235">
        <v>6951</v>
      </c>
      <c r="E33" s="1200">
        <v>2196.8333333333335</v>
      </c>
      <c r="F33" s="1200">
        <v>1055.5</v>
      </c>
      <c r="G33" s="1200">
        <v>49.885445893161688</v>
      </c>
      <c r="H33" s="1201">
        <v>27120.38544589316</v>
      </c>
      <c r="I33" s="1259"/>
      <c r="J33" s="1259"/>
      <c r="K33" s="1256"/>
      <c r="L33" s="1260"/>
      <c r="M33" s="1261"/>
      <c r="N33" s="1262"/>
      <c r="O33" s="1263"/>
      <c r="P33" s="1193"/>
      <c r="Q33" s="1259"/>
      <c r="R33" s="1256"/>
      <c r="S33" s="1260"/>
      <c r="T33" s="1261"/>
      <c r="U33" s="1262"/>
      <c r="V33" s="1263"/>
      <c r="W33" s="1193"/>
      <c r="X33" s="1259"/>
      <c r="Y33" s="1256"/>
      <c r="Z33" s="1260"/>
      <c r="AA33" s="1261"/>
      <c r="AB33" s="1262"/>
      <c r="AC33" s="1263"/>
      <c r="AD33" s="1193"/>
      <c r="AE33" s="1193"/>
      <c r="AF33" s="1193"/>
    </row>
    <row r="34" spans="2:32" ht="18" customHeight="1" x14ac:dyDescent="0.25">
      <c r="B34" s="1199" t="s">
        <v>32</v>
      </c>
      <c r="C34" s="1200">
        <v>35879.75</v>
      </c>
      <c r="D34" s="1235">
        <v>18080</v>
      </c>
      <c r="E34" s="1200">
        <v>3376.8333333333335</v>
      </c>
      <c r="F34" s="1200">
        <v>2089.9166666666665</v>
      </c>
      <c r="G34" s="1200">
        <v>55.032356977376786</v>
      </c>
      <c r="H34" s="1201">
        <v>59481.532356977375</v>
      </c>
      <c r="I34" s="1259"/>
      <c r="J34" s="1259"/>
      <c r="K34" s="1256"/>
      <c r="L34" s="1260"/>
      <c r="M34" s="1261"/>
      <c r="N34" s="1262"/>
      <c r="O34" s="1263"/>
      <c r="P34" s="1193"/>
      <c r="Q34" s="1259"/>
      <c r="R34" s="1256"/>
      <c r="S34" s="1260"/>
      <c r="T34" s="1261"/>
      <c r="U34" s="1262"/>
      <c r="V34" s="1263"/>
      <c r="W34" s="1193"/>
      <c r="X34" s="1259"/>
      <c r="Y34" s="1256"/>
      <c r="Z34" s="1260"/>
      <c r="AA34" s="1261"/>
      <c r="AB34" s="1262"/>
      <c r="AC34" s="1263"/>
      <c r="AD34" s="1193"/>
      <c r="AE34" s="1193"/>
      <c r="AF34" s="1193"/>
    </row>
    <row r="35" spans="2:32" ht="18" customHeight="1" x14ac:dyDescent="0.25">
      <c r="B35" s="1199" t="s">
        <v>33</v>
      </c>
      <c r="C35" s="1200">
        <v>94753.916666666672</v>
      </c>
      <c r="D35" s="1235">
        <v>23563.083333333332</v>
      </c>
      <c r="E35" s="1200">
        <v>6455.166666666667</v>
      </c>
      <c r="F35" s="1200">
        <v>46834</v>
      </c>
      <c r="G35" s="1200">
        <v>730.06954148404873</v>
      </c>
      <c r="H35" s="1201">
        <v>172336.23620815075</v>
      </c>
      <c r="I35" s="1259"/>
      <c r="J35" s="1259"/>
      <c r="K35" s="1256"/>
      <c r="L35" s="1260"/>
      <c r="M35" s="1261"/>
      <c r="N35" s="1262"/>
      <c r="O35" s="1263"/>
      <c r="P35" s="1193"/>
      <c r="Q35" s="1259"/>
      <c r="R35" s="1256"/>
      <c r="S35" s="1260"/>
      <c r="T35" s="1261"/>
      <c r="U35" s="1262"/>
      <c r="V35" s="1263"/>
      <c r="W35" s="1193"/>
      <c r="X35" s="1259"/>
      <c r="Y35" s="1256"/>
      <c r="Z35" s="1260"/>
      <c r="AA35" s="1261"/>
      <c r="AB35" s="1262"/>
      <c r="AC35" s="1263"/>
      <c r="AD35" s="1193"/>
      <c r="AE35" s="1193"/>
      <c r="AF35" s="1193"/>
    </row>
    <row r="36" spans="2:32" ht="18" customHeight="1" x14ac:dyDescent="0.25">
      <c r="B36" s="1199" t="s">
        <v>34</v>
      </c>
      <c r="C36" s="1200">
        <v>61461.25</v>
      </c>
      <c r="D36" s="1235">
        <v>16558.166666666668</v>
      </c>
      <c r="E36" s="1200">
        <v>2575.5833333333335</v>
      </c>
      <c r="F36" s="1200">
        <v>7899.416666666667</v>
      </c>
      <c r="G36" s="1200">
        <v>455.30367283441217</v>
      </c>
      <c r="H36" s="1201">
        <v>88949.720339501087</v>
      </c>
      <c r="I36" s="1259"/>
      <c r="J36" s="1259"/>
      <c r="K36" s="1256"/>
      <c r="L36" s="1260"/>
      <c r="M36" s="1261"/>
      <c r="N36" s="1262"/>
      <c r="O36" s="1263"/>
      <c r="P36" s="1193"/>
      <c r="Q36" s="1259"/>
      <c r="R36" s="1256"/>
      <c r="S36" s="1260"/>
      <c r="T36" s="1261"/>
      <c r="U36" s="1262"/>
      <c r="V36" s="1263"/>
      <c r="W36" s="1193"/>
      <c r="X36" s="1259"/>
      <c r="Y36" s="1256"/>
      <c r="Z36" s="1260"/>
      <c r="AA36" s="1261"/>
      <c r="AB36" s="1262"/>
      <c r="AC36" s="1263"/>
      <c r="AD36" s="1193"/>
      <c r="AE36" s="1193"/>
      <c r="AF36" s="1193"/>
    </row>
    <row r="37" spans="2:32" ht="18" customHeight="1" x14ac:dyDescent="0.25">
      <c r="B37" s="1199" t="s">
        <v>35</v>
      </c>
      <c r="C37" s="1200">
        <v>59198.083333333336</v>
      </c>
      <c r="D37" s="1235">
        <v>28109.75</v>
      </c>
      <c r="E37" s="1200">
        <v>4098.583333333333</v>
      </c>
      <c r="F37" s="1200">
        <v>4644.166666666667</v>
      </c>
      <c r="G37" s="1200">
        <v>571.3071303478755</v>
      </c>
      <c r="H37" s="1201">
        <v>96621.890463681222</v>
      </c>
      <c r="I37" s="1259"/>
      <c r="J37" s="1259"/>
      <c r="K37" s="1256"/>
      <c r="L37" s="1260"/>
      <c r="M37" s="1261"/>
      <c r="N37" s="1262"/>
      <c r="O37" s="1263"/>
      <c r="P37" s="1193"/>
      <c r="Q37" s="1259"/>
      <c r="R37" s="1256"/>
      <c r="S37" s="1260"/>
      <c r="T37" s="1261"/>
      <c r="U37" s="1262"/>
      <c r="V37" s="1263"/>
      <c r="W37" s="1193"/>
      <c r="X37" s="1259"/>
      <c r="Y37" s="1256"/>
      <c r="Z37" s="1260"/>
      <c r="AA37" s="1261"/>
      <c r="AB37" s="1262"/>
      <c r="AC37" s="1263"/>
      <c r="AD37" s="1193"/>
      <c r="AE37" s="1193"/>
      <c r="AF37" s="1193"/>
    </row>
    <row r="38" spans="2:32" ht="18" customHeight="1" x14ac:dyDescent="0.25">
      <c r="B38" s="1199" t="s">
        <v>36</v>
      </c>
      <c r="C38" s="1200">
        <v>95895.166666666672</v>
      </c>
      <c r="D38" s="1235">
        <v>44745.75</v>
      </c>
      <c r="E38" s="1200">
        <v>15873.416666666666</v>
      </c>
      <c r="F38" s="1200">
        <v>11013.833333333334</v>
      </c>
      <c r="G38" s="1200">
        <v>3941.3461417970207</v>
      </c>
      <c r="H38" s="1201">
        <v>171469.51280846371</v>
      </c>
      <c r="I38" s="1259"/>
      <c r="J38" s="1259"/>
      <c r="K38" s="1256"/>
      <c r="L38" s="1260"/>
      <c r="M38" s="1261"/>
      <c r="N38" s="1262"/>
      <c r="O38" s="1263"/>
      <c r="P38" s="1193"/>
      <c r="Q38" s="1259"/>
      <c r="R38" s="1256"/>
      <c r="S38" s="1260"/>
      <c r="T38" s="1261"/>
      <c r="U38" s="1262"/>
      <c r="V38" s="1263"/>
      <c r="W38" s="1193"/>
      <c r="X38" s="1259"/>
      <c r="Y38" s="1256"/>
      <c r="Z38" s="1260"/>
      <c r="AA38" s="1261"/>
      <c r="AB38" s="1262"/>
      <c r="AC38" s="1263"/>
      <c r="AD38" s="1193"/>
      <c r="AE38" s="1193"/>
      <c r="AF38" s="1193"/>
    </row>
    <row r="39" spans="2:32" ht="18" customHeight="1" x14ac:dyDescent="0.25">
      <c r="B39" s="1199" t="s">
        <v>2096</v>
      </c>
      <c r="C39" s="1200">
        <v>33950.833333333336</v>
      </c>
      <c r="D39" s="1235">
        <v>28491.416666666668</v>
      </c>
      <c r="E39" s="1200">
        <v>5338.5</v>
      </c>
      <c r="F39" s="1200">
        <v>9879.1666666666661</v>
      </c>
      <c r="G39" s="1200">
        <v>545.17665868955271</v>
      </c>
      <c r="H39" s="1201">
        <v>78205.093325356225</v>
      </c>
      <c r="I39" s="1259"/>
      <c r="J39" s="1259"/>
      <c r="K39" s="1256"/>
      <c r="L39" s="1260"/>
      <c r="M39" s="1261"/>
      <c r="N39" s="1262"/>
      <c r="O39" s="1263"/>
      <c r="P39" s="1193"/>
      <c r="Q39" s="1259"/>
      <c r="R39" s="1256"/>
      <c r="S39" s="1260"/>
      <c r="T39" s="1261"/>
      <c r="U39" s="1262"/>
      <c r="V39" s="1263"/>
      <c r="W39" s="1193"/>
      <c r="X39" s="1259"/>
      <c r="Y39" s="1256"/>
      <c r="Z39" s="1260"/>
      <c r="AA39" s="1261"/>
      <c r="AB39" s="1262"/>
      <c r="AC39" s="1263"/>
      <c r="AD39" s="1193"/>
      <c r="AE39" s="1193"/>
      <c r="AF39" s="1193"/>
    </row>
    <row r="40" spans="2:32" ht="18" customHeight="1" x14ac:dyDescent="0.25">
      <c r="B40" s="1199" t="s">
        <v>2097</v>
      </c>
      <c r="C40" s="1200">
        <v>21243.416666666668</v>
      </c>
      <c r="D40" s="1235">
        <v>8480.9166666666661</v>
      </c>
      <c r="E40" s="1200">
        <v>874.75</v>
      </c>
      <c r="F40" s="1200">
        <v>311.41666666666669</v>
      </c>
      <c r="G40" s="1200">
        <v>751.44901829540368</v>
      </c>
      <c r="H40" s="1201">
        <v>31661.949018295407</v>
      </c>
      <c r="I40" s="1259"/>
      <c r="J40" s="1259"/>
      <c r="K40" s="1256"/>
      <c r="L40" s="1260"/>
      <c r="M40" s="1261"/>
      <c r="N40" s="1262"/>
      <c r="O40" s="1263"/>
      <c r="P40" s="1193"/>
      <c r="Q40" s="1259"/>
      <c r="R40" s="1256"/>
      <c r="S40" s="1260"/>
      <c r="T40" s="1261"/>
      <c r="U40" s="1262"/>
      <c r="V40" s="1263"/>
      <c r="W40" s="1193"/>
      <c r="X40" s="1259"/>
      <c r="Y40" s="1256"/>
      <c r="Z40" s="1260"/>
      <c r="AA40" s="1261"/>
      <c r="AB40" s="1262"/>
      <c r="AC40" s="1263"/>
      <c r="AD40" s="1193"/>
      <c r="AE40" s="1193"/>
      <c r="AF40" s="1193"/>
    </row>
    <row r="41" spans="2:32" ht="18" customHeight="1" x14ac:dyDescent="0.25">
      <c r="B41" s="1199" t="s">
        <v>2077</v>
      </c>
      <c r="C41" s="1200">
        <v>40466.416666666664</v>
      </c>
      <c r="D41" s="1235">
        <v>43682.166666666664</v>
      </c>
      <c r="E41" s="1200">
        <v>2927.9166666666665</v>
      </c>
      <c r="F41" s="1200">
        <v>2501.1666666666665</v>
      </c>
      <c r="G41" s="1200">
        <v>348.40628877763714</v>
      </c>
      <c r="H41" s="1201">
        <v>89926.07295544431</v>
      </c>
      <c r="I41" s="1259"/>
      <c r="J41" s="1259"/>
      <c r="K41" s="1256"/>
      <c r="L41" s="1260"/>
      <c r="M41" s="1261"/>
      <c r="N41" s="1262"/>
      <c r="O41" s="1263"/>
      <c r="P41" s="1193"/>
      <c r="Q41" s="1259"/>
      <c r="R41" s="1256"/>
      <c r="S41" s="1260"/>
      <c r="T41" s="1261"/>
      <c r="U41" s="1262"/>
      <c r="V41" s="1263"/>
      <c r="W41" s="1193"/>
      <c r="X41" s="1259"/>
      <c r="Y41" s="1256"/>
      <c r="Z41" s="1260"/>
      <c r="AA41" s="1261"/>
      <c r="AB41" s="1262"/>
      <c r="AC41" s="1263"/>
      <c r="AD41" s="1193"/>
      <c r="AE41" s="1193"/>
      <c r="AF41" s="1193"/>
    </row>
    <row r="42" spans="2:32" ht="18" customHeight="1" x14ac:dyDescent="0.25">
      <c r="B42" s="1199" t="s">
        <v>68</v>
      </c>
      <c r="C42" s="1200">
        <v>5806.083333333333</v>
      </c>
      <c r="D42" s="1235">
        <v>3415.25</v>
      </c>
      <c r="E42" s="1200">
        <v>1104.9166666666667</v>
      </c>
      <c r="F42" s="1200">
        <v>0</v>
      </c>
      <c r="G42" s="1200">
        <v>0</v>
      </c>
      <c r="H42" s="1201">
        <v>10326.249999999998</v>
      </c>
      <c r="I42" s="1259"/>
      <c r="J42" s="1259"/>
      <c r="K42" s="1256"/>
      <c r="L42" s="1260"/>
      <c r="M42" s="1261"/>
      <c r="N42" s="1262"/>
      <c r="O42" s="1263"/>
      <c r="P42" s="1193"/>
      <c r="Q42" s="1259"/>
      <c r="R42" s="1256"/>
      <c r="S42" s="1260"/>
      <c r="T42" s="1261"/>
      <c r="U42" s="1262"/>
      <c r="V42" s="1263"/>
      <c r="W42" s="1193"/>
      <c r="X42" s="1259"/>
      <c r="Y42" s="1256"/>
      <c r="Z42" s="1260"/>
      <c r="AA42" s="1261"/>
      <c r="AB42" s="1262"/>
      <c r="AC42" s="1263"/>
      <c r="AD42" s="1193"/>
      <c r="AE42" s="1193"/>
      <c r="AF42" s="1193"/>
    </row>
    <row r="43" spans="2:32" ht="18" customHeight="1" x14ac:dyDescent="0.25">
      <c r="B43" s="1199" t="s">
        <v>2079</v>
      </c>
      <c r="C43" s="1200">
        <v>12081.25</v>
      </c>
      <c r="D43" s="1235">
        <v>9605.75</v>
      </c>
      <c r="E43" s="1200">
        <v>259.16666666666669</v>
      </c>
      <c r="F43" s="1200">
        <v>115.91666666666667</v>
      </c>
      <c r="G43" s="1200">
        <v>4.7509948469677798</v>
      </c>
      <c r="H43" s="1201">
        <v>22066.834328180303</v>
      </c>
      <c r="I43" s="1259"/>
      <c r="J43" s="1259"/>
      <c r="K43" s="1256"/>
      <c r="L43" s="1260"/>
      <c r="M43" s="1261"/>
      <c r="N43" s="1262"/>
      <c r="O43" s="1263"/>
      <c r="P43" s="1193"/>
      <c r="Q43" s="1259"/>
      <c r="R43" s="1256"/>
      <c r="S43" s="1260"/>
      <c r="T43" s="1261"/>
      <c r="U43" s="1262"/>
      <c r="V43" s="1263"/>
      <c r="W43" s="1193"/>
      <c r="X43" s="1259"/>
      <c r="Y43" s="1256"/>
      <c r="Z43" s="1260"/>
      <c r="AA43" s="1261"/>
      <c r="AB43" s="1262"/>
      <c r="AC43" s="1263"/>
      <c r="AD43" s="1193"/>
      <c r="AE43" s="1193"/>
      <c r="AF43" s="1193"/>
    </row>
    <row r="44" spans="2:32" ht="18" customHeight="1" x14ac:dyDescent="0.25">
      <c r="B44" s="1199" t="s">
        <v>42</v>
      </c>
      <c r="C44" s="1200">
        <v>612124.33333333337</v>
      </c>
      <c r="D44" s="1235">
        <v>295267.16666666669</v>
      </c>
      <c r="E44" s="1200">
        <v>99432.166666666672</v>
      </c>
      <c r="F44" s="1200">
        <v>73857.5</v>
      </c>
      <c r="G44" s="1200">
        <v>35105.49684048217</v>
      </c>
      <c r="H44" s="1201">
        <v>1115786.6635071486</v>
      </c>
      <c r="I44" s="1259"/>
      <c r="J44" s="1259"/>
      <c r="K44" s="1256"/>
      <c r="L44" s="1260"/>
      <c r="M44" s="1261"/>
      <c r="N44" s="1262"/>
      <c r="O44" s="1263"/>
      <c r="P44" s="1193"/>
      <c r="Q44" s="1259"/>
      <c r="R44" s="1256"/>
      <c r="S44" s="1260"/>
      <c r="T44" s="1261"/>
      <c r="U44" s="1262"/>
      <c r="V44" s="1263"/>
      <c r="W44" s="1193"/>
      <c r="X44" s="1267"/>
      <c r="Y44" s="1256"/>
      <c r="Z44" s="1260"/>
      <c r="AA44" s="1261"/>
      <c r="AB44" s="1262"/>
      <c r="AC44" s="1263"/>
      <c r="AD44" s="1193"/>
      <c r="AE44" s="1193"/>
      <c r="AF44" s="1193"/>
    </row>
    <row r="45" spans="2:32" ht="26.25" customHeight="1" x14ac:dyDescent="0.25">
      <c r="B45" s="1264" t="s">
        <v>2098</v>
      </c>
      <c r="C45" s="1246">
        <v>1164735.9166666667</v>
      </c>
      <c r="D45" s="1246">
        <v>550994</v>
      </c>
      <c r="E45" s="1246">
        <v>157612.58333333331</v>
      </c>
      <c r="F45" s="1246">
        <v>167415</v>
      </c>
      <c r="G45" s="1246">
        <v>43179.416666666664</v>
      </c>
      <c r="H45" s="1246">
        <v>2083936.9166666667</v>
      </c>
      <c r="I45" s="1259"/>
      <c r="J45" s="1259"/>
      <c r="K45" s="1256"/>
      <c r="L45" s="1260"/>
      <c r="M45" s="1261"/>
      <c r="N45" s="1262"/>
      <c r="O45" s="1263"/>
      <c r="P45" s="1193"/>
      <c r="Q45" s="1259"/>
      <c r="R45" s="1256"/>
      <c r="S45" s="1260"/>
      <c r="T45" s="1261"/>
      <c r="U45" s="1262"/>
      <c r="V45" s="1263"/>
      <c r="W45" s="1193"/>
      <c r="X45" s="1193"/>
      <c r="Y45" s="1193"/>
      <c r="Z45" s="1260"/>
      <c r="AA45" s="1261"/>
      <c r="AB45" s="1262"/>
      <c r="AC45" s="1263"/>
      <c r="AD45" s="1193"/>
      <c r="AE45" s="1193"/>
      <c r="AF45" s="1193"/>
    </row>
    <row r="46" spans="2:32" ht="15.75" x14ac:dyDescent="0.25">
      <c r="B46" s="1236"/>
      <c r="D46" s="1204"/>
      <c r="E46" s="1204"/>
      <c r="F46" s="1204"/>
      <c r="G46" s="1204"/>
      <c r="H46" s="1204"/>
      <c r="I46" s="1193"/>
      <c r="J46" s="1263"/>
      <c r="K46" s="1256"/>
      <c r="L46" s="1193"/>
      <c r="M46" s="1193"/>
      <c r="N46" s="1193"/>
      <c r="O46" s="1263"/>
      <c r="P46" s="1193"/>
      <c r="Q46" s="1263"/>
      <c r="R46" s="1256"/>
      <c r="S46" s="1193"/>
      <c r="T46" s="1193"/>
      <c r="U46" s="1193"/>
      <c r="V46" s="1263"/>
      <c r="W46" s="1193"/>
      <c r="X46" s="1262"/>
      <c r="Y46" s="1256"/>
      <c r="Z46" s="1193"/>
      <c r="AA46" s="1193"/>
      <c r="AB46" s="1193"/>
      <c r="AC46" s="1263"/>
      <c r="AD46" s="1193"/>
      <c r="AE46" s="1193"/>
      <c r="AF46" s="1193"/>
    </row>
    <row r="47" spans="2:32" x14ac:dyDescent="0.2">
      <c r="B47" s="1247"/>
      <c r="D47" s="1186"/>
      <c r="H47" s="1186"/>
      <c r="I47" s="1193"/>
      <c r="J47" s="1262"/>
      <c r="K47" s="1193"/>
      <c r="L47" s="1193"/>
      <c r="M47" s="1193"/>
      <c r="N47" s="1193"/>
      <c r="O47" s="1193"/>
      <c r="P47" s="1193"/>
      <c r="Q47" s="1262"/>
      <c r="R47" s="1193"/>
      <c r="S47" s="1193"/>
      <c r="T47" s="1193"/>
      <c r="U47" s="1193"/>
      <c r="V47" s="1193"/>
      <c r="W47" s="1193"/>
      <c r="X47" s="1262"/>
      <c r="Y47" s="1193"/>
      <c r="Z47" s="1193"/>
      <c r="AA47" s="1193"/>
      <c r="AB47" s="1193"/>
      <c r="AC47" s="1193"/>
      <c r="AD47" s="1193"/>
      <c r="AE47" s="1193"/>
      <c r="AF47" s="1193"/>
    </row>
    <row r="48" spans="2:32" x14ac:dyDescent="0.2">
      <c r="I48" s="1193"/>
      <c r="J48" s="1193"/>
      <c r="K48" s="1193"/>
      <c r="L48" s="1193"/>
      <c r="M48" s="1193"/>
      <c r="N48" s="1193"/>
      <c r="O48" s="1193"/>
      <c r="P48" s="1193"/>
      <c r="Q48" s="1193"/>
      <c r="R48" s="1193"/>
      <c r="S48" s="1193"/>
      <c r="T48" s="1193"/>
      <c r="U48" s="1193"/>
      <c r="V48" s="1193"/>
      <c r="W48" s="1193"/>
      <c r="X48" s="1193"/>
      <c r="Y48" s="1193"/>
      <c r="Z48" s="1193"/>
      <c r="AA48" s="1193"/>
      <c r="AB48" s="1193"/>
      <c r="AC48" s="1193"/>
      <c r="AD48" s="1193"/>
      <c r="AE48" s="1193"/>
      <c r="AF48" s="1193"/>
    </row>
    <row r="49" spans="9:32" x14ac:dyDescent="0.2">
      <c r="I49" s="1193"/>
      <c r="J49" s="1193"/>
      <c r="K49" s="1193"/>
      <c r="L49" s="1193"/>
      <c r="M49" s="1193"/>
      <c r="N49" s="1193"/>
      <c r="O49" s="1193"/>
      <c r="P49" s="1193"/>
      <c r="Q49" s="1193"/>
      <c r="R49" s="1193"/>
      <c r="S49" s="1193"/>
      <c r="T49" s="1193"/>
      <c r="U49" s="1193"/>
      <c r="V49" s="1193"/>
      <c r="W49" s="1193"/>
      <c r="X49" s="1193"/>
      <c r="Y49" s="1193"/>
      <c r="Z49" s="1193"/>
      <c r="AA49" s="1193"/>
      <c r="AB49" s="1193"/>
      <c r="AC49" s="1193"/>
      <c r="AD49" s="1193"/>
      <c r="AE49" s="1193"/>
      <c r="AF49" s="1193"/>
    </row>
    <row r="50" spans="9:32" x14ac:dyDescent="0.2">
      <c r="I50" s="1193"/>
      <c r="J50" s="1193"/>
      <c r="K50" s="1193"/>
      <c r="L50" s="1193"/>
      <c r="M50" s="1193"/>
      <c r="N50" s="1193"/>
      <c r="O50" s="1193"/>
      <c r="P50" s="1193"/>
      <c r="Q50" s="1193"/>
      <c r="R50" s="1193"/>
      <c r="S50" s="1193"/>
      <c r="T50" s="1193"/>
      <c r="U50" s="1193"/>
      <c r="V50" s="1193"/>
      <c r="W50" s="1193"/>
      <c r="X50" s="1193"/>
      <c r="Y50" s="1193"/>
      <c r="Z50" s="1193"/>
      <c r="AA50" s="1193"/>
      <c r="AB50" s="1193"/>
      <c r="AC50" s="1193"/>
      <c r="AD50" s="1193"/>
      <c r="AE50" s="1193"/>
      <c r="AF50" s="1193"/>
    </row>
    <row r="51" spans="9:32" x14ac:dyDescent="0.2">
      <c r="I51" s="1193"/>
      <c r="J51" s="1193"/>
      <c r="K51" s="1193"/>
      <c r="L51" s="1193"/>
      <c r="M51" s="1193"/>
      <c r="N51" s="1193"/>
      <c r="O51" s="1193"/>
      <c r="P51" s="1193"/>
      <c r="Q51" s="1193"/>
      <c r="R51" s="1193"/>
      <c r="S51" s="1193"/>
      <c r="T51" s="1193"/>
      <c r="U51" s="1193"/>
      <c r="V51" s="1193"/>
      <c r="W51" s="1193"/>
      <c r="X51" s="1193"/>
      <c r="Y51" s="1193"/>
      <c r="Z51" s="1193"/>
      <c r="AA51" s="1193"/>
      <c r="AB51" s="1193"/>
      <c r="AC51" s="1193"/>
      <c r="AD51" s="1193"/>
      <c r="AE51" s="1193"/>
      <c r="AF51" s="1193"/>
    </row>
  </sheetData>
  <mergeCells count="6">
    <mergeCell ref="B27:H27"/>
    <mergeCell ref="B2:H2"/>
    <mergeCell ref="B3:H3"/>
    <mergeCell ref="B4:H4"/>
    <mergeCell ref="B25:H25"/>
    <mergeCell ref="B26:H26"/>
  </mergeCells>
  <hyperlinks>
    <hyperlink ref="I2" location="'Indice Total '!A76" display="Volver"/>
    <hyperlink ref="I25" location="'Indice Total '!A76" display="Volver"/>
  </hyperlinks>
  <pageMargins left="0.70866141732283472" right="0.70866141732283472" top="0.74803149606299213" bottom="0.74803149606299213" header="0.31496062992125984" footer="0.31496062992125984"/>
  <pageSetup paperSize="14" scale="35"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C34"/>
  <sheetViews>
    <sheetView showGridLines="0" workbookViewId="0"/>
  </sheetViews>
  <sheetFormatPr baseColWidth="10" defaultRowHeight="15" x14ac:dyDescent="0.2"/>
  <cols>
    <col min="1" max="1" width="22" style="1269" customWidth="1"/>
    <col min="2" max="2" width="40" style="1269" customWidth="1"/>
    <col min="3" max="9" width="11.42578125" style="1269"/>
    <col min="10" max="10" width="11.5703125" style="1269" bestFit="1" customWidth="1"/>
    <col min="11" max="14" width="11.42578125" style="1269"/>
    <col min="15" max="15" width="16" style="1269" bestFit="1" customWidth="1"/>
    <col min="16" max="17" width="11.42578125" style="1269"/>
    <col min="18" max="18" width="13.42578125" style="1269" customWidth="1"/>
    <col min="19" max="16384" width="11.42578125" style="1269"/>
  </cols>
  <sheetData>
    <row r="1" spans="2:12" ht="49.5" customHeight="1" x14ac:dyDescent="0.2">
      <c r="I1" s="1"/>
    </row>
    <row r="2" spans="2:12" ht="18" x14ac:dyDescent="0.25">
      <c r="B2" s="1599" t="s">
        <v>2123</v>
      </c>
      <c r="C2" s="1599"/>
      <c r="D2" s="1599"/>
      <c r="E2" s="1599"/>
      <c r="F2" s="1599"/>
      <c r="G2" s="1599"/>
      <c r="H2" s="1599"/>
      <c r="I2" s="1143" t="s">
        <v>2</v>
      </c>
      <c r="J2" s="1"/>
    </row>
    <row r="3" spans="2:12" ht="34.5" customHeight="1" x14ac:dyDescent="0.25">
      <c r="B3" s="1785" t="s">
        <v>2124</v>
      </c>
      <c r="C3" s="1785"/>
      <c r="D3" s="1785"/>
      <c r="E3" s="1785"/>
      <c r="F3" s="1785"/>
      <c r="G3" s="1785"/>
      <c r="H3" s="1785"/>
    </row>
    <row r="4" spans="2:12" ht="16.5" thickBot="1" x14ac:dyDescent="0.25">
      <c r="B4" s="1783" t="s">
        <v>2125</v>
      </c>
      <c r="C4" s="1783"/>
      <c r="D4" s="1783"/>
      <c r="E4" s="1783"/>
      <c r="F4" s="1783"/>
      <c r="G4" s="1783"/>
      <c r="H4" s="1783"/>
    </row>
    <row r="5" spans="2:12" ht="15.75" x14ac:dyDescent="0.25">
      <c r="B5" s="1270"/>
      <c r="C5" s="1270"/>
      <c r="D5" s="1270"/>
      <c r="E5" s="1270"/>
      <c r="F5" s="1270"/>
      <c r="G5" s="1270"/>
      <c r="H5" s="1270"/>
    </row>
    <row r="6" spans="2:12" x14ac:dyDescent="0.2">
      <c r="B6" s="1789" t="s">
        <v>823</v>
      </c>
      <c r="C6" s="1791" t="s">
        <v>2126</v>
      </c>
      <c r="D6" s="1792"/>
      <c r="E6" s="1793"/>
      <c r="F6" s="1792" t="s">
        <v>989</v>
      </c>
      <c r="G6" s="1792"/>
      <c r="H6" s="1792"/>
    </row>
    <row r="7" spans="2:12" ht="15.75" x14ac:dyDescent="0.25">
      <c r="B7" s="1790"/>
      <c r="C7" s="1271" t="s">
        <v>23</v>
      </c>
      <c r="D7" s="1272" t="s">
        <v>24</v>
      </c>
      <c r="E7" s="1273" t="s">
        <v>18</v>
      </c>
      <c r="F7" s="1271" t="s">
        <v>23</v>
      </c>
      <c r="G7" s="1271" t="s">
        <v>24</v>
      </c>
      <c r="H7" s="1274" t="s">
        <v>18</v>
      </c>
    </row>
    <row r="8" spans="2:12" ht="22.5" customHeight="1" x14ac:dyDescent="0.2">
      <c r="B8" s="1180" t="s">
        <v>2127</v>
      </c>
      <c r="C8" s="1181">
        <v>10260</v>
      </c>
      <c r="D8" s="1275">
        <v>13624</v>
      </c>
      <c r="E8" s="1276">
        <v>23884</v>
      </c>
      <c r="F8" s="1234">
        <v>10328.25</v>
      </c>
      <c r="G8" s="1234">
        <v>13921.75</v>
      </c>
      <c r="H8" s="1277">
        <v>24250</v>
      </c>
      <c r="I8" s="1278"/>
      <c r="L8" s="1240"/>
    </row>
    <row r="9" spans="2:12" x14ac:dyDescent="0.2">
      <c r="B9" s="1199" t="s">
        <v>29</v>
      </c>
      <c r="C9" s="1200">
        <v>11888</v>
      </c>
      <c r="D9" s="1279">
        <v>15005</v>
      </c>
      <c r="E9" s="1280">
        <v>26893</v>
      </c>
      <c r="F9" s="1235">
        <v>11623.75</v>
      </c>
      <c r="G9" s="1234">
        <v>14958.333333333334</v>
      </c>
      <c r="H9" s="1281">
        <v>26582.083333333336</v>
      </c>
      <c r="I9" s="1278"/>
      <c r="L9" s="1240"/>
    </row>
    <row r="10" spans="2:12" x14ac:dyDescent="0.2">
      <c r="B10" s="1199" t="s">
        <v>30</v>
      </c>
      <c r="C10" s="1200">
        <v>16122</v>
      </c>
      <c r="D10" s="1279">
        <v>21537</v>
      </c>
      <c r="E10" s="1280">
        <v>37659</v>
      </c>
      <c r="F10" s="1235">
        <v>16013.5</v>
      </c>
      <c r="G10" s="1235">
        <v>21819.25</v>
      </c>
      <c r="H10" s="1281">
        <v>37832.75</v>
      </c>
      <c r="I10" s="1278"/>
      <c r="L10" s="1240"/>
    </row>
    <row r="11" spans="2:12" x14ac:dyDescent="0.2">
      <c r="B11" s="1199" t="s">
        <v>31</v>
      </c>
      <c r="C11" s="1200">
        <v>9493</v>
      </c>
      <c r="D11" s="1279">
        <v>12582</v>
      </c>
      <c r="E11" s="1280">
        <v>22075</v>
      </c>
      <c r="F11" s="1235">
        <v>9503.5833333333339</v>
      </c>
      <c r="G11" s="1235">
        <v>12805.5</v>
      </c>
      <c r="H11" s="1281">
        <v>22309.083333333336</v>
      </c>
      <c r="I11" s="1278"/>
      <c r="L11" s="1240"/>
    </row>
    <row r="12" spans="2:12" x14ac:dyDescent="0.2">
      <c r="B12" s="1199" t="s">
        <v>32</v>
      </c>
      <c r="C12" s="1200">
        <v>26178</v>
      </c>
      <c r="D12" s="1279">
        <v>35927</v>
      </c>
      <c r="E12" s="1280">
        <v>62105</v>
      </c>
      <c r="F12" s="1235">
        <v>26509.5</v>
      </c>
      <c r="G12" s="1235">
        <v>36846.166666666664</v>
      </c>
      <c r="H12" s="1281">
        <v>63355.666666666664</v>
      </c>
      <c r="I12" s="1278"/>
      <c r="L12" s="1240"/>
    </row>
    <row r="13" spans="2:12" x14ac:dyDescent="0.2">
      <c r="B13" s="1199" t="s">
        <v>33</v>
      </c>
      <c r="C13" s="1200">
        <v>70111</v>
      </c>
      <c r="D13" s="1279">
        <v>105234</v>
      </c>
      <c r="E13" s="1280">
        <v>175345</v>
      </c>
      <c r="F13" s="1235">
        <v>70362.916666666672</v>
      </c>
      <c r="G13" s="1235">
        <v>107813.58333333333</v>
      </c>
      <c r="H13" s="1281">
        <v>178176.5</v>
      </c>
      <c r="I13" s="1278"/>
      <c r="L13" s="1240"/>
    </row>
    <row r="14" spans="2:12" x14ac:dyDescent="0.2">
      <c r="B14" s="1199" t="s">
        <v>34</v>
      </c>
      <c r="C14" s="1200">
        <v>36783</v>
      </c>
      <c r="D14" s="1279">
        <v>44820</v>
      </c>
      <c r="E14" s="1280">
        <v>81603</v>
      </c>
      <c r="F14" s="1235">
        <v>36645.833333333336</v>
      </c>
      <c r="G14" s="1235">
        <v>45749.75</v>
      </c>
      <c r="H14" s="1281">
        <v>82395.583333333343</v>
      </c>
      <c r="I14" s="1278"/>
      <c r="L14" s="1240"/>
    </row>
    <row r="15" spans="2:12" x14ac:dyDescent="0.2">
      <c r="B15" s="1199" t="s">
        <v>35</v>
      </c>
      <c r="C15" s="1200">
        <v>40727</v>
      </c>
      <c r="D15" s="1279">
        <v>52176</v>
      </c>
      <c r="E15" s="1280">
        <v>92903</v>
      </c>
      <c r="F15" s="1235">
        <v>40951.583333333336</v>
      </c>
      <c r="G15" s="1235">
        <v>52922.166666666664</v>
      </c>
      <c r="H15" s="1281">
        <v>93873.75</v>
      </c>
      <c r="I15" s="1278"/>
      <c r="L15" s="1240"/>
    </row>
    <row r="16" spans="2:12" x14ac:dyDescent="0.2">
      <c r="B16" s="1199" t="s">
        <v>36</v>
      </c>
      <c r="C16" s="1200">
        <v>84170</v>
      </c>
      <c r="D16" s="1279">
        <v>111048</v>
      </c>
      <c r="E16" s="1280">
        <v>195218</v>
      </c>
      <c r="F16" s="1235">
        <v>84202.666666666672</v>
      </c>
      <c r="G16" s="1235">
        <v>112420</v>
      </c>
      <c r="H16" s="1281">
        <v>196622.66666666669</v>
      </c>
      <c r="I16" s="1278"/>
      <c r="L16" s="1240"/>
    </row>
    <row r="17" spans="2:29" x14ac:dyDescent="0.2">
      <c r="B17" s="1199" t="s">
        <v>2096</v>
      </c>
      <c r="C17" s="1200">
        <v>37493</v>
      </c>
      <c r="D17" s="1279">
        <v>49031</v>
      </c>
      <c r="E17" s="1280">
        <v>86524</v>
      </c>
      <c r="F17" s="1235">
        <v>37458</v>
      </c>
      <c r="G17" s="1235">
        <v>49323.333333333336</v>
      </c>
      <c r="H17" s="1281">
        <v>86781.333333333343</v>
      </c>
      <c r="I17" s="1278"/>
      <c r="L17" s="1240"/>
    </row>
    <row r="18" spans="2:29" x14ac:dyDescent="0.2">
      <c r="B18" s="1199" t="s">
        <v>2128</v>
      </c>
      <c r="C18" s="1200">
        <v>17821</v>
      </c>
      <c r="D18" s="1279">
        <v>23009</v>
      </c>
      <c r="E18" s="1280">
        <v>40830</v>
      </c>
      <c r="F18" s="1235">
        <v>17871.666666666668</v>
      </c>
      <c r="G18" s="1235">
        <v>23181.75</v>
      </c>
      <c r="H18" s="1281">
        <v>41053.416666666672</v>
      </c>
      <c r="I18" s="1278"/>
      <c r="L18" s="1240"/>
    </row>
    <row r="19" spans="2:29" x14ac:dyDescent="0.2">
      <c r="B19" s="1199" t="s">
        <v>2129</v>
      </c>
      <c r="C19" s="1200">
        <v>30665</v>
      </c>
      <c r="D19" s="1279">
        <v>40770</v>
      </c>
      <c r="E19" s="1280">
        <v>71435</v>
      </c>
      <c r="F19" s="1235">
        <v>31016.75</v>
      </c>
      <c r="G19" s="1235">
        <v>41367.75</v>
      </c>
      <c r="H19" s="1281">
        <v>72384.5</v>
      </c>
      <c r="I19" s="1278"/>
      <c r="L19" s="1240"/>
    </row>
    <row r="20" spans="2:29" x14ac:dyDescent="0.2">
      <c r="B20" s="1199" t="s">
        <v>68</v>
      </c>
      <c r="C20" s="1200">
        <v>2743</v>
      </c>
      <c r="D20" s="1279">
        <v>3406</v>
      </c>
      <c r="E20" s="1280">
        <v>6149</v>
      </c>
      <c r="F20" s="1235">
        <v>2845.3333333333335</v>
      </c>
      <c r="G20" s="1235">
        <v>3544.25</v>
      </c>
      <c r="H20" s="1281">
        <v>6389.5833333333339</v>
      </c>
      <c r="I20" s="1278"/>
      <c r="L20" s="1240"/>
    </row>
    <row r="21" spans="2:29" x14ac:dyDescent="0.2">
      <c r="B21" s="1199" t="s">
        <v>2079</v>
      </c>
      <c r="C21" s="1200">
        <v>7142</v>
      </c>
      <c r="D21" s="1279">
        <v>9132</v>
      </c>
      <c r="E21" s="1280">
        <v>16274</v>
      </c>
      <c r="F21" s="1235">
        <v>7245.25</v>
      </c>
      <c r="G21" s="1235">
        <v>9378.5833333333339</v>
      </c>
      <c r="H21" s="1281">
        <v>16623.833333333336</v>
      </c>
      <c r="I21" s="1278"/>
      <c r="J21" s="1278"/>
      <c r="K21" s="1282"/>
      <c r="L21" s="1240"/>
    </row>
    <row r="22" spans="2:29" ht="15.75" thickBot="1" x14ac:dyDescent="0.25">
      <c r="B22" s="1187" t="s">
        <v>42</v>
      </c>
      <c r="C22" s="1188">
        <v>193774</v>
      </c>
      <c r="D22" s="1283">
        <v>302991</v>
      </c>
      <c r="E22" s="1284">
        <v>496765</v>
      </c>
      <c r="F22" s="1238">
        <v>194954.33333333334</v>
      </c>
      <c r="G22" s="1238">
        <v>309776.66666666669</v>
      </c>
      <c r="H22" s="1285">
        <v>504731</v>
      </c>
      <c r="I22" s="1278"/>
      <c r="J22" s="1278"/>
      <c r="K22" s="1282"/>
      <c r="L22" s="1240"/>
    </row>
    <row r="23" spans="2:29" ht="26.25" customHeight="1" x14ac:dyDescent="0.2">
      <c r="B23" s="1286" t="s">
        <v>2098</v>
      </c>
      <c r="C23" s="1185">
        <v>595370</v>
      </c>
      <c r="D23" s="1287">
        <v>840292</v>
      </c>
      <c r="E23" s="1288">
        <v>1435662</v>
      </c>
      <c r="F23" s="1246">
        <v>597532.91666666674</v>
      </c>
      <c r="G23" s="1246">
        <v>855828.83333333326</v>
      </c>
      <c r="H23" s="1289">
        <v>1453361.75</v>
      </c>
      <c r="J23" s="1278"/>
      <c r="K23" s="1282"/>
      <c r="L23" s="1240"/>
    </row>
    <row r="24" spans="2:29" x14ac:dyDescent="0.2">
      <c r="B24" s="1236"/>
      <c r="C24" s="1191"/>
      <c r="D24" s="1191"/>
      <c r="E24" s="1191"/>
      <c r="F24" s="1290"/>
      <c r="G24" s="1290"/>
      <c r="H24" s="1191"/>
    </row>
    <row r="25" spans="2:29" x14ac:dyDescent="0.2">
      <c r="B25" s="1291"/>
      <c r="C25" s="1191"/>
      <c r="D25" s="1191"/>
      <c r="E25" s="1191"/>
      <c r="F25" s="1191"/>
      <c r="G25" s="1191"/>
      <c r="H25" s="1191"/>
    </row>
    <row r="26" spans="2:29" x14ac:dyDescent="0.2">
      <c r="B26" s="1191"/>
      <c r="C26" s="1191"/>
      <c r="D26" s="1191"/>
      <c r="E26" s="1191"/>
      <c r="F26" s="1191"/>
      <c r="G26" s="1191"/>
      <c r="H26" s="1191"/>
    </row>
    <row r="31" spans="2:29" x14ac:dyDescent="0.2">
      <c r="B31" s="1282"/>
      <c r="C31" s="1282"/>
      <c r="D31" s="1282"/>
      <c r="E31" s="1282"/>
      <c r="F31" s="1282"/>
      <c r="G31" s="1282"/>
      <c r="H31" s="1282"/>
      <c r="I31" s="1282"/>
      <c r="J31" s="1282"/>
      <c r="K31" s="1282"/>
      <c r="L31" s="1282"/>
      <c r="M31" s="1282"/>
      <c r="N31" s="1282"/>
      <c r="O31" s="1282"/>
      <c r="P31" s="1282"/>
      <c r="Q31" s="1282"/>
      <c r="R31" s="1282"/>
      <c r="S31" s="1282"/>
      <c r="T31" s="1282"/>
      <c r="U31" s="1282"/>
      <c r="V31" s="1282"/>
      <c r="W31" s="1282"/>
      <c r="X31" s="1282"/>
      <c r="Y31" s="1282"/>
      <c r="Z31" s="1282"/>
      <c r="AA31" s="1282"/>
      <c r="AB31" s="1282"/>
      <c r="AC31" s="1282"/>
    </row>
    <row r="32" spans="2:29" x14ac:dyDescent="0.2">
      <c r="B32" s="1282"/>
      <c r="C32" s="1282"/>
      <c r="D32" s="1282"/>
      <c r="E32" s="1282"/>
      <c r="F32" s="1282"/>
      <c r="G32" s="1282"/>
      <c r="H32" s="1282"/>
      <c r="I32" s="1282"/>
      <c r="J32" s="1282"/>
      <c r="K32" s="1282"/>
      <c r="L32" s="1282"/>
      <c r="M32" s="1282"/>
      <c r="N32" s="1282"/>
      <c r="O32" s="1282"/>
      <c r="P32" s="1282"/>
      <c r="Q32" s="1282"/>
      <c r="R32" s="1282"/>
      <c r="S32" s="1282"/>
      <c r="T32" s="1282"/>
      <c r="U32" s="1282"/>
      <c r="V32" s="1282"/>
      <c r="W32" s="1282"/>
      <c r="X32" s="1282"/>
      <c r="Y32" s="1282"/>
      <c r="Z32" s="1282"/>
      <c r="AA32" s="1282"/>
      <c r="AB32" s="1282"/>
      <c r="AC32" s="1282"/>
    </row>
    <row r="33" spans="2:29" x14ac:dyDescent="0.2">
      <c r="B33" s="1282"/>
      <c r="C33" s="1282"/>
      <c r="D33" s="1282"/>
      <c r="E33" s="1282"/>
      <c r="F33" s="1282"/>
      <c r="G33" s="1282"/>
      <c r="H33" s="1282"/>
      <c r="I33" s="1282"/>
      <c r="J33" s="1282"/>
      <c r="K33" s="1282"/>
      <c r="L33" s="1282"/>
      <c r="M33" s="1282"/>
      <c r="N33" s="1282"/>
      <c r="O33" s="1282"/>
      <c r="P33" s="1282"/>
      <c r="Q33" s="1282"/>
      <c r="R33" s="1282"/>
      <c r="S33" s="1282"/>
      <c r="T33" s="1282"/>
      <c r="U33" s="1282"/>
      <c r="V33" s="1282"/>
      <c r="W33" s="1282"/>
      <c r="X33" s="1282"/>
      <c r="Y33" s="1282"/>
      <c r="Z33" s="1282"/>
      <c r="AA33" s="1282"/>
      <c r="AB33" s="1282"/>
      <c r="AC33" s="1282"/>
    </row>
    <row r="34" spans="2:29" x14ac:dyDescent="0.2">
      <c r="B34" s="1282"/>
      <c r="C34" s="1282"/>
      <c r="D34" s="1282"/>
      <c r="E34" s="1282"/>
      <c r="F34" s="1282"/>
      <c r="G34" s="1282"/>
      <c r="H34" s="1282"/>
      <c r="I34" s="1282"/>
      <c r="J34" s="1282"/>
      <c r="K34" s="1282"/>
      <c r="L34" s="1282"/>
      <c r="M34" s="1282"/>
      <c r="N34" s="1282"/>
      <c r="O34" s="1282"/>
      <c r="P34" s="1282"/>
      <c r="Q34" s="1282"/>
      <c r="R34" s="1282"/>
      <c r="S34" s="1282"/>
      <c r="T34" s="1282"/>
      <c r="U34" s="1282"/>
      <c r="V34" s="1282"/>
      <c r="W34" s="1282"/>
      <c r="X34" s="1282"/>
      <c r="Y34" s="1282"/>
      <c r="Z34" s="1282"/>
      <c r="AA34" s="1282"/>
      <c r="AB34" s="1282"/>
      <c r="AC34" s="1282"/>
    </row>
  </sheetData>
  <mergeCells count="6">
    <mergeCell ref="B2:H2"/>
    <mergeCell ref="B3:H3"/>
    <mergeCell ref="B4:H4"/>
    <mergeCell ref="B6:B7"/>
    <mergeCell ref="C6:E6"/>
    <mergeCell ref="F6:H6"/>
  </mergeCells>
  <hyperlinks>
    <hyperlink ref="I2" location="'Indice Total '!A76" display="Volver"/>
  </hyperlinks>
  <pageMargins left="0.7" right="0.7" top="0.75" bottom="0.75" header="0.3" footer="0.3"/>
  <pageSetup paperSize="14" scale="58"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23"/>
  <sheetViews>
    <sheetView showGridLines="0" workbookViewId="0"/>
  </sheetViews>
  <sheetFormatPr baseColWidth="10" defaultRowHeight="15" x14ac:dyDescent="0.2"/>
  <cols>
    <col min="1" max="1" width="18.85546875" style="1269" customWidth="1"/>
    <col min="2" max="2" width="39.42578125" style="1269" customWidth="1"/>
    <col min="3" max="3" width="14.5703125" style="1269" customWidth="1"/>
    <col min="4" max="4" width="13.7109375" style="1269" customWidth="1"/>
    <col min="5" max="5" width="14.140625" style="1269" customWidth="1"/>
    <col min="6" max="6" width="15.28515625" style="1269" customWidth="1"/>
    <col min="7" max="7" width="17.140625" style="1269" customWidth="1"/>
    <col min="8" max="8" width="15" style="1269" customWidth="1"/>
    <col min="9" max="9" width="11.5703125" style="1269" bestFit="1" customWidth="1"/>
    <col min="10" max="15" width="11.42578125" style="1269"/>
    <col min="16" max="16" width="15.85546875" style="1269" bestFit="1" customWidth="1"/>
    <col min="17" max="16384" width="11.42578125" style="1269"/>
  </cols>
  <sheetData>
    <row r="1" spans="2:14" ht="57.75" customHeight="1" x14ac:dyDescent="0.2">
      <c r="I1" s="1"/>
    </row>
    <row r="2" spans="2:14" ht="18" x14ac:dyDescent="0.2">
      <c r="B2" s="1780" t="s">
        <v>2130</v>
      </c>
      <c r="C2" s="1780"/>
      <c r="D2" s="1780"/>
      <c r="E2" s="1780"/>
      <c r="F2" s="1780"/>
      <c r="G2" s="1780"/>
      <c r="H2" s="1780"/>
      <c r="I2" s="1143" t="s">
        <v>2</v>
      </c>
    </row>
    <row r="3" spans="2:14" ht="20.25" customHeight="1" x14ac:dyDescent="0.25">
      <c r="B3" s="1787" t="s">
        <v>2131</v>
      </c>
      <c r="C3" s="1787"/>
      <c r="D3" s="1787"/>
      <c r="E3" s="1787"/>
      <c r="F3" s="1787"/>
      <c r="G3" s="1787"/>
      <c r="H3" s="1787"/>
    </row>
    <row r="4" spans="2:14" ht="6.75" customHeight="1" x14ac:dyDescent="0.2">
      <c r="B4" s="1794"/>
      <c r="C4" s="1794"/>
      <c r="D4" s="1794"/>
      <c r="E4" s="1794"/>
      <c r="F4" s="1794"/>
      <c r="G4" s="1794"/>
      <c r="H4" s="1794"/>
      <c r="I4" s="1269" t="s">
        <v>394</v>
      </c>
    </row>
    <row r="5" spans="2:14" ht="16.5" thickBot="1" x14ac:dyDescent="0.3">
      <c r="B5" s="1795">
        <v>2015</v>
      </c>
      <c r="C5" s="1795"/>
      <c r="D5" s="1795"/>
      <c r="E5" s="1795"/>
      <c r="F5" s="1795"/>
      <c r="G5" s="1795"/>
      <c r="H5" s="1795"/>
    </row>
    <row r="6" spans="2:14" ht="15.75" x14ac:dyDescent="0.25">
      <c r="B6" s="1270"/>
      <c r="C6" s="1292"/>
      <c r="D6" s="1292"/>
      <c r="E6" s="1292"/>
      <c r="F6" s="1292"/>
      <c r="G6" s="1292"/>
      <c r="H6" s="1292"/>
    </row>
    <row r="7" spans="2:14" ht="27.75" customHeight="1" x14ac:dyDescent="0.25">
      <c r="B7" s="1213" t="s">
        <v>2087</v>
      </c>
      <c r="C7" s="1196" t="s">
        <v>987</v>
      </c>
      <c r="D7" s="1196" t="s">
        <v>988</v>
      </c>
      <c r="E7" s="1196" t="s">
        <v>2107</v>
      </c>
      <c r="F7" s="1196" t="s">
        <v>2108</v>
      </c>
      <c r="G7" s="1196" t="s">
        <v>983</v>
      </c>
      <c r="H7" s="1196" t="s">
        <v>2109</v>
      </c>
      <c r="J7" s="1293"/>
      <c r="K7" s="1293"/>
      <c r="L7" s="1293"/>
      <c r="M7" s="1293"/>
    </row>
    <row r="8" spans="2:14" ht="21" customHeight="1" x14ac:dyDescent="0.25">
      <c r="B8" s="1180" t="s">
        <v>2127</v>
      </c>
      <c r="C8" s="1181">
        <v>10241.6</v>
      </c>
      <c r="D8" s="1234">
        <v>4034</v>
      </c>
      <c r="E8" s="1181">
        <v>9782.7999999999993</v>
      </c>
      <c r="F8" s="1181">
        <v>191</v>
      </c>
      <c r="G8" s="1181">
        <v>1</v>
      </c>
      <c r="H8" s="1198">
        <v>24250.400000000001</v>
      </c>
      <c r="I8" s="1294"/>
      <c r="J8" s="1295"/>
      <c r="K8" s="1296"/>
      <c r="L8" s="1296"/>
      <c r="M8" s="1242"/>
      <c r="N8" s="1242"/>
    </row>
    <row r="9" spans="2:14" ht="18.75" customHeight="1" x14ac:dyDescent="0.25">
      <c r="B9" s="1199" t="s">
        <v>29</v>
      </c>
      <c r="C9" s="1200">
        <v>7509.083333333333</v>
      </c>
      <c r="D9" s="1235">
        <v>8497.25</v>
      </c>
      <c r="E9" s="1200">
        <v>10264.083333333334</v>
      </c>
      <c r="F9" s="1200">
        <v>304</v>
      </c>
      <c r="G9" s="1200">
        <v>7.666666666666667</v>
      </c>
      <c r="H9" s="1201">
        <v>26582.083333333332</v>
      </c>
      <c r="I9" s="1294"/>
      <c r="J9" s="1295"/>
      <c r="K9" s="1296"/>
      <c r="L9" s="1296"/>
      <c r="M9" s="1242"/>
      <c r="N9" s="1242"/>
    </row>
    <row r="10" spans="2:14" ht="19.5" customHeight="1" x14ac:dyDescent="0.25">
      <c r="B10" s="1199" t="s">
        <v>30</v>
      </c>
      <c r="C10" s="1200">
        <v>12900.75</v>
      </c>
      <c r="D10" s="1235">
        <v>16114.75</v>
      </c>
      <c r="E10" s="1200">
        <v>8553.0833333333339</v>
      </c>
      <c r="F10" s="1200">
        <v>244</v>
      </c>
      <c r="G10" s="1200">
        <v>20</v>
      </c>
      <c r="H10" s="1201">
        <v>37832.583333333336</v>
      </c>
      <c r="I10" s="1294"/>
      <c r="J10" s="1295"/>
      <c r="K10" s="1296"/>
      <c r="L10" s="1296"/>
      <c r="M10" s="1242"/>
      <c r="N10" s="1242"/>
    </row>
    <row r="11" spans="2:14" ht="18" customHeight="1" x14ac:dyDescent="0.25">
      <c r="B11" s="1199" t="s">
        <v>31</v>
      </c>
      <c r="C11" s="1200">
        <v>8155.916666666667</v>
      </c>
      <c r="D11" s="1235">
        <v>2129.8333333333335</v>
      </c>
      <c r="E11" s="1200">
        <v>11895.5</v>
      </c>
      <c r="F11" s="1200">
        <v>127.83333333333333</v>
      </c>
      <c r="G11" s="1200">
        <v>0</v>
      </c>
      <c r="H11" s="1201">
        <v>22309.083333333332</v>
      </c>
      <c r="I11" s="1294"/>
      <c r="J11" s="1295"/>
      <c r="K11" s="1296"/>
      <c r="L11" s="1296"/>
      <c r="M11" s="1242"/>
      <c r="N11" s="1242"/>
    </row>
    <row r="12" spans="2:14" ht="18" customHeight="1" x14ac:dyDescent="0.25">
      <c r="B12" s="1199" t="s">
        <v>32</v>
      </c>
      <c r="C12" s="1200">
        <v>14291.25</v>
      </c>
      <c r="D12" s="1235">
        <v>17041</v>
      </c>
      <c r="E12" s="1200">
        <v>29763.416666666668</v>
      </c>
      <c r="F12" s="1200">
        <v>1681.1666666666667</v>
      </c>
      <c r="G12" s="1200">
        <v>578.83333333333337</v>
      </c>
      <c r="H12" s="1201">
        <v>63355.666666666672</v>
      </c>
      <c r="I12" s="1294"/>
      <c r="J12" s="1295"/>
      <c r="K12" s="1296"/>
      <c r="L12" s="1296"/>
      <c r="M12" s="1242"/>
      <c r="N12" s="1242"/>
    </row>
    <row r="13" spans="2:14" ht="18" customHeight="1" x14ac:dyDescent="0.25">
      <c r="B13" s="1199" t="s">
        <v>33</v>
      </c>
      <c r="C13" s="1200">
        <v>52973</v>
      </c>
      <c r="D13" s="1235">
        <v>30186</v>
      </c>
      <c r="E13" s="1200">
        <v>61460.75</v>
      </c>
      <c r="F13" s="1200">
        <v>30804.25</v>
      </c>
      <c r="G13" s="1200">
        <v>2752.5</v>
      </c>
      <c r="H13" s="1201">
        <v>178176.5</v>
      </c>
      <c r="I13" s="1294"/>
      <c r="J13" s="1295"/>
      <c r="K13" s="1296"/>
      <c r="L13" s="1296"/>
      <c r="M13" s="1242"/>
      <c r="N13" s="1242"/>
    </row>
    <row r="14" spans="2:14" ht="18" customHeight="1" x14ac:dyDescent="0.25">
      <c r="B14" s="1199" t="s">
        <v>34</v>
      </c>
      <c r="C14" s="1200">
        <v>36186</v>
      </c>
      <c r="D14" s="1235">
        <v>10747.2</v>
      </c>
      <c r="E14" s="1200">
        <v>24484.3</v>
      </c>
      <c r="F14" s="1200">
        <v>8191</v>
      </c>
      <c r="G14" s="1200">
        <v>2787</v>
      </c>
      <c r="H14" s="1201">
        <v>82395.5</v>
      </c>
      <c r="I14" s="1294"/>
      <c r="J14" s="1295"/>
      <c r="K14" s="1296"/>
      <c r="L14" s="1296"/>
      <c r="M14" s="1242"/>
      <c r="N14" s="1242"/>
    </row>
    <row r="15" spans="2:14" ht="18" customHeight="1" x14ac:dyDescent="0.25">
      <c r="B15" s="1199" t="s">
        <v>35</v>
      </c>
      <c r="C15" s="1200">
        <v>24224</v>
      </c>
      <c r="D15" s="1235">
        <v>23423.5</v>
      </c>
      <c r="E15" s="1200">
        <v>37060.416666666664</v>
      </c>
      <c r="F15" s="1200">
        <v>3251.0833333333335</v>
      </c>
      <c r="G15" s="1200">
        <v>5914.75</v>
      </c>
      <c r="H15" s="1201">
        <v>93873.749999999985</v>
      </c>
      <c r="I15" s="1294"/>
      <c r="J15" s="1295"/>
      <c r="K15" s="1296"/>
      <c r="L15" s="1296"/>
      <c r="M15" s="1242"/>
      <c r="N15" s="1242"/>
    </row>
    <row r="16" spans="2:14" ht="18" customHeight="1" x14ac:dyDescent="0.25">
      <c r="B16" s="1199" t="s">
        <v>36</v>
      </c>
      <c r="C16" s="1200">
        <v>44247.416666666664</v>
      </c>
      <c r="D16" s="1235">
        <v>51195.166666666664</v>
      </c>
      <c r="E16" s="1200">
        <v>72025.666666666672</v>
      </c>
      <c r="F16" s="1200">
        <v>22608.833333333332</v>
      </c>
      <c r="G16" s="1200">
        <v>6545.583333333333</v>
      </c>
      <c r="H16" s="1201">
        <v>196622.66666666669</v>
      </c>
      <c r="I16" s="1294"/>
      <c r="J16" s="1295"/>
      <c r="K16" s="1296"/>
      <c r="L16" s="1296"/>
      <c r="M16" s="1242"/>
      <c r="N16" s="1242"/>
    </row>
    <row r="17" spans="2:16" ht="18" customHeight="1" x14ac:dyDescent="0.25">
      <c r="B17" s="1199" t="s">
        <v>2096</v>
      </c>
      <c r="C17" s="1200">
        <v>13623.583333333334</v>
      </c>
      <c r="D17" s="1235">
        <v>21932.583333333332</v>
      </c>
      <c r="E17" s="1200">
        <v>32228.083333333332</v>
      </c>
      <c r="F17" s="1200">
        <v>18445.333333333332</v>
      </c>
      <c r="G17" s="1200">
        <v>551.75</v>
      </c>
      <c r="H17" s="1201">
        <v>86781.333333333328</v>
      </c>
      <c r="I17" s="1294"/>
      <c r="J17" s="1295"/>
      <c r="K17" s="1296"/>
      <c r="L17" s="1296"/>
      <c r="M17" s="1242"/>
      <c r="N17" s="1242"/>
    </row>
    <row r="18" spans="2:16" ht="18" customHeight="1" x14ac:dyDescent="0.25">
      <c r="B18" s="1199" t="s">
        <v>2128</v>
      </c>
      <c r="C18" s="1200">
        <v>12837.666666666666</v>
      </c>
      <c r="D18" s="1235">
        <v>8056.25</v>
      </c>
      <c r="E18" s="1200">
        <v>13710.833333333334</v>
      </c>
      <c r="F18" s="1200">
        <v>3830</v>
      </c>
      <c r="G18" s="1200">
        <v>2618.6666666666665</v>
      </c>
      <c r="H18" s="1201">
        <v>41053.416666666664</v>
      </c>
      <c r="I18" s="1294"/>
      <c r="J18" s="1295"/>
      <c r="K18" s="1296"/>
      <c r="L18" s="1296"/>
      <c r="M18" s="1242"/>
      <c r="N18" s="1242"/>
    </row>
    <row r="19" spans="2:16" ht="18" customHeight="1" x14ac:dyDescent="0.25">
      <c r="B19" s="1199" t="s">
        <v>2129</v>
      </c>
      <c r="C19" s="1200">
        <v>16116.333333333334</v>
      </c>
      <c r="D19" s="1235">
        <v>20030.166666666668</v>
      </c>
      <c r="E19" s="1200">
        <v>30193.75</v>
      </c>
      <c r="F19" s="1200">
        <v>6016.166666666667</v>
      </c>
      <c r="G19" s="1200">
        <v>28.083333333333332</v>
      </c>
      <c r="H19" s="1201">
        <v>72384.5</v>
      </c>
      <c r="I19" s="1294"/>
      <c r="J19" s="1295"/>
      <c r="K19" s="1296"/>
      <c r="L19" s="1296"/>
      <c r="M19" s="1242"/>
      <c r="N19" s="1242"/>
    </row>
    <row r="20" spans="2:16" ht="18" customHeight="1" x14ac:dyDescent="0.25">
      <c r="B20" s="1199" t="s">
        <v>68</v>
      </c>
      <c r="C20" s="1200">
        <v>2900.5</v>
      </c>
      <c r="D20" s="1235">
        <v>1121.6666666666667</v>
      </c>
      <c r="E20" s="1200">
        <v>2367.4166666666665</v>
      </c>
      <c r="F20" s="1200">
        <v>0</v>
      </c>
      <c r="G20" s="1200">
        <v>0</v>
      </c>
      <c r="H20" s="1201">
        <v>6389.5833333333339</v>
      </c>
      <c r="I20" s="1294"/>
      <c r="J20" s="1295"/>
      <c r="K20" s="1296"/>
      <c r="L20" s="1296"/>
      <c r="M20" s="1242"/>
      <c r="N20" s="1242"/>
    </row>
    <row r="21" spans="2:16" ht="18" customHeight="1" x14ac:dyDescent="0.25">
      <c r="B21" s="1199" t="s">
        <v>2079</v>
      </c>
      <c r="C21" s="1200">
        <v>6571.916666666667</v>
      </c>
      <c r="D21" s="1235">
        <v>7293.083333333333</v>
      </c>
      <c r="E21" s="1200">
        <v>2712.5</v>
      </c>
      <c r="F21" s="1200">
        <v>46.333333333333336</v>
      </c>
      <c r="G21" s="1200">
        <v>0</v>
      </c>
      <c r="H21" s="1201">
        <v>16623.833333333332</v>
      </c>
      <c r="I21" s="1294"/>
      <c r="J21" s="1295"/>
      <c r="K21" s="1296"/>
      <c r="L21" s="1296"/>
      <c r="M21" s="1242"/>
      <c r="N21" s="1242"/>
    </row>
    <row r="22" spans="2:16" ht="18" customHeight="1" thickBot="1" x14ac:dyDescent="0.3">
      <c r="B22" s="1187" t="s">
        <v>42</v>
      </c>
      <c r="C22" s="1188">
        <v>180125.91666666666</v>
      </c>
      <c r="D22" s="1238">
        <v>82930.833333333328</v>
      </c>
      <c r="E22" s="1188">
        <v>201525.58333333334</v>
      </c>
      <c r="F22" s="1188">
        <v>32154.416666666668</v>
      </c>
      <c r="G22" s="1188">
        <v>7994.25</v>
      </c>
      <c r="H22" s="1202">
        <v>504731.00000000006</v>
      </c>
      <c r="I22" s="1294"/>
      <c r="J22" s="1295"/>
      <c r="K22" s="1296"/>
      <c r="L22" s="1296"/>
      <c r="M22" s="1242"/>
      <c r="N22" s="1242"/>
      <c r="O22" s="1297"/>
      <c r="P22" s="1297"/>
    </row>
    <row r="23" spans="2:16" ht="26.25" customHeight="1" x14ac:dyDescent="0.2">
      <c r="B23" s="1184" t="s">
        <v>2070</v>
      </c>
      <c r="C23" s="1185">
        <v>442904.93333333335</v>
      </c>
      <c r="D23" s="1185">
        <v>304733.28333333333</v>
      </c>
      <c r="E23" s="1185">
        <v>548028.18333333335</v>
      </c>
      <c r="F23" s="1185">
        <v>127895.41666666667</v>
      </c>
      <c r="G23" s="1185">
        <v>29800.083333333332</v>
      </c>
      <c r="H23" s="1298">
        <v>1453361.9</v>
      </c>
      <c r="I23" s="1294"/>
      <c r="J23" s="1295"/>
      <c r="K23" s="1297"/>
      <c r="L23" s="1297"/>
      <c r="M23" s="1297"/>
      <c r="N23" s="1297"/>
    </row>
  </sheetData>
  <mergeCells count="4">
    <mergeCell ref="B2:H2"/>
    <mergeCell ref="B3:H3"/>
    <mergeCell ref="B4:H4"/>
    <mergeCell ref="B5:H5"/>
  </mergeCells>
  <hyperlinks>
    <hyperlink ref="I2" location="'Indice Total '!A76" display="Volver"/>
  </hyperlinks>
  <pageMargins left="0.70866141732283472" right="0.70866141732283472" top="0.74803149606299213" bottom="0.74803149606299213" header="0.31496062992125984" footer="0.31496062992125984"/>
  <pageSetup paperSize="14" scale="14"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82"/>
  <sheetViews>
    <sheetView showGridLines="0" workbookViewId="0"/>
  </sheetViews>
  <sheetFormatPr baseColWidth="10" defaultRowHeight="25.5" customHeight="1" x14ac:dyDescent="0.2"/>
  <cols>
    <col min="1" max="1" width="16.5703125" style="1269" customWidth="1"/>
    <col min="2" max="2" width="26.7109375" style="1269" bestFit="1" customWidth="1"/>
    <col min="3" max="3" width="20.85546875" style="1269" bestFit="1" customWidth="1"/>
    <col min="4" max="4" width="18.28515625" style="1269" bestFit="1" customWidth="1"/>
    <col min="5" max="5" width="18.28515625" style="1269" customWidth="1"/>
    <col min="6" max="6" width="18.42578125" style="1269" bestFit="1" customWidth="1"/>
    <col min="7" max="7" width="17.7109375" style="1269" customWidth="1"/>
    <col min="8" max="8" width="18.42578125" style="1269" bestFit="1" customWidth="1"/>
    <col min="9" max="9" width="16.85546875" style="1269" bestFit="1" customWidth="1"/>
    <col min="10" max="16384" width="11.42578125" style="1269"/>
  </cols>
  <sheetData>
    <row r="1" spans="2:10" ht="42.75" customHeight="1" x14ac:dyDescent="0.2">
      <c r="I1" s="1"/>
    </row>
    <row r="2" spans="2:10" ht="25.5" customHeight="1" x14ac:dyDescent="0.2">
      <c r="B2" s="1780" t="s">
        <v>2132</v>
      </c>
      <c r="C2" s="1780"/>
      <c r="D2" s="1780"/>
      <c r="E2" s="1780"/>
      <c r="F2" s="1780"/>
      <c r="G2" s="1780"/>
      <c r="H2" s="1780"/>
      <c r="I2" s="1143" t="s">
        <v>2</v>
      </c>
    </row>
    <row r="3" spans="2:10" ht="15.75" x14ac:dyDescent="0.25">
      <c r="B3" s="1796" t="s">
        <v>2133</v>
      </c>
      <c r="C3" s="1796"/>
      <c r="D3" s="1796"/>
      <c r="E3" s="1796"/>
      <c r="F3" s="1796"/>
      <c r="G3" s="1796"/>
      <c r="H3" s="1796"/>
    </row>
    <row r="4" spans="2:10" ht="16.5" thickBot="1" x14ac:dyDescent="0.25">
      <c r="B4" s="1783">
        <v>2015</v>
      </c>
      <c r="C4" s="1783"/>
      <c r="D4" s="1783"/>
      <c r="E4" s="1783"/>
      <c r="F4" s="1783"/>
      <c r="G4" s="1783"/>
      <c r="H4" s="1783"/>
    </row>
    <row r="5" spans="2:10" ht="17.25" customHeight="1" x14ac:dyDescent="0.25">
      <c r="B5" s="1299"/>
      <c r="C5" s="1300"/>
      <c r="D5" s="1299"/>
      <c r="E5" s="1301"/>
      <c r="F5" s="1301"/>
      <c r="G5" s="1301"/>
      <c r="H5" s="1301"/>
    </row>
    <row r="6" spans="2:10" ht="15.75" x14ac:dyDescent="0.25">
      <c r="B6" s="1798" t="s">
        <v>2101</v>
      </c>
      <c r="C6" s="1302" t="s">
        <v>2134</v>
      </c>
      <c r="D6" s="1303"/>
      <c r="E6" s="1302" t="s">
        <v>2135</v>
      </c>
      <c r="F6" s="1303"/>
      <c r="G6" s="1800" t="s">
        <v>18</v>
      </c>
      <c r="H6" s="1801"/>
    </row>
    <row r="7" spans="2:10" ht="15.75" x14ac:dyDescent="0.25">
      <c r="B7" s="1799"/>
      <c r="C7" s="1273" t="s">
        <v>985</v>
      </c>
      <c r="D7" s="1304" t="s">
        <v>986</v>
      </c>
      <c r="E7" s="1273" t="s">
        <v>985</v>
      </c>
      <c r="F7" s="1305" t="s">
        <v>986</v>
      </c>
      <c r="G7" s="1273" t="s">
        <v>985</v>
      </c>
      <c r="H7" s="1304" t="s">
        <v>986</v>
      </c>
    </row>
    <row r="8" spans="2:10" ht="15" x14ac:dyDescent="0.2">
      <c r="B8" s="1180" t="s">
        <v>2047</v>
      </c>
      <c r="C8" s="1306">
        <v>1655388</v>
      </c>
      <c r="D8" s="1275">
        <v>91370</v>
      </c>
      <c r="E8" s="1306">
        <v>128</v>
      </c>
      <c r="F8" s="1181">
        <v>2</v>
      </c>
      <c r="G8" s="1276">
        <v>1655516</v>
      </c>
      <c r="H8" s="1307">
        <v>91372</v>
      </c>
      <c r="I8" s="1308"/>
      <c r="J8" s="1308"/>
    </row>
    <row r="9" spans="2:10" ht="15" x14ac:dyDescent="0.2">
      <c r="B9" s="1199" t="s">
        <v>2048</v>
      </c>
      <c r="C9" s="1309">
        <v>166775</v>
      </c>
      <c r="D9" s="1279">
        <v>63321</v>
      </c>
      <c r="E9" s="1309">
        <v>11</v>
      </c>
      <c r="F9" s="1200">
        <v>0</v>
      </c>
      <c r="G9" s="1280">
        <v>166786</v>
      </c>
      <c r="H9" s="1310">
        <v>63321</v>
      </c>
      <c r="I9" s="1308"/>
      <c r="J9" s="1308"/>
    </row>
    <row r="10" spans="2:10" ht="15" x14ac:dyDescent="0.2">
      <c r="B10" s="1199" t="s">
        <v>2049</v>
      </c>
      <c r="C10" s="1309">
        <v>94119</v>
      </c>
      <c r="D10" s="1279">
        <v>103339</v>
      </c>
      <c r="E10" s="1309">
        <v>0</v>
      </c>
      <c r="F10" s="1200">
        <v>0</v>
      </c>
      <c r="G10" s="1280">
        <v>94119</v>
      </c>
      <c r="H10" s="1310">
        <v>103339</v>
      </c>
      <c r="I10" s="1308"/>
      <c r="J10" s="1308"/>
    </row>
    <row r="11" spans="2:10" ht="15" x14ac:dyDescent="0.2">
      <c r="B11" s="1199" t="s">
        <v>2053</v>
      </c>
      <c r="C11" s="1309">
        <v>50909</v>
      </c>
      <c r="D11" s="1279">
        <v>13441</v>
      </c>
      <c r="E11" s="1309">
        <v>0</v>
      </c>
      <c r="F11" s="1200">
        <v>0</v>
      </c>
      <c r="G11" s="1280">
        <v>50909</v>
      </c>
      <c r="H11" s="1310">
        <v>13441</v>
      </c>
      <c r="I11" s="1308"/>
      <c r="J11" s="1308"/>
    </row>
    <row r="12" spans="2:10" ht="15" x14ac:dyDescent="0.2">
      <c r="B12" s="1199" t="s">
        <v>2051</v>
      </c>
      <c r="C12" s="1309">
        <v>21567</v>
      </c>
      <c r="D12" s="1279">
        <v>1298</v>
      </c>
      <c r="E12" s="1309">
        <v>0</v>
      </c>
      <c r="F12" s="1200">
        <v>0</v>
      </c>
      <c r="G12" s="1280">
        <v>21567</v>
      </c>
      <c r="H12" s="1310">
        <v>1298</v>
      </c>
      <c r="I12" s="1308"/>
      <c r="J12" s="1308"/>
    </row>
    <row r="13" spans="2:10" ht="26.25" customHeight="1" x14ac:dyDescent="0.2">
      <c r="B13" s="1311" t="s">
        <v>77</v>
      </c>
      <c r="C13" s="1312">
        <v>1988758</v>
      </c>
      <c r="D13" s="1312">
        <v>272769</v>
      </c>
      <c r="E13" s="1312">
        <v>139</v>
      </c>
      <c r="F13" s="1312">
        <v>2</v>
      </c>
      <c r="G13" s="1313">
        <v>1988897</v>
      </c>
      <c r="H13" s="1314">
        <v>272771</v>
      </c>
      <c r="I13" s="1308"/>
      <c r="J13" s="1308"/>
    </row>
    <row r="14" spans="2:10" ht="15" customHeight="1" x14ac:dyDescent="0.2">
      <c r="B14" s="1315"/>
      <c r="C14" s="1193"/>
      <c r="D14" s="1193"/>
      <c r="E14" s="1193"/>
      <c r="F14" s="1193"/>
      <c r="G14" s="1193"/>
      <c r="H14" s="1193"/>
    </row>
    <row r="15" spans="2:10" ht="15" customHeight="1" x14ac:dyDescent="0.2">
      <c r="B15" s="1316"/>
      <c r="C15" s="1204"/>
      <c r="D15" s="1193"/>
      <c r="E15" s="1193"/>
      <c r="F15" s="1193"/>
      <c r="G15" s="1193"/>
      <c r="H15" s="1317"/>
    </row>
    <row r="16" spans="2:10" ht="25.5" customHeight="1" x14ac:dyDescent="0.2">
      <c r="B16" s="1780" t="s">
        <v>2136</v>
      </c>
      <c r="C16" s="1780"/>
      <c r="D16" s="1780"/>
      <c r="E16" s="1780"/>
      <c r="F16" s="1780"/>
      <c r="G16" s="1780"/>
      <c r="H16" s="1780"/>
      <c r="I16" s="1143" t="s">
        <v>2</v>
      </c>
    </row>
    <row r="17" spans="2:10" ht="15.75" x14ac:dyDescent="0.25">
      <c r="B17" s="1796" t="s">
        <v>2137</v>
      </c>
      <c r="C17" s="1796"/>
      <c r="D17" s="1796"/>
      <c r="E17" s="1796"/>
      <c r="F17" s="1796"/>
      <c r="G17" s="1796"/>
      <c r="H17" s="1796"/>
    </row>
    <row r="18" spans="2:10" ht="15" x14ac:dyDescent="0.2">
      <c r="B18" s="1797" t="s">
        <v>2138</v>
      </c>
      <c r="C18" s="1797"/>
      <c r="D18" s="1797"/>
      <c r="E18" s="1797"/>
      <c r="F18" s="1797"/>
      <c r="G18" s="1797"/>
      <c r="H18" s="1797"/>
    </row>
    <row r="19" spans="2:10" ht="16.5" thickBot="1" x14ac:dyDescent="0.25">
      <c r="B19" s="1783">
        <v>2015</v>
      </c>
      <c r="C19" s="1783"/>
      <c r="D19" s="1783"/>
      <c r="E19" s="1783"/>
      <c r="F19" s="1783"/>
      <c r="G19" s="1783"/>
      <c r="H19" s="1783"/>
    </row>
    <row r="20" spans="2:10" ht="19.5" customHeight="1" x14ac:dyDescent="0.2">
      <c r="B20" s="1797"/>
      <c r="C20" s="1797"/>
      <c r="D20" s="1797"/>
      <c r="E20" s="1797"/>
      <c r="F20" s="1797"/>
      <c r="G20" s="1797"/>
      <c r="H20" s="1797"/>
    </row>
    <row r="21" spans="2:10" ht="20.25" customHeight="1" x14ac:dyDescent="0.25">
      <c r="B21" s="1798" t="s">
        <v>2101</v>
      </c>
      <c r="C21" s="1302" t="s">
        <v>2134</v>
      </c>
      <c r="D21" s="1303"/>
      <c r="E21" s="1302" t="s">
        <v>2135</v>
      </c>
      <c r="F21" s="1318"/>
      <c r="G21" s="1800" t="s">
        <v>18</v>
      </c>
      <c r="H21" s="1801"/>
    </row>
    <row r="22" spans="2:10" ht="18.75" customHeight="1" x14ac:dyDescent="0.25">
      <c r="B22" s="1799" t="s">
        <v>2101</v>
      </c>
      <c r="C22" s="1273" t="s">
        <v>985</v>
      </c>
      <c r="D22" s="1304" t="s">
        <v>986</v>
      </c>
      <c r="E22" s="1273" t="s">
        <v>985</v>
      </c>
      <c r="F22" s="1305" t="s">
        <v>986</v>
      </c>
      <c r="G22" s="1273" t="s">
        <v>985</v>
      </c>
      <c r="H22" s="1304" t="s">
        <v>986</v>
      </c>
    </row>
    <row r="23" spans="2:10" ht="25.5" customHeight="1" x14ac:dyDescent="0.2">
      <c r="B23" s="1199" t="s">
        <v>2047</v>
      </c>
      <c r="C23" s="1309">
        <v>796776.31430600001</v>
      </c>
      <c r="D23" s="1309">
        <v>61642.509335000002</v>
      </c>
      <c r="E23" s="1309">
        <v>3059.7707580000001</v>
      </c>
      <c r="F23" s="1309">
        <v>35.514595999999997</v>
      </c>
      <c r="G23" s="1280">
        <v>799836.08506399998</v>
      </c>
      <c r="H23" s="1280">
        <v>61678.023931000003</v>
      </c>
      <c r="I23" s="1308"/>
      <c r="J23" s="1308"/>
    </row>
    <row r="24" spans="2:10" ht="25.5" customHeight="1" x14ac:dyDescent="0.2">
      <c r="B24" s="1199" t="s">
        <v>2048</v>
      </c>
      <c r="C24" s="1309">
        <v>190674</v>
      </c>
      <c r="D24" s="1309">
        <v>56665</v>
      </c>
      <c r="E24" s="1309">
        <v>181</v>
      </c>
      <c r="F24" s="1309">
        <v>0</v>
      </c>
      <c r="G24" s="1280">
        <v>190855</v>
      </c>
      <c r="H24" s="1310">
        <v>56665</v>
      </c>
      <c r="I24" s="1308"/>
      <c r="J24" s="1308"/>
    </row>
    <row r="25" spans="2:10" ht="25.5" customHeight="1" x14ac:dyDescent="0.2">
      <c r="B25" s="1199" t="s">
        <v>2049</v>
      </c>
      <c r="C25" s="1309">
        <v>137418</v>
      </c>
      <c r="D25" s="1309">
        <v>72471</v>
      </c>
      <c r="E25" s="1309">
        <v>0</v>
      </c>
      <c r="F25" s="1309">
        <v>0</v>
      </c>
      <c r="G25" s="1280">
        <v>137418</v>
      </c>
      <c r="H25" s="1310">
        <v>72471</v>
      </c>
      <c r="I25" s="1308"/>
      <c r="J25" s="1308"/>
    </row>
    <row r="26" spans="2:10" ht="25.5" customHeight="1" x14ac:dyDescent="0.2">
      <c r="B26" s="1199" t="s">
        <v>2053</v>
      </c>
      <c r="C26" s="1309">
        <v>48590</v>
      </c>
      <c r="D26" s="1309">
        <v>8308.5</v>
      </c>
      <c r="E26" s="1309">
        <v>0</v>
      </c>
      <c r="F26" s="1309">
        <v>0</v>
      </c>
      <c r="G26" s="1280">
        <v>48590</v>
      </c>
      <c r="H26" s="1310">
        <v>8308.5</v>
      </c>
      <c r="I26" s="1308"/>
      <c r="J26" s="1308"/>
    </row>
    <row r="27" spans="2:10" ht="25.5" customHeight="1" x14ac:dyDescent="0.2">
      <c r="B27" s="1199" t="s">
        <v>2051</v>
      </c>
      <c r="C27" s="1309">
        <v>19475.077918000003</v>
      </c>
      <c r="D27" s="1309">
        <v>658.10156499999994</v>
      </c>
      <c r="E27" s="1309">
        <v>0</v>
      </c>
      <c r="F27" s="1309">
        <v>0</v>
      </c>
      <c r="G27" s="1280">
        <v>19475.077918000003</v>
      </c>
      <c r="H27" s="1310">
        <v>658.10156499999994</v>
      </c>
      <c r="I27" s="1308"/>
      <c r="J27" s="1308"/>
    </row>
    <row r="28" spans="2:10" ht="25.5" customHeight="1" thickBot="1" x14ac:dyDescent="0.25">
      <c r="B28" s="1319" t="s">
        <v>77</v>
      </c>
      <c r="C28" s="1320">
        <v>1192933.3922240001</v>
      </c>
      <c r="D28" s="1320">
        <v>199745.1109</v>
      </c>
      <c r="E28" s="1320">
        <v>3240.7707580000001</v>
      </c>
      <c r="F28" s="1320">
        <v>35.514595999999997</v>
      </c>
      <c r="G28" s="1321">
        <v>1196174.162982</v>
      </c>
      <c r="H28" s="1321">
        <v>199780.62549599999</v>
      </c>
      <c r="I28" s="1308"/>
      <c r="J28" s="1308"/>
    </row>
    <row r="29" spans="2:10" ht="15" customHeight="1" x14ac:dyDescent="0.2">
      <c r="B29" s="1189"/>
      <c r="C29" s="1190"/>
      <c r="D29" s="1190"/>
      <c r="E29" s="1190"/>
      <c r="F29" s="1190"/>
      <c r="G29" s="1190"/>
      <c r="H29" s="1190"/>
    </row>
    <row r="30" spans="2:10" ht="15" customHeight="1" x14ac:dyDescent="0.2">
      <c r="B30" s="1297"/>
      <c r="C30" s="1297"/>
      <c r="D30" s="1297"/>
      <c r="E30" s="1297"/>
      <c r="F30" s="1297"/>
      <c r="G30" s="1297"/>
      <c r="H30" s="1297"/>
    </row>
    <row r="31" spans="2:10" ht="25.5" customHeight="1" x14ac:dyDescent="0.2">
      <c r="B31" s="1780" t="s">
        <v>2139</v>
      </c>
      <c r="C31" s="1780"/>
      <c r="D31" s="1780"/>
      <c r="E31" s="1780"/>
      <c r="F31" s="1780"/>
      <c r="G31" s="1780"/>
      <c r="H31" s="1780"/>
      <c r="I31" s="1143" t="s">
        <v>2</v>
      </c>
    </row>
    <row r="32" spans="2:10" ht="15.75" x14ac:dyDescent="0.25">
      <c r="B32" s="1796" t="s">
        <v>2140</v>
      </c>
      <c r="C32" s="1796"/>
      <c r="D32" s="1796"/>
      <c r="E32" s="1796"/>
      <c r="F32" s="1796"/>
      <c r="G32" s="1796"/>
      <c r="H32" s="1796"/>
      <c r="I32" s="1"/>
    </row>
    <row r="33" spans="2:9" ht="16.5" thickBot="1" x14ac:dyDescent="0.25">
      <c r="B33" s="1783">
        <v>2015</v>
      </c>
      <c r="C33" s="1783"/>
      <c r="D33" s="1783"/>
      <c r="E33" s="1783"/>
      <c r="F33" s="1783"/>
      <c r="G33" s="1783"/>
      <c r="H33" s="1783"/>
    </row>
    <row r="34" spans="2:9" ht="21" customHeight="1" x14ac:dyDescent="0.2"/>
    <row r="35" spans="2:9" ht="25.5" customHeight="1" x14ac:dyDescent="0.25">
      <c r="B35" s="1322" t="s">
        <v>2141</v>
      </c>
      <c r="C35" s="1196" t="s">
        <v>987</v>
      </c>
      <c r="D35" s="1196" t="s">
        <v>988</v>
      </c>
      <c r="E35" s="1196" t="s">
        <v>2107</v>
      </c>
      <c r="F35" s="1196" t="s">
        <v>2108</v>
      </c>
      <c r="G35" s="1196" t="s">
        <v>983</v>
      </c>
      <c r="H35" s="1196" t="s">
        <v>2109</v>
      </c>
    </row>
    <row r="36" spans="2:9" ht="25.5" customHeight="1" x14ac:dyDescent="0.2">
      <c r="B36" s="1323" t="s">
        <v>2142</v>
      </c>
      <c r="C36" s="1309">
        <v>1041030</v>
      </c>
      <c r="D36" s="1309">
        <v>3323</v>
      </c>
      <c r="E36" s="1309">
        <v>21509</v>
      </c>
      <c r="F36" s="1309">
        <v>4793</v>
      </c>
      <c r="G36" s="1309">
        <v>4230</v>
      </c>
      <c r="H36" s="1280">
        <v>1074885</v>
      </c>
    </row>
    <row r="37" spans="2:9" ht="25.5" customHeight="1" x14ac:dyDescent="0.2">
      <c r="B37" s="1323" t="s">
        <v>2143</v>
      </c>
      <c r="C37" s="1309">
        <v>116758</v>
      </c>
      <c r="D37" s="1309">
        <v>1826</v>
      </c>
      <c r="E37" s="1309">
        <v>6761</v>
      </c>
      <c r="F37" s="1309">
        <v>2376</v>
      </c>
      <c r="G37" s="1309">
        <v>292</v>
      </c>
      <c r="H37" s="1280">
        <v>128013</v>
      </c>
    </row>
    <row r="38" spans="2:9" ht="25.5" customHeight="1" x14ac:dyDescent="0.2">
      <c r="B38" s="1323" t="s">
        <v>2144</v>
      </c>
      <c r="C38" s="1309">
        <v>152630</v>
      </c>
      <c r="D38" s="1309">
        <v>65592</v>
      </c>
      <c r="E38" s="1309">
        <v>60226</v>
      </c>
      <c r="F38" s="1309">
        <v>20043</v>
      </c>
      <c r="G38" s="1309">
        <v>6084</v>
      </c>
      <c r="H38" s="1280">
        <v>304575</v>
      </c>
    </row>
    <row r="39" spans="2:9" ht="25.5" customHeight="1" x14ac:dyDescent="0.2">
      <c r="B39" s="1323" t="s">
        <v>2145</v>
      </c>
      <c r="C39" s="1309">
        <v>163833</v>
      </c>
      <c r="D39" s="1309">
        <v>83882</v>
      </c>
      <c r="E39" s="1309">
        <v>44582</v>
      </c>
      <c r="F39" s="1309">
        <v>17321</v>
      </c>
      <c r="G39" s="1309">
        <v>4939</v>
      </c>
      <c r="H39" s="1280">
        <v>314557</v>
      </c>
    </row>
    <row r="40" spans="2:9" ht="25.5" customHeight="1" x14ac:dyDescent="0.2">
      <c r="B40" s="1323" t="s">
        <v>2146</v>
      </c>
      <c r="C40" s="1309">
        <v>239781</v>
      </c>
      <c r="D40" s="1309">
        <v>68611</v>
      </c>
      <c r="E40" s="1309">
        <v>55235</v>
      </c>
      <c r="F40" s="1309">
        <v>18785</v>
      </c>
      <c r="G40" s="1309">
        <v>6967</v>
      </c>
      <c r="H40" s="1280">
        <v>389379</v>
      </c>
    </row>
    <row r="41" spans="2:9" ht="25.5" customHeight="1" x14ac:dyDescent="0.2">
      <c r="B41" s="1323" t="s">
        <v>2147</v>
      </c>
      <c r="C41" s="1309">
        <v>32856</v>
      </c>
      <c r="D41" s="1309">
        <v>6873</v>
      </c>
      <c r="E41" s="1309">
        <v>9145</v>
      </c>
      <c r="F41" s="1309">
        <v>1032</v>
      </c>
      <c r="G41" s="1309">
        <v>353</v>
      </c>
      <c r="H41" s="1280">
        <v>50259</v>
      </c>
    </row>
    <row r="42" spans="2:9" ht="25.5" customHeight="1" thickBot="1" x14ac:dyDescent="0.25">
      <c r="B42" s="1319" t="s">
        <v>77</v>
      </c>
      <c r="C42" s="1324">
        <v>1746888</v>
      </c>
      <c r="D42" s="1324">
        <v>230107</v>
      </c>
      <c r="E42" s="1324">
        <v>197458</v>
      </c>
      <c r="F42" s="1324">
        <v>64350</v>
      </c>
      <c r="G42" s="1324">
        <v>22865</v>
      </c>
      <c r="H42" s="1324">
        <v>2261668</v>
      </c>
    </row>
    <row r="43" spans="2:9" ht="15" customHeight="1" x14ac:dyDescent="0.25">
      <c r="B43" s="1325"/>
      <c r="C43" s="1325"/>
      <c r="F43" s="1326"/>
    </row>
    <row r="44" spans="2:9" ht="15" customHeight="1" x14ac:dyDescent="0.25">
      <c r="B44" s="1325"/>
      <c r="C44" s="1325"/>
      <c r="F44" s="1326"/>
    </row>
    <row r="45" spans="2:9" ht="25.5" customHeight="1" x14ac:dyDescent="0.2">
      <c r="B45" s="1780" t="s">
        <v>2148</v>
      </c>
      <c r="C45" s="1780"/>
      <c r="D45" s="1780"/>
      <c r="E45" s="1780"/>
      <c r="F45" s="1780"/>
      <c r="G45" s="1780"/>
      <c r="H45" s="1780"/>
      <c r="I45" s="1143" t="s">
        <v>2</v>
      </c>
    </row>
    <row r="46" spans="2:9" ht="15.75" x14ac:dyDescent="0.25">
      <c r="B46" s="1796" t="s">
        <v>2149</v>
      </c>
      <c r="C46" s="1796"/>
      <c r="D46" s="1796"/>
      <c r="E46" s="1796"/>
      <c r="F46" s="1796"/>
      <c r="G46" s="1796"/>
      <c r="H46" s="1796"/>
    </row>
    <row r="47" spans="2:9" ht="15" x14ac:dyDescent="0.2">
      <c r="B47" s="1797" t="s">
        <v>2138</v>
      </c>
      <c r="C47" s="1797"/>
      <c r="D47" s="1797"/>
      <c r="E47" s="1797"/>
      <c r="F47" s="1797"/>
      <c r="G47" s="1797"/>
      <c r="H47" s="1797"/>
      <c r="I47" s="1"/>
    </row>
    <row r="48" spans="2:9" ht="16.5" thickBot="1" x14ac:dyDescent="0.25">
      <c r="B48" s="1783">
        <v>2015</v>
      </c>
      <c r="C48" s="1783"/>
      <c r="D48" s="1783"/>
      <c r="E48" s="1783"/>
      <c r="F48" s="1783"/>
      <c r="G48" s="1783"/>
      <c r="H48" s="1783"/>
    </row>
    <row r="49" spans="2:8" ht="15" x14ac:dyDescent="0.2"/>
    <row r="50" spans="2:8" ht="33" customHeight="1" x14ac:dyDescent="0.25">
      <c r="B50" s="1322" t="s">
        <v>2141</v>
      </c>
      <c r="C50" s="1196" t="s">
        <v>987</v>
      </c>
      <c r="D50" s="1196" t="s">
        <v>988</v>
      </c>
      <c r="E50" s="1196" t="s">
        <v>2107</v>
      </c>
      <c r="F50" s="1196" t="s">
        <v>2108</v>
      </c>
      <c r="G50" s="1196" t="s">
        <v>983</v>
      </c>
      <c r="H50" s="1196" t="s">
        <v>2109</v>
      </c>
    </row>
    <row r="51" spans="2:8" ht="25.5" customHeight="1" x14ac:dyDescent="0.2">
      <c r="B51" s="1323" t="s">
        <v>2142</v>
      </c>
      <c r="C51" s="1309">
        <v>19484.151113</v>
      </c>
      <c r="D51" s="1309">
        <v>71</v>
      </c>
      <c r="E51" s="1309">
        <v>301</v>
      </c>
      <c r="F51" s="1309">
        <v>95</v>
      </c>
      <c r="G51" s="1309">
        <v>71.904048000000003</v>
      </c>
      <c r="H51" s="1280">
        <v>20023.055161</v>
      </c>
    </row>
    <row r="52" spans="2:8" ht="25.5" customHeight="1" x14ac:dyDescent="0.2">
      <c r="B52" s="1323" t="s">
        <v>2143</v>
      </c>
      <c r="C52" s="1309">
        <v>6998.8006690000002</v>
      </c>
      <c r="D52" s="1309">
        <v>125</v>
      </c>
      <c r="E52" s="1309">
        <v>505.21894800000001</v>
      </c>
      <c r="F52" s="1309">
        <v>199.9</v>
      </c>
      <c r="G52" s="1309">
        <v>17.383468000000001</v>
      </c>
      <c r="H52" s="1280">
        <v>7846.3030849999996</v>
      </c>
    </row>
    <row r="53" spans="2:8" ht="25.5" customHeight="1" x14ac:dyDescent="0.2">
      <c r="B53" s="1323" t="s">
        <v>2144</v>
      </c>
      <c r="C53" s="1309">
        <v>45898.800495000003</v>
      </c>
      <c r="D53" s="1309">
        <v>40103</v>
      </c>
      <c r="E53" s="1309">
        <v>15572</v>
      </c>
      <c r="F53" s="1309">
        <v>5914</v>
      </c>
      <c r="G53" s="1309">
        <v>1662.9440729999999</v>
      </c>
      <c r="H53" s="1280">
        <v>109150.74456800001</v>
      </c>
    </row>
    <row r="54" spans="2:8" ht="25.5" customHeight="1" x14ac:dyDescent="0.2">
      <c r="B54" s="1323" t="s">
        <v>2145</v>
      </c>
      <c r="C54" s="1309">
        <v>108502.934929</v>
      </c>
      <c r="D54" s="1309">
        <v>143398</v>
      </c>
      <c r="E54" s="1309">
        <v>29334</v>
      </c>
      <c r="F54" s="1309">
        <v>11316</v>
      </c>
      <c r="G54" s="1309">
        <v>3324.353662</v>
      </c>
      <c r="H54" s="1280">
        <v>295875.28859099996</v>
      </c>
    </row>
    <row r="55" spans="2:8" ht="25.5" customHeight="1" x14ac:dyDescent="0.2">
      <c r="B55" s="1323" t="s">
        <v>2146</v>
      </c>
      <c r="C55" s="1309">
        <v>456842.912121</v>
      </c>
      <c r="D55" s="1309">
        <v>19156</v>
      </c>
      <c r="E55" s="1309">
        <v>102112</v>
      </c>
      <c r="F55" s="1309">
        <v>32581</v>
      </c>
      <c r="G55" s="1309">
        <v>12738.666471</v>
      </c>
      <c r="H55" s="1280">
        <v>623430.57859199995</v>
      </c>
    </row>
    <row r="56" spans="2:8" ht="25.5" customHeight="1" x14ac:dyDescent="0.2">
      <c r="B56" s="1323" t="s">
        <v>2147</v>
      </c>
      <c r="C56" s="1309">
        <v>223786.50966800001</v>
      </c>
      <c r="D56" s="1309">
        <v>44667</v>
      </c>
      <c r="E56" s="1309">
        <v>62065</v>
      </c>
      <c r="F56" s="1309">
        <v>6793</v>
      </c>
      <c r="G56" s="1309">
        <v>2317.9277609999999</v>
      </c>
      <c r="H56" s="1280">
        <v>339629.43742900004</v>
      </c>
    </row>
    <row r="57" spans="2:8" ht="25.5" customHeight="1" thickBot="1" x14ac:dyDescent="0.25">
      <c r="B57" s="1319" t="s">
        <v>77</v>
      </c>
      <c r="C57" s="1324">
        <v>861514.10899500002</v>
      </c>
      <c r="D57" s="1324">
        <v>247520</v>
      </c>
      <c r="E57" s="1324">
        <v>209889.21894799999</v>
      </c>
      <c r="F57" s="1324">
        <v>56898.9</v>
      </c>
      <c r="G57" s="1324">
        <v>20133.179483</v>
      </c>
      <c r="H57" s="1324">
        <v>1395955.4074260001</v>
      </c>
    </row>
    <row r="58" spans="2:8" ht="25.5" customHeight="1" x14ac:dyDescent="0.2">
      <c r="B58" s="1189"/>
      <c r="C58" s="1327"/>
      <c r="D58" s="1327"/>
      <c r="E58" s="1327"/>
      <c r="F58" s="1327"/>
      <c r="G58" s="1327"/>
      <c r="H58" s="1327"/>
    </row>
    <row r="59" spans="2:8" ht="25.5" customHeight="1" x14ac:dyDescent="0.2">
      <c r="B59" s="1189"/>
      <c r="C59" s="1327"/>
      <c r="D59" s="1327"/>
      <c r="E59" s="1327"/>
      <c r="F59" s="1327"/>
      <c r="G59" s="1327"/>
      <c r="H59" s="1327"/>
    </row>
    <row r="60" spans="2:8" ht="25.5" customHeight="1" x14ac:dyDescent="0.2">
      <c r="B60" s="1189"/>
      <c r="C60" s="1327"/>
      <c r="D60" s="1327"/>
      <c r="E60" s="1327"/>
      <c r="F60" s="1327"/>
      <c r="G60" s="1327"/>
      <c r="H60" s="1327"/>
    </row>
    <row r="61" spans="2:8" ht="25.5" customHeight="1" x14ac:dyDescent="0.2">
      <c r="B61" s="1189"/>
      <c r="C61" s="1327"/>
      <c r="D61" s="1327"/>
      <c r="E61" s="1327"/>
      <c r="F61" s="1327"/>
      <c r="G61" s="1327"/>
      <c r="H61" s="1327"/>
    </row>
    <row r="62" spans="2:8" ht="25.5" customHeight="1" x14ac:dyDescent="0.2">
      <c r="B62" s="1189"/>
      <c r="C62" s="1327"/>
      <c r="D62" s="1327"/>
      <c r="E62" s="1327"/>
      <c r="F62" s="1327"/>
      <c r="G62" s="1327"/>
      <c r="H62" s="1327"/>
    </row>
    <row r="63" spans="2:8" ht="25.5" customHeight="1" x14ac:dyDescent="0.2">
      <c r="B63" s="1189"/>
      <c r="C63" s="1327"/>
      <c r="D63" s="1327"/>
      <c r="E63" s="1327"/>
      <c r="F63" s="1327"/>
      <c r="G63" s="1327"/>
      <c r="H63" s="1327"/>
    </row>
    <row r="64" spans="2:8" ht="25.5" customHeight="1" x14ac:dyDescent="0.2">
      <c r="B64" s="1189"/>
      <c r="C64" s="1327"/>
      <c r="D64" s="1327"/>
      <c r="E64" s="1327"/>
      <c r="F64" s="1327"/>
      <c r="G64" s="1327"/>
      <c r="H64" s="1327"/>
    </row>
    <row r="65" spans="2:8" ht="25.5" customHeight="1" x14ac:dyDescent="0.2">
      <c r="B65" s="1189"/>
      <c r="C65" s="1327"/>
      <c r="D65" s="1327"/>
      <c r="E65" s="1327"/>
      <c r="F65" s="1327"/>
      <c r="G65" s="1327"/>
      <c r="H65" s="1327"/>
    </row>
    <row r="66" spans="2:8" ht="25.5" customHeight="1" x14ac:dyDescent="0.2">
      <c r="B66" s="1189"/>
      <c r="C66" s="1327"/>
      <c r="D66" s="1327"/>
      <c r="E66" s="1327"/>
      <c r="F66" s="1327"/>
      <c r="G66" s="1327"/>
      <c r="H66" s="1327"/>
    </row>
    <row r="67" spans="2:8" ht="25.5" customHeight="1" x14ac:dyDescent="0.2">
      <c r="B67" s="1189"/>
      <c r="C67" s="1327"/>
      <c r="D67" s="1327"/>
      <c r="E67" s="1327"/>
      <c r="F67" s="1327"/>
      <c r="G67" s="1327"/>
      <c r="H67" s="1327"/>
    </row>
    <row r="68" spans="2:8" ht="25.5" customHeight="1" x14ac:dyDescent="0.2">
      <c r="B68" s="1189"/>
      <c r="C68" s="1327"/>
      <c r="D68" s="1327"/>
      <c r="E68" s="1327"/>
      <c r="F68" s="1327"/>
      <c r="G68" s="1327"/>
      <c r="H68" s="1327"/>
    </row>
    <row r="69" spans="2:8" ht="25.5" customHeight="1" x14ac:dyDescent="0.2">
      <c r="B69" s="1189"/>
      <c r="C69" s="1327"/>
      <c r="D69" s="1327"/>
      <c r="E69" s="1327"/>
      <c r="F69" s="1327"/>
      <c r="G69" s="1327"/>
      <c r="H69" s="1327"/>
    </row>
    <row r="70" spans="2:8" ht="25.5" customHeight="1" x14ac:dyDescent="0.2">
      <c r="B70" s="1189"/>
      <c r="C70" s="1327"/>
      <c r="D70" s="1327"/>
      <c r="E70" s="1327"/>
      <c r="F70" s="1327"/>
      <c r="G70" s="1327"/>
      <c r="H70" s="1327"/>
    </row>
    <row r="71" spans="2:8" ht="25.5" customHeight="1" x14ac:dyDescent="0.2">
      <c r="B71" s="1189"/>
      <c r="C71" s="1327"/>
      <c r="D71" s="1327"/>
      <c r="E71" s="1327"/>
      <c r="F71" s="1327"/>
      <c r="G71" s="1327"/>
      <c r="H71" s="1327"/>
    </row>
    <row r="72" spans="2:8" ht="25.5" customHeight="1" x14ac:dyDescent="0.2">
      <c r="B72" s="1189"/>
      <c r="C72" s="1327"/>
      <c r="D72" s="1327"/>
      <c r="E72" s="1327"/>
      <c r="F72" s="1327"/>
      <c r="G72" s="1327"/>
      <c r="H72" s="1327"/>
    </row>
    <row r="73" spans="2:8" ht="25.5" customHeight="1" x14ac:dyDescent="0.2">
      <c r="B73" s="1189"/>
      <c r="C73" s="1327"/>
      <c r="D73" s="1327"/>
      <c r="E73" s="1327"/>
      <c r="F73" s="1327"/>
      <c r="G73" s="1327"/>
      <c r="H73" s="1327"/>
    </row>
    <row r="74" spans="2:8" ht="25.5" customHeight="1" x14ac:dyDescent="0.2">
      <c r="B74" s="1189"/>
      <c r="C74" s="1327"/>
      <c r="D74" s="1327"/>
      <c r="E74" s="1327"/>
      <c r="F74" s="1327"/>
      <c r="G74" s="1327"/>
      <c r="H74" s="1327"/>
    </row>
    <row r="75" spans="2:8" ht="25.5" customHeight="1" x14ac:dyDescent="0.2">
      <c r="B75" s="1189"/>
      <c r="C75" s="1327"/>
      <c r="D75" s="1327"/>
      <c r="E75" s="1327"/>
      <c r="F75" s="1327"/>
      <c r="G75" s="1327"/>
      <c r="H75" s="1327"/>
    </row>
    <row r="76" spans="2:8" ht="25.5" customHeight="1" x14ac:dyDescent="0.2">
      <c r="B76" s="1189"/>
      <c r="C76" s="1327"/>
      <c r="D76" s="1327"/>
      <c r="E76" s="1327"/>
      <c r="F76" s="1327"/>
      <c r="G76" s="1327"/>
      <c r="H76" s="1327"/>
    </row>
    <row r="77" spans="2:8" ht="25.5" customHeight="1" x14ac:dyDescent="0.2">
      <c r="B77" s="1189"/>
      <c r="C77" s="1327"/>
      <c r="D77" s="1327"/>
      <c r="E77" s="1327"/>
      <c r="F77" s="1327"/>
      <c r="G77" s="1327"/>
      <c r="H77" s="1327"/>
    </row>
    <row r="78" spans="2:8" ht="25.5" customHeight="1" x14ac:dyDescent="0.2">
      <c r="B78" s="1189"/>
      <c r="C78" s="1327"/>
      <c r="D78" s="1327"/>
      <c r="E78" s="1327"/>
      <c r="F78" s="1327"/>
      <c r="G78" s="1327"/>
      <c r="H78" s="1327"/>
    </row>
    <row r="79" spans="2:8" ht="25.5" customHeight="1" x14ac:dyDescent="0.2">
      <c r="B79" s="1189"/>
      <c r="C79" s="1327"/>
      <c r="D79" s="1327"/>
      <c r="E79" s="1327"/>
      <c r="F79" s="1327"/>
      <c r="G79" s="1327"/>
      <c r="H79" s="1327"/>
    </row>
    <row r="80" spans="2:8" ht="25.5" customHeight="1" x14ac:dyDescent="0.2">
      <c r="B80" s="1189"/>
      <c r="C80" s="1327"/>
      <c r="D80" s="1327"/>
      <c r="E80" s="1327"/>
      <c r="F80" s="1327"/>
      <c r="G80" s="1327"/>
      <c r="H80" s="1327"/>
    </row>
    <row r="81" spans="2:8" ht="25.5" customHeight="1" x14ac:dyDescent="0.2">
      <c r="B81" s="1189"/>
      <c r="C81" s="1327"/>
      <c r="D81" s="1327"/>
      <c r="E81" s="1327"/>
      <c r="F81" s="1327"/>
      <c r="G81" s="1327"/>
      <c r="H81" s="1327"/>
    </row>
    <row r="82" spans="2:8" ht="25.5" customHeight="1" x14ac:dyDescent="0.25">
      <c r="B82" s="1325"/>
      <c r="C82" s="1325"/>
      <c r="F82" s="1326"/>
    </row>
  </sheetData>
  <mergeCells count="19">
    <mergeCell ref="B16:H16"/>
    <mergeCell ref="B2:H2"/>
    <mergeCell ref="B3:H3"/>
    <mergeCell ref="B4:H4"/>
    <mergeCell ref="B6:B7"/>
    <mergeCell ref="G6:H6"/>
    <mergeCell ref="B17:H17"/>
    <mergeCell ref="B18:H18"/>
    <mergeCell ref="B19:H19"/>
    <mergeCell ref="B20:H20"/>
    <mergeCell ref="B21:B22"/>
    <mergeCell ref="G21:H21"/>
    <mergeCell ref="B48:H48"/>
    <mergeCell ref="B31:H31"/>
    <mergeCell ref="B32:H32"/>
    <mergeCell ref="B33:H33"/>
    <mergeCell ref="B45:H45"/>
    <mergeCell ref="B46:H46"/>
    <mergeCell ref="B47:H47"/>
  </mergeCells>
  <hyperlinks>
    <hyperlink ref="I2" location="'Indice Total '!A76" display="Volver"/>
    <hyperlink ref="I16" location="'Indice Total '!A76" display="Volver"/>
    <hyperlink ref="I31" location="'Indice Total '!A76" display="Volver"/>
    <hyperlink ref="I45" location="'Indice Total '!A76" display="Volver"/>
  </hyperlinks>
  <printOptions horizontalCentered="1" verticalCentered="1"/>
  <pageMargins left="0.70866141732283472" right="0.70866141732283472" top="0.74803149606299213" bottom="0.74803149606299213" header="0.31496062992125984" footer="0.31496062992125984"/>
  <pageSetup paperSize="14" scale="8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38"/>
  <sheetViews>
    <sheetView showGridLines="0" zoomScaleNormal="100" workbookViewId="0"/>
  </sheetViews>
  <sheetFormatPr baseColWidth="10" defaultRowHeight="12.75" x14ac:dyDescent="0.2"/>
  <cols>
    <col min="1" max="1" width="23" style="992" customWidth="1"/>
    <col min="2" max="2" width="40" style="992" customWidth="1"/>
    <col min="3" max="3" width="16.140625" style="992" customWidth="1"/>
    <col min="4" max="4" width="14.42578125" style="992" customWidth="1"/>
    <col min="5" max="5" width="13.85546875" style="992" customWidth="1"/>
    <col min="6" max="10" width="11.42578125" style="992"/>
    <col min="11" max="11" width="12.28515625" style="992" customWidth="1"/>
    <col min="12" max="16384" width="11.42578125" style="992"/>
  </cols>
  <sheetData>
    <row r="1" spans="2:9" ht="48.75" customHeight="1" x14ac:dyDescent="0.2"/>
    <row r="2" spans="2:9" ht="18" x14ac:dyDescent="0.25">
      <c r="B2" s="1635" t="s">
        <v>709</v>
      </c>
      <c r="C2" s="1635"/>
      <c r="D2" s="1635"/>
      <c r="E2" s="1635"/>
      <c r="F2" s="1" t="s">
        <v>2</v>
      </c>
    </row>
    <row r="3" spans="2:9" ht="46.5" customHeight="1" x14ac:dyDescent="0.2">
      <c r="B3" s="1601" t="s">
        <v>22</v>
      </c>
      <c r="C3" s="1601"/>
      <c r="D3" s="1601"/>
      <c r="E3" s="1601"/>
      <c r="F3" s="1"/>
      <c r="G3" s="1"/>
    </row>
    <row r="4" spans="2:9" ht="21" customHeight="1" thickBot="1" x14ac:dyDescent="0.3">
      <c r="B4" s="1604">
        <v>2015</v>
      </c>
      <c r="C4" s="1604"/>
      <c r="D4" s="1604"/>
      <c r="E4" s="1603"/>
      <c r="F4" s="1"/>
      <c r="G4" s="1"/>
    </row>
    <row r="5" spans="2:9" ht="19.5" customHeight="1" x14ac:dyDescent="0.2">
      <c r="B5" s="424"/>
      <c r="C5" s="424"/>
      <c r="D5" s="424"/>
      <c r="E5" s="424"/>
    </row>
    <row r="6" spans="2:9" ht="35.25" customHeight="1" x14ac:dyDescent="0.2">
      <c r="B6" s="503" t="s">
        <v>3</v>
      </c>
      <c r="C6" s="498" t="s">
        <v>23</v>
      </c>
      <c r="D6" s="498" t="s">
        <v>24</v>
      </c>
      <c r="E6" s="499" t="s">
        <v>18</v>
      </c>
    </row>
    <row r="7" spans="2:9" ht="24" customHeight="1" x14ac:dyDescent="0.25">
      <c r="B7" s="18" t="s">
        <v>4</v>
      </c>
      <c r="C7" s="585">
        <v>1361300.8333333333</v>
      </c>
      <c r="D7" s="585">
        <v>995652.41666666663</v>
      </c>
      <c r="E7" s="588">
        <v>2356953.25</v>
      </c>
      <c r="G7" s="574"/>
      <c r="H7" s="574"/>
      <c r="I7" s="574"/>
    </row>
    <row r="8" spans="2:9" ht="24" customHeight="1" x14ac:dyDescent="0.25">
      <c r="B8" s="3" t="s">
        <v>5</v>
      </c>
      <c r="C8" s="586">
        <v>1292033</v>
      </c>
      <c r="D8" s="586">
        <v>628067.75</v>
      </c>
      <c r="E8" s="588">
        <v>1920100.75</v>
      </c>
      <c r="G8" s="574"/>
      <c r="H8" s="574"/>
      <c r="I8" s="574"/>
    </row>
    <row r="9" spans="2:9" ht="24" customHeight="1" x14ac:dyDescent="0.25">
      <c r="B9" s="3" t="s">
        <v>6</v>
      </c>
      <c r="C9" s="586">
        <v>343552.91666666669</v>
      </c>
      <c r="D9" s="586">
        <v>211882</v>
      </c>
      <c r="E9" s="588">
        <v>555434.91666666674</v>
      </c>
      <c r="G9" s="574"/>
      <c r="H9" s="574"/>
      <c r="I9" s="574"/>
    </row>
    <row r="10" spans="2:9" ht="24" customHeight="1" x14ac:dyDescent="0.2">
      <c r="B10" s="4" t="s">
        <v>7</v>
      </c>
      <c r="C10" s="587">
        <v>2996886.7499999995</v>
      </c>
      <c r="D10" s="587">
        <v>1835602.1666666665</v>
      </c>
      <c r="E10" s="587">
        <v>4832488.916666666</v>
      </c>
      <c r="G10" s="574"/>
      <c r="H10" s="574"/>
      <c r="I10" s="574"/>
    </row>
    <row r="11" spans="2:9" ht="24" customHeight="1" x14ac:dyDescent="0.25">
      <c r="B11" s="6" t="s">
        <v>8</v>
      </c>
      <c r="C11" s="586">
        <v>395544.5</v>
      </c>
      <c r="D11" s="586">
        <v>419948.91666666669</v>
      </c>
      <c r="E11" s="588">
        <v>815493.41666666674</v>
      </c>
      <c r="G11" s="574"/>
      <c r="H11" s="574"/>
      <c r="I11" s="574"/>
    </row>
    <row r="12" spans="2:9" ht="24" customHeight="1" x14ac:dyDescent="0.2">
      <c r="B12" s="4" t="s">
        <v>18</v>
      </c>
      <c r="C12" s="587">
        <v>3392431.2499999995</v>
      </c>
      <c r="D12" s="587">
        <v>2255551.083333333</v>
      </c>
      <c r="E12" s="587">
        <v>5647982.3333333321</v>
      </c>
    </row>
    <row r="13" spans="2:9" ht="23.25" customHeight="1" x14ac:dyDescent="0.2">
      <c r="B13" s="1636" t="s">
        <v>10</v>
      </c>
      <c r="C13" s="1636"/>
      <c r="D13" s="1636"/>
      <c r="E13" s="1636"/>
    </row>
    <row r="14" spans="2:9" ht="23.25" customHeight="1" x14ac:dyDescent="0.2">
      <c r="B14" s="1605" t="s">
        <v>11</v>
      </c>
      <c r="C14" s="1605"/>
      <c r="D14" s="1605"/>
      <c r="E14" s="1605"/>
    </row>
    <row r="18" spans="3:4" x14ac:dyDescent="0.2">
      <c r="C18" s="19"/>
      <c r="D18" s="19"/>
    </row>
    <row r="20" spans="3:4" ht="59.25" customHeight="1" x14ac:dyDescent="0.2"/>
    <row r="35" ht="15" customHeight="1" x14ac:dyDescent="0.2"/>
    <row r="36" ht="12.75" customHeight="1" x14ac:dyDescent="0.2"/>
    <row r="37" ht="12.75" customHeight="1" x14ac:dyDescent="0.2"/>
    <row r="38" ht="12.75" customHeight="1" x14ac:dyDescent="0.2"/>
  </sheetData>
  <mergeCells count="5">
    <mergeCell ref="B2:E2"/>
    <mergeCell ref="B3:E3"/>
    <mergeCell ref="B4:E4"/>
    <mergeCell ref="B13:E13"/>
    <mergeCell ref="B14:E14"/>
  </mergeCells>
  <hyperlinks>
    <hyperlink ref="F2" location="'Indice Total '!A1" display="Volver"/>
  </hyperlinks>
  <pageMargins left="0.70866141732283472" right="0.70866141732283472" top="0.74803149606299213" bottom="0.74803149606299213" header="0.31496062992125984" footer="0.31496062992125984"/>
  <pageSetup paperSize="14" scale="75"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1:I30"/>
  <sheetViews>
    <sheetView showGridLines="0" workbookViewId="0"/>
  </sheetViews>
  <sheetFormatPr baseColWidth="10" defaultColWidth="10.28515625" defaultRowHeight="15" x14ac:dyDescent="0.2"/>
  <cols>
    <col min="1" max="1" width="14.5703125" style="1176" customWidth="1"/>
    <col min="2" max="2" width="4.5703125" style="1176" customWidth="1"/>
    <col min="3" max="3" width="24" style="1176" customWidth="1"/>
    <col min="4" max="6" width="16.42578125" style="1176" customWidth="1"/>
    <col min="7" max="7" width="12.7109375" style="1176" customWidth="1"/>
    <col min="8" max="8" width="10.28515625" style="1176"/>
    <col min="9" max="9" width="14.140625" style="1176" bestFit="1" customWidth="1"/>
    <col min="10" max="16384" width="10.28515625" style="1176"/>
  </cols>
  <sheetData>
    <row r="1" spans="3:9" ht="66" customHeight="1" x14ac:dyDescent="0.2">
      <c r="H1" s="1"/>
    </row>
    <row r="2" spans="3:9" ht="18" x14ac:dyDescent="0.2">
      <c r="C2" s="1780" t="s">
        <v>2150</v>
      </c>
      <c r="D2" s="1780"/>
      <c r="E2" s="1780"/>
      <c r="F2" s="1780"/>
      <c r="G2" s="1780"/>
      <c r="H2" s="1"/>
      <c r="I2" s="1143" t="s">
        <v>2</v>
      </c>
    </row>
    <row r="3" spans="3:9" ht="15.75" x14ac:dyDescent="0.25">
      <c r="C3" s="1787" t="s">
        <v>2151</v>
      </c>
      <c r="D3" s="1787"/>
      <c r="E3" s="1787"/>
      <c r="F3" s="1787"/>
      <c r="G3" s="1787"/>
    </row>
    <row r="4" spans="3:9" ht="21.75" customHeight="1" thickBot="1" x14ac:dyDescent="0.25">
      <c r="C4" s="1778" t="s">
        <v>990</v>
      </c>
      <c r="D4" s="1778"/>
      <c r="E4" s="1778"/>
      <c r="F4" s="1778"/>
      <c r="G4" s="1778"/>
    </row>
    <row r="5" spans="3:9" ht="17.25" customHeight="1" x14ac:dyDescent="0.25">
      <c r="C5" s="1805"/>
      <c r="D5" s="1806"/>
      <c r="E5" s="1806"/>
      <c r="F5" s="1806"/>
      <c r="G5" s="1328"/>
    </row>
    <row r="6" spans="3:9" ht="31.5" customHeight="1" x14ac:dyDescent="0.2">
      <c r="C6" s="1329" t="s">
        <v>2101</v>
      </c>
      <c r="D6" s="1215">
        <v>2012</v>
      </c>
      <c r="E6" s="1215">
        <v>2013</v>
      </c>
      <c r="F6" s="1215">
        <v>2014</v>
      </c>
      <c r="G6" s="1215">
        <v>2015</v>
      </c>
    </row>
    <row r="7" spans="3:9" ht="21.95" customHeight="1" x14ac:dyDescent="0.2">
      <c r="C7" s="1180" t="s">
        <v>2047</v>
      </c>
      <c r="D7" s="1181">
        <v>1836640</v>
      </c>
      <c r="E7" s="1181">
        <v>1820662</v>
      </c>
      <c r="F7" s="1181">
        <v>1750294</v>
      </c>
      <c r="G7" s="1181">
        <v>1746888</v>
      </c>
    </row>
    <row r="8" spans="3:9" ht="21.95" customHeight="1" x14ac:dyDescent="0.2">
      <c r="C8" s="1199" t="s">
        <v>2048</v>
      </c>
      <c r="D8" s="1200">
        <v>355554</v>
      </c>
      <c r="E8" s="1200">
        <v>292938</v>
      </c>
      <c r="F8" s="1181">
        <v>271709</v>
      </c>
      <c r="G8" s="1181">
        <v>230107</v>
      </c>
    </row>
    <row r="9" spans="3:9" ht="21.95" customHeight="1" x14ac:dyDescent="0.2">
      <c r="C9" s="1199" t="s">
        <v>2049</v>
      </c>
      <c r="D9" s="1200">
        <v>153365</v>
      </c>
      <c r="E9" s="1200">
        <v>140203</v>
      </c>
      <c r="F9" s="1181">
        <v>176999</v>
      </c>
      <c r="G9" s="1181">
        <v>197458</v>
      </c>
    </row>
    <row r="10" spans="3:9" ht="21.95" customHeight="1" x14ac:dyDescent="0.2">
      <c r="C10" s="1199" t="s">
        <v>2053</v>
      </c>
      <c r="D10" s="1200">
        <v>97522</v>
      </c>
      <c r="E10" s="1200">
        <v>105604</v>
      </c>
      <c r="F10" s="1181">
        <v>91902</v>
      </c>
      <c r="G10" s="1181">
        <v>64350</v>
      </c>
    </row>
    <row r="11" spans="3:9" ht="21.95" customHeight="1" thickBot="1" x14ac:dyDescent="0.25">
      <c r="C11" s="1187" t="s">
        <v>2051</v>
      </c>
      <c r="D11" s="1283">
        <v>27043</v>
      </c>
      <c r="E11" s="1283">
        <v>12359</v>
      </c>
      <c r="F11" s="1181">
        <v>15587</v>
      </c>
      <c r="G11" s="1181">
        <v>22865</v>
      </c>
    </row>
    <row r="12" spans="3:9" ht="21.95" customHeight="1" x14ac:dyDescent="0.2">
      <c r="C12" s="1286" t="s">
        <v>18</v>
      </c>
      <c r="D12" s="1287">
        <v>2470124</v>
      </c>
      <c r="E12" s="1330">
        <v>2371766</v>
      </c>
      <c r="F12" s="1331">
        <v>2306491</v>
      </c>
      <c r="G12" s="1331">
        <v>2261668</v>
      </c>
    </row>
    <row r="13" spans="3:9" ht="12" customHeight="1" x14ac:dyDescent="0.2">
      <c r="C13" s="1332" t="s">
        <v>2152</v>
      </c>
    </row>
    <row r="14" spans="3:9" ht="12" customHeight="1" x14ac:dyDescent="0.2">
      <c r="C14" s="1333"/>
      <c r="F14" s="1334"/>
    </row>
    <row r="15" spans="3:9" ht="12" customHeight="1" x14ac:dyDescent="0.2">
      <c r="C15" s="1333"/>
      <c r="F15" s="1334"/>
    </row>
    <row r="16" spans="3:9" ht="18" x14ac:dyDescent="0.2">
      <c r="C16" s="1780" t="s">
        <v>2153</v>
      </c>
      <c r="D16" s="1780"/>
      <c r="E16" s="1780"/>
      <c r="F16" s="1780"/>
      <c r="G16" s="1780"/>
      <c r="I16" s="1143" t="s">
        <v>2</v>
      </c>
    </row>
    <row r="17" spans="3:8" ht="15.75" x14ac:dyDescent="0.25">
      <c r="C17" s="1807" t="s">
        <v>2154</v>
      </c>
      <c r="D17" s="1807"/>
      <c r="E17" s="1807"/>
      <c r="F17" s="1807"/>
      <c r="G17" s="1807"/>
      <c r="H17" s="1"/>
    </row>
    <row r="18" spans="3:8" ht="15.75" x14ac:dyDescent="0.25">
      <c r="C18" s="1802" t="s">
        <v>2155</v>
      </c>
      <c r="D18" s="1802"/>
      <c r="E18" s="1802"/>
      <c r="F18" s="1802"/>
      <c r="G18" s="1802"/>
      <c r="H18" s="1"/>
    </row>
    <row r="19" spans="3:8" ht="16.5" thickBot="1" x14ac:dyDescent="0.25">
      <c r="C19" s="1803" t="s">
        <v>990</v>
      </c>
      <c r="D19" s="1803"/>
      <c r="E19" s="1803"/>
      <c r="F19" s="1803"/>
      <c r="G19" s="1803"/>
    </row>
    <row r="20" spans="3:8" ht="15.75" x14ac:dyDescent="0.25">
      <c r="C20" s="1804"/>
      <c r="D20" s="1804"/>
      <c r="E20" s="1804"/>
      <c r="F20" s="1804"/>
      <c r="G20" s="1328"/>
    </row>
    <row r="21" spans="3:8" ht="30" customHeight="1" x14ac:dyDescent="0.2">
      <c r="C21" s="1329" t="s">
        <v>2101</v>
      </c>
      <c r="D21" s="1215">
        <v>2012</v>
      </c>
      <c r="E21" s="1215">
        <v>2013</v>
      </c>
      <c r="F21" s="1215">
        <v>2014</v>
      </c>
      <c r="G21" s="1215">
        <v>2015</v>
      </c>
    </row>
    <row r="22" spans="3:8" ht="21.95" customHeight="1" x14ac:dyDescent="0.2">
      <c r="C22" s="1180" t="s">
        <v>2047</v>
      </c>
      <c r="D22" s="1181">
        <v>719377.40300000005</v>
      </c>
      <c r="E22" s="1335">
        <v>758950.34893600002</v>
      </c>
      <c r="F22" s="1335">
        <v>816421.92791999993</v>
      </c>
      <c r="G22" s="1335">
        <v>861514.10907300003</v>
      </c>
    </row>
    <row r="23" spans="3:8" ht="21.95" customHeight="1" x14ac:dyDescent="0.2">
      <c r="C23" s="1199" t="s">
        <v>2048</v>
      </c>
      <c r="D23" s="1200">
        <v>261352.614</v>
      </c>
      <c r="E23" s="1336">
        <v>274698.48757500004</v>
      </c>
      <c r="F23" s="1335">
        <v>329336.93854300003</v>
      </c>
      <c r="G23" s="1335">
        <v>247520</v>
      </c>
    </row>
    <row r="24" spans="3:8" ht="21.95" customHeight="1" x14ac:dyDescent="0.2">
      <c r="C24" s="1199" t="s">
        <v>2049</v>
      </c>
      <c r="D24" s="1200">
        <v>121838.38499999999</v>
      </c>
      <c r="E24" s="1336">
        <v>139949.16036800001</v>
      </c>
      <c r="F24" s="1335">
        <v>195325.99488799996</v>
      </c>
      <c r="G24" s="1335">
        <v>209889</v>
      </c>
    </row>
    <row r="25" spans="3:8" ht="21.95" customHeight="1" x14ac:dyDescent="0.2">
      <c r="C25" s="1199" t="s">
        <v>2156</v>
      </c>
      <c r="D25" s="1200">
        <v>83041</v>
      </c>
      <c r="E25" s="1336">
        <v>95179</v>
      </c>
      <c r="F25" s="1335">
        <v>77136</v>
      </c>
      <c r="G25" s="1335">
        <v>56899</v>
      </c>
    </row>
    <row r="26" spans="3:8" ht="21.95" customHeight="1" x14ac:dyDescent="0.2">
      <c r="C26" s="1337" t="s">
        <v>2051</v>
      </c>
      <c r="D26" s="1338">
        <v>20291.477999999999</v>
      </c>
      <c r="E26" s="1339">
        <v>9435.9717760000003</v>
      </c>
      <c r="F26" s="1340">
        <v>15364.800196</v>
      </c>
      <c r="G26" s="1340">
        <v>20133.2</v>
      </c>
    </row>
    <row r="27" spans="3:8" ht="18" customHeight="1" x14ac:dyDescent="0.2">
      <c r="C27" s="1341" t="s">
        <v>18</v>
      </c>
      <c r="D27" s="1342">
        <v>1205900.8799999999</v>
      </c>
      <c r="E27" s="1343">
        <v>1278212.968655</v>
      </c>
      <c r="F27" s="1344">
        <v>1433585.6615469998</v>
      </c>
      <c r="G27" s="1344">
        <v>1395955.309073</v>
      </c>
    </row>
    <row r="28" spans="3:8" x14ac:dyDescent="0.2">
      <c r="C28" s="1332" t="s">
        <v>2152</v>
      </c>
    </row>
    <row r="29" spans="3:8" x14ac:dyDescent="0.2">
      <c r="C29" s="1332" t="s">
        <v>2157</v>
      </c>
    </row>
    <row r="30" spans="3:8" x14ac:dyDescent="0.2">
      <c r="F30" s="1334"/>
    </row>
  </sheetData>
  <mergeCells count="9">
    <mergeCell ref="C18:G18"/>
    <mergeCell ref="C19:G19"/>
    <mergeCell ref="C20:F20"/>
    <mergeCell ref="C2:G2"/>
    <mergeCell ref="C3:G3"/>
    <mergeCell ref="C4:G4"/>
    <mergeCell ref="C5:F5"/>
    <mergeCell ref="C16:G16"/>
    <mergeCell ref="C17:G17"/>
  </mergeCells>
  <hyperlinks>
    <hyperlink ref="I2" location="'Indice Total '!A76" display="Volver"/>
    <hyperlink ref="I16" location="'Indice Total '!A76" display="Volver"/>
  </hyperlinks>
  <pageMargins left="0.7" right="0.7" top="0.75" bottom="0.75" header="0.3" footer="0.3"/>
  <pageSetup paperSize="14" scale="69" orientation="portrait"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heetViews>
  <sheetFormatPr baseColWidth="10" defaultRowHeight="15" x14ac:dyDescent="0.2"/>
  <cols>
    <col min="1" max="1" width="17.140625" style="635" customWidth="1"/>
    <col min="2" max="2" width="18" style="635" bestFit="1" customWidth="1"/>
    <col min="3" max="5" width="20.5703125" style="635" customWidth="1"/>
    <col min="6" max="6" width="20" style="635" bestFit="1" customWidth="1"/>
    <col min="7" max="16384" width="11.42578125" style="635"/>
  </cols>
  <sheetData>
    <row r="1" spans="2:6" ht="47.25" customHeight="1" x14ac:dyDescent="0.2">
      <c r="F1" s="1"/>
    </row>
    <row r="2" spans="2:6" ht="18" x14ac:dyDescent="0.2">
      <c r="B2" s="1780" t="s">
        <v>2158</v>
      </c>
      <c r="C2" s="1780"/>
      <c r="D2" s="1780"/>
      <c r="E2" s="1780"/>
      <c r="F2" s="1143" t="s">
        <v>2</v>
      </c>
    </row>
    <row r="3" spans="2:6" ht="15.75" x14ac:dyDescent="0.25">
      <c r="B3" s="1787" t="s">
        <v>2159</v>
      </c>
      <c r="C3" s="1787"/>
      <c r="D3" s="1787"/>
      <c r="E3" s="1787"/>
    </row>
    <row r="4" spans="2:6" ht="15.75" x14ac:dyDescent="0.25">
      <c r="B4" s="1808" t="s">
        <v>2155</v>
      </c>
      <c r="C4" s="1808"/>
      <c r="D4" s="1808"/>
      <c r="E4" s="1808"/>
      <c r="F4" s="1"/>
    </row>
    <row r="5" spans="2:6" ht="16.5" thickBot="1" x14ac:dyDescent="0.25">
      <c r="B5" s="1783" t="s">
        <v>991</v>
      </c>
      <c r="C5" s="1783"/>
      <c r="D5" s="1783"/>
      <c r="E5" s="1783"/>
    </row>
    <row r="6" spans="2:6" x14ac:dyDescent="0.2">
      <c r="B6" s="1176"/>
      <c r="C6" s="1176"/>
      <c r="D6" s="1176"/>
      <c r="E6" s="1176"/>
    </row>
    <row r="7" spans="2:6" ht="17.25" x14ac:dyDescent="0.25">
      <c r="B7" s="1213" t="s">
        <v>2101</v>
      </c>
      <c r="C7" s="1345" t="s">
        <v>2160</v>
      </c>
      <c r="D7" s="1345" t="s">
        <v>2161</v>
      </c>
      <c r="E7" s="1345" t="s">
        <v>2162</v>
      </c>
    </row>
    <row r="8" spans="2:6" x14ac:dyDescent="0.2">
      <c r="B8" s="1199" t="s">
        <v>2047</v>
      </c>
      <c r="C8" s="1200">
        <v>1020366.825162</v>
      </c>
      <c r="D8" s="1200">
        <v>1131125</v>
      </c>
      <c r="E8" s="1200">
        <v>1236359</v>
      </c>
    </row>
    <row r="9" spans="2:6" x14ac:dyDescent="0.2">
      <c r="B9" s="1199" t="s">
        <v>2048</v>
      </c>
      <c r="C9" s="1200">
        <v>408769</v>
      </c>
      <c r="D9" s="1200">
        <v>445916</v>
      </c>
      <c r="E9" s="1200">
        <v>417429</v>
      </c>
    </row>
    <row r="10" spans="2:6" x14ac:dyDescent="0.2">
      <c r="B10" s="1199" t="s">
        <v>2049</v>
      </c>
      <c r="C10" s="1200">
        <v>315921.58909099997</v>
      </c>
      <c r="D10" s="1200">
        <v>327526</v>
      </c>
      <c r="E10" s="1200">
        <v>334407</v>
      </c>
    </row>
    <row r="11" spans="2:6" x14ac:dyDescent="0.2">
      <c r="B11" s="1199" t="s">
        <v>2053</v>
      </c>
      <c r="C11" s="1200">
        <v>141662.702705</v>
      </c>
      <c r="D11" s="1200">
        <v>134651</v>
      </c>
      <c r="E11" s="1200">
        <v>113041</v>
      </c>
    </row>
    <row r="12" spans="2:6" x14ac:dyDescent="0.2">
      <c r="B12" s="1199" t="s">
        <v>2051</v>
      </c>
      <c r="C12" s="1200">
        <v>25663.070490999999</v>
      </c>
      <c r="D12" s="1200">
        <v>26528</v>
      </c>
      <c r="E12" s="1200">
        <v>30906</v>
      </c>
    </row>
    <row r="13" spans="2:6" ht="15.75" thickBot="1" x14ac:dyDescent="0.25">
      <c r="B13" s="1319" t="s">
        <v>18</v>
      </c>
      <c r="C13" s="1321">
        <v>1912383.1874490001</v>
      </c>
      <c r="D13" s="1321">
        <v>2065746</v>
      </c>
      <c r="E13" s="1321">
        <v>2132142</v>
      </c>
    </row>
    <row r="14" spans="2:6" ht="25.5" customHeight="1" x14ac:dyDescent="0.2">
      <c r="B14" s="1809" t="s">
        <v>2163</v>
      </c>
      <c r="C14" s="1809"/>
      <c r="D14" s="1809"/>
      <c r="E14" s="1809"/>
    </row>
    <row r="15" spans="2:6" x14ac:dyDescent="0.2">
      <c r="B15" s="1332" t="s">
        <v>2164</v>
      </c>
    </row>
  </sheetData>
  <mergeCells count="5">
    <mergeCell ref="B2:E2"/>
    <mergeCell ref="B3:E3"/>
    <mergeCell ref="B4:E4"/>
    <mergeCell ref="B5:E5"/>
    <mergeCell ref="B14:E14"/>
  </mergeCells>
  <hyperlinks>
    <hyperlink ref="F2" location="'Indice Total '!A76" display="Volver"/>
  </hyperlinks>
  <pageMargins left="0.7" right="0.7" top="0.75" bottom="0.75" header="0.3" footer="0.3"/>
  <pageSetup paperSize="14"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0"/>
  <sheetViews>
    <sheetView showGridLines="0" workbookViewId="0"/>
  </sheetViews>
  <sheetFormatPr baseColWidth="10" defaultRowHeight="15" x14ac:dyDescent="0.2"/>
  <cols>
    <col min="1" max="1" width="13.28515625" style="1269" customWidth="1"/>
    <col min="2" max="2" width="21" style="1269" customWidth="1"/>
    <col min="3" max="3" width="19.85546875" style="1269" customWidth="1"/>
    <col min="4" max="4" width="19.28515625" style="1269" customWidth="1"/>
    <col min="5" max="5" width="21" style="1269" customWidth="1"/>
    <col min="6" max="6" width="22.5703125" style="1269" customWidth="1"/>
    <col min="7" max="7" width="18.28515625" style="1269" bestFit="1" customWidth="1"/>
    <col min="8" max="8" width="16.7109375" style="1269" bestFit="1" customWidth="1"/>
    <col min="9" max="9" width="21.42578125" style="1269" customWidth="1"/>
    <col min="10" max="10" width="18.5703125" style="1269" customWidth="1"/>
    <col min="11" max="11" width="18.28515625" style="1269" bestFit="1" customWidth="1"/>
    <col min="12" max="12" width="19.7109375" style="1269" customWidth="1"/>
    <col min="13" max="13" width="15.85546875" style="1269" bestFit="1" customWidth="1"/>
    <col min="14" max="14" width="12.140625" style="1269" bestFit="1" customWidth="1"/>
    <col min="15" max="15" width="26.7109375" style="1269" bestFit="1" customWidth="1"/>
    <col min="16" max="16" width="11.5703125" style="1269" bestFit="1" customWidth="1"/>
    <col min="17" max="17" width="12.140625" style="1269" bestFit="1" customWidth="1"/>
    <col min="18" max="18" width="26.7109375" style="1269" bestFit="1" customWidth="1"/>
    <col min="19" max="19" width="12.5703125" style="1269" bestFit="1" customWidth="1"/>
    <col min="20" max="20" width="12.140625" style="1269" bestFit="1" customWidth="1"/>
    <col min="21" max="21" width="26.7109375" style="1269" bestFit="1" customWidth="1"/>
    <col min="22" max="22" width="11.5703125" style="1269" bestFit="1" customWidth="1"/>
    <col min="23" max="23" width="12.140625" style="1269" bestFit="1" customWidth="1"/>
    <col min="24" max="24" width="26.7109375" style="1269" bestFit="1" customWidth="1"/>
    <col min="25" max="25" width="12.5703125" style="1269" bestFit="1" customWidth="1"/>
    <col min="26" max="26" width="12.140625" style="1269" bestFit="1" customWidth="1"/>
    <col min="27" max="16384" width="11.42578125" style="1269"/>
  </cols>
  <sheetData>
    <row r="1" spans="2:11" ht="51" customHeight="1" x14ac:dyDescent="0.2">
      <c r="I1" s="1"/>
    </row>
    <row r="2" spans="2:11" ht="18" x14ac:dyDescent="0.25">
      <c r="B2" s="1814" t="s">
        <v>2165</v>
      </c>
      <c r="C2" s="1814"/>
      <c r="D2" s="1814"/>
      <c r="E2" s="1814"/>
      <c r="F2" s="1814"/>
      <c r="G2" s="1814"/>
      <c r="H2" s="1814"/>
      <c r="I2" s="1143" t="s">
        <v>2</v>
      </c>
      <c r="J2" s="1297"/>
      <c r="K2" s="1297"/>
    </row>
    <row r="3" spans="2:11" ht="15.75" x14ac:dyDescent="0.25">
      <c r="B3" s="1815" t="s">
        <v>2166</v>
      </c>
      <c r="C3" s="1815"/>
      <c r="D3" s="1815"/>
      <c r="E3" s="1815"/>
      <c r="F3" s="1815"/>
      <c r="G3" s="1815"/>
      <c r="H3" s="1815"/>
      <c r="I3" s="1297"/>
      <c r="J3" s="1297"/>
      <c r="K3" s="1297"/>
    </row>
    <row r="4" spans="2:11" ht="15.75" x14ac:dyDescent="0.25">
      <c r="B4" s="1816" t="s">
        <v>2138</v>
      </c>
      <c r="C4" s="1816"/>
      <c r="D4" s="1816"/>
      <c r="E4" s="1816"/>
      <c r="F4" s="1816"/>
      <c r="G4" s="1816"/>
      <c r="H4" s="1816"/>
      <c r="I4" s="1297"/>
      <c r="J4" s="1297"/>
      <c r="K4" s="1297"/>
    </row>
    <row r="5" spans="2:11" ht="16.5" thickBot="1" x14ac:dyDescent="0.3">
      <c r="B5" s="1817" t="s">
        <v>2167</v>
      </c>
      <c r="C5" s="1818"/>
      <c r="D5" s="1818"/>
      <c r="E5" s="1818"/>
      <c r="F5" s="1818"/>
      <c r="G5" s="1818"/>
      <c r="H5" s="1818"/>
      <c r="I5" s="1297"/>
      <c r="J5" s="1297"/>
      <c r="K5" s="1297"/>
    </row>
    <row r="6" spans="2:11" ht="15.75" x14ac:dyDescent="0.25">
      <c r="B6" s="1816"/>
      <c r="C6" s="1816"/>
      <c r="D6" s="1816"/>
      <c r="E6" s="1816"/>
      <c r="F6" s="1816"/>
      <c r="G6" s="1816"/>
      <c r="H6" s="1816"/>
      <c r="I6" s="1297"/>
      <c r="J6" s="1297"/>
      <c r="K6" s="1297"/>
    </row>
    <row r="7" spans="2:11" ht="16.5" thickBot="1" x14ac:dyDescent="0.3">
      <c r="B7" s="1810" t="s">
        <v>2101</v>
      </c>
      <c r="C7" s="1346" t="s">
        <v>2134</v>
      </c>
      <c r="D7" s="1347"/>
      <c r="E7" s="1346" t="s">
        <v>2135</v>
      </c>
      <c r="F7" s="1348"/>
      <c r="G7" s="1812" t="s">
        <v>2168</v>
      </c>
      <c r="H7" s="1813"/>
      <c r="K7" s="1297"/>
    </row>
    <row r="8" spans="2:11" ht="16.5" thickBot="1" x14ac:dyDescent="0.3">
      <c r="B8" s="1811"/>
      <c r="C8" s="1349" t="s">
        <v>985</v>
      </c>
      <c r="D8" s="1349" t="s">
        <v>986</v>
      </c>
      <c r="E8" s="1349" t="s">
        <v>985</v>
      </c>
      <c r="F8" s="1350" t="s">
        <v>986</v>
      </c>
      <c r="G8" s="1351" t="s">
        <v>985</v>
      </c>
      <c r="H8" s="1349" t="s">
        <v>986</v>
      </c>
      <c r="K8" s="1297"/>
    </row>
    <row r="9" spans="2:11" ht="15.75" thickBot="1" x14ac:dyDescent="0.25">
      <c r="B9" s="1352" t="s">
        <v>2047</v>
      </c>
      <c r="C9" s="1353">
        <v>1113900</v>
      </c>
      <c r="D9" s="1353">
        <v>102893</v>
      </c>
      <c r="E9" s="1353">
        <v>19374</v>
      </c>
      <c r="F9" s="1353">
        <v>192</v>
      </c>
      <c r="G9" s="1354">
        <v>1133274</v>
      </c>
      <c r="H9" s="1354">
        <v>103085</v>
      </c>
      <c r="I9" s="1308"/>
      <c r="K9" s="1297"/>
    </row>
    <row r="10" spans="2:11" ht="15.75" thickBot="1" x14ac:dyDescent="0.25">
      <c r="B10" s="1355" t="s">
        <v>2048</v>
      </c>
      <c r="C10" s="1353">
        <v>311671</v>
      </c>
      <c r="D10" s="1353">
        <v>103786</v>
      </c>
      <c r="E10" s="1353">
        <v>1972</v>
      </c>
      <c r="F10" s="1353">
        <v>0</v>
      </c>
      <c r="G10" s="1354">
        <v>313643</v>
      </c>
      <c r="H10" s="1354">
        <v>103786</v>
      </c>
      <c r="I10" s="1308"/>
      <c r="K10" s="1297"/>
    </row>
    <row r="11" spans="2:11" ht="15.75" thickBot="1" x14ac:dyDescent="0.25">
      <c r="B11" s="1355" t="s">
        <v>2049</v>
      </c>
      <c r="C11" s="1353">
        <v>198726</v>
      </c>
      <c r="D11" s="1353">
        <v>132760</v>
      </c>
      <c r="E11" s="1353">
        <v>2778</v>
      </c>
      <c r="F11" s="1353">
        <v>143</v>
      </c>
      <c r="G11" s="1354">
        <v>201504</v>
      </c>
      <c r="H11" s="1354">
        <v>132903</v>
      </c>
      <c r="I11" s="1308"/>
      <c r="K11" s="1297"/>
    </row>
    <row r="12" spans="2:11" ht="15.75" thickBot="1" x14ac:dyDescent="0.25">
      <c r="B12" s="1355" t="s">
        <v>2050</v>
      </c>
      <c r="C12" s="1353">
        <v>96186</v>
      </c>
      <c r="D12" s="1353">
        <v>16764</v>
      </c>
      <c r="E12" s="1353">
        <v>91</v>
      </c>
      <c r="F12" s="1353">
        <v>0</v>
      </c>
      <c r="G12" s="1354">
        <v>96277</v>
      </c>
      <c r="H12" s="1354">
        <v>16764</v>
      </c>
      <c r="I12" s="1308"/>
      <c r="K12" s="1297"/>
    </row>
    <row r="13" spans="2:11" ht="15.75" thickBot="1" x14ac:dyDescent="0.25">
      <c r="B13" s="1355" t="s">
        <v>2051</v>
      </c>
      <c r="C13" s="1353">
        <v>25959</v>
      </c>
      <c r="D13" s="1353">
        <v>4947</v>
      </c>
      <c r="E13" s="1353">
        <v>0</v>
      </c>
      <c r="F13" s="1353">
        <v>0</v>
      </c>
      <c r="G13" s="1354">
        <v>25959</v>
      </c>
      <c r="H13" s="1354">
        <v>4947</v>
      </c>
      <c r="I13" s="1308"/>
      <c r="K13" s="1297"/>
    </row>
    <row r="14" spans="2:11" ht="16.5" thickBot="1" x14ac:dyDescent="0.3">
      <c r="B14" s="1356" t="s">
        <v>77</v>
      </c>
      <c r="C14" s="1357">
        <v>1746442</v>
      </c>
      <c r="D14" s="1357">
        <v>361150</v>
      </c>
      <c r="E14" s="1357">
        <v>24215</v>
      </c>
      <c r="F14" s="1357">
        <v>335</v>
      </c>
      <c r="G14" s="1357">
        <v>1770657</v>
      </c>
      <c r="H14" s="1357">
        <v>361485</v>
      </c>
      <c r="I14" s="1308"/>
      <c r="K14" s="1297"/>
    </row>
    <row r="15" spans="2:11" x14ac:dyDescent="0.2">
      <c r="B15" s="1358" t="s">
        <v>2163</v>
      </c>
      <c r="C15" s="1359"/>
      <c r="D15" s="1359"/>
      <c r="E15" s="1359"/>
      <c r="F15" s="1359"/>
      <c r="G15" s="1359"/>
      <c r="H15" s="1359"/>
      <c r="I15" s="1297"/>
      <c r="J15" s="1297"/>
      <c r="K15" s="1297"/>
    </row>
    <row r="16" spans="2:11" x14ac:dyDescent="0.2">
      <c r="B16" s="1297"/>
      <c r="C16" s="1297"/>
      <c r="D16" s="1297"/>
      <c r="E16" s="1297"/>
      <c r="F16" s="1297"/>
      <c r="G16" s="1297"/>
      <c r="H16" s="1297"/>
      <c r="I16" s="1297"/>
      <c r="J16" s="1297"/>
      <c r="K16" s="1297"/>
    </row>
    <row r="17" spans="2:11" x14ac:dyDescent="0.2">
      <c r="B17" s="1297"/>
      <c r="C17" s="1297"/>
      <c r="D17" s="1297"/>
      <c r="E17" s="1297"/>
      <c r="F17" s="1297"/>
      <c r="G17" s="1297"/>
      <c r="H17" s="1297"/>
      <c r="I17" s="1297"/>
      <c r="J17" s="1297"/>
      <c r="K17" s="1297"/>
    </row>
    <row r="18" spans="2:11" x14ac:dyDescent="0.2">
      <c r="B18" s="1297"/>
      <c r="C18" s="1297"/>
      <c r="D18" s="1297"/>
      <c r="E18" s="1297"/>
      <c r="F18" s="1297"/>
      <c r="G18" s="1297"/>
      <c r="H18" s="1297"/>
      <c r="I18" s="1297"/>
      <c r="J18" s="1297"/>
      <c r="K18" s="1297"/>
    </row>
    <row r="19" spans="2:11" x14ac:dyDescent="0.2">
      <c r="B19" s="1297"/>
      <c r="C19" s="1297"/>
      <c r="D19" s="1297"/>
      <c r="E19" s="1297"/>
      <c r="F19" s="1297"/>
      <c r="G19" s="1297"/>
      <c r="H19" s="1297"/>
      <c r="I19" s="1297"/>
      <c r="J19" s="1297"/>
      <c r="K19" s="1297"/>
    </row>
    <row r="20" spans="2:11" x14ac:dyDescent="0.2">
      <c r="B20" s="1297"/>
      <c r="C20" s="1297"/>
      <c r="D20" s="1297"/>
      <c r="E20" s="1297"/>
      <c r="F20" s="1297"/>
      <c r="G20" s="1297"/>
      <c r="H20" s="1297"/>
      <c r="I20" s="1297"/>
      <c r="J20" s="1297"/>
      <c r="K20" s="1297"/>
    </row>
  </sheetData>
  <mergeCells count="7">
    <mergeCell ref="B7:B8"/>
    <mergeCell ref="G7:H7"/>
    <mergeCell ref="B2:H2"/>
    <mergeCell ref="B3:H3"/>
    <mergeCell ref="B4:H4"/>
    <mergeCell ref="B5:H5"/>
    <mergeCell ref="B6:H6"/>
  </mergeCells>
  <hyperlinks>
    <hyperlink ref="I2" location="'Indice Total '!A76" display="Volver"/>
  </hyperlinks>
  <pageMargins left="0.7" right="0.7" top="0.75" bottom="0.75" header="0.3" footer="0.3"/>
  <pageSetup paperSize="14" scale="85" fitToHeight="0"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7"/>
  <sheetViews>
    <sheetView showGridLines="0" workbookViewId="0"/>
  </sheetViews>
  <sheetFormatPr baseColWidth="10" defaultRowHeight="15" x14ac:dyDescent="0.25"/>
  <cols>
    <col min="1" max="1" width="20" customWidth="1"/>
    <col min="2" max="5" width="23.5703125" customWidth="1"/>
    <col min="6" max="6" width="16.5703125" bestFit="1" customWidth="1"/>
    <col min="7" max="7" width="16.28515625" bestFit="1" customWidth="1"/>
    <col min="8" max="8" width="12.5703125" customWidth="1"/>
  </cols>
  <sheetData>
    <row r="1" spans="2:15" ht="46.5" customHeight="1" x14ac:dyDescent="0.25">
      <c r="F1" s="1"/>
    </row>
    <row r="2" spans="2:15" ht="18" x14ac:dyDescent="0.25">
      <c r="B2" s="1780" t="s">
        <v>2169</v>
      </c>
      <c r="C2" s="1780"/>
      <c r="D2" s="1780"/>
      <c r="E2" s="1780"/>
      <c r="F2" s="1143" t="s">
        <v>2</v>
      </c>
      <c r="G2" s="1360"/>
      <c r="H2" s="1243"/>
      <c r="I2" s="1243"/>
      <c r="J2" s="1243"/>
      <c r="K2" s="1243"/>
      <c r="L2" s="1243"/>
      <c r="M2" s="1243"/>
      <c r="N2" s="1243"/>
      <c r="O2" s="1243"/>
    </row>
    <row r="3" spans="2:15" ht="15.75" customHeight="1" x14ac:dyDescent="0.25">
      <c r="B3" s="1796" t="s">
        <v>2170</v>
      </c>
      <c r="C3" s="1796"/>
      <c r="D3" s="1796"/>
      <c r="E3" s="1796"/>
      <c r="F3" s="1361"/>
      <c r="G3" s="1361"/>
      <c r="H3" s="1361"/>
      <c r="I3" s="1361"/>
      <c r="J3" s="1361"/>
      <c r="K3" s="1361"/>
      <c r="L3" s="1361"/>
      <c r="M3" s="1361"/>
      <c r="N3" s="1361"/>
      <c r="O3" s="1361"/>
    </row>
    <row r="4" spans="2:15" ht="15.75" x14ac:dyDescent="0.25">
      <c r="B4" s="1816" t="s">
        <v>2171</v>
      </c>
      <c r="C4" s="1816"/>
      <c r="D4" s="1816"/>
      <c r="E4" s="1816"/>
      <c r="F4" s="1362"/>
      <c r="G4" s="1362"/>
      <c r="H4" s="635"/>
      <c r="I4" s="635"/>
      <c r="J4" s="635"/>
      <c r="K4" s="635"/>
      <c r="L4" s="635"/>
      <c r="M4" s="635"/>
      <c r="N4" s="635"/>
      <c r="O4" s="635"/>
    </row>
    <row r="5" spans="2:15" ht="22.5" customHeight="1" thickBot="1" x14ac:dyDescent="0.3">
      <c r="B5" s="1783">
        <v>2015</v>
      </c>
      <c r="C5" s="1783"/>
      <c r="D5" s="1783"/>
      <c r="E5" s="1783"/>
      <c r="F5" s="1362"/>
      <c r="G5" s="1362"/>
      <c r="H5" s="635"/>
      <c r="I5" s="635"/>
      <c r="J5" s="635"/>
      <c r="K5" s="635"/>
      <c r="L5" s="635"/>
      <c r="M5" s="635"/>
      <c r="N5" s="635"/>
      <c r="O5" s="635"/>
    </row>
    <row r="6" spans="2:15" ht="15.75" x14ac:dyDescent="0.25">
      <c r="B6" s="1362"/>
      <c r="C6" s="1362"/>
      <c r="D6" s="1362"/>
      <c r="E6" s="1362"/>
      <c r="F6" s="1362"/>
      <c r="G6" s="1362"/>
      <c r="H6" s="635"/>
      <c r="I6" s="635"/>
      <c r="J6" s="635"/>
      <c r="K6" s="635"/>
      <c r="L6" s="635"/>
      <c r="M6" s="635"/>
      <c r="N6" s="635"/>
      <c r="O6" s="635"/>
    </row>
    <row r="7" spans="2:15" ht="15.75" x14ac:dyDescent="0.25">
      <c r="B7" s="1363" t="s">
        <v>2101</v>
      </c>
      <c r="C7" s="1345" t="s">
        <v>2172</v>
      </c>
      <c r="D7" s="1345" t="s">
        <v>2173</v>
      </c>
      <c r="E7" s="1364" t="s">
        <v>18</v>
      </c>
      <c r="F7" s="1365"/>
      <c r="G7" s="1365"/>
      <c r="H7" s="1366"/>
      <c r="I7" s="1366"/>
      <c r="J7" s="1366"/>
      <c r="K7" s="1366"/>
      <c r="L7" s="1366"/>
      <c r="M7" s="1366"/>
      <c r="N7" s="1366"/>
      <c r="O7" s="1367"/>
    </row>
    <row r="8" spans="2:15" x14ac:dyDescent="0.25">
      <c r="B8" s="1199" t="s">
        <v>2047</v>
      </c>
      <c r="C8" s="1368">
        <v>2.0369999999999999E-2</v>
      </c>
      <c r="D8" s="1368">
        <v>1.485E-2</v>
      </c>
      <c r="E8" s="1369">
        <v>1.9980000000000001E-2</v>
      </c>
      <c r="F8" s="1365"/>
      <c r="G8" s="1365"/>
      <c r="H8" s="1370"/>
      <c r="I8" s="1371"/>
      <c r="J8" s="1370"/>
      <c r="K8" s="1370"/>
      <c r="L8" s="1371"/>
      <c r="M8" s="1370"/>
      <c r="N8" s="1370"/>
      <c r="O8" s="1370"/>
    </row>
    <row r="9" spans="2:15" x14ac:dyDescent="0.25">
      <c r="B9" s="1199" t="s">
        <v>2048</v>
      </c>
      <c r="C9" s="1368">
        <v>2.0899999999999998E-2</v>
      </c>
      <c r="D9" s="1368">
        <v>1.72E-2</v>
      </c>
      <c r="E9" s="1369">
        <v>1.9699999999999999E-2</v>
      </c>
      <c r="F9" s="1365"/>
      <c r="G9" s="1365"/>
      <c r="H9" s="1370"/>
      <c r="I9" s="1371"/>
      <c r="J9" s="1370"/>
      <c r="K9" s="1370"/>
      <c r="L9" s="1371"/>
      <c r="M9" s="1370"/>
      <c r="N9" s="1370"/>
      <c r="O9" s="1370"/>
    </row>
    <row r="10" spans="2:15" x14ac:dyDescent="0.25">
      <c r="B10" s="1199" t="s">
        <v>2049</v>
      </c>
      <c r="C10" s="1368">
        <v>1.8800000000000001E-2</v>
      </c>
      <c r="D10" s="1368">
        <v>1.7979999999999999E-2</v>
      </c>
      <c r="E10" s="1369">
        <v>1.84E-2</v>
      </c>
      <c r="F10" s="1365"/>
      <c r="G10" s="1365"/>
      <c r="H10" s="1370"/>
      <c r="I10" s="1371"/>
      <c r="J10" s="1370"/>
      <c r="K10" s="1370"/>
      <c r="L10" s="1371"/>
      <c r="M10" s="1370"/>
      <c r="N10" s="1370"/>
      <c r="O10" s="1370"/>
    </row>
    <row r="11" spans="2:15" x14ac:dyDescent="0.25">
      <c r="B11" s="1199" t="s">
        <v>2050</v>
      </c>
      <c r="C11" s="1368">
        <v>2.0199999999999999E-2</v>
      </c>
      <c r="D11" s="1368">
        <v>1.84E-2</v>
      </c>
      <c r="E11" s="1369">
        <v>1.9900000000000001E-2</v>
      </c>
      <c r="F11" s="1365"/>
      <c r="G11" s="1365"/>
      <c r="H11" s="1370"/>
      <c r="I11" s="1371"/>
      <c r="J11" s="1370"/>
      <c r="K11" s="1370"/>
      <c r="L11" s="1371"/>
      <c r="M11" s="1370"/>
      <c r="N11" s="1370"/>
      <c r="O11" s="1370"/>
    </row>
    <row r="12" spans="2:15" ht="15.75" thickBot="1" x14ac:dyDescent="0.3">
      <c r="B12" s="1187" t="s">
        <v>2051</v>
      </c>
      <c r="C12" s="1372">
        <v>2.1919999999999999E-2</v>
      </c>
      <c r="D12" s="1372">
        <v>1.6109999999999999E-2</v>
      </c>
      <c r="E12" s="1373">
        <v>2.1729999999999999E-2</v>
      </c>
      <c r="F12" s="1365"/>
      <c r="G12" s="1365"/>
      <c r="H12" s="1370"/>
      <c r="I12" s="1371"/>
      <c r="J12" s="1370"/>
      <c r="K12" s="1370"/>
      <c r="L12" s="1371"/>
      <c r="M12" s="1370"/>
      <c r="N12" s="1370"/>
      <c r="O12" s="1370"/>
    </row>
    <row r="13" spans="2:15" s="1365" customFormat="1" x14ac:dyDescent="0.2">
      <c r="B13" s="1374" t="s">
        <v>2174</v>
      </c>
      <c r="C13" s="1375">
        <v>2.0500000000000001E-2</v>
      </c>
      <c r="D13" s="1376">
        <v>1.6910000000000001E-2</v>
      </c>
      <c r="E13" s="1377">
        <v>1.9980000000000001E-2</v>
      </c>
      <c r="H13" s="1370"/>
      <c r="I13" s="1371"/>
      <c r="J13" s="1370"/>
      <c r="K13" s="1370"/>
      <c r="L13" s="1371"/>
      <c r="M13" s="1370"/>
      <c r="N13" s="1370"/>
      <c r="O13" s="1370"/>
    </row>
    <row r="14" spans="2:15" ht="15.75" x14ac:dyDescent="0.25">
      <c r="B14" s="1358" t="s">
        <v>2175</v>
      </c>
      <c r="C14" s="1362"/>
      <c r="D14" s="1362"/>
      <c r="E14" s="1362"/>
      <c r="F14" s="1365"/>
      <c r="G14" s="1362"/>
      <c r="H14" s="635"/>
      <c r="I14" s="635"/>
      <c r="J14" s="635"/>
      <c r="K14" s="635"/>
      <c r="L14" s="635"/>
      <c r="M14" s="635"/>
      <c r="N14" s="635"/>
      <c r="O14" s="635"/>
    </row>
    <row r="15" spans="2:15" ht="15.75" x14ac:dyDescent="0.25">
      <c r="B15" s="1362"/>
      <c r="C15" s="1362"/>
      <c r="D15" s="1362"/>
      <c r="E15" s="1362"/>
      <c r="F15" s="1362"/>
      <c r="G15" s="1362"/>
      <c r="H15" s="635"/>
      <c r="I15" s="635"/>
      <c r="J15" s="635"/>
      <c r="K15" s="635"/>
      <c r="L15" s="635"/>
      <c r="M15" s="635"/>
      <c r="N15" s="635"/>
      <c r="O15" s="635"/>
    </row>
    <row r="16" spans="2:15" ht="15.75" x14ac:dyDescent="0.25">
      <c r="B16" s="1362"/>
      <c r="C16" s="1362"/>
      <c r="D16" s="1362"/>
      <c r="E16" s="1362"/>
      <c r="F16" s="1362"/>
      <c r="G16" s="1362"/>
      <c r="H16" s="635"/>
      <c r="I16" s="635"/>
      <c r="J16" s="635"/>
      <c r="K16" s="1365"/>
      <c r="L16" s="1365"/>
      <c r="M16" s="1365"/>
      <c r="N16" s="1365"/>
      <c r="O16" s="1365"/>
    </row>
    <row r="17" spans="2:15" ht="15.75" hidden="1" x14ac:dyDescent="0.25">
      <c r="B17" s="1362"/>
      <c r="C17" s="1362"/>
      <c r="D17" s="1362"/>
      <c r="E17" s="1362"/>
      <c r="F17" s="1362"/>
      <c r="G17" s="1362"/>
      <c r="H17" s="635"/>
      <c r="I17" s="635"/>
      <c r="J17" s="635"/>
      <c r="K17" s="1365"/>
      <c r="L17" s="1365"/>
      <c r="M17" s="1365"/>
      <c r="N17" s="1365"/>
      <c r="O17" s="1365"/>
    </row>
    <row r="18" spans="2:15" ht="16.5" hidden="1" thickTop="1" x14ac:dyDescent="0.25">
      <c r="B18" s="1362"/>
      <c r="C18" s="1362"/>
      <c r="D18" s="1362"/>
      <c r="E18" s="1362"/>
      <c r="F18" s="1362"/>
      <c r="G18" s="1362"/>
      <c r="H18" s="1378"/>
      <c r="I18" s="635"/>
      <c r="J18" s="635"/>
      <c r="K18" s="1365"/>
      <c r="L18" s="1365"/>
      <c r="M18" s="1365"/>
      <c r="N18" s="1365"/>
    </row>
    <row r="19" spans="2:15" ht="18" hidden="1" x14ac:dyDescent="0.25">
      <c r="B19" s="1794" t="s">
        <v>2176</v>
      </c>
      <c r="C19" s="1794"/>
      <c r="D19" s="1794"/>
      <c r="E19" s="1794"/>
      <c r="F19" s="1794"/>
      <c r="G19" s="1794"/>
      <c r="H19" s="1379"/>
      <c r="I19" s="635"/>
      <c r="J19" s="635"/>
      <c r="K19" s="1365"/>
      <c r="L19" s="1365"/>
      <c r="M19" s="1365"/>
      <c r="N19" s="1365"/>
    </row>
    <row r="20" spans="2:15" ht="15.75" hidden="1" x14ac:dyDescent="0.25">
      <c r="B20" s="1819" t="s">
        <v>2177</v>
      </c>
      <c r="C20" s="1819"/>
      <c r="D20" s="1819"/>
      <c r="E20" s="1819"/>
      <c r="F20" s="1819"/>
      <c r="G20" s="1819"/>
      <c r="H20" s="1379"/>
      <c r="I20" s="635"/>
      <c r="J20" s="635"/>
      <c r="K20" s="1365"/>
      <c r="L20" s="1365"/>
      <c r="M20" s="1365"/>
      <c r="N20" s="1365"/>
    </row>
    <row r="21" spans="2:15" ht="21.75" hidden="1" customHeight="1" x14ac:dyDescent="0.25">
      <c r="B21" s="1819" t="s">
        <v>2171</v>
      </c>
      <c r="C21" s="1819"/>
      <c r="D21" s="1819"/>
      <c r="E21" s="1819"/>
      <c r="F21" s="1819"/>
      <c r="G21" s="1819"/>
      <c r="H21" s="1379"/>
      <c r="I21" s="635"/>
      <c r="J21" s="635"/>
      <c r="K21" s="1365"/>
      <c r="L21" s="1365"/>
      <c r="M21" s="1365"/>
      <c r="N21" s="1365"/>
    </row>
    <row r="22" spans="2:15" ht="22.5" hidden="1" customHeight="1" thickBot="1" x14ac:dyDescent="0.3">
      <c r="B22" s="1819">
        <v>2013</v>
      </c>
      <c r="C22" s="1819"/>
      <c r="D22" s="1819"/>
      <c r="E22" s="1819"/>
      <c r="F22" s="1819"/>
      <c r="G22" s="1819"/>
      <c r="H22" s="1379"/>
      <c r="I22" s="635"/>
      <c r="J22" s="635"/>
      <c r="K22" s="1365"/>
      <c r="L22" s="1365"/>
      <c r="M22" s="1365"/>
      <c r="N22" s="1365"/>
    </row>
    <row r="23" spans="2:15" ht="15.75" hidden="1" x14ac:dyDescent="0.25">
      <c r="B23" s="1362"/>
      <c r="C23" s="1362"/>
      <c r="D23" s="1362"/>
      <c r="E23" s="1362"/>
      <c r="F23" s="1362"/>
      <c r="G23" s="1362"/>
      <c r="H23" s="1379"/>
      <c r="I23" s="635"/>
      <c r="J23" s="635"/>
      <c r="K23" s="1365"/>
      <c r="L23" s="1365"/>
      <c r="M23" s="1365"/>
      <c r="N23" s="1365"/>
    </row>
    <row r="24" spans="2:15" ht="15.75" hidden="1" x14ac:dyDescent="0.25">
      <c r="B24" s="1362"/>
      <c r="C24" s="1362"/>
      <c r="D24" s="1362"/>
      <c r="E24" s="1362"/>
      <c r="F24" s="1362"/>
      <c r="G24" s="1362"/>
      <c r="H24" s="1379"/>
      <c r="I24" s="635"/>
      <c r="J24" s="635"/>
      <c r="K24" s="1365"/>
      <c r="L24" s="1365"/>
      <c r="M24" s="1365"/>
      <c r="N24" s="1365"/>
    </row>
    <row r="25" spans="2:15" ht="15.75" hidden="1" x14ac:dyDescent="0.25">
      <c r="B25" s="1362"/>
      <c r="C25" s="1362"/>
      <c r="D25" s="1362"/>
      <c r="E25" s="1362"/>
      <c r="F25" s="1362"/>
      <c r="G25" s="1362"/>
      <c r="H25" s="1379"/>
      <c r="I25" s="635"/>
      <c r="J25" s="635"/>
      <c r="K25" s="1365"/>
      <c r="L25" s="1365"/>
      <c r="M25" s="1365"/>
      <c r="N25" s="1365"/>
    </row>
    <row r="26" spans="2:15" ht="15.75" hidden="1" x14ac:dyDescent="0.25">
      <c r="B26" s="1362"/>
      <c r="C26" s="1362"/>
      <c r="D26" s="1362"/>
      <c r="E26" s="1362"/>
      <c r="F26" s="1362"/>
      <c r="G26" s="1362"/>
      <c r="H26" s="1379"/>
      <c r="I26" s="635"/>
      <c r="J26" s="635"/>
      <c r="K26" s="1365"/>
      <c r="L26" s="1365"/>
      <c r="M26" s="1365"/>
      <c r="N26" s="1365"/>
    </row>
    <row r="27" spans="2:15" ht="15.75" hidden="1" x14ac:dyDescent="0.25">
      <c r="B27" s="1362"/>
      <c r="C27" s="1362"/>
      <c r="D27" s="1362"/>
      <c r="E27" s="1362"/>
      <c r="F27" s="1362"/>
      <c r="G27" s="1362"/>
      <c r="H27" s="1379"/>
      <c r="I27" s="635"/>
      <c r="J27" s="635"/>
      <c r="K27" s="1365"/>
      <c r="L27" s="1365"/>
      <c r="M27" s="1365"/>
      <c r="N27" s="1365"/>
    </row>
    <row r="28" spans="2:15" ht="15.75" hidden="1" x14ac:dyDescent="0.25">
      <c r="B28" s="1362"/>
      <c r="C28" s="1362"/>
      <c r="D28" s="1362"/>
      <c r="E28" s="1362"/>
      <c r="F28" s="1362"/>
      <c r="G28" s="1362"/>
      <c r="H28" s="1379"/>
      <c r="I28" s="635"/>
      <c r="J28" s="635"/>
      <c r="K28" s="1365"/>
      <c r="L28" s="1365"/>
      <c r="M28" s="1365"/>
      <c r="N28" s="1365"/>
    </row>
    <row r="29" spans="2:15" ht="15.75" hidden="1" x14ac:dyDescent="0.25">
      <c r="B29" s="1362"/>
      <c r="C29" s="1362"/>
      <c r="D29" s="1362"/>
      <c r="E29" s="1362"/>
      <c r="F29" s="1362"/>
      <c r="G29" s="1362"/>
      <c r="H29" s="1379"/>
      <c r="I29" s="635"/>
      <c r="J29" s="635"/>
      <c r="K29" s="1365"/>
      <c r="L29" s="1365"/>
      <c r="M29" s="1365"/>
      <c r="N29" s="1365"/>
    </row>
    <row r="30" spans="2:15" ht="15.75" hidden="1" x14ac:dyDescent="0.25">
      <c r="B30" s="1362"/>
      <c r="C30" s="1362"/>
      <c r="D30" s="1362"/>
      <c r="E30" s="1362"/>
      <c r="F30" s="1362"/>
      <c r="G30" s="1362"/>
      <c r="H30" s="1379"/>
      <c r="I30" s="635"/>
      <c r="J30" s="1380" t="s">
        <v>2178</v>
      </c>
      <c r="K30" s="1365"/>
      <c r="L30" s="1365"/>
      <c r="M30" s="1365"/>
      <c r="N30" s="1365"/>
    </row>
    <row r="31" spans="2:15" ht="15.75" hidden="1" x14ac:dyDescent="0.25">
      <c r="B31" s="1362"/>
      <c r="C31" s="1362"/>
      <c r="D31" s="1362"/>
      <c r="E31" s="1362"/>
      <c r="F31" s="1362"/>
      <c r="G31" s="1362"/>
      <c r="H31" s="1379"/>
      <c r="I31" s="635"/>
      <c r="J31" s="1380" t="s">
        <v>2179</v>
      </c>
      <c r="K31" s="1365"/>
      <c r="L31" s="1365"/>
      <c r="M31" s="1365"/>
      <c r="N31" s="1365"/>
    </row>
    <row r="32" spans="2:15" ht="15.75" hidden="1" x14ac:dyDescent="0.25">
      <c r="B32" s="1362"/>
      <c r="C32" s="1362"/>
      <c r="D32" s="1362"/>
      <c r="E32" s="1362"/>
      <c r="F32" s="1362"/>
      <c r="G32" s="1362"/>
      <c r="H32" s="1379"/>
      <c r="I32" s="635"/>
      <c r="J32" s="635"/>
      <c r="K32" s="635"/>
      <c r="L32" s="635"/>
      <c r="M32" s="635"/>
      <c r="N32" s="635"/>
    </row>
    <row r="33" spans="2:14" ht="15.75" hidden="1" x14ac:dyDescent="0.25">
      <c r="B33" s="1362"/>
      <c r="C33" s="1362"/>
      <c r="D33" s="1362"/>
      <c r="E33" s="1362"/>
      <c r="F33" s="1362"/>
      <c r="G33" s="1362"/>
      <c r="H33" s="1379"/>
      <c r="I33" s="635"/>
      <c r="J33" s="635"/>
      <c r="K33" s="635"/>
      <c r="L33" s="635"/>
      <c r="M33" s="635"/>
      <c r="N33" s="635"/>
    </row>
    <row r="34" spans="2:14" ht="15.75" hidden="1" x14ac:dyDescent="0.25">
      <c r="B34" s="1362"/>
      <c r="C34" s="1362"/>
      <c r="D34" s="1362"/>
      <c r="E34" s="1362"/>
      <c r="F34" s="1362"/>
      <c r="G34" s="1362"/>
      <c r="H34" s="1379"/>
      <c r="I34" s="635"/>
      <c r="J34" s="635"/>
      <c r="K34" s="635"/>
      <c r="L34" s="635"/>
      <c r="M34" s="635"/>
      <c r="N34" s="635"/>
    </row>
    <row r="35" spans="2:14" ht="15.75" hidden="1" x14ac:dyDescent="0.25">
      <c r="B35" s="1362"/>
      <c r="C35" s="1362"/>
      <c r="D35" s="1362"/>
      <c r="E35" s="1362"/>
      <c r="F35" s="1362"/>
      <c r="G35" s="1362"/>
      <c r="H35" s="1379"/>
      <c r="I35" s="635"/>
      <c r="J35" s="635"/>
      <c r="K35" s="635"/>
      <c r="L35" s="635"/>
      <c r="M35" s="635"/>
      <c r="N35" s="635"/>
    </row>
    <row r="36" spans="2:14" ht="15.75" hidden="1" x14ac:dyDescent="0.25">
      <c r="B36" s="1362"/>
      <c r="C36" s="1362"/>
      <c r="D36" s="1362"/>
      <c r="E36" s="1362"/>
      <c r="F36" s="1362"/>
      <c r="G36" s="1362"/>
      <c r="H36" s="1379"/>
      <c r="I36" s="635"/>
      <c r="J36" s="635"/>
      <c r="K36" s="635"/>
      <c r="L36" s="635"/>
      <c r="M36" s="635"/>
      <c r="N36" s="635"/>
    </row>
    <row r="37" spans="2:14" ht="15.75" hidden="1" x14ac:dyDescent="0.25">
      <c r="B37" s="1362"/>
      <c r="C37" s="1362"/>
      <c r="D37" s="1362"/>
      <c r="E37" s="1362"/>
      <c r="F37" s="1362"/>
      <c r="G37" s="1362"/>
      <c r="H37" s="1379"/>
      <c r="I37" s="635"/>
      <c r="J37" s="635"/>
      <c r="K37" s="635"/>
      <c r="L37" s="635"/>
      <c r="M37" s="635"/>
      <c r="N37" s="635"/>
    </row>
    <row r="38" spans="2:14" ht="15.75" hidden="1" x14ac:dyDescent="0.25">
      <c r="B38" s="1362"/>
      <c r="C38" s="1362"/>
      <c r="D38" s="1362"/>
      <c r="E38" s="1362"/>
      <c r="F38" s="1362"/>
      <c r="G38" s="1362"/>
      <c r="H38" s="1379"/>
      <c r="I38" s="635"/>
      <c r="J38" s="635"/>
      <c r="K38" s="635"/>
      <c r="L38" s="635"/>
      <c r="M38" s="635"/>
      <c r="N38" s="635"/>
    </row>
    <row r="39" spans="2:14" ht="15.75" hidden="1" x14ac:dyDescent="0.25">
      <c r="B39" s="1362"/>
      <c r="C39" s="1362"/>
      <c r="D39" s="1362"/>
      <c r="E39" s="1362"/>
      <c r="F39" s="1362"/>
      <c r="G39" s="1362"/>
      <c r="H39" s="1379"/>
      <c r="I39" s="635"/>
      <c r="J39" s="635"/>
      <c r="K39" s="635"/>
      <c r="L39" s="635"/>
      <c r="M39" s="635"/>
      <c r="N39" s="635"/>
    </row>
    <row r="40" spans="2:14" ht="15.75" hidden="1" x14ac:dyDescent="0.25">
      <c r="B40" s="1362"/>
      <c r="C40" s="1362"/>
      <c r="D40" s="1362"/>
      <c r="E40" s="1362"/>
      <c r="F40" s="1362"/>
      <c r="G40" s="1362"/>
      <c r="H40" s="1379"/>
      <c r="I40" s="635"/>
      <c r="J40" s="635"/>
      <c r="K40" s="635"/>
      <c r="L40" s="635"/>
      <c r="M40" s="635"/>
      <c r="N40" s="635"/>
    </row>
    <row r="41" spans="2:14" ht="15.75" hidden="1" x14ac:dyDescent="0.25">
      <c r="B41" s="1381" t="s">
        <v>2180</v>
      </c>
      <c r="C41" s="1362"/>
      <c r="D41" s="1362"/>
      <c r="E41" s="1362"/>
      <c r="F41" s="1362"/>
      <c r="G41" s="1362"/>
      <c r="H41" s="1379"/>
      <c r="I41" s="635"/>
      <c r="J41" s="635"/>
      <c r="K41" s="635"/>
      <c r="L41" s="635"/>
      <c r="M41" s="635"/>
      <c r="N41" s="635"/>
    </row>
    <row r="42" spans="2:14" ht="15.75" hidden="1" x14ac:dyDescent="0.25">
      <c r="B42" s="1362"/>
      <c r="C42" s="1362"/>
      <c r="D42" s="1362"/>
      <c r="E42" s="1362"/>
      <c r="F42" s="1362"/>
      <c r="G42" s="1362"/>
      <c r="H42" s="1379"/>
      <c r="I42" s="635"/>
      <c r="J42" s="635"/>
      <c r="K42" s="635"/>
      <c r="L42" s="635"/>
      <c r="M42" s="635"/>
      <c r="N42" s="635"/>
    </row>
    <row r="43" spans="2:14" ht="15.75" hidden="1" x14ac:dyDescent="0.25">
      <c r="B43" s="1362"/>
      <c r="C43" s="1362"/>
      <c r="D43" s="1362"/>
      <c r="E43" s="1362"/>
      <c r="F43" s="1362"/>
      <c r="G43" s="1362"/>
      <c r="H43" s="1379"/>
      <c r="I43" s="635"/>
      <c r="J43" s="635"/>
      <c r="K43" s="635"/>
      <c r="L43" s="635"/>
      <c r="M43" s="635"/>
      <c r="N43" s="635"/>
    </row>
    <row r="44" spans="2:14" s="1384" customFormat="1" hidden="1" x14ac:dyDescent="0.2">
      <c r="B44" s="1382"/>
      <c r="C44" s="1382"/>
      <c r="D44" s="1382"/>
      <c r="E44" s="1382"/>
      <c r="F44" s="1382"/>
      <c r="G44" s="1382"/>
      <c r="H44" s="1383"/>
    </row>
    <row r="45" spans="2:14" s="1384" customFormat="1" ht="15.75" hidden="1" thickBot="1" x14ac:dyDescent="0.25">
      <c r="B45" s="1382"/>
      <c r="C45" s="1382"/>
      <c r="D45" s="1382"/>
      <c r="E45" s="1382"/>
      <c r="F45" s="1382"/>
      <c r="G45" s="1382"/>
      <c r="H45" s="1385"/>
    </row>
    <row r="46" spans="2:14" s="1384" customFormat="1" x14ac:dyDescent="0.2">
      <c r="B46" s="636"/>
      <c r="C46" s="636"/>
      <c r="D46" s="636"/>
      <c r="E46" s="636"/>
      <c r="F46" s="636"/>
      <c r="G46" s="636"/>
      <c r="H46" s="1386"/>
      <c r="I46" s="1386"/>
      <c r="J46" s="1386"/>
      <c r="K46" s="1386"/>
      <c r="L46" s="1386"/>
      <c r="M46" s="1386"/>
      <c r="N46" s="1386"/>
    </row>
    <row r="47" spans="2:14" x14ac:dyDescent="0.25">
      <c r="B47" s="1365"/>
      <c r="C47" s="1365"/>
      <c r="D47" s="1365"/>
      <c r="E47" s="1365"/>
      <c r="F47" s="1365"/>
      <c r="G47" s="1365"/>
      <c r="H47" s="1365"/>
      <c r="I47" s="1365"/>
      <c r="J47" s="1365"/>
      <c r="K47" s="1365"/>
      <c r="L47" s="1365"/>
      <c r="M47" s="1365"/>
      <c r="N47" s="1365"/>
    </row>
  </sheetData>
  <mergeCells count="8">
    <mergeCell ref="B21:G21"/>
    <mergeCell ref="B22:G22"/>
    <mergeCell ref="B2:E2"/>
    <mergeCell ref="B3:E3"/>
    <mergeCell ref="B4:E4"/>
    <mergeCell ref="B5:E5"/>
    <mergeCell ref="B19:G19"/>
    <mergeCell ref="B20:G20"/>
  </mergeCells>
  <hyperlinks>
    <hyperlink ref="F2" location="'Indice Total '!A76" display="Volver"/>
  </hyperlinks>
  <printOptions horizontalCentered="1" verticalCentered="1"/>
  <pageMargins left="0.70866141732283472" right="0.70866141732283472" top="0.74803149606299213" bottom="0.74803149606299213" header="0.31496062992125984" footer="0.31496062992125984"/>
  <pageSetup paperSize="14" scale="61" fitToHeight="0"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8"/>
  <sheetViews>
    <sheetView showGridLines="0" zoomScaleNormal="100" workbookViewId="0"/>
  </sheetViews>
  <sheetFormatPr baseColWidth="10" defaultColWidth="10.28515625" defaultRowHeight="12.75" x14ac:dyDescent="0.2"/>
  <cols>
    <col min="1" max="1" width="19" style="1209" customWidth="1"/>
    <col min="2" max="2" width="35.7109375" style="1209" bestFit="1" customWidth="1"/>
    <col min="3" max="3" width="12" style="1209" customWidth="1"/>
    <col min="4" max="4" width="14" style="1209" customWidth="1"/>
    <col min="5" max="5" width="12.42578125" style="1209" customWidth="1"/>
    <col min="6" max="6" width="14" style="1209" customWidth="1"/>
    <col min="7" max="7" width="11.85546875" style="1209" customWidth="1"/>
    <col min="8" max="8" width="14" style="1209" customWidth="1"/>
    <col min="9" max="9" width="10.28515625" style="1209"/>
    <col min="10" max="10" width="15.85546875" style="1209" customWidth="1"/>
    <col min="11" max="16384" width="10.28515625" style="1209"/>
  </cols>
  <sheetData>
    <row r="1" spans="2:11" ht="55.5" customHeight="1" x14ac:dyDescent="0.2">
      <c r="I1" s="1"/>
    </row>
    <row r="2" spans="2:11" ht="15" customHeight="1" x14ac:dyDescent="0.2">
      <c r="B2" s="1780" t="s">
        <v>2181</v>
      </c>
      <c r="C2" s="1780"/>
      <c r="D2" s="1780"/>
      <c r="E2" s="1780"/>
      <c r="F2" s="1780"/>
      <c r="G2" s="1780"/>
      <c r="H2" s="1780"/>
      <c r="I2" s="1780"/>
      <c r="J2" s="1780"/>
      <c r="K2" s="1143" t="s">
        <v>2</v>
      </c>
    </row>
    <row r="3" spans="2:11" ht="32.25" customHeight="1" x14ac:dyDescent="0.25">
      <c r="B3" s="1820" t="s">
        <v>2182</v>
      </c>
      <c r="C3" s="1820"/>
      <c r="D3" s="1820"/>
      <c r="E3" s="1820"/>
      <c r="F3" s="1820"/>
      <c r="G3" s="1820"/>
      <c r="H3" s="1820"/>
      <c r="I3" s="1820"/>
      <c r="J3" s="1820"/>
    </row>
    <row r="4" spans="2:11" ht="15" customHeight="1" x14ac:dyDescent="0.25">
      <c r="B4" s="1821" t="s">
        <v>2183</v>
      </c>
      <c r="C4" s="1821"/>
      <c r="D4" s="1821"/>
      <c r="E4" s="1821"/>
      <c r="F4" s="1821"/>
      <c r="G4" s="1821"/>
      <c r="H4" s="1821"/>
      <c r="I4" s="1821"/>
      <c r="J4" s="1821"/>
    </row>
    <row r="5" spans="2:11" ht="15" customHeight="1" x14ac:dyDescent="0.25">
      <c r="B5" s="1820" t="s">
        <v>992</v>
      </c>
      <c r="C5" s="1820"/>
      <c r="D5" s="1820"/>
      <c r="E5" s="1820"/>
      <c r="F5" s="1820"/>
      <c r="G5" s="1820"/>
      <c r="H5" s="1820"/>
      <c r="I5" s="1820"/>
      <c r="J5" s="1820"/>
    </row>
    <row r="6" spans="2:11" ht="15" customHeight="1" x14ac:dyDescent="0.2">
      <c r="B6" s="1192"/>
      <c r="H6" s="1387"/>
    </row>
    <row r="7" spans="2:11" ht="15" customHeight="1" x14ac:dyDescent="0.2">
      <c r="B7" s="1822" t="s">
        <v>2184</v>
      </c>
      <c r="C7" s="1388">
        <v>2012</v>
      </c>
      <c r="D7" s="1389"/>
      <c r="E7" s="1824">
        <v>2013</v>
      </c>
      <c r="F7" s="1825"/>
      <c r="G7" s="1824">
        <v>2014</v>
      </c>
      <c r="H7" s="1825"/>
      <c r="I7" s="1824">
        <v>2015</v>
      </c>
      <c r="J7" s="1825"/>
    </row>
    <row r="8" spans="2:11" ht="15" customHeight="1" x14ac:dyDescent="0.25">
      <c r="B8" s="1823"/>
      <c r="C8" s="1273" t="s">
        <v>2185</v>
      </c>
      <c r="D8" s="1304" t="s">
        <v>190</v>
      </c>
      <c r="E8" s="1273" t="s">
        <v>2185</v>
      </c>
      <c r="F8" s="1304" t="s">
        <v>190</v>
      </c>
      <c r="G8" s="1273" t="s">
        <v>2185</v>
      </c>
      <c r="H8" s="1304" t="s">
        <v>190</v>
      </c>
      <c r="I8" s="1273" t="s">
        <v>2185</v>
      </c>
      <c r="J8" s="1304" t="s">
        <v>190</v>
      </c>
    </row>
    <row r="9" spans="2:11" ht="15" customHeight="1" x14ac:dyDescent="0.2">
      <c r="B9" s="1180" t="s">
        <v>2186</v>
      </c>
      <c r="C9" s="1390">
        <v>1248</v>
      </c>
      <c r="D9" s="1390">
        <v>5385531</v>
      </c>
      <c r="E9" s="1390">
        <v>1211</v>
      </c>
      <c r="F9" s="1390">
        <v>5660876</v>
      </c>
      <c r="G9" s="1390">
        <v>1161</v>
      </c>
      <c r="H9" s="1390">
        <v>6234864</v>
      </c>
      <c r="I9" s="1390">
        <v>1100</v>
      </c>
      <c r="J9" s="1390">
        <v>6488451</v>
      </c>
    </row>
    <row r="10" spans="2:11" ht="15" customHeight="1" x14ac:dyDescent="0.2">
      <c r="B10" s="1199" t="s">
        <v>2187</v>
      </c>
      <c r="C10" s="1391">
        <v>1314</v>
      </c>
      <c r="D10" s="1391">
        <v>5847956</v>
      </c>
      <c r="E10" s="1391">
        <v>1274</v>
      </c>
      <c r="F10" s="1391">
        <v>6092220</v>
      </c>
      <c r="G10" s="1391">
        <v>1279</v>
      </c>
      <c r="H10" s="1390">
        <v>6586232</v>
      </c>
      <c r="I10" s="1391">
        <v>1109</v>
      </c>
      <c r="J10" s="1390">
        <v>6360679</v>
      </c>
    </row>
    <row r="11" spans="2:11" ht="15" customHeight="1" x14ac:dyDescent="0.2">
      <c r="B11" s="1392" t="s">
        <v>2188</v>
      </c>
      <c r="C11" s="1393">
        <v>2562</v>
      </c>
      <c r="D11" s="1393">
        <v>11233487</v>
      </c>
      <c r="E11" s="1393">
        <v>2485</v>
      </c>
      <c r="F11" s="1393">
        <v>11753096</v>
      </c>
      <c r="G11" s="1393">
        <v>2440</v>
      </c>
      <c r="H11" s="1393">
        <v>12821096</v>
      </c>
      <c r="I11" s="1393">
        <v>2209</v>
      </c>
      <c r="J11" s="1393">
        <v>12849130</v>
      </c>
    </row>
    <row r="12" spans="2:11" ht="10.5" customHeight="1" x14ac:dyDescent="0.2">
      <c r="B12" s="1394"/>
      <c r="C12" s="1191"/>
      <c r="D12" s="1395"/>
      <c r="E12" s="1191"/>
      <c r="F12" s="1395"/>
      <c r="G12" s="1191"/>
      <c r="H12" s="1395"/>
      <c r="I12" s="1191"/>
      <c r="J12" s="1395"/>
    </row>
    <row r="13" spans="2:11" ht="15" customHeight="1" x14ac:dyDescent="0.2">
      <c r="B13" s="1180" t="s">
        <v>2186</v>
      </c>
      <c r="C13" s="1390">
        <v>228039</v>
      </c>
      <c r="D13" s="1390">
        <v>77869005</v>
      </c>
      <c r="E13" s="1390">
        <v>245523</v>
      </c>
      <c r="F13" s="1390">
        <v>93191026</v>
      </c>
      <c r="G13" s="1390">
        <v>253564</v>
      </c>
      <c r="H13" s="1390">
        <v>103859341</v>
      </c>
      <c r="I13" s="1390">
        <v>263870</v>
      </c>
      <c r="J13" s="1390">
        <v>112633549</v>
      </c>
    </row>
    <row r="14" spans="2:11" ht="15" customHeight="1" thickBot="1" x14ac:dyDescent="0.25">
      <c r="B14" s="1187" t="s">
        <v>2187</v>
      </c>
      <c r="C14" s="1396">
        <v>88568</v>
      </c>
      <c r="D14" s="1396">
        <v>32886275</v>
      </c>
      <c r="E14" s="1396">
        <v>100050</v>
      </c>
      <c r="F14" s="1396">
        <v>40348229</v>
      </c>
      <c r="G14" s="1396">
        <v>113080</v>
      </c>
      <c r="H14" s="1390">
        <v>49750097</v>
      </c>
      <c r="I14" s="1396">
        <v>114098</v>
      </c>
      <c r="J14" s="1390">
        <v>53694626</v>
      </c>
    </row>
    <row r="15" spans="2:11" ht="15" customHeight="1" x14ac:dyDescent="0.2">
      <c r="B15" s="1286" t="s">
        <v>2189</v>
      </c>
      <c r="C15" s="1397">
        <v>316607</v>
      </c>
      <c r="D15" s="1397">
        <v>110755280</v>
      </c>
      <c r="E15" s="1397">
        <v>345573</v>
      </c>
      <c r="F15" s="1397">
        <v>133539255</v>
      </c>
      <c r="G15" s="1397">
        <v>366644</v>
      </c>
      <c r="H15" s="1397">
        <v>153609438</v>
      </c>
      <c r="I15" s="1397">
        <v>377968</v>
      </c>
      <c r="J15" s="1397">
        <v>166328175</v>
      </c>
    </row>
    <row r="16" spans="2:11" ht="15" customHeight="1" x14ac:dyDescent="0.2">
      <c r="B16" s="1398"/>
      <c r="C16" s="1192"/>
      <c r="D16" s="1192"/>
      <c r="E16" s="1192"/>
      <c r="F16" s="1192"/>
      <c r="G16" s="1192"/>
      <c r="H16" s="1399"/>
      <c r="I16" s="1192"/>
    </row>
    <row r="17" spans="2:2" ht="15" customHeight="1" x14ac:dyDescent="0.2">
      <c r="B17" s="1398"/>
    </row>
    <row r="18" spans="2:2" ht="15" customHeight="1" x14ac:dyDescent="0.2">
      <c r="B18" s="1398"/>
    </row>
  </sheetData>
  <mergeCells count="8">
    <mergeCell ref="B2:J2"/>
    <mergeCell ref="B3:J3"/>
    <mergeCell ref="B4:J4"/>
    <mergeCell ref="B5:J5"/>
    <mergeCell ref="B7:B8"/>
    <mergeCell ref="E7:F7"/>
    <mergeCell ref="G7:H7"/>
    <mergeCell ref="I7:J7"/>
  </mergeCells>
  <hyperlinks>
    <hyperlink ref="K2" location="'Indice Total '!A76" display="Volver"/>
  </hyperlinks>
  <pageMargins left="0.70866141732283472" right="0.70866141732283472" top="0.74803149606299213" bottom="0.74803149606299213" header="0.31496062992125984" footer="0.31496062992125984"/>
  <pageSetup scale="71" orientation="landscape" horizontalDpi="4294967292"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zoomScaleNormal="100" workbookViewId="0"/>
  </sheetViews>
  <sheetFormatPr baseColWidth="10" defaultRowHeight="15" x14ac:dyDescent="0.2"/>
  <cols>
    <col min="1" max="1" width="22.140625" style="1269" customWidth="1"/>
    <col min="2" max="2" width="32.28515625" style="1269" customWidth="1"/>
    <col min="3" max="3" width="15.85546875" style="1269" customWidth="1"/>
    <col min="4" max="4" width="16" style="1269" customWidth="1"/>
    <col min="5" max="5" width="14" style="1269" customWidth="1"/>
    <col min="6" max="6" width="17" style="1269" customWidth="1"/>
    <col min="7" max="7" width="15.28515625" style="1269" customWidth="1"/>
    <col min="8" max="8" width="15.140625" style="1269" customWidth="1"/>
    <col min="9" max="16384" width="11.42578125" style="1269"/>
  </cols>
  <sheetData>
    <row r="1" spans="2:9" ht="51.75" customHeight="1" x14ac:dyDescent="0.2"/>
    <row r="2" spans="2:9" ht="27.75" customHeight="1" x14ac:dyDescent="0.2">
      <c r="B2" s="1780" t="s">
        <v>2190</v>
      </c>
      <c r="C2" s="1780"/>
      <c r="D2" s="1780"/>
      <c r="E2" s="1780"/>
      <c r="F2" s="1780"/>
      <c r="G2" s="1780"/>
      <c r="H2" s="1780"/>
      <c r="I2" s="1143" t="s">
        <v>2</v>
      </c>
    </row>
    <row r="3" spans="2:9" ht="42" customHeight="1" x14ac:dyDescent="0.2">
      <c r="B3" s="1828" t="s">
        <v>2191</v>
      </c>
      <c r="C3" s="1784"/>
      <c r="D3" s="1784"/>
      <c r="E3" s="1784"/>
      <c r="F3" s="1784"/>
      <c r="G3" s="1784"/>
      <c r="H3" s="1784"/>
    </row>
    <row r="4" spans="2:9" ht="17.25" customHeight="1" thickBot="1" x14ac:dyDescent="0.25">
      <c r="B4" s="1783">
        <v>2015</v>
      </c>
      <c r="C4" s="1783"/>
      <c r="D4" s="1783"/>
      <c r="E4" s="1783"/>
      <c r="F4" s="1783"/>
      <c r="G4" s="1783"/>
      <c r="H4" s="1783"/>
    </row>
    <row r="5" spans="2:9" ht="16.5" customHeight="1" x14ac:dyDescent="0.25">
      <c r="B5" s="1400"/>
      <c r="C5" s="1401"/>
      <c r="D5" s="1401"/>
      <c r="E5" s="1401"/>
      <c r="F5" s="1401"/>
      <c r="G5" s="1401"/>
      <c r="H5" s="1401"/>
    </row>
    <row r="6" spans="2:9" ht="35.25" customHeight="1" x14ac:dyDescent="0.2">
      <c r="B6" s="1402" t="s">
        <v>2192</v>
      </c>
      <c r="C6" s="1214" t="s">
        <v>987</v>
      </c>
      <c r="D6" s="1214" t="s">
        <v>988</v>
      </c>
      <c r="E6" s="1214" t="s">
        <v>2107</v>
      </c>
      <c r="F6" s="1214" t="s">
        <v>2108</v>
      </c>
      <c r="G6" s="1214" t="s">
        <v>983</v>
      </c>
      <c r="H6" s="1214" t="s">
        <v>2109</v>
      </c>
    </row>
    <row r="7" spans="2:9" x14ac:dyDescent="0.2">
      <c r="B7" s="1180" t="s">
        <v>2186</v>
      </c>
      <c r="C7" s="1390">
        <v>859</v>
      </c>
      <c r="D7" s="1390">
        <v>35</v>
      </c>
      <c r="E7" s="1390">
        <v>66</v>
      </c>
      <c r="F7" s="1390">
        <v>140</v>
      </c>
      <c r="G7" s="1390">
        <v>0</v>
      </c>
      <c r="H7" s="1403">
        <v>1100</v>
      </c>
    </row>
    <row r="8" spans="2:9" x14ac:dyDescent="0.2">
      <c r="B8" s="1199" t="s">
        <v>2187</v>
      </c>
      <c r="C8" s="1391">
        <v>966</v>
      </c>
      <c r="D8" s="1391">
        <v>84</v>
      </c>
      <c r="E8" s="1391">
        <v>51</v>
      </c>
      <c r="F8" s="1391">
        <v>8</v>
      </c>
      <c r="G8" s="1391">
        <v>0</v>
      </c>
      <c r="H8" s="1404">
        <v>1109</v>
      </c>
    </row>
    <row r="9" spans="2:9" x14ac:dyDescent="0.2">
      <c r="B9" s="1286" t="s">
        <v>2188</v>
      </c>
      <c r="C9" s="1397">
        <v>1825</v>
      </c>
      <c r="D9" s="1397">
        <v>119</v>
      </c>
      <c r="E9" s="1397">
        <v>117</v>
      </c>
      <c r="F9" s="1397">
        <v>148</v>
      </c>
      <c r="G9" s="1397">
        <v>0</v>
      </c>
      <c r="H9" s="1397">
        <v>2209</v>
      </c>
    </row>
    <row r="10" spans="2:9" x14ac:dyDescent="0.2">
      <c r="B10" s="1405" t="s">
        <v>2186</v>
      </c>
      <c r="C10" s="1406">
        <v>236994</v>
      </c>
      <c r="D10" s="1406">
        <v>17644</v>
      </c>
      <c r="E10" s="1406">
        <v>635</v>
      </c>
      <c r="F10" s="1406">
        <v>7994</v>
      </c>
      <c r="G10" s="1406">
        <v>603</v>
      </c>
      <c r="H10" s="1403">
        <v>263870</v>
      </c>
    </row>
    <row r="11" spans="2:9" ht="15.75" thickBot="1" x14ac:dyDescent="0.25">
      <c r="B11" s="1407" t="s">
        <v>2187</v>
      </c>
      <c r="C11" s="1408">
        <v>93031</v>
      </c>
      <c r="D11" s="1408">
        <v>20525</v>
      </c>
      <c r="E11" s="1408">
        <v>198</v>
      </c>
      <c r="F11" s="1408">
        <v>315</v>
      </c>
      <c r="G11" s="1408">
        <v>29</v>
      </c>
      <c r="H11" s="1409">
        <v>114098</v>
      </c>
    </row>
    <row r="12" spans="2:9" x14ac:dyDescent="0.2">
      <c r="B12" s="1286" t="s">
        <v>2189</v>
      </c>
      <c r="C12" s="1397">
        <v>330025</v>
      </c>
      <c r="D12" s="1397">
        <v>38169</v>
      </c>
      <c r="E12" s="1397">
        <v>833</v>
      </c>
      <c r="F12" s="1397">
        <v>8309</v>
      </c>
      <c r="G12" s="1397">
        <v>632</v>
      </c>
      <c r="H12" s="1397">
        <v>377968</v>
      </c>
    </row>
    <row r="13" spans="2:9" ht="15.75" x14ac:dyDescent="0.2">
      <c r="B13" s="1410"/>
      <c r="C13" s="1411"/>
      <c r="D13" s="1401"/>
      <c r="E13" s="1401"/>
      <c r="F13" s="1401"/>
      <c r="G13" s="1334"/>
      <c r="H13" s="1401"/>
    </row>
    <row r="14" spans="2:9" x14ac:dyDescent="0.2">
      <c r="B14" s="1410"/>
      <c r="C14" s="1412"/>
      <c r="D14" s="1412"/>
      <c r="E14" s="1412"/>
      <c r="F14" s="1412"/>
      <c r="G14" s="1412"/>
      <c r="H14" s="1334"/>
    </row>
    <row r="15" spans="2:9" ht="18" x14ac:dyDescent="0.2">
      <c r="B15" s="1780" t="s">
        <v>2193</v>
      </c>
      <c r="C15" s="1780"/>
      <c r="D15" s="1780"/>
      <c r="E15" s="1780"/>
      <c r="F15" s="1780"/>
      <c r="G15" s="1780"/>
      <c r="H15" s="1780"/>
      <c r="I15" s="1143" t="s">
        <v>2</v>
      </c>
    </row>
    <row r="16" spans="2:9" ht="36.75" customHeight="1" x14ac:dyDescent="0.2">
      <c r="B16" s="1828" t="s">
        <v>2194</v>
      </c>
      <c r="C16" s="1784"/>
      <c r="D16" s="1784"/>
      <c r="E16" s="1784"/>
      <c r="F16" s="1784"/>
      <c r="G16" s="1784"/>
      <c r="H16" s="1784"/>
    </row>
    <row r="17" spans="2:8" x14ac:dyDescent="0.2">
      <c r="B17" s="1826" t="s">
        <v>2195</v>
      </c>
      <c r="C17" s="1827"/>
      <c r="D17" s="1827"/>
      <c r="E17" s="1827"/>
      <c r="F17" s="1827"/>
      <c r="G17" s="1827"/>
      <c r="H17" s="1827"/>
    </row>
    <row r="18" spans="2:8" ht="23.25" customHeight="1" thickBot="1" x14ac:dyDescent="0.25">
      <c r="B18" s="1783">
        <v>2015</v>
      </c>
      <c r="C18" s="1783"/>
      <c r="D18" s="1783"/>
      <c r="E18" s="1783"/>
      <c r="F18" s="1783"/>
      <c r="G18" s="1783"/>
      <c r="H18" s="1783"/>
    </row>
    <row r="19" spans="2:8" x14ac:dyDescent="0.2">
      <c r="B19" s="1826"/>
      <c r="C19" s="1827"/>
      <c r="D19" s="1827"/>
      <c r="E19" s="1827"/>
      <c r="F19" s="1827"/>
      <c r="G19" s="1827"/>
      <c r="H19" s="1827"/>
    </row>
    <row r="20" spans="2:8" ht="30" x14ac:dyDescent="0.2">
      <c r="B20" s="1402" t="s">
        <v>2192</v>
      </c>
      <c r="C20" s="1214" t="s">
        <v>987</v>
      </c>
      <c r="D20" s="1214" t="s">
        <v>988</v>
      </c>
      <c r="E20" s="1214" t="s">
        <v>2107</v>
      </c>
      <c r="F20" s="1214" t="s">
        <v>2108</v>
      </c>
      <c r="G20" s="1214" t="s">
        <v>983</v>
      </c>
      <c r="H20" s="1214" t="s">
        <v>2109</v>
      </c>
    </row>
    <row r="21" spans="2:8" x14ac:dyDescent="0.2">
      <c r="B21" s="1180" t="s">
        <v>2186</v>
      </c>
      <c r="C21" s="1390">
        <v>5439864</v>
      </c>
      <c r="D21" s="1390">
        <v>170683</v>
      </c>
      <c r="E21" s="1390">
        <v>453177</v>
      </c>
      <c r="F21" s="1390">
        <v>424727</v>
      </c>
      <c r="G21" s="1390">
        <v>0</v>
      </c>
      <c r="H21" s="1403">
        <v>6488451</v>
      </c>
    </row>
    <row r="22" spans="2:8" x14ac:dyDescent="0.2">
      <c r="B22" s="1199" t="s">
        <v>2187</v>
      </c>
      <c r="C22" s="1391">
        <v>5554171</v>
      </c>
      <c r="D22" s="1391">
        <v>464726</v>
      </c>
      <c r="E22" s="1391">
        <v>327378</v>
      </c>
      <c r="F22" s="1391">
        <v>14404</v>
      </c>
      <c r="G22" s="1391">
        <v>0</v>
      </c>
      <c r="H22" s="1404">
        <v>6360679</v>
      </c>
    </row>
    <row r="23" spans="2:8" x14ac:dyDescent="0.2">
      <c r="B23" s="1286" t="s">
        <v>2188</v>
      </c>
      <c r="C23" s="1397">
        <v>10994035</v>
      </c>
      <c r="D23" s="1397">
        <v>635409</v>
      </c>
      <c r="E23" s="1397">
        <v>780555</v>
      </c>
      <c r="F23" s="1397">
        <v>439131</v>
      </c>
      <c r="G23" s="1397">
        <v>0</v>
      </c>
      <c r="H23" s="1397">
        <v>12849130</v>
      </c>
    </row>
    <row r="24" spans="2:8" x14ac:dyDescent="0.2">
      <c r="B24" s="1405" t="s">
        <v>2186</v>
      </c>
      <c r="C24" s="1406">
        <v>107890031</v>
      </c>
      <c r="D24" s="1406">
        <v>3297416</v>
      </c>
      <c r="E24" s="1406">
        <v>642555</v>
      </c>
      <c r="F24" s="1406">
        <v>753820</v>
      </c>
      <c r="G24" s="1406">
        <v>49727</v>
      </c>
      <c r="H24" s="1403">
        <v>112633549</v>
      </c>
    </row>
    <row r="25" spans="2:8" ht="15.75" thickBot="1" x14ac:dyDescent="0.25">
      <c r="B25" s="1407" t="s">
        <v>2187</v>
      </c>
      <c r="C25" s="1408">
        <v>50747020</v>
      </c>
      <c r="D25" s="1408">
        <v>2703303</v>
      </c>
      <c r="E25" s="1408">
        <v>200956</v>
      </c>
      <c r="F25" s="1408">
        <v>17533</v>
      </c>
      <c r="G25" s="1408">
        <v>25814</v>
      </c>
      <c r="H25" s="1409">
        <v>53694626</v>
      </c>
    </row>
    <row r="26" spans="2:8" x14ac:dyDescent="0.2">
      <c r="B26" s="1286" t="s">
        <v>2189</v>
      </c>
      <c r="C26" s="1397">
        <v>158637051</v>
      </c>
      <c r="D26" s="1397">
        <v>6000719</v>
      </c>
      <c r="E26" s="1397">
        <v>843511</v>
      </c>
      <c r="F26" s="1397">
        <v>771353</v>
      </c>
      <c r="G26" s="1397">
        <v>75541</v>
      </c>
      <c r="H26" s="1397">
        <v>166328175</v>
      </c>
    </row>
  </sheetData>
  <mergeCells count="8">
    <mergeCell ref="B18:H18"/>
    <mergeCell ref="B19:H19"/>
    <mergeCell ref="B2:H2"/>
    <mergeCell ref="B3:H3"/>
    <mergeCell ref="B4:H4"/>
    <mergeCell ref="B15:H15"/>
    <mergeCell ref="B16:H16"/>
    <mergeCell ref="B17:H17"/>
  </mergeCells>
  <hyperlinks>
    <hyperlink ref="I15" location="'Indice Total '!A76" display="Volver"/>
    <hyperlink ref="I2" location="'Indice Total '!A76" display="Volver"/>
  </hyperlinks>
  <pageMargins left="0.70866141732283472" right="0.70866141732283472" top="0.74803149606299213" bottom="0.74803149606299213" header="0.31496062992125984" footer="0.31496062992125984"/>
  <pageSetup scale="78" orientation="landscape" horizontalDpi="4294967292"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96"/>
  <sheetViews>
    <sheetView showGridLines="0" workbookViewId="0"/>
  </sheetViews>
  <sheetFormatPr baseColWidth="10" defaultRowHeight="12.75" x14ac:dyDescent="0.2"/>
  <cols>
    <col min="1" max="1" width="19.140625" style="1365" customWidth="1"/>
    <col min="2" max="2" width="39.85546875" style="1365" bestFit="1" customWidth="1"/>
    <col min="3" max="3" width="16.7109375" style="1365" customWidth="1"/>
    <col min="4" max="4" width="14.7109375" style="1365" customWidth="1"/>
    <col min="5" max="6" width="14.85546875" style="1365" customWidth="1"/>
    <col min="7" max="7" width="19" style="1365" customWidth="1"/>
    <col min="8" max="8" width="14" style="1365" customWidth="1"/>
    <col min="9" max="16384" width="11.42578125" style="1365"/>
  </cols>
  <sheetData>
    <row r="1" spans="2:9" ht="54.75" customHeight="1" x14ac:dyDescent="0.2"/>
    <row r="2" spans="2:9" ht="18" x14ac:dyDescent="0.2">
      <c r="B2" s="1831" t="s">
        <v>2196</v>
      </c>
      <c r="C2" s="1831"/>
      <c r="D2" s="1831"/>
      <c r="E2" s="1831"/>
      <c r="F2" s="1831"/>
      <c r="G2" s="1831"/>
      <c r="H2" s="1831"/>
      <c r="I2" s="1143" t="s">
        <v>2</v>
      </c>
    </row>
    <row r="3" spans="2:9" ht="15.75" x14ac:dyDescent="0.25">
      <c r="B3" s="1832" t="s">
        <v>2197</v>
      </c>
      <c r="C3" s="1832"/>
      <c r="D3" s="1832"/>
      <c r="E3" s="1832"/>
      <c r="F3" s="1832"/>
      <c r="G3" s="1832"/>
      <c r="H3" s="1832"/>
    </row>
    <row r="4" spans="2:9" ht="15" x14ac:dyDescent="0.2">
      <c r="B4" s="1833" t="s">
        <v>2198</v>
      </c>
      <c r="C4" s="1833"/>
      <c r="D4" s="1833"/>
      <c r="E4" s="1833"/>
      <c r="F4" s="1833"/>
      <c r="G4" s="1833"/>
      <c r="H4" s="1833"/>
    </row>
    <row r="5" spans="2:9" ht="16.5" thickBot="1" x14ac:dyDescent="0.25">
      <c r="B5" s="1829" t="s">
        <v>2167</v>
      </c>
      <c r="C5" s="1830"/>
      <c r="D5" s="1830"/>
      <c r="E5" s="1830"/>
      <c r="F5" s="1830"/>
      <c r="G5" s="1830"/>
      <c r="H5" s="1830"/>
    </row>
    <row r="6" spans="2:9" ht="15.75" x14ac:dyDescent="0.25">
      <c r="B6" s="1413"/>
      <c r="C6" s="1414"/>
      <c r="D6" s="1414"/>
      <c r="E6" s="1414"/>
      <c r="F6" s="1414"/>
      <c r="G6" s="1414"/>
      <c r="H6" s="1414"/>
    </row>
    <row r="7" spans="2:9" ht="45" x14ac:dyDescent="0.2">
      <c r="B7" s="1415" t="s">
        <v>2199</v>
      </c>
      <c r="C7" s="1416" t="s">
        <v>987</v>
      </c>
      <c r="D7" s="1416" t="s">
        <v>988</v>
      </c>
      <c r="E7" s="1416" t="s">
        <v>2107</v>
      </c>
      <c r="F7" s="1416" t="s">
        <v>2108</v>
      </c>
      <c r="G7" s="1416" t="s">
        <v>983</v>
      </c>
      <c r="H7" s="1416" t="s">
        <v>18</v>
      </c>
    </row>
    <row r="8" spans="2:9" ht="14.25" x14ac:dyDescent="0.2">
      <c r="B8" s="1417" t="s">
        <v>2127</v>
      </c>
      <c r="C8" s="1418">
        <v>5428.2430000000004</v>
      </c>
      <c r="D8" s="1418">
        <v>19448.768</v>
      </c>
      <c r="E8" s="1418">
        <v>3484</v>
      </c>
      <c r="F8" s="1418">
        <v>2515</v>
      </c>
      <c r="G8" s="1418">
        <v>181.262</v>
      </c>
      <c r="H8" s="1419">
        <v>31057.272999999997</v>
      </c>
    </row>
    <row r="9" spans="2:9" ht="14.25" x14ac:dyDescent="0.2">
      <c r="B9" s="1417" t="s">
        <v>29</v>
      </c>
      <c r="C9" s="1418">
        <v>5920.973</v>
      </c>
      <c r="D9" s="1418">
        <v>42287.425000000003</v>
      </c>
      <c r="E9" s="1418">
        <v>9863</v>
      </c>
      <c r="F9" s="1418">
        <v>6894</v>
      </c>
      <c r="G9" s="1418">
        <v>0</v>
      </c>
      <c r="H9" s="1419">
        <v>64965.398000000001</v>
      </c>
    </row>
    <row r="10" spans="2:9" ht="14.25" x14ac:dyDescent="0.2">
      <c r="B10" s="1417" t="s">
        <v>30</v>
      </c>
      <c r="C10" s="1418">
        <v>23369.433000000001</v>
      </c>
      <c r="D10" s="1418">
        <v>130427.048</v>
      </c>
      <c r="E10" s="1418">
        <v>17314</v>
      </c>
      <c r="F10" s="1418">
        <v>23118</v>
      </c>
      <c r="G10" s="1418">
        <v>979.08199999999999</v>
      </c>
      <c r="H10" s="1419">
        <v>195207.56299999999</v>
      </c>
    </row>
    <row r="11" spans="2:9" ht="14.25" x14ac:dyDescent="0.2">
      <c r="B11" s="1417" t="s">
        <v>31</v>
      </c>
      <c r="C11" s="1418">
        <v>7524.8410000000003</v>
      </c>
      <c r="D11" s="1418">
        <v>28298.984</v>
      </c>
      <c r="E11" s="1418">
        <v>6649</v>
      </c>
      <c r="F11" s="1418">
        <v>6835</v>
      </c>
      <c r="G11" s="1418">
        <v>8209.3389999999999</v>
      </c>
      <c r="H11" s="1419">
        <v>57517.163999999997</v>
      </c>
    </row>
    <row r="12" spans="2:9" ht="14.25" x14ac:dyDescent="0.2">
      <c r="B12" s="1417" t="s">
        <v>32</v>
      </c>
      <c r="C12" s="1418">
        <v>13975.55</v>
      </c>
      <c r="D12" s="1418">
        <v>92755.785000000003</v>
      </c>
      <c r="E12" s="1418">
        <v>9310</v>
      </c>
      <c r="F12" s="1418">
        <v>46055</v>
      </c>
      <c r="G12" s="1418">
        <v>2483.6190000000001</v>
      </c>
      <c r="H12" s="1419">
        <v>164579.95400000003</v>
      </c>
    </row>
    <row r="13" spans="2:9" ht="14.25" x14ac:dyDescent="0.2">
      <c r="B13" s="1417" t="s">
        <v>33</v>
      </c>
      <c r="C13" s="1418">
        <v>139201.27799999999</v>
      </c>
      <c r="D13" s="1418">
        <v>139219.989</v>
      </c>
      <c r="E13" s="1418">
        <v>27012</v>
      </c>
      <c r="F13" s="1418">
        <v>315880</v>
      </c>
      <c r="G13" s="1418">
        <v>0</v>
      </c>
      <c r="H13" s="1419">
        <v>621313.26699999999</v>
      </c>
    </row>
    <row r="14" spans="2:9" ht="14.25" x14ac:dyDescent="0.2">
      <c r="B14" s="1417" t="s">
        <v>34</v>
      </c>
      <c r="C14" s="1418">
        <v>21410.937999999998</v>
      </c>
      <c r="D14" s="1418">
        <v>56074.069000000003</v>
      </c>
      <c r="E14" s="1418">
        <v>8387</v>
      </c>
      <c r="F14" s="1418">
        <v>74452</v>
      </c>
      <c r="G14" s="1418">
        <v>1378.0840000000001</v>
      </c>
      <c r="H14" s="1419">
        <v>161702.09099999999</v>
      </c>
    </row>
    <row r="15" spans="2:9" ht="14.25" x14ac:dyDescent="0.2">
      <c r="B15" s="1417" t="s">
        <v>35</v>
      </c>
      <c r="C15" s="1418">
        <v>14462.88</v>
      </c>
      <c r="D15" s="1418">
        <v>79210.065000000002</v>
      </c>
      <c r="E15" s="1418">
        <v>12446</v>
      </c>
      <c r="F15" s="1418">
        <v>30999</v>
      </c>
      <c r="G15" s="1418">
        <v>1983.7539999999999</v>
      </c>
      <c r="H15" s="1419">
        <v>139101.69899999999</v>
      </c>
    </row>
    <row r="16" spans="2:9" ht="14.25" x14ac:dyDescent="0.2">
      <c r="B16" s="1417" t="s">
        <v>36</v>
      </c>
      <c r="C16" s="1418">
        <v>27642.167000000001</v>
      </c>
      <c r="D16" s="1418">
        <v>195967.899</v>
      </c>
      <c r="E16" s="1418">
        <v>34581</v>
      </c>
      <c r="F16" s="1418">
        <v>125219</v>
      </c>
      <c r="G16" s="1418">
        <v>2864.953</v>
      </c>
      <c r="H16" s="1419">
        <v>386275.01899999997</v>
      </c>
    </row>
    <row r="17" spans="2:9" ht="14.25" x14ac:dyDescent="0.2">
      <c r="B17" s="1417" t="s">
        <v>2096</v>
      </c>
      <c r="C17" s="1418">
        <v>9617.1550000000007</v>
      </c>
      <c r="D17" s="1418">
        <v>96813.917000000001</v>
      </c>
      <c r="E17" s="1418">
        <v>15572</v>
      </c>
      <c r="F17" s="1418">
        <v>78770</v>
      </c>
      <c r="G17" s="1418">
        <v>421.33499999999998</v>
      </c>
      <c r="H17" s="1419">
        <v>201194.40699999998</v>
      </c>
    </row>
    <row r="18" spans="2:9" ht="14.25" x14ac:dyDescent="0.2">
      <c r="B18" s="1417" t="s">
        <v>2128</v>
      </c>
      <c r="C18" s="1418">
        <v>8002.4589999999998</v>
      </c>
      <c r="D18" s="1418">
        <v>35132.902000000002</v>
      </c>
      <c r="E18" s="1418">
        <v>5952</v>
      </c>
      <c r="F18" s="1418">
        <v>13096</v>
      </c>
      <c r="G18" s="1418">
        <v>109932.61900000001</v>
      </c>
      <c r="H18" s="1419">
        <v>172115.98</v>
      </c>
    </row>
    <row r="19" spans="2:9" ht="14.25" x14ac:dyDescent="0.2">
      <c r="B19" s="1417" t="s">
        <v>2129</v>
      </c>
      <c r="C19" s="1418">
        <v>14368.709000000001</v>
      </c>
      <c r="D19" s="1418">
        <v>123929.194</v>
      </c>
      <c r="E19" s="1418">
        <v>18154</v>
      </c>
      <c r="F19" s="1418">
        <v>39067</v>
      </c>
      <c r="G19" s="1418">
        <v>4987.3320000000003</v>
      </c>
      <c r="H19" s="1419">
        <v>200506.23499999999</v>
      </c>
    </row>
    <row r="20" spans="2:9" ht="14.25" x14ac:dyDescent="0.2">
      <c r="B20" s="1417" t="s">
        <v>68</v>
      </c>
      <c r="C20" s="1418">
        <v>2359.5529999999999</v>
      </c>
      <c r="D20" s="1418">
        <v>22419.654999999999</v>
      </c>
      <c r="E20" s="1418">
        <v>1529</v>
      </c>
      <c r="F20" s="1418">
        <v>32</v>
      </c>
      <c r="G20" s="1418">
        <v>10445.553</v>
      </c>
      <c r="H20" s="1419">
        <v>36785.760999999999</v>
      </c>
    </row>
    <row r="21" spans="2:9" ht="14.25" x14ac:dyDescent="0.2">
      <c r="B21" s="1417" t="s">
        <v>2079</v>
      </c>
      <c r="C21" s="1418">
        <v>3431.5369999999998</v>
      </c>
      <c r="D21" s="1418">
        <v>43622.55</v>
      </c>
      <c r="E21" s="1418">
        <v>750</v>
      </c>
      <c r="F21" s="1418">
        <v>1491</v>
      </c>
      <c r="G21" s="1418">
        <v>80203.846999999994</v>
      </c>
      <c r="H21" s="1419">
        <v>129498.93399999999</v>
      </c>
    </row>
    <row r="22" spans="2:9" ht="14.25" x14ac:dyDescent="0.2">
      <c r="B22" s="1417" t="s">
        <v>42</v>
      </c>
      <c r="C22" s="1418">
        <v>803298.58400000003</v>
      </c>
      <c r="D22" s="1418">
        <v>1152486.453</v>
      </c>
      <c r="E22" s="1418">
        <v>296270</v>
      </c>
      <c r="F22" s="1418">
        <v>901028</v>
      </c>
      <c r="G22" s="1418">
        <v>1675.9179999999999</v>
      </c>
      <c r="H22" s="1419">
        <v>3154758.9550000001</v>
      </c>
    </row>
    <row r="23" spans="2:9" ht="26.25" customHeight="1" x14ac:dyDescent="0.2">
      <c r="B23" s="1420" t="s">
        <v>2070</v>
      </c>
      <c r="C23" s="1421">
        <v>1100014.3</v>
      </c>
      <c r="D23" s="1421">
        <v>2258094.7029999997</v>
      </c>
      <c r="E23" s="1421">
        <v>467273</v>
      </c>
      <c r="F23" s="1421">
        <v>1665451</v>
      </c>
      <c r="G23" s="1421">
        <v>225746.69700000004</v>
      </c>
      <c r="H23" s="1421">
        <v>5716579.6999999993</v>
      </c>
    </row>
    <row r="24" spans="2:9" x14ac:dyDescent="0.2">
      <c r="B24" s="637"/>
      <c r="C24" s="637"/>
      <c r="D24" s="637"/>
      <c r="E24" s="637"/>
      <c r="F24" s="637"/>
      <c r="G24" s="637"/>
    </row>
    <row r="25" spans="2:9" x14ac:dyDescent="0.2">
      <c r="B25" s="637"/>
      <c r="C25" s="637"/>
      <c r="D25" s="637"/>
      <c r="E25" s="637"/>
      <c r="F25" s="637"/>
      <c r="G25" s="637"/>
      <c r="H25" s="637"/>
    </row>
    <row r="26" spans="2:9" ht="18" x14ac:dyDescent="0.2">
      <c r="B26" s="1831" t="s">
        <v>2200</v>
      </c>
      <c r="C26" s="1831"/>
      <c r="D26" s="1831"/>
      <c r="E26" s="1831"/>
      <c r="F26" s="1831"/>
      <c r="G26" s="1831"/>
      <c r="H26" s="1831"/>
      <c r="I26" s="1143" t="s">
        <v>2</v>
      </c>
    </row>
    <row r="27" spans="2:9" ht="15.75" x14ac:dyDescent="0.25">
      <c r="B27" s="1832" t="s">
        <v>2201</v>
      </c>
      <c r="C27" s="1832"/>
      <c r="D27" s="1832"/>
      <c r="E27" s="1832"/>
      <c r="F27" s="1832"/>
      <c r="G27" s="1832"/>
      <c r="H27" s="1832"/>
    </row>
    <row r="28" spans="2:9" ht="16.5" thickBot="1" x14ac:dyDescent="0.25">
      <c r="B28" s="1829" t="s">
        <v>2167</v>
      </c>
      <c r="C28" s="1830"/>
      <c r="D28" s="1830"/>
      <c r="E28" s="1830"/>
      <c r="F28" s="1830"/>
      <c r="G28" s="1830"/>
      <c r="H28" s="1830"/>
    </row>
    <row r="29" spans="2:9" ht="15.75" x14ac:dyDescent="0.25">
      <c r="B29" s="1413"/>
      <c r="C29" s="1414"/>
      <c r="D29" s="1414"/>
      <c r="E29" s="1414"/>
      <c r="F29" s="1414"/>
      <c r="G29" s="1414"/>
      <c r="H29" s="1414"/>
    </row>
    <row r="30" spans="2:9" ht="45" x14ac:dyDescent="0.2">
      <c r="B30" s="1415" t="s">
        <v>2199</v>
      </c>
      <c r="C30" s="1416" t="s">
        <v>987</v>
      </c>
      <c r="D30" s="1416" t="s">
        <v>988</v>
      </c>
      <c r="E30" s="1416" t="s">
        <v>2107</v>
      </c>
      <c r="F30" s="1416" t="s">
        <v>2108</v>
      </c>
      <c r="G30" s="1416" t="s">
        <v>983</v>
      </c>
      <c r="H30" s="1416" t="s">
        <v>18</v>
      </c>
    </row>
    <row r="31" spans="2:9" ht="14.25" x14ac:dyDescent="0.2">
      <c r="B31" s="1417" t="s">
        <v>2127</v>
      </c>
      <c r="C31" s="1418">
        <v>319</v>
      </c>
      <c r="D31" s="1418">
        <v>407</v>
      </c>
      <c r="E31" s="1418">
        <v>177</v>
      </c>
      <c r="F31" s="1418">
        <v>69</v>
      </c>
      <c r="G31" s="1418">
        <v>2</v>
      </c>
      <c r="H31" s="1419">
        <v>974</v>
      </c>
    </row>
    <row r="32" spans="2:9" ht="14.25" x14ac:dyDescent="0.2">
      <c r="B32" s="1417" t="s">
        <v>29</v>
      </c>
      <c r="C32" s="1418">
        <v>324</v>
      </c>
      <c r="D32" s="1418">
        <v>758</v>
      </c>
      <c r="E32" s="1418">
        <v>409</v>
      </c>
      <c r="F32" s="1418">
        <v>149</v>
      </c>
      <c r="G32" s="1418">
        <v>0</v>
      </c>
      <c r="H32" s="1419">
        <v>1640</v>
      </c>
    </row>
    <row r="33" spans="2:10" ht="14.25" x14ac:dyDescent="0.2">
      <c r="B33" s="1417" t="s">
        <v>30</v>
      </c>
      <c r="C33" s="1418">
        <v>946</v>
      </c>
      <c r="D33" s="1418">
        <v>2022</v>
      </c>
      <c r="E33" s="1418">
        <v>446</v>
      </c>
      <c r="F33" s="1418">
        <v>416</v>
      </c>
      <c r="G33" s="1418">
        <v>26</v>
      </c>
      <c r="H33" s="1419">
        <v>3856</v>
      </c>
    </row>
    <row r="34" spans="2:10" ht="14.25" x14ac:dyDescent="0.2">
      <c r="B34" s="1417" t="s">
        <v>31</v>
      </c>
      <c r="C34" s="1418">
        <v>264</v>
      </c>
      <c r="D34" s="1418">
        <v>496</v>
      </c>
      <c r="E34" s="1418">
        <v>357</v>
      </c>
      <c r="F34" s="1418">
        <v>133</v>
      </c>
      <c r="G34" s="1418">
        <v>153</v>
      </c>
      <c r="H34" s="1419">
        <v>1403</v>
      </c>
    </row>
    <row r="35" spans="2:10" ht="14.25" x14ac:dyDescent="0.2">
      <c r="B35" s="1417" t="s">
        <v>32</v>
      </c>
      <c r="C35" s="1418">
        <v>568</v>
      </c>
      <c r="D35" s="1418">
        <v>1611</v>
      </c>
      <c r="E35" s="1418">
        <v>548</v>
      </c>
      <c r="F35" s="1418">
        <v>1057</v>
      </c>
      <c r="G35" s="1418">
        <v>59</v>
      </c>
      <c r="H35" s="1419">
        <v>3843</v>
      </c>
    </row>
    <row r="36" spans="2:10" ht="14.25" x14ac:dyDescent="0.2">
      <c r="B36" s="1417" t="s">
        <v>33</v>
      </c>
      <c r="C36" s="1418">
        <v>2817</v>
      </c>
      <c r="D36" s="1418">
        <v>2696</v>
      </c>
      <c r="E36" s="1418">
        <v>1435</v>
      </c>
      <c r="F36" s="1418">
        <v>8347</v>
      </c>
      <c r="G36" s="1418">
        <v>0</v>
      </c>
      <c r="H36" s="1419">
        <v>15295</v>
      </c>
    </row>
    <row r="37" spans="2:10" ht="14.25" x14ac:dyDescent="0.2">
      <c r="B37" s="1417" t="s">
        <v>34</v>
      </c>
      <c r="C37" s="1418">
        <v>1008</v>
      </c>
      <c r="D37" s="1418">
        <v>1170</v>
      </c>
      <c r="E37" s="1418">
        <v>515</v>
      </c>
      <c r="F37" s="1418">
        <v>2033</v>
      </c>
      <c r="G37" s="1418">
        <v>28</v>
      </c>
      <c r="H37" s="1419">
        <v>4754</v>
      </c>
    </row>
    <row r="38" spans="2:10" ht="14.25" x14ac:dyDescent="0.2">
      <c r="B38" s="1417" t="s">
        <v>35</v>
      </c>
      <c r="C38" s="1418">
        <v>878</v>
      </c>
      <c r="D38" s="1418">
        <v>1917</v>
      </c>
      <c r="E38" s="1418">
        <v>927</v>
      </c>
      <c r="F38" s="1418">
        <v>925</v>
      </c>
      <c r="G38" s="1418">
        <v>45</v>
      </c>
      <c r="H38" s="1419">
        <v>4692</v>
      </c>
    </row>
    <row r="39" spans="2:10" ht="14.25" x14ac:dyDescent="0.2">
      <c r="B39" s="1417" t="s">
        <v>36</v>
      </c>
      <c r="C39" s="1418">
        <v>1380</v>
      </c>
      <c r="D39" s="1418">
        <v>4026</v>
      </c>
      <c r="E39" s="1418">
        <v>1962</v>
      </c>
      <c r="F39" s="1418">
        <v>3630</v>
      </c>
      <c r="G39" s="1418">
        <v>35</v>
      </c>
      <c r="H39" s="1419">
        <v>11033</v>
      </c>
    </row>
    <row r="40" spans="2:10" ht="14.25" x14ac:dyDescent="0.2">
      <c r="B40" s="1417" t="s">
        <v>2096</v>
      </c>
      <c r="C40" s="1418">
        <v>463</v>
      </c>
      <c r="D40" s="1418">
        <v>1974</v>
      </c>
      <c r="E40" s="1418">
        <v>857</v>
      </c>
      <c r="F40" s="1418">
        <v>2722</v>
      </c>
      <c r="G40" s="1418">
        <v>10</v>
      </c>
      <c r="H40" s="1419">
        <v>6026</v>
      </c>
    </row>
    <row r="41" spans="2:10" ht="14.25" x14ac:dyDescent="0.2">
      <c r="B41" s="1417" t="s">
        <v>2128</v>
      </c>
      <c r="C41" s="1418">
        <v>309</v>
      </c>
      <c r="D41" s="1418">
        <v>766</v>
      </c>
      <c r="E41" s="1418">
        <v>376</v>
      </c>
      <c r="F41" s="1418">
        <v>367</v>
      </c>
      <c r="G41" s="1418">
        <v>2395</v>
      </c>
      <c r="H41" s="1419">
        <v>4213</v>
      </c>
      <c r="J41" s="1422"/>
    </row>
    <row r="42" spans="2:10" ht="14.25" x14ac:dyDescent="0.2">
      <c r="B42" s="1417" t="s">
        <v>2129</v>
      </c>
      <c r="C42" s="1418">
        <v>548</v>
      </c>
      <c r="D42" s="1418">
        <v>2757</v>
      </c>
      <c r="E42" s="1418">
        <v>1164</v>
      </c>
      <c r="F42" s="1418">
        <v>1141</v>
      </c>
      <c r="G42" s="1418">
        <v>109</v>
      </c>
      <c r="H42" s="1419">
        <v>5719</v>
      </c>
    </row>
    <row r="43" spans="2:10" ht="14.25" x14ac:dyDescent="0.2">
      <c r="B43" s="1417" t="s">
        <v>68</v>
      </c>
      <c r="C43" s="1418">
        <v>66</v>
      </c>
      <c r="D43" s="1418">
        <v>358</v>
      </c>
      <c r="E43" s="1418">
        <v>128</v>
      </c>
      <c r="F43" s="1418">
        <v>3</v>
      </c>
      <c r="G43" s="1418">
        <v>132</v>
      </c>
      <c r="H43" s="1419">
        <v>687</v>
      </c>
    </row>
    <row r="44" spans="2:10" ht="14.25" x14ac:dyDescent="0.2">
      <c r="B44" s="1417" t="s">
        <v>2079</v>
      </c>
      <c r="C44" s="1418">
        <v>194</v>
      </c>
      <c r="D44" s="1418">
        <v>760</v>
      </c>
      <c r="E44" s="1418">
        <v>59</v>
      </c>
      <c r="F44" s="1418">
        <v>31</v>
      </c>
      <c r="G44" s="1418">
        <v>1344</v>
      </c>
      <c r="H44" s="1419">
        <v>2388</v>
      </c>
    </row>
    <row r="45" spans="2:10" ht="14.25" x14ac:dyDescent="0.2">
      <c r="B45" s="1417" t="s">
        <v>42</v>
      </c>
      <c r="C45" s="1418">
        <v>28998</v>
      </c>
      <c r="D45" s="1418">
        <v>23213</v>
      </c>
      <c r="E45" s="1418">
        <v>12559</v>
      </c>
      <c r="F45" s="1418">
        <v>26470</v>
      </c>
      <c r="G45" s="1418">
        <v>29</v>
      </c>
      <c r="H45" s="1419">
        <v>91269</v>
      </c>
    </row>
    <row r="46" spans="2:10" ht="26.25" customHeight="1" x14ac:dyDescent="0.2">
      <c r="B46" s="1423" t="s">
        <v>2070</v>
      </c>
      <c r="C46" s="1421">
        <v>39082</v>
      </c>
      <c r="D46" s="1421">
        <v>44931</v>
      </c>
      <c r="E46" s="1421">
        <v>21919</v>
      </c>
      <c r="F46" s="1421">
        <v>47493</v>
      </c>
      <c r="G46" s="1421">
        <v>4367</v>
      </c>
      <c r="H46" s="1421">
        <v>157792</v>
      </c>
    </row>
    <row r="47" spans="2:10" x14ac:dyDescent="0.2">
      <c r="B47" s="637"/>
      <c r="C47" s="637"/>
      <c r="D47" s="637"/>
      <c r="E47" s="637"/>
      <c r="F47" s="637"/>
      <c r="G47" s="637"/>
      <c r="H47" s="637"/>
    </row>
    <row r="48" spans="2:10" x14ac:dyDescent="0.2">
      <c r="B48" s="637"/>
      <c r="C48" s="637"/>
      <c r="D48" s="637"/>
      <c r="E48" s="637"/>
      <c r="F48" s="637"/>
      <c r="G48" s="637"/>
      <c r="H48" s="637"/>
    </row>
    <row r="49" spans="2:8" x14ac:dyDescent="0.2">
      <c r="B49" s="637"/>
      <c r="C49" s="637"/>
      <c r="D49" s="637"/>
      <c r="E49" s="637"/>
      <c r="F49" s="637"/>
      <c r="G49" s="637"/>
      <c r="H49" s="637"/>
    </row>
    <row r="50" spans="2:8" x14ac:dyDescent="0.2">
      <c r="B50" s="637"/>
      <c r="C50" s="637"/>
      <c r="D50" s="637"/>
      <c r="E50" s="637"/>
      <c r="F50" s="637"/>
      <c r="G50" s="637"/>
      <c r="H50" s="637"/>
    </row>
    <row r="51" spans="2:8" x14ac:dyDescent="0.2">
      <c r="B51" s="637"/>
      <c r="C51" s="637"/>
      <c r="D51" s="637"/>
      <c r="E51" s="637"/>
      <c r="F51" s="637"/>
      <c r="G51" s="637"/>
      <c r="H51" s="637"/>
    </row>
    <row r="52" spans="2:8" x14ac:dyDescent="0.2">
      <c r="B52" s="637"/>
      <c r="C52" s="637"/>
      <c r="D52" s="637"/>
      <c r="E52" s="637"/>
      <c r="F52" s="637"/>
      <c r="G52" s="637"/>
      <c r="H52" s="637"/>
    </row>
    <row r="53" spans="2:8" x14ac:dyDescent="0.2">
      <c r="B53" s="637"/>
      <c r="C53" s="637"/>
      <c r="D53" s="637"/>
      <c r="E53" s="637"/>
      <c r="F53" s="637"/>
      <c r="G53" s="637"/>
      <c r="H53" s="637"/>
    </row>
    <row r="54" spans="2:8" x14ac:dyDescent="0.2">
      <c r="B54" s="637"/>
      <c r="C54" s="637"/>
      <c r="D54" s="637"/>
      <c r="E54" s="637"/>
      <c r="F54" s="637"/>
      <c r="G54" s="637"/>
      <c r="H54" s="637"/>
    </row>
    <row r="55" spans="2:8" x14ac:dyDescent="0.2">
      <c r="B55" s="637"/>
      <c r="C55" s="637"/>
      <c r="D55" s="637"/>
      <c r="E55" s="637"/>
      <c r="F55" s="637"/>
      <c r="G55" s="637"/>
      <c r="H55" s="637"/>
    </row>
    <row r="56" spans="2:8" x14ac:dyDescent="0.2">
      <c r="B56" s="637"/>
      <c r="C56" s="637"/>
      <c r="D56" s="637"/>
      <c r="E56" s="637"/>
      <c r="F56" s="637"/>
      <c r="G56" s="637"/>
      <c r="H56" s="637"/>
    </row>
    <row r="57" spans="2:8" x14ac:dyDescent="0.2">
      <c r="B57" s="637"/>
      <c r="C57" s="637"/>
      <c r="D57" s="637"/>
      <c r="E57" s="637"/>
      <c r="F57" s="637"/>
      <c r="G57" s="637"/>
      <c r="H57" s="637"/>
    </row>
    <row r="58" spans="2:8" x14ac:dyDescent="0.2">
      <c r="B58" s="637"/>
      <c r="C58" s="637"/>
      <c r="D58" s="637"/>
      <c r="E58" s="637"/>
      <c r="F58" s="637"/>
      <c r="G58" s="637"/>
      <c r="H58" s="637"/>
    </row>
    <row r="59" spans="2:8" x14ac:dyDescent="0.2">
      <c r="B59" s="637"/>
      <c r="C59" s="637"/>
      <c r="D59" s="637"/>
      <c r="E59" s="637"/>
      <c r="F59" s="637"/>
      <c r="G59" s="637"/>
      <c r="H59" s="637"/>
    </row>
    <row r="60" spans="2:8" x14ac:dyDescent="0.2">
      <c r="B60" s="637"/>
      <c r="C60" s="637"/>
      <c r="D60" s="637"/>
      <c r="E60" s="637"/>
      <c r="F60" s="637"/>
      <c r="G60" s="637"/>
      <c r="H60" s="637"/>
    </row>
    <row r="61" spans="2:8" x14ac:dyDescent="0.2">
      <c r="B61" s="637"/>
      <c r="C61" s="637"/>
      <c r="D61" s="637"/>
      <c r="E61" s="637"/>
      <c r="F61" s="637"/>
      <c r="G61" s="637"/>
      <c r="H61" s="637"/>
    </row>
    <row r="62" spans="2:8" x14ac:dyDescent="0.2">
      <c r="B62" s="637"/>
      <c r="C62" s="637"/>
      <c r="D62" s="637"/>
      <c r="E62" s="637"/>
      <c r="F62" s="637"/>
      <c r="G62" s="637"/>
      <c r="H62" s="637"/>
    </row>
    <row r="63" spans="2:8" x14ac:dyDescent="0.2">
      <c r="B63" s="637"/>
      <c r="C63" s="637"/>
      <c r="D63" s="637"/>
      <c r="E63" s="637"/>
      <c r="F63" s="637"/>
      <c r="G63" s="637"/>
      <c r="H63" s="637"/>
    </row>
    <row r="64" spans="2:8" x14ac:dyDescent="0.2">
      <c r="B64" s="637"/>
      <c r="C64" s="637"/>
      <c r="D64" s="637"/>
      <c r="E64" s="637"/>
      <c r="F64" s="637"/>
      <c r="G64" s="637"/>
      <c r="H64" s="637"/>
    </row>
    <row r="65" spans="2:8" x14ac:dyDescent="0.2">
      <c r="B65" s="637"/>
      <c r="C65" s="637"/>
      <c r="D65" s="637"/>
      <c r="E65" s="637"/>
      <c r="F65" s="637"/>
      <c r="G65" s="637"/>
      <c r="H65" s="637"/>
    </row>
    <row r="66" spans="2:8" x14ac:dyDescent="0.2">
      <c r="B66" s="637"/>
      <c r="C66" s="637"/>
      <c r="D66" s="637"/>
      <c r="E66" s="637"/>
      <c r="F66" s="637"/>
      <c r="G66" s="637"/>
      <c r="H66" s="637"/>
    </row>
    <row r="67" spans="2:8" x14ac:dyDescent="0.2">
      <c r="B67" s="637"/>
      <c r="C67" s="637"/>
      <c r="D67" s="637"/>
      <c r="E67" s="637"/>
      <c r="F67" s="637"/>
      <c r="G67" s="637"/>
      <c r="H67" s="637"/>
    </row>
    <row r="68" spans="2:8" x14ac:dyDescent="0.2">
      <c r="B68" s="637"/>
      <c r="C68" s="637"/>
      <c r="D68" s="637"/>
      <c r="E68" s="637"/>
      <c r="F68" s="637"/>
      <c r="G68" s="637"/>
      <c r="H68" s="637"/>
    </row>
    <row r="69" spans="2:8" x14ac:dyDescent="0.2">
      <c r="B69" s="637"/>
      <c r="C69" s="637"/>
      <c r="D69" s="637"/>
      <c r="E69" s="637"/>
      <c r="F69" s="637"/>
      <c r="G69" s="637"/>
      <c r="H69" s="637"/>
    </row>
    <row r="70" spans="2:8" x14ac:dyDescent="0.2">
      <c r="B70" s="637"/>
      <c r="C70" s="637"/>
      <c r="D70" s="637"/>
      <c r="E70" s="637"/>
      <c r="F70" s="637"/>
      <c r="G70" s="637"/>
      <c r="H70" s="637"/>
    </row>
    <row r="71" spans="2:8" x14ac:dyDescent="0.2">
      <c r="B71" s="637"/>
      <c r="C71" s="637"/>
      <c r="D71" s="637"/>
      <c r="E71" s="637"/>
      <c r="F71" s="637"/>
      <c r="G71" s="637"/>
      <c r="H71" s="637"/>
    </row>
    <row r="72" spans="2:8" x14ac:dyDescent="0.2">
      <c r="B72" s="637"/>
      <c r="C72" s="637"/>
      <c r="D72" s="637"/>
      <c r="E72" s="637"/>
      <c r="F72" s="637"/>
      <c r="G72" s="637"/>
      <c r="H72" s="637"/>
    </row>
    <row r="73" spans="2:8" x14ac:dyDescent="0.2">
      <c r="B73" s="637"/>
      <c r="C73" s="637"/>
      <c r="D73" s="637"/>
      <c r="E73" s="637"/>
      <c r="F73" s="637"/>
      <c r="G73" s="637"/>
      <c r="H73" s="637"/>
    </row>
    <row r="74" spans="2:8" x14ac:dyDescent="0.2">
      <c r="B74" s="637"/>
      <c r="C74" s="637"/>
      <c r="D74" s="637"/>
      <c r="E74" s="637"/>
      <c r="F74" s="637"/>
      <c r="G74" s="637"/>
      <c r="H74" s="637"/>
    </row>
    <row r="75" spans="2:8" x14ac:dyDescent="0.2">
      <c r="B75" s="637"/>
      <c r="C75" s="637"/>
      <c r="D75" s="637"/>
      <c r="E75" s="637"/>
      <c r="F75" s="637"/>
      <c r="G75" s="637"/>
      <c r="H75" s="637"/>
    </row>
    <row r="76" spans="2:8" x14ac:dyDescent="0.2">
      <c r="B76" s="637"/>
      <c r="C76" s="637"/>
      <c r="D76" s="637"/>
      <c r="E76" s="637"/>
      <c r="F76" s="637"/>
      <c r="G76" s="637"/>
      <c r="H76" s="637"/>
    </row>
    <row r="77" spans="2:8" x14ac:dyDescent="0.2">
      <c r="B77" s="637"/>
      <c r="C77" s="637"/>
      <c r="D77" s="637"/>
      <c r="E77" s="637"/>
      <c r="F77" s="637"/>
      <c r="G77" s="637"/>
      <c r="H77" s="637"/>
    </row>
    <row r="78" spans="2:8" x14ac:dyDescent="0.2">
      <c r="B78" s="637"/>
      <c r="C78" s="637"/>
      <c r="D78" s="637"/>
      <c r="E78" s="637"/>
      <c r="F78" s="637"/>
      <c r="G78" s="637"/>
      <c r="H78" s="637"/>
    </row>
    <row r="79" spans="2:8" x14ac:dyDescent="0.2">
      <c r="B79" s="637"/>
      <c r="C79" s="637"/>
      <c r="D79" s="637"/>
      <c r="E79" s="637"/>
      <c r="F79" s="637"/>
      <c r="G79" s="637"/>
      <c r="H79" s="637"/>
    </row>
    <row r="80" spans="2:8" x14ac:dyDescent="0.2">
      <c r="B80" s="637"/>
      <c r="C80" s="637"/>
      <c r="D80" s="637"/>
      <c r="E80" s="637"/>
      <c r="F80" s="637"/>
      <c r="G80" s="637"/>
      <c r="H80" s="637"/>
    </row>
    <row r="81" spans="2:8" x14ac:dyDescent="0.2">
      <c r="B81" s="637"/>
      <c r="C81" s="637"/>
      <c r="D81" s="637"/>
      <c r="E81" s="637"/>
      <c r="F81" s="637"/>
      <c r="G81" s="637"/>
      <c r="H81" s="637"/>
    </row>
    <row r="82" spans="2:8" x14ac:dyDescent="0.2">
      <c r="B82" s="637"/>
      <c r="C82" s="637"/>
      <c r="D82" s="637"/>
      <c r="E82" s="637"/>
      <c r="F82" s="637"/>
      <c r="G82" s="637"/>
      <c r="H82" s="637"/>
    </row>
    <row r="83" spans="2:8" x14ac:dyDescent="0.2">
      <c r="B83" s="637"/>
      <c r="C83" s="637"/>
      <c r="D83" s="637"/>
      <c r="E83" s="637"/>
      <c r="F83" s="637"/>
      <c r="G83" s="637"/>
      <c r="H83" s="637"/>
    </row>
    <row r="84" spans="2:8" x14ac:dyDescent="0.2">
      <c r="B84" s="637"/>
      <c r="C84" s="637"/>
      <c r="D84" s="637"/>
      <c r="E84" s="637"/>
      <c r="F84" s="637"/>
      <c r="G84" s="637"/>
      <c r="H84" s="637"/>
    </row>
    <row r="85" spans="2:8" x14ac:dyDescent="0.2">
      <c r="B85" s="637"/>
      <c r="C85" s="637"/>
      <c r="D85" s="637"/>
      <c r="E85" s="637"/>
      <c r="F85" s="637"/>
      <c r="G85" s="637"/>
      <c r="H85" s="637"/>
    </row>
    <row r="86" spans="2:8" x14ac:dyDescent="0.2">
      <c r="B86" s="637"/>
      <c r="C86" s="637"/>
      <c r="D86" s="637"/>
      <c r="E86" s="637"/>
      <c r="F86" s="637"/>
      <c r="G86" s="637"/>
      <c r="H86" s="637"/>
    </row>
    <row r="87" spans="2:8" x14ac:dyDescent="0.2">
      <c r="B87" s="637"/>
      <c r="C87" s="637"/>
      <c r="D87" s="637"/>
      <c r="E87" s="637"/>
      <c r="F87" s="637"/>
      <c r="G87" s="637"/>
      <c r="H87" s="637"/>
    </row>
    <row r="88" spans="2:8" x14ac:dyDescent="0.2">
      <c r="B88" s="637"/>
      <c r="C88" s="637"/>
      <c r="D88" s="637"/>
      <c r="E88" s="637"/>
      <c r="F88" s="637"/>
      <c r="G88" s="637"/>
      <c r="H88" s="637"/>
    </row>
    <row r="89" spans="2:8" x14ac:dyDescent="0.2">
      <c r="B89" s="637"/>
      <c r="C89" s="637"/>
      <c r="D89" s="637"/>
      <c r="E89" s="637"/>
      <c r="F89" s="637"/>
      <c r="G89" s="637"/>
      <c r="H89" s="637"/>
    </row>
    <row r="90" spans="2:8" x14ac:dyDescent="0.2">
      <c r="B90" s="637"/>
      <c r="C90" s="637"/>
      <c r="D90" s="637"/>
      <c r="E90" s="637"/>
      <c r="F90" s="637"/>
      <c r="G90" s="637"/>
      <c r="H90" s="637"/>
    </row>
    <row r="91" spans="2:8" x14ac:dyDescent="0.2">
      <c r="B91" s="637"/>
      <c r="C91" s="637"/>
      <c r="D91" s="637"/>
      <c r="E91" s="637"/>
      <c r="F91" s="637"/>
      <c r="G91" s="637"/>
      <c r="H91" s="637"/>
    </row>
    <row r="92" spans="2:8" x14ac:dyDescent="0.2">
      <c r="B92" s="637"/>
      <c r="C92" s="637"/>
      <c r="D92" s="637"/>
      <c r="E92" s="637"/>
      <c r="F92" s="637"/>
      <c r="G92" s="637"/>
      <c r="H92" s="637"/>
    </row>
    <row r="93" spans="2:8" x14ac:dyDescent="0.2">
      <c r="B93" s="637"/>
      <c r="C93" s="637"/>
      <c r="D93" s="637"/>
      <c r="E93" s="637"/>
      <c r="F93" s="637"/>
      <c r="G93" s="637"/>
      <c r="H93" s="637"/>
    </row>
    <row r="94" spans="2:8" x14ac:dyDescent="0.2">
      <c r="B94" s="637"/>
      <c r="C94" s="637"/>
      <c r="D94" s="637"/>
      <c r="E94" s="637"/>
      <c r="F94" s="637"/>
      <c r="G94" s="637"/>
      <c r="H94" s="637"/>
    </row>
    <row r="95" spans="2:8" x14ac:dyDescent="0.2">
      <c r="B95" s="637"/>
      <c r="C95" s="637"/>
      <c r="D95" s="637"/>
      <c r="E95" s="637"/>
      <c r="F95" s="637"/>
      <c r="G95" s="637"/>
      <c r="H95" s="637"/>
    </row>
    <row r="96" spans="2:8" x14ac:dyDescent="0.2">
      <c r="B96" s="637"/>
      <c r="C96" s="637"/>
      <c r="D96" s="637"/>
      <c r="E96" s="637"/>
      <c r="F96" s="637"/>
      <c r="G96" s="637"/>
      <c r="H96" s="637"/>
    </row>
  </sheetData>
  <mergeCells count="7">
    <mergeCell ref="B28:H28"/>
    <mergeCell ref="B2:H2"/>
    <mergeCell ref="B3:H3"/>
    <mergeCell ref="B4:H4"/>
    <mergeCell ref="B5:H5"/>
    <mergeCell ref="B26:H26"/>
    <mergeCell ref="B27:H27"/>
  </mergeCells>
  <hyperlinks>
    <hyperlink ref="I26" location="'Indice Total '!A76" display="Volver"/>
    <hyperlink ref="I2" location="'Indice Total '!A76" display="Volver"/>
  </hyperlinks>
  <pageMargins left="0.70866141732283472" right="0.70866141732283472" top="0.74803149606299213" bottom="0.74803149606299213" header="0.31496062992125984" footer="0.31496062992125984"/>
  <pageSetup paperSize="14"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2"/>
  <sheetViews>
    <sheetView showGridLines="0" workbookViewId="0"/>
  </sheetViews>
  <sheetFormatPr baseColWidth="10" defaultRowHeight="12.75" x14ac:dyDescent="0.2"/>
  <cols>
    <col min="1" max="1" width="18.5703125" style="1365" customWidth="1"/>
    <col min="2" max="2" width="22" style="1365" bestFit="1" customWidth="1"/>
    <col min="3" max="3" width="14.7109375" style="1365" customWidth="1"/>
    <col min="4" max="4" width="17.140625" style="1365" customWidth="1"/>
    <col min="5" max="5" width="15.7109375" style="1365" customWidth="1"/>
    <col min="6" max="6" width="14.85546875" style="1365" customWidth="1"/>
    <col min="7" max="7" width="18.7109375" style="1365" customWidth="1"/>
    <col min="8" max="8" width="20.7109375" style="1365" customWidth="1"/>
    <col min="9" max="16384" width="11.42578125" style="1365"/>
  </cols>
  <sheetData>
    <row r="1" spans="2:9" ht="54" customHeight="1" x14ac:dyDescent="0.2"/>
    <row r="2" spans="2:9" ht="18" x14ac:dyDescent="0.2">
      <c r="B2" s="1831" t="s">
        <v>2202</v>
      </c>
      <c r="C2" s="1831"/>
      <c r="D2" s="1831"/>
      <c r="E2" s="1831"/>
      <c r="F2" s="1831"/>
      <c r="G2" s="1831"/>
      <c r="H2" s="1831"/>
      <c r="I2" s="1143" t="s">
        <v>2</v>
      </c>
    </row>
    <row r="3" spans="2:9" ht="15.75" x14ac:dyDescent="0.25">
      <c r="B3" s="1832" t="s">
        <v>2203</v>
      </c>
      <c r="C3" s="1832"/>
      <c r="D3" s="1832"/>
      <c r="E3" s="1832"/>
      <c r="F3" s="1832"/>
      <c r="G3" s="1832"/>
      <c r="H3" s="1832"/>
    </row>
    <row r="4" spans="2:9" ht="15" x14ac:dyDescent="0.2">
      <c r="B4" s="1833" t="s">
        <v>2198</v>
      </c>
      <c r="C4" s="1833"/>
      <c r="D4" s="1833"/>
      <c r="E4" s="1833"/>
      <c r="F4" s="1833"/>
      <c r="G4" s="1833"/>
      <c r="H4" s="1833"/>
    </row>
    <row r="5" spans="2:9" ht="16.5" thickBot="1" x14ac:dyDescent="0.25">
      <c r="B5" s="1829" t="s">
        <v>2167</v>
      </c>
      <c r="C5" s="1830"/>
      <c r="D5" s="1830"/>
      <c r="E5" s="1830"/>
      <c r="F5" s="1830"/>
      <c r="G5" s="1830"/>
      <c r="H5" s="1830"/>
    </row>
    <row r="6" spans="2:9" x14ac:dyDescent="0.2">
      <c r="B6" s="1282"/>
      <c r="C6" s="1282"/>
      <c r="D6" s="1282"/>
      <c r="E6" s="1282"/>
      <c r="F6" s="1282"/>
      <c r="G6" s="1282"/>
      <c r="H6" s="1282"/>
    </row>
    <row r="7" spans="2:9" ht="45" x14ac:dyDescent="0.2">
      <c r="B7" s="1415" t="s">
        <v>2141</v>
      </c>
      <c r="C7" s="1416" t="s">
        <v>987</v>
      </c>
      <c r="D7" s="1416" t="s">
        <v>988</v>
      </c>
      <c r="E7" s="1416" t="s">
        <v>2107</v>
      </c>
      <c r="F7" s="1416" t="s">
        <v>2108</v>
      </c>
      <c r="G7" s="1416" t="s">
        <v>2204</v>
      </c>
      <c r="H7" s="1416" t="s">
        <v>18</v>
      </c>
    </row>
    <row r="8" spans="2:9" ht="14.25" x14ac:dyDescent="0.2">
      <c r="B8" s="1417" t="s">
        <v>2205</v>
      </c>
      <c r="C8" s="1418">
        <v>84758</v>
      </c>
      <c r="D8" s="1418">
        <v>32571.761999999999</v>
      </c>
      <c r="E8" s="1418">
        <v>27985</v>
      </c>
      <c r="F8" s="1418">
        <v>52762.2</v>
      </c>
      <c r="G8" s="1418">
        <v>965.99300000000005</v>
      </c>
      <c r="H8" s="1419">
        <v>199042.95499999999</v>
      </c>
    </row>
    <row r="9" spans="2:9" ht="14.25" x14ac:dyDescent="0.2">
      <c r="B9" s="1424" t="s">
        <v>2206</v>
      </c>
      <c r="C9" s="1418">
        <v>335895</v>
      </c>
      <c r="D9" s="1418">
        <v>334884.61900000001</v>
      </c>
      <c r="E9" s="1418">
        <v>122718</v>
      </c>
      <c r="F9" s="1418">
        <v>353600.75099999999</v>
      </c>
      <c r="G9" s="1418">
        <v>33286.010999999999</v>
      </c>
      <c r="H9" s="1419">
        <v>1180384.3809999998</v>
      </c>
    </row>
    <row r="10" spans="2:9" ht="14.25" x14ac:dyDescent="0.2">
      <c r="B10" s="1424" t="s">
        <v>2207</v>
      </c>
      <c r="C10" s="1418">
        <v>172418</v>
      </c>
      <c r="D10" s="1418">
        <v>350366.83100000001</v>
      </c>
      <c r="E10" s="1418">
        <v>69812</v>
      </c>
      <c r="F10" s="1418">
        <v>337196.20500000002</v>
      </c>
      <c r="G10" s="1418">
        <v>51702.714999999997</v>
      </c>
      <c r="H10" s="1419">
        <v>981495.75100000005</v>
      </c>
    </row>
    <row r="11" spans="2:9" ht="14.25" x14ac:dyDescent="0.2">
      <c r="B11" s="1424" t="s">
        <v>2208</v>
      </c>
      <c r="C11" s="1418">
        <v>226985</v>
      </c>
      <c r="D11" s="1418">
        <v>572679.51100000006</v>
      </c>
      <c r="E11" s="1418">
        <v>75556</v>
      </c>
      <c r="F11" s="1418">
        <v>449169.44300000003</v>
      </c>
      <c r="G11" s="1418">
        <v>66823.792000000001</v>
      </c>
      <c r="H11" s="1419">
        <v>1391213.746</v>
      </c>
    </row>
    <row r="12" spans="2:9" ht="14.25" x14ac:dyDescent="0.2">
      <c r="B12" s="1424" t="s">
        <v>2209</v>
      </c>
      <c r="C12" s="1418">
        <v>216951</v>
      </c>
      <c r="D12" s="1418">
        <v>813624.25300000003</v>
      </c>
      <c r="E12" s="1418">
        <v>119893</v>
      </c>
      <c r="F12" s="1418">
        <v>425985.64899999998</v>
      </c>
      <c r="G12" s="1418">
        <v>56731.985000000001</v>
      </c>
      <c r="H12" s="1419">
        <v>1633185.8870000001</v>
      </c>
    </row>
    <row r="13" spans="2:9" ht="14.25" x14ac:dyDescent="0.2">
      <c r="B13" s="1424" t="s">
        <v>2210</v>
      </c>
      <c r="C13" s="1418">
        <v>19774</v>
      </c>
      <c r="D13" s="1418">
        <v>101775.906</v>
      </c>
      <c r="E13" s="1418">
        <v>17893</v>
      </c>
      <c r="F13" s="1418">
        <v>36175.896000000001</v>
      </c>
      <c r="G13" s="1418">
        <v>8021.5680000000002</v>
      </c>
      <c r="H13" s="1419">
        <v>183640.37000000002</v>
      </c>
    </row>
    <row r="14" spans="2:9" ht="14.25" x14ac:dyDescent="0.2">
      <c r="B14" s="1424" t="s">
        <v>2211</v>
      </c>
      <c r="C14" s="1418">
        <v>43233</v>
      </c>
      <c r="D14" s="1418">
        <v>52191.821000000004</v>
      </c>
      <c r="E14" s="1418">
        <v>33416</v>
      </c>
      <c r="F14" s="1418">
        <v>10560.657999999999</v>
      </c>
      <c r="G14" s="1418">
        <v>8214.6329999999998</v>
      </c>
      <c r="H14" s="1419">
        <v>147616.11199999999</v>
      </c>
    </row>
    <row r="15" spans="2:9" ht="26.25" customHeight="1" x14ac:dyDescent="0.2">
      <c r="B15" s="1420" t="s">
        <v>77</v>
      </c>
      <c r="C15" s="1421">
        <v>1100014</v>
      </c>
      <c r="D15" s="1421">
        <v>2258094.7030000002</v>
      </c>
      <c r="E15" s="1421">
        <v>467273</v>
      </c>
      <c r="F15" s="1421">
        <v>1665450.8019999999</v>
      </c>
      <c r="G15" s="1421">
        <v>225746.69699999999</v>
      </c>
      <c r="H15" s="1421">
        <v>5716579.2019999996</v>
      </c>
    </row>
    <row r="16" spans="2:9" ht="17.25" customHeight="1" x14ac:dyDescent="0.2">
      <c r="B16" s="1425"/>
      <c r="C16" s="1426"/>
      <c r="D16" s="1422"/>
      <c r="E16" s="1422"/>
      <c r="F16" s="1422"/>
      <c r="G16" s="1422"/>
      <c r="H16" s="1422"/>
    </row>
    <row r="17" spans="2:9" ht="18.75" customHeight="1" x14ac:dyDescent="0.25">
      <c r="B17" s="1427"/>
      <c r="C17" s="1427"/>
      <c r="D17" s="1282"/>
      <c r="E17" s="1282"/>
      <c r="F17" s="1326"/>
      <c r="G17" s="1282"/>
      <c r="H17" s="1282"/>
    </row>
    <row r="18" spans="2:9" ht="18" x14ac:dyDescent="0.2">
      <c r="B18" s="1831" t="s">
        <v>2212</v>
      </c>
      <c r="C18" s="1831"/>
      <c r="D18" s="1831"/>
      <c r="E18" s="1831"/>
      <c r="F18" s="1831"/>
      <c r="G18" s="1831"/>
      <c r="H18" s="1831"/>
      <c r="I18" s="1143" t="s">
        <v>2</v>
      </c>
    </row>
    <row r="19" spans="2:9" ht="15.75" x14ac:dyDescent="0.25">
      <c r="B19" s="1832" t="s">
        <v>2213</v>
      </c>
      <c r="C19" s="1832"/>
      <c r="D19" s="1832"/>
      <c r="E19" s="1832"/>
      <c r="F19" s="1832"/>
      <c r="G19" s="1832"/>
      <c r="H19" s="1832"/>
    </row>
    <row r="20" spans="2:9" ht="16.5" thickBot="1" x14ac:dyDescent="0.25">
      <c r="B20" s="1829" t="s">
        <v>2167</v>
      </c>
      <c r="C20" s="1830"/>
      <c r="D20" s="1830"/>
      <c r="E20" s="1830"/>
      <c r="F20" s="1830"/>
      <c r="G20" s="1830"/>
      <c r="H20" s="1830"/>
    </row>
    <row r="21" spans="2:9" x14ac:dyDescent="0.2">
      <c r="B21" s="1282"/>
      <c r="C21" s="1282"/>
      <c r="D21" s="1282"/>
      <c r="E21" s="1282"/>
      <c r="F21" s="1282"/>
      <c r="G21" s="1282"/>
      <c r="H21" s="1282"/>
    </row>
    <row r="22" spans="2:9" ht="45" x14ac:dyDescent="0.2">
      <c r="B22" s="1415" t="s">
        <v>2141</v>
      </c>
      <c r="C22" s="1416" t="s">
        <v>987</v>
      </c>
      <c r="D22" s="1416" t="s">
        <v>988</v>
      </c>
      <c r="E22" s="1416" t="s">
        <v>2107</v>
      </c>
      <c r="F22" s="1416" t="s">
        <v>2108</v>
      </c>
      <c r="G22" s="1416" t="s">
        <v>2204</v>
      </c>
      <c r="H22" s="1416" t="s">
        <v>2109</v>
      </c>
    </row>
    <row r="23" spans="2:9" ht="14.25" x14ac:dyDescent="0.2">
      <c r="B23" s="1417" t="s">
        <v>2205</v>
      </c>
      <c r="C23" s="1418">
        <v>16485</v>
      </c>
      <c r="D23" s="1418">
        <v>5978</v>
      </c>
      <c r="E23" s="1418">
        <v>10962</v>
      </c>
      <c r="F23" s="1418">
        <v>11660</v>
      </c>
      <c r="G23" s="1418">
        <v>130</v>
      </c>
      <c r="H23" s="1419">
        <v>45215</v>
      </c>
    </row>
    <row r="24" spans="2:9" ht="14.25" x14ac:dyDescent="0.2">
      <c r="B24" s="1424" t="s">
        <v>2206</v>
      </c>
      <c r="C24" s="1418">
        <v>15101</v>
      </c>
      <c r="D24" s="1418">
        <v>16850</v>
      </c>
      <c r="E24" s="1418">
        <v>7271</v>
      </c>
      <c r="F24" s="1418">
        <v>17867</v>
      </c>
      <c r="G24" s="1418">
        <v>1548</v>
      </c>
      <c r="H24" s="1419">
        <v>58637</v>
      </c>
    </row>
    <row r="25" spans="2:9" ht="14.25" x14ac:dyDescent="0.2">
      <c r="B25" s="1424" t="s">
        <v>2207</v>
      </c>
      <c r="C25" s="1418">
        <v>3694</v>
      </c>
      <c r="D25" s="1418">
        <v>9013</v>
      </c>
      <c r="E25" s="1418">
        <v>1869</v>
      </c>
      <c r="F25" s="1418">
        <v>8728</v>
      </c>
      <c r="G25" s="1418">
        <v>1336</v>
      </c>
      <c r="H25" s="1419">
        <v>24640</v>
      </c>
    </row>
    <row r="26" spans="2:9" ht="14.25" x14ac:dyDescent="0.2">
      <c r="B26" s="1424" t="s">
        <v>2208</v>
      </c>
      <c r="C26" s="1418">
        <v>2652</v>
      </c>
      <c r="D26" s="1418">
        <v>8229</v>
      </c>
      <c r="E26" s="1418">
        <v>1093</v>
      </c>
      <c r="F26" s="1418">
        <v>6552</v>
      </c>
      <c r="G26" s="1418">
        <v>985</v>
      </c>
      <c r="H26" s="1419">
        <v>19511</v>
      </c>
    </row>
    <row r="27" spans="2:9" ht="14.25" x14ac:dyDescent="0.2">
      <c r="B27" s="1424" t="s">
        <v>2209</v>
      </c>
      <c r="C27" s="1418">
        <v>1113</v>
      </c>
      <c r="D27" s="1418">
        <v>4673</v>
      </c>
      <c r="E27" s="1418">
        <v>686</v>
      </c>
      <c r="F27" s="1418">
        <v>2623</v>
      </c>
      <c r="G27" s="1418">
        <v>351</v>
      </c>
      <c r="H27" s="1419">
        <v>9446</v>
      </c>
    </row>
    <row r="28" spans="2:9" ht="14.25" x14ac:dyDescent="0.2">
      <c r="B28" s="1424" t="s">
        <v>2210</v>
      </c>
      <c r="C28" s="1418">
        <v>24</v>
      </c>
      <c r="D28" s="1418">
        <v>154</v>
      </c>
      <c r="E28" s="1418">
        <v>26</v>
      </c>
      <c r="F28" s="1418">
        <v>55</v>
      </c>
      <c r="G28" s="1418">
        <v>12</v>
      </c>
      <c r="H28" s="1419">
        <v>271</v>
      </c>
    </row>
    <row r="29" spans="2:9" ht="14.25" x14ac:dyDescent="0.2">
      <c r="B29" s="1424" t="s">
        <v>2211</v>
      </c>
      <c r="C29" s="1418">
        <v>13</v>
      </c>
      <c r="D29" s="1418">
        <v>34</v>
      </c>
      <c r="E29" s="1418">
        <v>12</v>
      </c>
      <c r="F29" s="1418">
        <v>8</v>
      </c>
      <c r="G29" s="1418">
        <v>5</v>
      </c>
      <c r="H29" s="1419">
        <v>72</v>
      </c>
    </row>
    <row r="30" spans="2:9" ht="26.25" customHeight="1" x14ac:dyDescent="0.2">
      <c r="B30" s="1420" t="s">
        <v>77</v>
      </c>
      <c r="C30" s="1421">
        <v>39082</v>
      </c>
      <c r="D30" s="1421">
        <v>44931</v>
      </c>
      <c r="E30" s="1421">
        <v>21919</v>
      </c>
      <c r="F30" s="1421">
        <v>47493</v>
      </c>
      <c r="G30" s="1421">
        <v>4367</v>
      </c>
      <c r="H30" s="1421">
        <v>157792</v>
      </c>
    </row>
    <row r="31" spans="2:9" x14ac:dyDescent="0.2">
      <c r="B31" s="1282"/>
      <c r="D31" s="1282"/>
      <c r="E31" s="1282"/>
      <c r="F31" s="1282"/>
      <c r="G31" s="1282"/>
      <c r="H31" s="1282"/>
      <c r="I31" s="1282"/>
    </row>
    <row r="32" spans="2:9" x14ac:dyDescent="0.2">
      <c r="B32" s="1282"/>
      <c r="C32" s="1282"/>
      <c r="D32" s="1282"/>
      <c r="E32" s="1282"/>
      <c r="F32" s="1282"/>
      <c r="G32" s="1282"/>
      <c r="H32" s="1282"/>
    </row>
  </sheetData>
  <mergeCells count="7">
    <mergeCell ref="B20:H20"/>
    <mergeCell ref="B2:H2"/>
    <mergeCell ref="B3:H3"/>
    <mergeCell ref="B4:H4"/>
    <mergeCell ref="B5:H5"/>
    <mergeCell ref="B18:H18"/>
    <mergeCell ref="B19:H19"/>
  </mergeCells>
  <hyperlinks>
    <hyperlink ref="I2" location="'Indice Total '!A76" display="Volver"/>
    <hyperlink ref="I18" location="'Indice Total '!A76" display="Volver"/>
  </hyperlinks>
  <pageMargins left="0.70866141732283472" right="0.70866141732283472" top="0.74803149606299213" bottom="0.74803149606299213" header="0.31496062992125984" footer="0.31496062992125984"/>
  <pageSetup paperSize="14"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B1:C22"/>
  <sheetViews>
    <sheetView showGridLines="0" zoomScaleNormal="100" workbookViewId="0"/>
  </sheetViews>
  <sheetFormatPr baseColWidth="10" defaultRowHeight="15" x14ac:dyDescent="0.25"/>
  <cols>
    <col min="1" max="1" width="21.7109375" customWidth="1"/>
    <col min="2" max="2" width="11.42578125" style="1159"/>
    <col min="3" max="3" width="200.140625" bestFit="1" customWidth="1"/>
    <col min="9" max="9" width="62.85546875" customWidth="1"/>
  </cols>
  <sheetData>
    <row r="1" spans="2:3" ht="27" customHeight="1" x14ac:dyDescent="0.25"/>
    <row r="2" spans="2:3" ht="21" x14ac:dyDescent="0.25">
      <c r="C2" s="416" t="s">
        <v>944</v>
      </c>
    </row>
    <row r="3" spans="2:3" ht="21" x14ac:dyDescent="0.35">
      <c r="B3" s="420" t="s">
        <v>747</v>
      </c>
      <c r="C3" s="633"/>
    </row>
    <row r="4" spans="2:3" x14ac:dyDescent="0.25">
      <c r="B4" s="1159">
        <v>91</v>
      </c>
      <c r="C4" t="s">
        <v>2214</v>
      </c>
    </row>
    <row r="5" spans="2:3" x14ac:dyDescent="0.25">
      <c r="B5" s="1159">
        <v>92</v>
      </c>
      <c r="C5" t="s">
        <v>945</v>
      </c>
    </row>
    <row r="6" spans="2:3" x14ac:dyDescent="0.25">
      <c r="B6" s="1159">
        <v>93</v>
      </c>
      <c r="C6" t="s">
        <v>2215</v>
      </c>
    </row>
    <row r="7" spans="2:3" x14ac:dyDescent="0.25">
      <c r="B7" s="1159">
        <v>94</v>
      </c>
      <c r="C7" t="s">
        <v>946</v>
      </c>
    </row>
    <row r="8" spans="2:3" x14ac:dyDescent="0.25">
      <c r="B8" s="1159">
        <v>95</v>
      </c>
      <c r="C8" t="s">
        <v>947</v>
      </c>
    </row>
    <row r="9" spans="2:3" x14ac:dyDescent="0.25">
      <c r="B9" s="1159">
        <v>96</v>
      </c>
      <c r="C9" t="s">
        <v>948</v>
      </c>
    </row>
    <row r="10" spans="2:3" x14ac:dyDescent="0.25">
      <c r="B10" s="1159">
        <v>97</v>
      </c>
      <c r="C10" t="s">
        <v>949</v>
      </c>
    </row>
    <row r="11" spans="2:3" x14ac:dyDescent="0.25">
      <c r="B11" s="1159">
        <v>98</v>
      </c>
      <c r="C11" t="s">
        <v>950</v>
      </c>
    </row>
    <row r="13" spans="2:3" x14ac:dyDescent="0.25">
      <c r="B13" s="1159">
        <v>99</v>
      </c>
      <c r="C13" t="s">
        <v>951</v>
      </c>
    </row>
    <row r="14" spans="2:3" x14ac:dyDescent="0.25">
      <c r="B14" s="1159">
        <v>100</v>
      </c>
      <c r="C14" t="s">
        <v>2038</v>
      </c>
    </row>
    <row r="15" spans="2:3" x14ac:dyDescent="0.25">
      <c r="B15" s="1159">
        <v>101</v>
      </c>
      <c r="C15" t="s">
        <v>952</v>
      </c>
    </row>
    <row r="16" spans="2:3" x14ac:dyDescent="0.25">
      <c r="B16" s="1159">
        <v>102</v>
      </c>
      <c r="C16" t="s">
        <v>953</v>
      </c>
    </row>
    <row r="17" spans="2:3" x14ac:dyDescent="0.25">
      <c r="B17" s="1159">
        <v>103</v>
      </c>
      <c r="C17" t="s">
        <v>954</v>
      </c>
    </row>
    <row r="18" spans="2:3" x14ac:dyDescent="0.25">
      <c r="B18" s="1159">
        <v>104</v>
      </c>
      <c r="C18" t="s">
        <v>955</v>
      </c>
    </row>
    <row r="19" spans="2:3" x14ac:dyDescent="0.25">
      <c r="B19" s="1159">
        <v>105</v>
      </c>
      <c r="C19" t="s">
        <v>956</v>
      </c>
    </row>
    <row r="20" spans="2:3" x14ac:dyDescent="0.25">
      <c r="B20" s="1159">
        <v>106</v>
      </c>
      <c r="C20" t="s">
        <v>957</v>
      </c>
    </row>
    <row r="21" spans="2:3" x14ac:dyDescent="0.25">
      <c r="B21" s="1159">
        <v>107</v>
      </c>
      <c r="C21" t="s">
        <v>958</v>
      </c>
    </row>
    <row r="22" spans="2:3" x14ac:dyDescent="0.25">
      <c r="B22" s="1159">
        <v>108</v>
      </c>
      <c r="C22" t="s">
        <v>959</v>
      </c>
    </row>
  </sheetData>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9"/>
  <sheetViews>
    <sheetView showGridLines="0" zoomScaleNormal="100" workbookViewId="0"/>
  </sheetViews>
  <sheetFormatPr baseColWidth="10" defaultRowHeight="15" x14ac:dyDescent="0.25"/>
  <cols>
    <col min="1" max="1" width="17.140625" customWidth="1"/>
    <col min="2" max="2" width="37.42578125" customWidth="1"/>
  </cols>
  <sheetData>
    <row r="1" spans="2:6" ht="75" customHeight="1" x14ac:dyDescent="0.25"/>
    <row r="2" spans="2:6" ht="18" x14ac:dyDescent="0.25">
      <c r="B2" s="1836" t="s">
        <v>2216</v>
      </c>
      <c r="C2" s="1837"/>
      <c r="D2" s="1837"/>
      <c r="F2" s="1143" t="s">
        <v>2</v>
      </c>
    </row>
    <row r="3" spans="2:6" ht="15.75" x14ac:dyDescent="0.25">
      <c r="B3" s="638"/>
      <c r="C3" s="639"/>
      <c r="D3" s="639"/>
    </row>
    <row r="4" spans="2:6" ht="42" customHeight="1" x14ac:dyDescent="0.25">
      <c r="B4" s="1838" t="s">
        <v>2217</v>
      </c>
      <c r="C4" s="1839"/>
      <c r="D4" s="1839"/>
    </row>
    <row r="5" spans="2:6" ht="15.75" x14ac:dyDescent="0.25">
      <c r="B5" s="1838" t="s">
        <v>2125</v>
      </c>
      <c r="C5" s="1839"/>
      <c r="D5" s="1839"/>
    </row>
    <row r="6" spans="2:6" ht="15.75" thickBot="1" x14ac:dyDescent="0.3">
      <c r="B6" s="1840" t="s">
        <v>2218</v>
      </c>
      <c r="C6" s="1840"/>
      <c r="D6" s="1840"/>
    </row>
    <row r="7" spans="2:6" ht="15.75" x14ac:dyDescent="0.25">
      <c r="B7" s="640"/>
      <c r="C7" s="640"/>
      <c r="D7" s="640"/>
    </row>
    <row r="8" spans="2:6" x14ac:dyDescent="0.25">
      <c r="B8" s="1841" t="s">
        <v>993</v>
      </c>
      <c r="C8" s="1428"/>
      <c r="D8" s="1429"/>
    </row>
    <row r="9" spans="2:6" x14ac:dyDescent="0.25">
      <c r="B9" s="1842" t="s">
        <v>2101</v>
      </c>
      <c r="C9" s="1430">
        <v>2014</v>
      </c>
      <c r="D9" s="1430" t="s">
        <v>2219</v>
      </c>
    </row>
    <row r="10" spans="2:6" x14ac:dyDescent="0.25">
      <c r="B10" s="1431"/>
      <c r="C10" s="1431"/>
      <c r="D10" s="1431"/>
    </row>
    <row r="11" spans="2:6" ht="16.5" x14ac:dyDescent="0.25">
      <c r="B11" s="1432" t="s">
        <v>2220</v>
      </c>
      <c r="C11" s="1391"/>
      <c r="D11" s="1391"/>
    </row>
    <row r="12" spans="2:6" ht="16.5" x14ac:dyDescent="0.25">
      <c r="B12" s="1432" t="s">
        <v>2221</v>
      </c>
      <c r="C12" s="1391"/>
      <c r="D12" s="1391"/>
    </row>
    <row r="13" spans="2:6" x14ac:dyDescent="0.25">
      <c r="B13" s="1432" t="s">
        <v>2222</v>
      </c>
      <c r="C13" s="1391"/>
      <c r="D13" s="1391"/>
    </row>
    <row r="14" spans="2:6" ht="17.25" thickBot="1" x14ac:dyDescent="0.3">
      <c r="B14" s="1433" t="s">
        <v>2223</v>
      </c>
      <c r="C14" s="1396"/>
      <c r="D14" s="1396"/>
    </row>
    <row r="15" spans="2:6" x14ac:dyDescent="0.25">
      <c r="B15" s="1420" t="s">
        <v>2224</v>
      </c>
      <c r="C15" s="1421"/>
      <c r="D15" s="1420"/>
    </row>
    <row r="16" spans="2:6" ht="18" customHeight="1" x14ac:dyDescent="0.25">
      <c r="B16" s="1434" t="s">
        <v>2225</v>
      </c>
      <c r="C16" s="640"/>
      <c r="D16" s="640"/>
    </row>
    <row r="17" spans="2:4" ht="15.75" x14ac:dyDescent="0.25">
      <c r="B17" s="1435" t="s">
        <v>2226</v>
      </c>
      <c r="C17" s="640"/>
      <c r="D17" s="640"/>
    </row>
    <row r="18" spans="2:4" ht="39.75" customHeight="1" x14ac:dyDescent="0.25">
      <c r="B18" s="1834" t="s">
        <v>2227</v>
      </c>
      <c r="C18" s="1835"/>
      <c r="D18" s="1835"/>
    </row>
    <row r="19" spans="2:4" ht="15.75" x14ac:dyDescent="0.25">
      <c r="B19" s="1435" t="s">
        <v>2228</v>
      </c>
      <c r="C19" s="640"/>
      <c r="D19" s="640"/>
    </row>
  </sheetData>
  <mergeCells count="6">
    <mergeCell ref="B18:D18"/>
    <mergeCell ref="B2:D2"/>
    <mergeCell ref="B4:D4"/>
    <mergeCell ref="B5:D5"/>
    <mergeCell ref="B6:D6"/>
    <mergeCell ref="B8:B9"/>
  </mergeCells>
  <hyperlinks>
    <hyperlink ref="F2" location="'Indice Total '!A126" display="Volver"/>
  </hyperlinks>
  <pageMargins left="0.7" right="0.7" top="0.75" bottom="0.75" header="0.3" footer="0.3"/>
  <pageSetup paperSize="14"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8"/>
  <sheetViews>
    <sheetView showGridLines="0" zoomScaleNormal="100" workbookViewId="0"/>
  </sheetViews>
  <sheetFormatPr baseColWidth="10" defaultRowHeight="15" x14ac:dyDescent="0.25"/>
  <cols>
    <col min="1" max="1" width="22.42578125" customWidth="1"/>
    <col min="2" max="2" width="68.7109375" customWidth="1"/>
    <col min="11" max="11" width="12.28515625" customWidth="1"/>
    <col min="13" max="13" width="13.140625" bestFit="1" customWidth="1"/>
    <col min="14" max="14" width="13.28515625" customWidth="1"/>
  </cols>
  <sheetData>
    <row r="1" spans="2:17" ht="48.75" customHeight="1" x14ac:dyDescent="0.25"/>
    <row r="2" spans="2:17" ht="15.75" customHeight="1" x14ac:dyDescent="0.25">
      <c r="B2" s="1597" t="s">
        <v>710</v>
      </c>
      <c r="C2" s="1597"/>
      <c r="D2" s="1597"/>
      <c r="E2" s="1597"/>
      <c r="F2" s="1597"/>
      <c r="G2" s="1597"/>
      <c r="H2" s="1597"/>
      <c r="I2" s="1597"/>
      <c r="J2" s="1597"/>
      <c r="K2" s="1597"/>
      <c r="L2" s="1" t="s">
        <v>2</v>
      </c>
    </row>
    <row r="3" spans="2:17" ht="28.5" customHeight="1" x14ac:dyDescent="0.25">
      <c r="B3" s="1639" t="s">
        <v>738</v>
      </c>
      <c r="C3" s="1639"/>
      <c r="D3" s="1639"/>
      <c r="E3" s="1639"/>
      <c r="F3" s="1639"/>
      <c r="G3" s="1639"/>
      <c r="H3" s="1639"/>
      <c r="I3" s="1639"/>
      <c r="J3" s="1639"/>
      <c r="K3" s="1639"/>
      <c r="L3" s="1"/>
    </row>
    <row r="4" spans="2:17" ht="16.5" thickBot="1" x14ac:dyDescent="0.3">
      <c r="B4" s="1640">
        <v>2015</v>
      </c>
      <c r="C4" s="1640"/>
      <c r="D4" s="1640"/>
      <c r="E4" s="1640"/>
      <c r="F4" s="1640"/>
      <c r="G4" s="1640"/>
      <c r="H4" s="1640"/>
      <c r="I4" s="1640"/>
      <c r="J4" s="1640"/>
      <c r="K4" s="1640"/>
    </row>
    <row r="5" spans="2:17" x14ac:dyDescent="0.25">
      <c r="B5" s="425"/>
      <c r="C5" s="425"/>
      <c r="D5" s="425"/>
      <c r="E5" s="425"/>
      <c r="F5" s="424"/>
      <c r="G5" s="424"/>
      <c r="H5" s="424"/>
      <c r="I5" s="424"/>
      <c r="J5" s="426"/>
      <c r="K5" s="426"/>
      <c r="M5" s="397"/>
      <c r="N5" s="397"/>
    </row>
    <row r="6" spans="2:17" ht="17.25" customHeight="1" x14ac:dyDescent="0.25">
      <c r="B6" s="501" t="s">
        <v>13</v>
      </c>
      <c r="C6" s="1623" t="s">
        <v>752</v>
      </c>
      <c r="D6" s="1623"/>
      <c r="E6" s="1623"/>
      <c r="F6" s="1641" t="s">
        <v>753</v>
      </c>
      <c r="G6" s="1642"/>
      <c r="H6" s="1643"/>
      <c r="I6" s="1623" t="s">
        <v>18</v>
      </c>
      <c r="J6" s="1623"/>
      <c r="K6" s="1623"/>
      <c r="M6" s="397"/>
      <c r="N6" s="397"/>
    </row>
    <row r="7" spans="2:17" x14ac:dyDescent="0.25">
      <c r="B7" s="501"/>
      <c r="C7" s="495" t="s">
        <v>23</v>
      </c>
      <c r="D7" s="495" t="s">
        <v>24</v>
      </c>
      <c r="E7" s="495" t="s">
        <v>26</v>
      </c>
      <c r="F7" s="496" t="s">
        <v>23</v>
      </c>
      <c r="G7" s="495" t="s">
        <v>24</v>
      </c>
      <c r="H7" s="497" t="s">
        <v>26</v>
      </c>
      <c r="I7" s="495" t="s">
        <v>23</v>
      </c>
      <c r="J7" s="495" t="s">
        <v>24</v>
      </c>
      <c r="K7" s="495" t="s">
        <v>26</v>
      </c>
      <c r="M7" s="397"/>
      <c r="N7" s="397"/>
    </row>
    <row r="8" spans="2:17" x14ac:dyDescent="0.25">
      <c r="B8" s="502" t="s">
        <v>773</v>
      </c>
      <c r="C8" s="24">
        <v>233195.08333333331</v>
      </c>
      <c r="D8" s="24">
        <v>91540.083333333328</v>
      </c>
      <c r="E8" s="17">
        <v>324735.16666666663</v>
      </c>
      <c r="F8" s="504">
        <v>45756.333333333336</v>
      </c>
      <c r="G8" s="24">
        <v>11180.5</v>
      </c>
      <c r="H8" s="17">
        <v>56936.833333333336</v>
      </c>
      <c r="I8" s="24">
        <v>278951.41666666663</v>
      </c>
      <c r="J8" s="24">
        <v>102720.58333333333</v>
      </c>
      <c r="K8" s="17">
        <v>381671.99999999994</v>
      </c>
      <c r="L8" s="589"/>
      <c r="M8" s="591"/>
      <c r="N8" s="591"/>
      <c r="O8" s="398"/>
      <c r="P8" s="398"/>
      <c r="Q8" s="398"/>
    </row>
    <row r="9" spans="2:17" x14ac:dyDescent="0.25">
      <c r="B9" s="502" t="s">
        <v>758</v>
      </c>
      <c r="C9" s="24">
        <v>30867.416666666668</v>
      </c>
      <c r="D9" s="24">
        <v>10669.416666666666</v>
      </c>
      <c r="E9" s="17">
        <v>41536.833333333336</v>
      </c>
      <c r="F9" s="504">
        <v>2179.3333333333335</v>
      </c>
      <c r="G9" s="24">
        <v>480.33333333333331</v>
      </c>
      <c r="H9" s="17">
        <v>2659.666666666667</v>
      </c>
      <c r="I9" s="24">
        <v>33046.75</v>
      </c>
      <c r="J9" s="24">
        <v>11149.75</v>
      </c>
      <c r="K9" s="17">
        <v>44196.5</v>
      </c>
      <c r="L9" s="589"/>
      <c r="M9" s="591"/>
      <c r="N9" s="591"/>
      <c r="O9" s="398"/>
      <c r="P9" s="398"/>
      <c r="Q9" s="398"/>
    </row>
    <row r="10" spans="2:17" x14ac:dyDescent="0.25">
      <c r="B10" s="502" t="s">
        <v>774</v>
      </c>
      <c r="C10" s="24">
        <v>55545.416666666672</v>
      </c>
      <c r="D10" s="24">
        <v>7197.4166666666661</v>
      </c>
      <c r="E10" s="17">
        <v>62742.833333333336</v>
      </c>
      <c r="F10" s="504">
        <v>18801.333333333332</v>
      </c>
      <c r="G10" s="24">
        <v>1433.0833333333333</v>
      </c>
      <c r="H10" s="17">
        <v>20234.416666666664</v>
      </c>
      <c r="I10" s="24">
        <v>74346.75</v>
      </c>
      <c r="J10" s="24">
        <v>8630.5</v>
      </c>
      <c r="K10" s="17">
        <v>82977.25</v>
      </c>
      <c r="L10" s="589"/>
      <c r="M10" s="591"/>
      <c r="N10" s="591"/>
      <c r="O10" s="398"/>
      <c r="P10" s="398"/>
      <c r="Q10" s="398"/>
    </row>
    <row r="11" spans="2:17" x14ac:dyDescent="0.25">
      <c r="B11" s="502" t="s">
        <v>775</v>
      </c>
      <c r="C11" s="24">
        <v>388926.24999999994</v>
      </c>
      <c r="D11" s="24">
        <v>133967.75</v>
      </c>
      <c r="E11" s="17">
        <v>522893.99999999994</v>
      </c>
      <c r="F11" s="504">
        <v>25043.333333333332</v>
      </c>
      <c r="G11" s="24">
        <v>11557.166666666666</v>
      </c>
      <c r="H11" s="17">
        <v>36600.5</v>
      </c>
      <c r="I11" s="24">
        <v>413969.58333333326</v>
      </c>
      <c r="J11" s="24">
        <v>145524.91666666666</v>
      </c>
      <c r="K11" s="17">
        <v>559494.49999999988</v>
      </c>
      <c r="L11" s="589"/>
      <c r="M11" s="591"/>
      <c r="N11" s="591"/>
      <c r="O11" s="398"/>
      <c r="P11" s="398"/>
      <c r="Q11" s="398"/>
    </row>
    <row r="12" spans="2:17" x14ac:dyDescent="0.25">
      <c r="B12" s="502" t="s">
        <v>776</v>
      </c>
      <c r="C12" s="24">
        <v>24434.416666666668</v>
      </c>
      <c r="D12" s="24">
        <v>6312.916666666667</v>
      </c>
      <c r="E12" s="17">
        <v>30747.333333333336</v>
      </c>
      <c r="F12" s="504">
        <v>1888.3333333333333</v>
      </c>
      <c r="G12" s="24">
        <v>1007.9166666666666</v>
      </c>
      <c r="H12" s="17">
        <v>2896.25</v>
      </c>
      <c r="I12" s="24">
        <v>26322.75</v>
      </c>
      <c r="J12" s="24">
        <v>7320.8333333333339</v>
      </c>
      <c r="K12" s="17">
        <v>33643.583333333336</v>
      </c>
      <c r="L12" s="589"/>
      <c r="M12" s="591"/>
      <c r="N12" s="591"/>
      <c r="O12" s="398"/>
      <c r="P12" s="398"/>
      <c r="Q12" s="398"/>
    </row>
    <row r="13" spans="2:17" x14ac:dyDescent="0.25">
      <c r="B13" s="502" t="s">
        <v>19</v>
      </c>
      <c r="C13" s="24">
        <v>530605.33333333337</v>
      </c>
      <c r="D13" s="24">
        <v>49518.416666666664</v>
      </c>
      <c r="E13" s="17">
        <v>580123.75</v>
      </c>
      <c r="F13" s="504">
        <v>44919.166666666664</v>
      </c>
      <c r="G13" s="24">
        <v>5306.5</v>
      </c>
      <c r="H13" s="17">
        <v>50225.666666666664</v>
      </c>
      <c r="I13" s="24">
        <v>575524.5</v>
      </c>
      <c r="J13" s="24">
        <v>54824.916666666664</v>
      </c>
      <c r="K13" s="17">
        <v>630349.41666666663</v>
      </c>
      <c r="L13" s="589"/>
      <c r="M13" s="591"/>
      <c r="N13" s="591"/>
      <c r="O13" s="398"/>
      <c r="P13" s="398"/>
      <c r="Q13" s="398"/>
    </row>
    <row r="14" spans="2:17" x14ac:dyDescent="0.25">
      <c r="B14" s="502" t="s">
        <v>777</v>
      </c>
      <c r="C14" s="24">
        <v>386174.00000000006</v>
      </c>
      <c r="D14" s="24">
        <v>283825.58333333331</v>
      </c>
      <c r="E14" s="17">
        <v>669999.58333333337</v>
      </c>
      <c r="F14" s="504">
        <v>64828.583333333336</v>
      </c>
      <c r="G14" s="24">
        <v>53457.583333333336</v>
      </c>
      <c r="H14" s="17">
        <v>118286.16666666667</v>
      </c>
      <c r="I14" s="24">
        <v>451002.58333333337</v>
      </c>
      <c r="J14" s="24">
        <v>337283.16666666663</v>
      </c>
      <c r="K14" s="17">
        <v>788285.75</v>
      </c>
      <c r="L14" s="589"/>
      <c r="M14" s="591"/>
      <c r="N14" s="591"/>
      <c r="O14" s="398"/>
      <c r="P14" s="398"/>
      <c r="Q14" s="398"/>
    </row>
    <row r="15" spans="2:17" x14ac:dyDescent="0.25">
      <c r="B15" s="502" t="s">
        <v>778</v>
      </c>
      <c r="C15" s="24">
        <v>86879.333333333343</v>
      </c>
      <c r="D15" s="24">
        <v>112308</v>
      </c>
      <c r="E15" s="17">
        <v>199187.33333333334</v>
      </c>
      <c r="F15" s="504">
        <v>15703.833333333334</v>
      </c>
      <c r="G15" s="24">
        <v>24312.333333333332</v>
      </c>
      <c r="H15" s="17">
        <v>40016.166666666664</v>
      </c>
      <c r="I15" s="24">
        <v>102583.16666666667</v>
      </c>
      <c r="J15" s="24">
        <v>136620.33333333334</v>
      </c>
      <c r="K15" s="17">
        <v>239203.5</v>
      </c>
      <c r="L15" s="589"/>
      <c r="M15" s="591"/>
      <c r="N15" s="591"/>
      <c r="O15" s="398"/>
      <c r="P15" s="398"/>
      <c r="Q15" s="398"/>
    </row>
    <row r="16" spans="2:17" x14ac:dyDescent="0.25">
      <c r="B16" s="502" t="s">
        <v>779</v>
      </c>
      <c r="C16" s="24">
        <v>284592.16666666669</v>
      </c>
      <c r="D16" s="24">
        <v>64182.75</v>
      </c>
      <c r="E16" s="17">
        <v>348774.91666666669</v>
      </c>
      <c r="F16" s="504">
        <v>43415.166666666664</v>
      </c>
      <c r="G16" s="24">
        <v>8798.25</v>
      </c>
      <c r="H16" s="17">
        <v>52213.416666666664</v>
      </c>
      <c r="I16" s="24">
        <v>328007.33333333337</v>
      </c>
      <c r="J16" s="24">
        <v>72981</v>
      </c>
      <c r="K16" s="17">
        <v>400988.33333333337</v>
      </c>
      <c r="L16" s="589"/>
      <c r="M16" s="591"/>
      <c r="N16" s="591"/>
      <c r="O16" s="398"/>
      <c r="P16" s="398"/>
      <c r="Q16" s="398"/>
    </row>
    <row r="17" spans="2:17" x14ac:dyDescent="0.25">
      <c r="B17" s="502" t="s">
        <v>780</v>
      </c>
      <c r="C17" s="24">
        <v>77687.083333333343</v>
      </c>
      <c r="D17" s="24">
        <v>88289</v>
      </c>
      <c r="E17" s="17">
        <v>165976.08333333334</v>
      </c>
      <c r="F17" s="504">
        <v>5824.333333333333</v>
      </c>
      <c r="G17" s="24">
        <v>4759.5</v>
      </c>
      <c r="H17" s="17">
        <v>10583.833333333332</v>
      </c>
      <c r="I17" s="24">
        <v>83511.416666666672</v>
      </c>
      <c r="J17" s="24">
        <v>93048.5</v>
      </c>
      <c r="K17" s="17">
        <v>176559.91666666669</v>
      </c>
      <c r="L17" s="589"/>
      <c r="M17" s="591"/>
      <c r="N17" s="591"/>
      <c r="O17" s="398"/>
      <c r="P17" s="398"/>
      <c r="Q17" s="398"/>
    </row>
    <row r="18" spans="2:17" x14ac:dyDescent="0.25">
      <c r="B18" s="502" t="s">
        <v>781</v>
      </c>
      <c r="C18" s="24">
        <v>446468.58333333337</v>
      </c>
      <c r="D18" s="24">
        <v>283104.16666666669</v>
      </c>
      <c r="E18" s="17">
        <v>729572.75</v>
      </c>
      <c r="F18" s="504">
        <v>43056.75</v>
      </c>
      <c r="G18" s="24">
        <v>33346.833333333336</v>
      </c>
      <c r="H18" s="17">
        <v>76403.583333333343</v>
      </c>
      <c r="I18" s="24">
        <v>489525.33333333337</v>
      </c>
      <c r="J18" s="24">
        <v>316451</v>
      </c>
      <c r="K18" s="17">
        <v>805976.33333333337</v>
      </c>
      <c r="L18" s="589"/>
      <c r="M18" s="591"/>
      <c r="N18" s="589"/>
      <c r="O18" s="398"/>
      <c r="P18" s="398"/>
      <c r="Q18" s="398"/>
    </row>
    <row r="19" spans="2:17" x14ac:dyDescent="0.25">
      <c r="B19" s="502" t="s">
        <v>782</v>
      </c>
      <c r="C19" s="57">
        <v>144431.41666666669</v>
      </c>
      <c r="D19" s="24">
        <v>214105.66666666666</v>
      </c>
      <c r="E19" s="17">
        <v>358537.08333333337</v>
      </c>
      <c r="F19" s="505">
        <v>14116.416666666666</v>
      </c>
      <c r="G19" s="24">
        <v>24469.916666666668</v>
      </c>
      <c r="H19" s="17">
        <v>38586.333333333336</v>
      </c>
      <c r="I19" s="24">
        <v>158547.83333333334</v>
      </c>
      <c r="J19" s="24">
        <v>238575.58333333331</v>
      </c>
      <c r="K19" s="17">
        <v>397123.41666666663</v>
      </c>
      <c r="L19" s="589"/>
      <c r="M19" s="591"/>
      <c r="N19" s="589"/>
      <c r="O19" s="398"/>
      <c r="P19" s="398"/>
      <c r="Q19" s="398"/>
    </row>
    <row r="20" spans="2:17" x14ac:dyDescent="0.25">
      <c r="B20" s="502" t="s">
        <v>783</v>
      </c>
      <c r="C20" s="57">
        <v>116789.25</v>
      </c>
      <c r="D20" s="24">
        <v>243775.41666666669</v>
      </c>
      <c r="E20" s="17">
        <v>360564.66666666669</v>
      </c>
      <c r="F20" s="505">
        <v>7760.666666666667</v>
      </c>
      <c r="G20" s="24">
        <v>20953.333333333332</v>
      </c>
      <c r="H20" s="17">
        <v>28714</v>
      </c>
      <c r="I20" s="24">
        <v>124549.91666666667</v>
      </c>
      <c r="J20" s="24">
        <v>264728.75</v>
      </c>
      <c r="K20" s="17">
        <v>389278.66666666669</v>
      </c>
      <c r="L20" s="589"/>
      <c r="M20" s="591"/>
      <c r="N20" s="589"/>
      <c r="O20" s="398"/>
      <c r="P20" s="398"/>
      <c r="Q20" s="398"/>
    </row>
    <row r="21" spans="2:17" x14ac:dyDescent="0.25">
      <c r="B21" s="502" t="s">
        <v>784</v>
      </c>
      <c r="C21" s="57">
        <v>48952.833333333336</v>
      </c>
      <c r="D21" s="24">
        <v>119105.25</v>
      </c>
      <c r="E21" s="17">
        <v>168058.08333333334</v>
      </c>
      <c r="F21" s="505">
        <v>19283.5</v>
      </c>
      <c r="G21" s="24">
        <v>47426.5</v>
      </c>
      <c r="H21" s="17">
        <v>66710</v>
      </c>
      <c r="I21" s="24">
        <v>68236.333333333343</v>
      </c>
      <c r="J21" s="24">
        <v>166531.75</v>
      </c>
      <c r="K21" s="17">
        <v>234768.08333333334</v>
      </c>
      <c r="L21" s="589"/>
      <c r="M21" s="591"/>
      <c r="N21" s="589"/>
      <c r="O21" s="398"/>
      <c r="P21" s="398"/>
      <c r="Q21" s="398"/>
    </row>
    <row r="22" spans="2:17" x14ac:dyDescent="0.25">
      <c r="B22" s="502" t="s">
        <v>785</v>
      </c>
      <c r="C22" s="24">
        <v>115098.24999999999</v>
      </c>
      <c r="D22" s="24">
        <v>119565.58333333333</v>
      </c>
      <c r="E22" s="17">
        <v>234663.83333333331</v>
      </c>
      <c r="F22" s="504">
        <v>23148.916666666668</v>
      </c>
      <c r="G22" s="24">
        <v>32712.916666666668</v>
      </c>
      <c r="H22" s="17">
        <v>55861.833333333336</v>
      </c>
      <c r="I22" s="24">
        <v>138247.16666666666</v>
      </c>
      <c r="J22" s="24">
        <v>152278.5</v>
      </c>
      <c r="K22" s="17">
        <v>290525.66666666663</v>
      </c>
      <c r="L22" s="589"/>
      <c r="M22" s="589"/>
      <c r="N22" s="589"/>
      <c r="O22" s="398"/>
      <c r="P22" s="398"/>
      <c r="Q22" s="398"/>
    </row>
    <row r="23" spans="2:17" x14ac:dyDescent="0.25">
      <c r="B23" s="502" t="s">
        <v>786</v>
      </c>
      <c r="C23" s="24">
        <v>25841.583333333336</v>
      </c>
      <c r="D23" s="24">
        <v>7884.166666666667</v>
      </c>
      <c r="E23" s="17">
        <v>33725.75</v>
      </c>
      <c r="F23" s="504">
        <v>19627.666666666668</v>
      </c>
      <c r="G23" s="24">
        <v>138573.08333333334</v>
      </c>
      <c r="H23" s="17">
        <v>158200.75</v>
      </c>
      <c r="I23" s="24">
        <v>45469.25</v>
      </c>
      <c r="J23" s="24">
        <v>146457.25</v>
      </c>
      <c r="K23" s="17">
        <v>191926.5</v>
      </c>
      <c r="L23" s="589"/>
      <c r="M23" s="589"/>
      <c r="N23" s="589"/>
      <c r="O23" s="398"/>
      <c r="P23" s="398"/>
      <c r="Q23" s="398"/>
    </row>
    <row r="24" spans="2:17" x14ac:dyDescent="0.25">
      <c r="B24" s="502" t="s">
        <v>787</v>
      </c>
      <c r="C24" s="24">
        <v>398.33333333333337</v>
      </c>
      <c r="D24" s="24">
        <v>250.58333333333334</v>
      </c>
      <c r="E24" s="17">
        <v>648.91666666666674</v>
      </c>
      <c r="F24" s="504">
        <v>190.83333333333334</v>
      </c>
      <c r="G24" s="24">
        <v>173.16666666666666</v>
      </c>
      <c r="H24" s="17">
        <v>364</v>
      </c>
      <c r="I24" s="24">
        <v>589.16666666666674</v>
      </c>
      <c r="J24" s="24">
        <v>423.75</v>
      </c>
      <c r="K24" s="17">
        <v>1012.9166666666667</v>
      </c>
      <c r="L24" s="589"/>
      <c r="M24" s="589"/>
      <c r="N24" s="589"/>
      <c r="O24" s="398"/>
      <c r="P24" s="398"/>
      <c r="Q24" s="398"/>
    </row>
    <row r="25" spans="2:17" x14ac:dyDescent="0.25">
      <c r="B25" s="4" t="s">
        <v>18</v>
      </c>
      <c r="C25" s="21">
        <v>2996886.7500000005</v>
      </c>
      <c r="D25" s="21">
        <v>1835602.1666666667</v>
      </c>
      <c r="E25" s="17">
        <v>4832488.916666667</v>
      </c>
      <c r="F25" s="17">
        <v>395544.50000000006</v>
      </c>
      <c r="G25" s="17">
        <v>419948.91666666669</v>
      </c>
      <c r="H25" s="17">
        <v>815493.41666666663</v>
      </c>
      <c r="I25" s="17">
        <v>3392431.25</v>
      </c>
      <c r="J25" s="17">
        <v>2255551.083333333</v>
      </c>
      <c r="K25" s="17">
        <v>5647982.333333333</v>
      </c>
      <c r="L25" s="589"/>
      <c r="M25" s="589"/>
      <c r="N25" s="589"/>
      <c r="O25" s="398"/>
      <c r="P25" s="398"/>
      <c r="Q25" s="398"/>
    </row>
    <row r="26" spans="2:17" ht="16.5" customHeight="1" x14ac:dyDescent="0.25">
      <c r="B26" s="1637" t="s">
        <v>27</v>
      </c>
      <c r="C26" s="1637"/>
      <c r="D26" s="1637"/>
      <c r="E26" s="1637"/>
      <c r="F26" s="1637"/>
      <c r="G26" s="1637"/>
      <c r="H26" s="1637"/>
      <c r="I26" s="1637"/>
      <c r="J26" s="1637"/>
      <c r="K26" s="1637"/>
    </row>
    <row r="27" spans="2:17" ht="16.5" customHeight="1" x14ac:dyDescent="0.25">
      <c r="B27" s="1606" t="s">
        <v>11</v>
      </c>
      <c r="C27" s="1606"/>
      <c r="D27" s="1606"/>
      <c r="E27" s="1606"/>
      <c r="F27" s="1606"/>
      <c r="G27" s="1606"/>
      <c r="H27" s="1606"/>
      <c r="I27" s="1606"/>
      <c r="J27" s="1606"/>
      <c r="K27" s="1606"/>
    </row>
    <row r="28" spans="2:17" ht="19.5" customHeight="1" x14ac:dyDescent="0.25">
      <c r="B28" s="1638"/>
      <c r="C28" s="1638"/>
      <c r="D28" s="1638"/>
      <c r="E28" s="1638"/>
      <c r="F28" s="1638"/>
      <c r="G28" s="1638"/>
      <c r="H28" s="1638"/>
      <c r="I28" s="1638"/>
      <c r="J28" s="1638"/>
      <c r="K28" s="1638"/>
    </row>
    <row r="29" spans="2:17" ht="21" customHeight="1" x14ac:dyDescent="0.25">
      <c r="B29" s="554"/>
      <c r="C29" s="554"/>
      <c r="D29" s="554"/>
      <c r="E29" s="554"/>
      <c r="F29" s="554"/>
      <c r="G29" s="554"/>
      <c r="H29" s="554"/>
      <c r="I29" s="554"/>
      <c r="J29" s="554"/>
      <c r="K29" s="554"/>
      <c r="L29" s="554"/>
      <c r="M29" s="554"/>
      <c r="N29" s="554"/>
    </row>
    <row r="30" spans="2:17" ht="28.5" customHeight="1" x14ac:dyDescent="0.25">
      <c r="B30" s="590"/>
      <c r="C30" s="590"/>
      <c r="D30" s="590"/>
      <c r="E30" s="590"/>
      <c r="F30" s="590"/>
      <c r="G30" s="590"/>
      <c r="H30" s="590"/>
      <c r="I30" s="590"/>
      <c r="J30" s="590"/>
      <c r="K30" s="590"/>
      <c r="L30" s="590"/>
      <c r="M30" s="590"/>
      <c r="N30" s="590"/>
    </row>
    <row r="31" spans="2:17" x14ac:dyDescent="0.25">
      <c r="C31" s="589"/>
      <c r="D31" s="589"/>
      <c r="E31" s="589"/>
      <c r="F31" s="589"/>
      <c r="G31" s="589"/>
      <c r="H31" s="589"/>
      <c r="I31" s="589"/>
      <c r="J31" s="589"/>
      <c r="K31" s="589"/>
      <c r="L31" s="589"/>
      <c r="M31" s="589"/>
      <c r="N31" s="589"/>
      <c r="O31" s="589"/>
      <c r="P31" s="589"/>
    </row>
    <row r="32" spans="2:17" x14ac:dyDescent="0.25">
      <c r="C32" s="589"/>
      <c r="D32" s="589"/>
      <c r="E32" s="589"/>
      <c r="F32" s="589"/>
      <c r="G32" s="589"/>
      <c r="H32" s="589"/>
      <c r="I32" s="589"/>
      <c r="J32" s="589"/>
      <c r="K32" s="589"/>
      <c r="L32" s="589"/>
      <c r="M32" s="589"/>
      <c r="N32" s="589"/>
      <c r="O32" s="589"/>
      <c r="P32" s="589"/>
    </row>
    <row r="33" spans="3:16" x14ac:dyDescent="0.25">
      <c r="C33" s="589"/>
      <c r="D33" s="589"/>
      <c r="E33" s="589"/>
      <c r="F33" s="589"/>
      <c r="G33" s="589"/>
      <c r="H33" s="589"/>
      <c r="I33" s="589"/>
      <c r="J33" s="589"/>
      <c r="K33" s="589"/>
      <c r="L33" s="589"/>
      <c r="M33" s="589"/>
      <c r="N33" s="589"/>
      <c r="O33" s="589"/>
      <c r="P33" s="589"/>
    </row>
    <row r="34" spans="3:16" x14ac:dyDescent="0.25">
      <c r="C34" s="589"/>
      <c r="D34" s="589"/>
      <c r="E34" s="589"/>
      <c r="F34" s="589"/>
      <c r="G34" s="589"/>
      <c r="H34" s="589"/>
      <c r="I34" s="589"/>
      <c r="J34" s="589"/>
      <c r="K34" s="589"/>
      <c r="L34" s="589"/>
      <c r="M34" s="589"/>
      <c r="N34" s="589"/>
      <c r="O34" s="589"/>
      <c r="P34" s="589"/>
    </row>
    <row r="35" spans="3:16" x14ac:dyDescent="0.25">
      <c r="C35" s="589"/>
      <c r="D35" s="589"/>
      <c r="E35" s="589"/>
      <c r="F35" s="589"/>
      <c r="G35" s="589"/>
      <c r="H35" s="589"/>
      <c r="I35" s="589"/>
      <c r="J35" s="589"/>
      <c r="K35" s="589"/>
      <c r="L35" s="589"/>
      <c r="M35" s="589"/>
      <c r="N35" s="589"/>
      <c r="O35" s="589"/>
      <c r="P35" s="589"/>
    </row>
    <row r="36" spans="3:16" x14ac:dyDescent="0.25">
      <c r="C36" s="589"/>
      <c r="D36" s="589"/>
      <c r="E36" s="589"/>
      <c r="F36" s="589"/>
      <c r="G36" s="589"/>
      <c r="H36" s="589"/>
      <c r="I36" s="589"/>
      <c r="J36" s="589"/>
      <c r="K36" s="589"/>
      <c r="L36" s="589"/>
      <c r="M36" s="589"/>
      <c r="N36" s="589"/>
      <c r="O36" s="589"/>
      <c r="P36" s="589"/>
    </row>
    <row r="37" spans="3:16" x14ac:dyDescent="0.25">
      <c r="C37" s="589"/>
      <c r="D37" s="589"/>
      <c r="E37" s="589"/>
      <c r="F37" s="589"/>
      <c r="G37" s="589"/>
      <c r="H37" s="589"/>
      <c r="I37" s="589"/>
      <c r="J37" s="589"/>
      <c r="K37" s="589"/>
      <c r="L37" s="589"/>
      <c r="M37" s="589"/>
      <c r="N37" s="589"/>
      <c r="O37" s="589"/>
      <c r="P37" s="589"/>
    </row>
    <row r="38" spans="3:16" x14ac:dyDescent="0.25">
      <c r="C38" s="589"/>
      <c r="D38" s="589"/>
      <c r="E38" s="589"/>
      <c r="F38" s="589"/>
      <c r="G38" s="589"/>
      <c r="H38" s="589"/>
      <c r="I38" s="589"/>
      <c r="J38" s="589"/>
      <c r="K38" s="589"/>
      <c r="L38" s="589"/>
      <c r="M38" s="589"/>
      <c r="N38" s="589"/>
      <c r="O38" s="589"/>
      <c r="P38" s="589"/>
    </row>
    <row r="39" spans="3:16" x14ac:dyDescent="0.25">
      <c r="C39" s="589"/>
      <c r="D39" s="589"/>
      <c r="E39" s="589"/>
      <c r="F39" s="589"/>
      <c r="G39" s="589"/>
      <c r="H39" s="589"/>
      <c r="I39" s="589"/>
      <c r="J39" s="589"/>
      <c r="K39" s="589"/>
      <c r="L39" s="589"/>
      <c r="M39" s="589"/>
      <c r="N39" s="589"/>
      <c r="O39" s="589"/>
      <c r="P39" s="589"/>
    </row>
    <row r="40" spans="3:16" x14ac:dyDescent="0.25">
      <c r="C40" s="589"/>
      <c r="D40" s="589"/>
      <c r="E40" s="589"/>
      <c r="F40" s="589"/>
      <c r="G40" s="589"/>
      <c r="H40" s="589"/>
      <c r="I40" s="589"/>
      <c r="J40" s="589"/>
      <c r="K40" s="589"/>
      <c r="L40" s="589"/>
      <c r="M40" s="589"/>
      <c r="N40" s="589"/>
      <c r="O40" s="589"/>
      <c r="P40" s="589"/>
    </row>
    <row r="41" spans="3:16" x14ac:dyDescent="0.25">
      <c r="C41" s="589"/>
      <c r="D41" s="589"/>
      <c r="E41" s="589"/>
      <c r="F41" s="589"/>
      <c r="G41" s="589"/>
      <c r="H41" s="589"/>
      <c r="I41" s="589"/>
      <c r="J41" s="589"/>
      <c r="K41" s="589"/>
      <c r="L41" s="589"/>
      <c r="M41" s="589"/>
      <c r="N41" s="589"/>
      <c r="O41" s="589"/>
      <c r="P41" s="589"/>
    </row>
    <row r="42" spans="3:16" x14ac:dyDescent="0.25">
      <c r="C42" s="589"/>
      <c r="D42" s="589"/>
      <c r="E42" s="589"/>
      <c r="F42" s="589"/>
      <c r="G42" s="589"/>
      <c r="H42" s="589"/>
      <c r="I42" s="589"/>
      <c r="J42" s="589"/>
      <c r="K42" s="589"/>
      <c r="L42" s="589"/>
      <c r="M42" s="589"/>
      <c r="N42" s="589"/>
      <c r="O42" s="589"/>
      <c r="P42" s="589"/>
    </row>
    <row r="43" spans="3:16" x14ac:dyDescent="0.25">
      <c r="C43" s="589"/>
      <c r="D43" s="589"/>
      <c r="E43" s="589"/>
      <c r="F43" s="589"/>
      <c r="G43" s="589"/>
      <c r="H43" s="589"/>
      <c r="I43" s="589"/>
      <c r="J43" s="589"/>
      <c r="K43" s="589"/>
      <c r="L43" s="589"/>
      <c r="M43" s="589"/>
      <c r="N43" s="589"/>
      <c r="O43" s="589"/>
      <c r="P43" s="589"/>
    </row>
    <row r="44" spans="3:16" x14ac:dyDescent="0.25">
      <c r="C44" s="589"/>
      <c r="D44" s="589"/>
      <c r="E44" s="589"/>
      <c r="F44" s="589"/>
      <c r="G44" s="589"/>
      <c r="H44" s="589"/>
      <c r="I44" s="589"/>
      <c r="J44" s="589"/>
      <c r="K44" s="589"/>
      <c r="L44" s="589"/>
      <c r="M44" s="589"/>
      <c r="N44" s="589"/>
      <c r="O44" s="589"/>
      <c r="P44" s="589"/>
    </row>
    <row r="45" spans="3:16" x14ac:dyDescent="0.25">
      <c r="C45" s="589"/>
      <c r="D45" s="589"/>
      <c r="E45" s="589"/>
      <c r="F45" s="589"/>
      <c r="G45" s="589"/>
      <c r="H45" s="589"/>
      <c r="I45" s="589"/>
      <c r="J45" s="589"/>
      <c r="K45" s="589"/>
      <c r="L45" s="589"/>
      <c r="M45" s="589"/>
      <c r="N45" s="589"/>
      <c r="O45" s="589"/>
      <c r="P45" s="589"/>
    </row>
    <row r="46" spans="3:16" x14ac:dyDescent="0.25">
      <c r="C46" s="589"/>
      <c r="D46" s="589"/>
      <c r="E46" s="589"/>
      <c r="F46" s="589"/>
      <c r="G46" s="589"/>
      <c r="H46" s="589"/>
      <c r="I46" s="589"/>
      <c r="J46" s="589"/>
      <c r="K46" s="589"/>
      <c r="L46" s="589"/>
      <c r="M46" s="589"/>
      <c r="N46" s="589"/>
      <c r="O46" s="589"/>
      <c r="P46" s="589"/>
    </row>
    <row r="47" spans="3:16" x14ac:dyDescent="0.25">
      <c r="C47" s="589"/>
      <c r="D47" s="589"/>
      <c r="E47" s="589"/>
      <c r="F47" s="589"/>
      <c r="G47" s="589"/>
      <c r="H47" s="589"/>
      <c r="I47" s="589"/>
      <c r="J47" s="589"/>
      <c r="K47" s="589"/>
      <c r="L47" s="589"/>
      <c r="M47" s="589"/>
      <c r="N47" s="589"/>
      <c r="O47" s="589"/>
      <c r="P47" s="589"/>
    </row>
    <row r="48" spans="3:16" x14ac:dyDescent="0.25">
      <c r="C48" s="589"/>
      <c r="D48" s="589"/>
      <c r="E48" s="589"/>
      <c r="F48" s="589"/>
      <c r="G48" s="589"/>
      <c r="H48" s="589"/>
      <c r="I48" s="589"/>
      <c r="J48" s="589"/>
      <c r="K48" s="589"/>
      <c r="L48" s="589"/>
      <c r="M48" s="589"/>
      <c r="N48" s="589"/>
      <c r="O48" s="589"/>
      <c r="P48" s="589"/>
    </row>
  </sheetData>
  <mergeCells count="9">
    <mergeCell ref="B26:K26"/>
    <mergeCell ref="B27:K27"/>
    <mergeCell ref="B28:K28"/>
    <mergeCell ref="B2:K2"/>
    <mergeCell ref="B3:K3"/>
    <mergeCell ref="B4:K4"/>
    <mergeCell ref="C6:E6"/>
    <mergeCell ref="F6:H6"/>
    <mergeCell ref="I6:K6"/>
  </mergeCells>
  <hyperlinks>
    <hyperlink ref="L2" location="'Indice Total '!A1" display="Volver"/>
  </hyperlinks>
  <pageMargins left="0.7" right="0.7" top="0.75" bottom="0.75" header="0.3" footer="0.3"/>
  <pageSetup paperSize="14"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13"/>
  <sheetViews>
    <sheetView showGridLines="0" zoomScaleNormal="100" workbookViewId="0"/>
  </sheetViews>
  <sheetFormatPr baseColWidth="10" defaultRowHeight="15" x14ac:dyDescent="0.2"/>
  <cols>
    <col min="1" max="1" width="19.42578125" style="640" customWidth="1"/>
    <col min="2" max="2" width="31.5703125" style="640" customWidth="1"/>
    <col min="3" max="3" width="17" style="640" customWidth="1"/>
    <col min="4" max="4" width="18.140625" style="640" customWidth="1"/>
    <col min="5" max="5" width="17.28515625" style="640" customWidth="1"/>
    <col min="6" max="6" width="19.7109375" style="640" customWidth="1"/>
    <col min="7" max="7" width="18.7109375" style="640" customWidth="1"/>
    <col min="8" max="16384" width="11.42578125" style="640"/>
  </cols>
  <sheetData>
    <row r="1" spans="2:8" ht="46.5" customHeight="1" x14ac:dyDescent="0.2"/>
    <row r="2" spans="2:8" ht="18" x14ac:dyDescent="0.2">
      <c r="B2" s="1843" t="s">
        <v>2229</v>
      </c>
      <c r="C2" s="1843"/>
      <c r="D2" s="1843"/>
      <c r="E2" s="1843"/>
      <c r="F2" s="1843"/>
      <c r="G2" s="1843"/>
      <c r="H2" s="1143" t="s">
        <v>2</v>
      </c>
    </row>
    <row r="3" spans="2:8" x14ac:dyDescent="0.2">
      <c r="B3" s="1436"/>
      <c r="C3" s="1437"/>
      <c r="D3" s="1437"/>
      <c r="E3" s="1437"/>
      <c r="F3" s="1437"/>
      <c r="G3" s="1438"/>
    </row>
    <row r="4" spans="2:8" ht="31.5" customHeight="1" x14ac:dyDescent="0.25">
      <c r="B4" s="1844" t="s">
        <v>2230</v>
      </c>
      <c r="C4" s="1844"/>
      <c r="D4" s="1844"/>
      <c r="E4" s="1844"/>
      <c r="F4" s="1844"/>
      <c r="G4" s="1844"/>
    </row>
    <row r="5" spans="2:8" ht="16.5" thickBot="1" x14ac:dyDescent="0.25">
      <c r="B5" s="1845" t="s">
        <v>2231</v>
      </c>
      <c r="C5" s="1845"/>
      <c r="D5" s="1845"/>
      <c r="E5" s="1845"/>
      <c r="F5" s="1845"/>
      <c r="G5" s="1845"/>
    </row>
    <row r="6" spans="2:8" x14ac:dyDescent="0.2">
      <c r="B6" s="1439"/>
      <c r="C6" s="1439"/>
      <c r="D6" s="1439"/>
      <c r="E6" s="1439"/>
      <c r="F6" s="1439"/>
      <c r="G6" s="1439"/>
    </row>
    <row r="7" spans="2:8" ht="32.25" customHeight="1" x14ac:dyDescent="0.2">
      <c r="B7" s="1440" t="s">
        <v>2101</v>
      </c>
      <c r="C7" s="948">
        <v>2011</v>
      </c>
      <c r="D7" s="948">
        <v>2012</v>
      </c>
      <c r="E7" s="948">
        <v>2013</v>
      </c>
      <c r="F7" s="948">
        <v>2014</v>
      </c>
      <c r="G7" s="948">
        <v>2015</v>
      </c>
    </row>
    <row r="8" spans="2:8" x14ac:dyDescent="0.2">
      <c r="B8" s="1432" t="s">
        <v>2047</v>
      </c>
      <c r="C8" s="1441">
        <v>1426650</v>
      </c>
      <c r="D8" s="1441">
        <v>1541994</v>
      </c>
      <c r="E8" s="1441">
        <v>1614118.5833333333</v>
      </c>
      <c r="F8" s="1441">
        <v>1636136</v>
      </c>
      <c r="G8" s="1441">
        <v>1575378.6666666667</v>
      </c>
    </row>
    <row r="9" spans="2:8" x14ac:dyDescent="0.2">
      <c r="B9" s="1432" t="s">
        <v>2048</v>
      </c>
      <c r="C9" s="1441">
        <v>568773</v>
      </c>
      <c r="D9" s="1441">
        <v>617872</v>
      </c>
      <c r="E9" s="1441">
        <v>622872</v>
      </c>
      <c r="F9" s="1441">
        <v>637066</v>
      </c>
      <c r="G9" s="1441">
        <v>661861</v>
      </c>
    </row>
    <row r="10" spans="2:8" x14ac:dyDescent="0.2">
      <c r="B10" s="1432" t="s">
        <v>2049</v>
      </c>
      <c r="C10" s="1441">
        <v>227610</v>
      </c>
      <c r="D10" s="1441">
        <v>232080</v>
      </c>
      <c r="E10" s="1441">
        <v>238096.16666666666</v>
      </c>
      <c r="F10" s="1441">
        <v>235516</v>
      </c>
      <c r="G10" s="1441">
        <v>220759.58333333334</v>
      </c>
    </row>
    <row r="11" spans="2:8" x14ac:dyDescent="0.2">
      <c r="B11" s="1432" t="s">
        <v>2053</v>
      </c>
      <c r="C11" s="1441">
        <v>331050</v>
      </c>
      <c r="D11" s="1441">
        <v>330850</v>
      </c>
      <c r="E11" s="1441">
        <v>331456.33333333331</v>
      </c>
      <c r="F11" s="1441">
        <v>329893</v>
      </c>
      <c r="G11" s="1441">
        <v>311948.16666666669</v>
      </c>
    </row>
    <row r="12" spans="2:8" ht="15.75" thickBot="1" x14ac:dyDescent="0.25">
      <c r="B12" s="1433" t="s">
        <v>2051</v>
      </c>
      <c r="C12" s="1442">
        <v>128106</v>
      </c>
      <c r="D12" s="1442">
        <v>121380</v>
      </c>
      <c r="E12" s="1442">
        <v>105626.75</v>
      </c>
      <c r="F12" s="1442">
        <v>86971</v>
      </c>
      <c r="G12" s="1442">
        <v>84198.916666666672</v>
      </c>
    </row>
    <row r="13" spans="2:8" ht="26.25" customHeight="1" x14ac:dyDescent="0.2">
      <c r="B13" s="1443" t="s">
        <v>18</v>
      </c>
      <c r="C13" s="1444">
        <v>2682189</v>
      </c>
      <c r="D13" s="1445">
        <v>2844176</v>
      </c>
      <c r="E13" s="1445">
        <v>2912169.833333333</v>
      </c>
      <c r="F13" s="1445">
        <v>2925582</v>
      </c>
      <c r="G13" s="1445">
        <v>2854146.3333333335</v>
      </c>
    </row>
  </sheetData>
  <mergeCells count="3">
    <mergeCell ref="B2:G2"/>
    <mergeCell ref="B4:G4"/>
    <mergeCell ref="B5:G5"/>
  </mergeCells>
  <hyperlinks>
    <hyperlink ref="H2" location="'Indice Total '!A126" display="Volver"/>
  </hyperlinks>
  <pageMargins left="0.70866141732283472" right="0.70866141732283472" top="0.74803149606299213" bottom="0.74803149606299213" header="0.31496062992125984" footer="0.31496062992125984"/>
  <pageSetup scale="80" orientation="landscape" horizontalDpi="4294967292"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8"/>
  <sheetViews>
    <sheetView showGridLines="0" workbookViewId="0"/>
  </sheetViews>
  <sheetFormatPr baseColWidth="10" defaultRowHeight="15" x14ac:dyDescent="0.25"/>
  <cols>
    <col min="1" max="1" width="19.140625" customWidth="1"/>
    <col min="2" max="2" width="41.5703125" customWidth="1"/>
    <col min="6" max="6" width="16.140625" customWidth="1"/>
  </cols>
  <sheetData>
    <row r="1" spans="2:7" ht="53.25" customHeight="1" x14ac:dyDescent="0.25"/>
    <row r="2" spans="2:7" ht="18" x14ac:dyDescent="0.25">
      <c r="B2" s="1843" t="s">
        <v>2232</v>
      </c>
      <c r="C2" s="1843"/>
      <c r="D2" s="1843"/>
      <c r="E2" s="1843"/>
      <c r="F2" s="1843"/>
      <c r="G2" s="1143" t="s">
        <v>2</v>
      </c>
    </row>
    <row r="3" spans="2:7" ht="15.75" x14ac:dyDescent="0.25">
      <c r="B3" s="1436"/>
      <c r="C3" s="1437"/>
      <c r="D3" s="1437"/>
      <c r="E3" s="1437"/>
      <c r="F3" s="1437"/>
    </row>
    <row r="4" spans="2:7" ht="51.75" customHeight="1" x14ac:dyDescent="0.25">
      <c r="B4" s="1846" t="s">
        <v>2233</v>
      </c>
      <c r="C4" s="1846"/>
      <c r="D4" s="1846"/>
      <c r="E4" s="1846"/>
      <c r="F4" s="1846"/>
    </row>
    <row r="5" spans="2:7" ht="20.25" customHeight="1" x14ac:dyDescent="0.25">
      <c r="B5" s="1846">
        <v>2015</v>
      </c>
      <c r="C5" s="1846"/>
      <c r="D5" s="1846"/>
      <c r="E5" s="1846"/>
      <c r="F5" s="1846"/>
    </row>
    <row r="6" spans="2:7" ht="15.75" thickBot="1" x14ac:dyDescent="0.3">
      <c r="B6" s="1840" t="s">
        <v>2218</v>
      </c>
      <c r="C6" s="1840"/>
      <c r="D6" s="1840"/>
      <c r="E6" s="1840"/>
      <c r="F6" s="1840"/>
    </row>
    <row r="7" spans="2:7" ht="30.75" customHeight="1" x14ac:dyDescent="0.25">
      <c r="B7" s="1847" t="s">
        <v>2234</v>
      </c>
      <c r="C7" s="1847"/>
      <c r="D7" s="1847"/>
      <c r="E7" s="1847"/>
      <c r="F7" s="1847"/>
    </row>
    <row r="8" spans="2:7" ht="45.75" customHeight="1" x14ac:dyDescent="0.25">
      <c r="B8" s="1446" t="s">
        <v>2087</v>
      </c>
      <c r="C8" s="1447" t="s">
        <v>2235</v>
      </c>
      <c r="D8" s="1447" t="s">
        <v>2236</v>
      </c>
      <c r="E8" s="1447" t="s">
        <v>2237</v>
      </c>
      <c r="F8" s="1447" t="s">
        <v>2238</v>
      </c>
    </row>
    <row r="9" spans="2:7" x14ac:dyDescent="0.25">
      <c r="B9" s="1448"/>
      <c r="C9" s="1449"/>
      <c r="D9" s="1449"/>
      <c r="E9" s="1449"/>
      <c r="F9" s="1449"/>
    </row>
    <row r="10" spans="2:7" x14ac:dyDescent="0.25">
      <c r="B10" s="1450" t="s">
        <v>28</v>
      </c>
      <c r="C10" s="1451"/>
      <c r="D10" s="1451"/>
      <c r="E10" s="1451"/>
      <c r="F10" s="1451"/>
    </row>
    <row r="11" spans="2:7" x14ac:dyDescent="0.25">
      <c r="B11" s="1450" t="s">
        <v>29</v>
      </c>
      <c r="C11" s="1451"/>
      <c r="D11" s="1451"/>
      <c r="E11" s="1451"/>
      <c r="F11" s="1451"/>
    </row>
    <row r="12" spans="2:7" x14ac:dyDescent="0.25">
      <c r="B12" s="1450" t="s">
        <v>30</v>
      </c>
      <c r="C12" s="1451"/>
      <c r="D12" s="1451"/>
      <c r="E12" s="1451"/>
      <c r="F12" s="1451"/>
    </row>
    <row r="13" spans="2:7" x14ac:dyDescent="0.25">
      <c r="B13" s="1450" t="s">
        <v>31</v>
      </c>
      <c r="C13" s="1451"/>
      <c r="D13" s="1451"/>
      <c r="E13" s="1451"/>
      <c r="F13" s="1451"/>
    </row>
    <row r="14" spans="2:7" x14ac:dyDescent="0.25">
      <c r="B14" s="1450" t="s">
        <v>32</v>
      </c>
      <c r="C14" s="1451"/>
      <c r="D14" s="1451"/>
      <c r="E14" s="1451"/>
      <c r="F14" s="1451"/>
    </row>
    <row r="15" spans="2:7" x14ac:dyDescent="0.25">
      <c r="B15" s="1450" t="s">
        <v>33</v>
      </c>
      <c r="C15" s="1451"/>
      <c r="D15" s="1451"/>
      <c r="E15" s="1451"/>
      <c r="F15" s="1451"/>
    </row>
    <row r="16" spans="2:7" x14ac:dyDescent="0.25">
      <c r="B16" s="1450" t="s">
        <v>2239</v>
      </c>
      <c r="C16" s="1451"/>
      <c r="D16" s="1451"/>
      <c r="E16" s="1451"/>
      <c r="F16" s="1451"/>
    </row>
    <row r="17" spans="2:6" x14ac:dyDescent="0.25">
      <c r="B17" s="1450" t="s">
        <v>35</v>
      </c>
      <c r="C17" s="1451"/>
      <c r="D17" s="1451"/>
      <c r="E17" s="1451"/>
      <c r="F17" s="1451"/>
    </row>
    <row r="18" spans="2:6" x14ac:dyDescent="0.25">
      <c r="B18" s="1450" t="s">
        <v>36</v>
      </c>
      <c r="C18" s="1451"/>
      <c r="D18" s="1451"/>
      <c r="E18" s="1451"/>
      <c r="F18" s="1451"/>
    </row>
    <row r="19" spans="2:6" x14ac:dyDescent="0.25">
      <c r="B19" s="1450" t="s">
        <v>2096</v>
      </c>
      <c r="C19" s="1451"/>
      <c r="D19" s="1451"/>
      <c r="E19" s="1451"/>
      <c r="F19" s="1451"/>
    </row>
    <row r="20" spans="2:6" x14ac:dyDescent="0.25">
      <c r="B20" s="1450" t="s">
        <v>2097</v>
      </c>
      <c r="C20" s="1451"/>
      <c r="D20" s="1451"/>
      <c r="E20" s="1451"/>
      <c r="F20" s="1451"/>
    </row>
    <row r="21" spans="2:6" x14ac:dyDescent="0.25">
      <c r="B21" s="1450" t="s">
        <v>2077</v>
      </c>
      <c r="C21" s="1451"/>
      <c r="D21" s="1451"/>
      <c r="E21" s="1451"/>
      <c r="F21" s="1451"/>
    </row>
    <row r="22" spans="2:6" x14ac:dyDescent="0.25">
      <c r="B22" s="1450" t="s">
        <v>2078</v>
      </c>
      <c r="C22" s="1451"/>
      <c r="D22" s="1451"/>
      <c r="E22" s="1451"/>
      <c r="F22" s="1451"/>
    </row>
    <row r="23" spans="2:6" x14ac:dyDescent="0.25">
      <c r="B23" s="1450" t="s">
        <v>2079</v>
      </c>
      <c r="C23" s="1451"/>
      <c r="D23" s="1451"/>
      <c r="E23" s="1451"/>
      <c r="F23" s="1451"/>
    </row>
    <row r="24" spans="2:6" x14ac:dyDescent="0.25">
      <c r="B24" s="1450" t="s">
        <v>42</v>
      </c>
      <c r="C24" s="1451"/>
      <c r="D24" s="1451"/>
      <c r="E24" s="1451"/>
      <c r="F24" s="1451"/>
    </row>
    <row r="25" spans="2:6" x14ac:dyDescent="0.25">
      <c r="B25" s="1452" t="s">
        <v>2098</v>
      </c>
      <c r="C25" s="1453">
        <f>SUM(C10:C24)</f>
        <v>0</v>
      </c>
      <c r="D25" s="1453">
        <f>SUM(D10:D24)</f>
        <v>0</v>
      </c>
      <c r="E25" s="1453">
        <f>SUM(E10:E24)</f>
        <v>0</v>
      </c>
      <c r="F25" s="1453">
        <f>SUM(F10:F24)</f>
        <v>0</v>
      </c>
    </row>
    <row r="26" spans="2:6" ht="15.75" x14ac:dyDescent="0.25">
      <c r="B26" s="1434" t="s">
        <v>2225</v>
      </c>
      <c r="C26" s="640"/>
      <c r="D26" s="640"/>
      <c r="E26" s="640"/>
      <c r="F26" s="640"/>
    </row>
    <row r="27" spans="2:6" ht="37.5" customHeight="1" x14ac:dyDescent="0.25">
      <c r="B27" s="1834" t="s">
        <v>2240</v>
      </c>
      <c r="C27" s="1834"/>
      <c r="D27" s="1834"/>
      <c r="E27" s="1834"/>
      <c r="F27" s="1834"/>
    </row>
    <row r="28" spans="2:6" ht="15.75" x14ac:dyDescent="0.25">
      <c r="B28" s="1454" t="s">
        <v>2241</v>
      </c>
      <c r="C28" s="640"/>
      <c r="D28" s="640"/>
      <c r="E28" s="640"/>
      <c r="F28" s="640"/>
    </row>
  </sheetData>
  <mergeCells count="6">
    <mergeCell ref="B27:F27"/>
    <mergeCell ref="B2:F2"/>
    <mergeCell ref="B4:F4"/>
    <mergeCell ref="B5:F5"/>
    <mergeCell ref="B6:F6"/>
    <mergeCell ref="B7:F7"/>
  </mergeCells>
  <hyperlinks>
    <hyperlink ref="G2" location="'Indice Total '!A126" display="Volver"/>
  </hyperlinks>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31"/>
  <sheetViews>
    <sheetView showGridLines="0" zoomScaleNormal="100" workbookViewId="0"/>
  </sheetViews>
  <sheetFormatPr baseColWidth="10" defaultRowHeight="15" x14ac:dyDescent="0.2"/>
  <cols>
    <col min="1" max="1" width="21.7109375" style="640" customWidth="1"/>
    <col min="2" max="2" width="24.28515625" style="640" bestFit="1" customWidth="1"/>
    <col min="3" max="3" width="14" style="640" customWidth="1"/>
    <col min="4" max="4" width="20.28515625" style="640" customWidth="1"/>
    <col min="5" max="5" width="20.140625" style="640" customWidth="1"/>
    <col min="6" max="6" width="11.42578125" style="640"/>
    <col min="7" max="7" width="20.140625" style="640" customWidth="1"/>
    <col min="8" max="16384" width="11.42578125" style="640"/>
  </cols>
  <sheetData>
    <row r="1" spans="2:9" ht="45" customHeight="1" x14ac:dyDescent="0.2"/>
    <row r="2" spans="2:9" ht="18" x14ac:dyDescent="0.2">
      <c r="B2" s="1843" t="s">
        <v>2242</v>
      </c>
      <c r="C2" s="1843"/>
      <c r="D2" s="1843"/>
      <c r="E2" s="1843"/>
      <c r="F2" s="1843"/>
      <c r="G2" s="1843"/>
      <c r="H2" s="1843"/>
      <c r="I2" s="1143" t="s">
        <v>2</v>
      </c>
    </row>
    <row r="3" spans="2:9" ht="37.5" customHeight="1" x14ac:dyDescent="0.25">
      <c r="B3" s="1844" t="s">
        <v>2243</v>
      </c>
      <c r="C3" s="1844"/>
      <c r="D3" s="1844"/>
      <c r="E3" s="1844"/>
      <c r="F3" s="1844"/>
      <c r="G3" s="1844"/>
      <c r="H3" s="1844"/>
    </row>
    <row r="4" spans="2:9" ht="16.5" thickBot="1" x14ac:dyDescent="0.3">
      <c r="B4" s="1848" t="s">
        <v>2244</v>
      </c>
      <c r="C4" s="1848"/>
      <c r="D4" s="1848"/>
      <c r="E4" s="1848"/>
      <c r="F4" s="1848"/>
      <c r="G4" s="1848"/>
      <c r="H4" s="1848"/>
    </row>
    <row r="5" spans="2:9" x14ac:dyDescent="0.2">
      <c r="B5" s="1523"/>
      <c r="C5" s="1523"/>
      <c r="D5" s="1523"/>
      <c r="E5" s="1523"/>
      <c r="F5" s="1523"/>
      <c r="G5" s="1523"/>
      <c r="H5" s="1523"/>
    </row>
    <row r="6" spans="2:9" ht="15.75" x14ac:dyDescent="0.25">
      <c r="B6" s="1851" t="s">
        <v>993</v>
      </c>
      <c r="C6" s="1849" t="s">
        <v>2126</v>
      </c>
      <c r="D6" s="1849"/>
      <c r="E6" s="1849"/>
      <c r="F6" s="1849" t="s">
        <v>989</v>
      </c>
      <c r="G6" s="1849"/>
      <c r="H6" s="1849"/>
    </row>
    <row r="7" spans="2:9" ht="30" x14ac:dyDescent="0.2">
      <c r="B7" s="1852" t="s">
        <v>2101</v>
      </c>
      <c r="C7" s="1456" t="s">
        <v>2245</v>
      </c>
      <c r="D7" s="1457" t="s">
        <v>2246</v>
      </c>
      <c r="E7" s="1457" t="s">
        <v>18</v>
      </c>
      <c r="F7" s="1456" t="s">
        <v>2245</v>
      </c>
      <c r="G7" s="1457" t="s">
        <v>2246</v>
      </c>
      <c r="H7" s="1457" t="s">
        <v>18</v>
      </c>
    </row>
    <row r="8" spans="2:9" ht="9.75" customHeight="1" x14ac:dyDescent="0.2">
      <c r="B8" s="1458"/>
      <c r="C8" s="1458"/>
      <c r="D8" s="1458"/>
      <c r="E8" s="1458"/>
      <c r="F8" s="1458"/>
      <c r="G8" s="1458"/>
      <c r="H8" s="1458"/>
    </row>
    <row r="9" spans="2:9" x14ac:dyDescent="0.2">
      <c r="B9" s="1459" t="s">
        <v>2047</v>
      </c>
      <c r="C9" s="1390">
        <v>1097531</v>
      </c>
      <c r="D9" s="1390">
        <v>61263</v>
      </c>
      <c r="E9" s="1390">
        <v>1158794</v>
      </c>
      <c r="F9" s="1390">
        <v>1205480</v>
      </c>
      <c r="G9" s="1390">
        <v>60012</v>
      </c>
      <c r="H9" s="1390">
        <v>1265492</v>
      </c>
    </row>
    <row r="10" spans="2:9" x14ac:dyDescent="0.2">
      <c r="B10" s="1432" t="s">
        <v>2048</v>
      </c>
      <c r="C10" s="1391">
        <v>467538</v>
      </c>
      <c r="D10" s="1391">
        <v>26911</v>
      </c>
      <c r="E10" s="1391">
        <v>494449</v>
      </c>
      <c r="F10" s="1391">
        <v>567410</v>
      </c>
      <c r="G10" s="1391">
        <v>27318</v>
      </c>
      <c r="H10" s="1391">
        <v>594728</v>
      </c>
    </row>
    <row r="11" spans="2:9" x14ac:dyDescent="0.2">
      <c r="B11" s="1432" t="s">
        <v>2049</v>
      </c>
      <c r="C11" s="1391">
        <v>210403</v>
      </c>
      <c r="D11" s="1391">
        <v>9659</v>
      </c>
      <c r="E11" s="1391">
        <v>220062</v>
      </c>
      <c r="F11" s="1391">
        <v>202715</v>
      </c>
      <c r="G11" s="1391">
        <v>9133</v>
      </c>
      <c r="H11" s="1391">
        <v>211848</v>
      </c>
    </row>
    <row r="12" spans="2:9" x14ac:dyDescent="0.2">
      <c r="B12" s="1432" t="s">
        <v>2053</v>
      </c>
      <c r="C12" s="1391">
        <v>211508</v>
      </c>
      <c r="D12" s="1391">
        <v>6364</v>
      </c>
      <c r="E12" s="1391">
        <v>217872</v>
      </c>
      <c r="F12" s="1391">
        <v>211726</v>
      </c>
      <c r="G12" s="1391">
        <v>6139</v>
      </c>
      <c r="H12" s="1391">
        <v>217865</v>
      </c>
    </row>
    <row r="13" spans="2:9" ht="15.75" thickBot="1" x14ac:dyDescent="0.25">
      <c r="B13" s="1433" t="s">
        <v>2051</v>
      </c>
      <c r="C13" s="1396">
        <v>41667</v>
      </c>
      <c r="D13" s="1396">
        <v>1829</v>
      </c>
      <c r="E13" s="1396">
        <v>43496</v>
      </c>
      <c r="F13" s="1396">
        <v>44434</v>
      </c>
      <c r="G13" s="1396">
        <v>1720</v>
      </c>
      <c r="H13" s="1396">
        <v>46154</v>
      </c>
    </row>
    <row r="14" spans="2:9" x14ac:dyDescent="0.2">
      <c r="B14" s="1452" t="s">
        <v>18</v>
      </c>
      <c r="C14" s="1453">
        <v>2028647</v>
      </c>
      <c r="D14" s="1453">
        <v>106026</v>
      </c>
      <c r="E14" s="1453">
        <v>2134673</v>
      </c>
      <c r="F14" s="1453">
        <v>2231765</v>
      </c>
      <c r="G14" s="1453">
        <v>104322</v>
      </c>
      <c r="H14" s="1453">
        <v>2336087</v>
      </c>
    </row>
    <row r="15" spans="2:9" x14ac:dyDescent="0.2">
      <c r="B15" s="1435" t="s">
        <v>2247</v>
      </c>
    </row>
    <row r="16" spans="2:9" x14ac:dyDescent="0.2">
      <c r="B16" s="1435"/>
    </row>
    <row r="17" spans="2:9" x14ac:dyDescent="0.2">
      <c r="I17" s="1143" t="s">
        <v>2</v>
      </c>
    </row>
    <row r="18" spans="2:9" ht="18" customHeight="1" x14ac:dyDescent="0.2">
      <c r="B18" s="1843" t="s">
        <v>2248</v>
      </c>
      <c r="C18" s="1843"/>
      <c r="D18" s="1843"/>
      <c r="E18" s="1843"/>
      <c r="F18" s="1"/>
    </row>
    <row r="19" spans="2:9" ht="47.25" customHeight="1" x14ac:dyDescent="0.25">
      <c r="B19" s="1844" t="s">
        <v>2249</v>
      </c>
      <c r="C19" s="1844"/>
      <c r="D19" s="1844"/>
      <c r="E19" s="1844"/>
      <c r="F19" s="1455"/>
    </row>
    <row r="20" spans="2:9" ht="16.5" customHeight="1" x14ac:dyDescent="0.25">
      <c r="B20" s="1850" t="s">
        <v>2234</v>
      </c>
      <c r="C20" s="1850"/>
      <c r="D20" s="1850"/>
      <c r="E20" s="1850"/>
      <c r="F20" s="1455"/>
    </row>
    <row r="21" spans="2:9" ht="16.5" customHeight="1" thickBot="1" x14ac:dyDescent="0.3">
      <c r="B21" s="1844">
        <v>2015</v>
      </c>
      <c r="C21" s="1844"/>
      <c r="D21" s="1844"/>
      <c r="E21" s="1844"/>
      <c r="F21" s="1455"/>
    </row>
    <row r="22" spans="2:9" ht="21" customHeight="1" x14ac:dyDescent="0.25">
      <c r="B22" s="1524"/>
      <c r="C22" s="1525"/>
      <c r="D22" s="1525"/>
      <c r="E22" s="1525"/>
      <c r="F22" s="1438"/>
    </row>
    <row r="23" spans="2:9" ht="53.25" customHeight="1" x14ac:dyDescent="0.2">
      <c r="B23" s="1460" t="s">
        <v>2101</v>
      </c>
      <c r="C23" s="1460" t="s">
        <v>2250</v>
      </c>
      <c r="D23" s="1460" t="s">
        <v>2251</v>
      </c>
      <c r="E23" s="1460" t="s">
        <v>2252</v>
      </c>
    </row>
    <row r="24" spans="2:9" x14ac:dyDescent="0.2">
      <c r="B24" s="1459" t="s">
        <v>2047</v>
      </c>
      <c r="C24" s="1461">
        <v>927555</v>
      </c>
      <c r="D24" s="1461">
        <v>13732959</v>
      </c>
      <c r="E24" s="1461">
        <v>257929592</v>
      </c>
    </row>
    <row r="25" spans="2:9" x14ac:dyDescent="0.2">
      <c r="B25" s="1432" t="s">
        <v>2048</v>
      </c>
      <c r="C25" s="641">
        <v>268193</v>
      </c>
      <c r="D25" s="641">
        <v>8341715</v>
      </c>
      <c r="E25" s="641">
        <v>101173867</v>
      </c>
    </row>
    <row r="26" spans="2:9" x14ac:dyDescent="0.2">
      <c r="B26" s="1432" t="s">
        <v>2049</v>
      </c>
      <c r="C26" s="641">
        <v>140369</v>
      </c>
      <c r="D26" s="641">
        <v>2500896</v>
      </c>
      <c r="E26" s="641">
        <v>40537919</v>
      </c>
    </row>
    <row r="27" spans="2:9" x14ac:dyDescent="0.2">
      <c r="B27" s="1432" t="s">
        <v>2053</v>
      </c>
      <c r="C27" s="641">
        <v>251610</v>
      </c>
      <c r="D27" s="641">
        <v>2966831</v>
      </c>
      <c r="E27" s="641">
        <v>40484001</v>
      </c>
    </row>
    <row r="28" spans="2:9" ht="15.75" thickBot="1" x14ac:dyDescent="0.25">
      <c r="B28" s="1433" t="s">
        <v>2051</v>
      </c>
      <c r="C28" s="1462">
        <v>27641</v>
      </c>
      <c r="D28" s="1462">
        <v>635333</v>
      </c>
      <c r="E28" s="1462">
        <v>8320107</v>
      </c>
    </row>
    <row r="29" spans="2:9" x14ac:dyDescent="0.2">
      <c r="B29" s="1452" t="s">
        <v>18</v>
      </c>
      <c r="C29" s="1463">
        <v>1615368</v>
      </c>
      <c r="D29" s="1463">
        <v>28177734</v>
      </c>
      <c r="E29" s="1463">
        <v>448445486</v>
      </c>
    </row>
    <row r="30" spans="2:9" x14ac:dyDescent="0.2">
      <c r="B30" s="1464" t="s">
        <v>2253</v>
      </c>
    </row>
    <row r="31" spans="2:9" x14ac:dyDescent="0.2">
      <c r="B31" s="1464" t="s">
        <v>2254</v>
      </c>
    </row>
  </sheetData>
  <mergeCells count="10">
    <mergeCell ref="B19:E19"/>
    <mergeCell ref="B20:E20"/>
    <mergeCell ref="B21:E21"/>
    <mergeCell ref="B6:B7"/>
    <mergeCell ref="C6:E6"/>
    <mergeCell ref="B2:H2"/>
    <mergeCell ref="B3:H3"/>
    <mergeCell ref="B4:H4"/>
    <mergeCell ref="F6:H6"/>
    <mergeCell ref="B18:E18"/>
  </mergeCells>
  <hyperlinks>
    <hyperlink ref="I17" location="'Indice Total '!A126" display="Volver"/>
    <hyperlink ref="I2" location="'Indice Total '!A126" display="Volver"/>
  </hyperlinks>
  <pageMargins left="0.7" right="0.7" top="0.75" bottom="0.75" header="0.3" footer="0.3"/>
  <pageSetup scale="59" orientation="portrait" horizontalDpi="4294967292"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24"/>
  <sheetViews>
    <sheetView showGridLines="0" zoomScaleNormal="100" workbookViewId="0"/>
  </sheetViews>
  <sheetFormatPr baseColWidth="10" defaultRowHeight="15" x14ac:dyDescent="0.2"/>
  <cols>
    <col min="1" max="1" width="22.28515625" style="640" customWidth="1"/>
    <col min="2" max="2" width="41.7109375" style="640" customWidth="1"/>
    <col min="3" max="3" width="19" style="640" customWidth="1"/>
    <col min="4" max="4" width="20.140625" style="640" customWidth="1"/>
    <col min="5" max="5" width="21.28515625" style="640" customWidth="1"/>
    <col min="6" max="16384" width="11.42578125" style="640"/>
  </cols>
  <sheetData>
    <row r="1" spans="2:8" ht="45" customHeight="1" x14ac:dyDescent="0.2"/>
    <row r="2" spans="2:8" ht="18" x14ac:dyDescent="0.2">
      <c r="B2" s="1843" t="s">
        <v>2255</v>
      </c>
      <c r="C2" s="1843"/>
      <c r="D2" s="1843"/>
      <c r="E2" s="1843"/>
      <c r="F2" s="1143" t="s">
        <v>2</v>
      </c>
    </row>
    <row r="3" spans="2:8" ht="33" customHeight="1" x14ac:dyDescent="0.25">
      <c r="B3" s="1844" t="s">
        <v>2256</v>
      </c>
      <c r="C3" s="1844"/>
      <c r="D3" s="1844"/>
      <c r="E3" s="1844"/>
    </row>
    <row r="4" spans="2:8" ht="15.75" x14ac:dyDescent="0.25">
      <c r="B4" s="1850" t="s">
        <v>2234</v>
      </c>
      <c r="C4" s="1850"/>
      <c r="D4" s="1850"/>
      <c r="E4" s="1850"/>
    </row>
    <row r="5" spans="2:8" ht="16.5" thickBot="1" x14ac:dyDescent="0.3">
      <c r="B5" s="1844">
        <v>2015</v>
      </c>
      <c r="C5" s="1844"/>
      <c r="D5" s="1844"/>
      <c r="E5" s="1844"/>
      <c r="H5" s="1438"/>
    </row>
    <row r="6" spans="2:8" ht="15.75" x14ac:dyDescent="0.25">
      <c r="B6" s="1853"/>
      <c r="C6" s="1853"/>
      <c r="D6" s="1853"/>
      <c r="E6" s="1853"/>
    </row>
    <row r="7" spans="2:8" ht="45" x14ac:dyDescent="0.25">
      <c r="B7" s="1446" t="s">
        <v>2257</v>
      </c>
      <c r="C7" s="642" t="s">
        <v>2250</v>
      </c>
      <c r="D7" s="642" t="s">
        <v>2251</v>
      </c>
      <c r="E7" s="642" t="s">
        <v>2258</v>
      </c>
    </row>
    <row r="8" spans="2:8" x14ac:dyDescent="0.2">
      <c r="B8" s="1459" t="s">
        <v>28</v>
      </c>
      <c r="C8" s="1465">
        <v>14190</v>
      </c>
      <c r="D8" s="1465">
        <v>138766</v>
      </c>
      <c r="E8" s="1465">
        <v>2660047.713</v>
      </c>
    </row>
    <row r="9" spans="2:8" x14ac:dyDescent="0.2">
      <c r="B9" s="1432" t="s">
        <v>29</v>
      </c>
      <c r="C9" s="1441">
        <v>25385</v>
      </c>
      <c r="D9" s="1441">
        <v>432704</v>
      </c>
      <c r="E9" s="1441">
        <v>8409507.5260000005</v>
      </c>
    </row>
    <row r="10" spans="2:8" x14ac:dyDescent="0.2">
      <c r="B10" s="1432" t="s">
        <v>30</v>
      </c>
      <c r="C10" s="1441">
        <v>49023</v>
      </c>
      <c r="D10" s="1441">
        <v>951365</v>
      </c>
      <c r="E10" s="1441">
        <v>22081009.022999998</v>
      </c>
    </row>
    <row r="11" spans="2:8" x14ac:dyDescent="0.2">
      <c r="B11" s="1432" t="s">
        <v>31</v>
      </c>
      <c r="C11" s="1441">
        <v>20179</v>
      </c>
      <c r="D11" s="1441">
        <v>470974</v>
      </c>
      <c r="E11" s="1441">
        <v>9778053.6390000004</v>
      </c>
    </row>
    <row r="12" spans="2:8" x14ac:dyDescent="0.2">
      <c r="B12" s="1432" t="s">
        <v>32</v>
      </c>
      <c r="C12" s="1441">
        <v>40005</v>
      </c>
      <c r="D12" s="1441">
        <v>842932</v>
      </c>
      <c r="E12" s="1441">
        <v>14759848.933</v>
      </c>
    </row>
    <row r="13" spans="2:8" x14ac:dyDescent="0.2">
      <c r="B13" s="1432" t="s">
        <v>33</v>
      </c>
      <c r="C13" s="1441">
        <v>138827</v>
      </c>
      <c r="D13" s="1441">
        <v>2274126</v>
      </c>
      <c r="E13" s="1441">
        <v>35570526.555</v>
      </c>
    </row>
    <row r="14" spans="2:8" x14ac:dyDescent="0.2">
      <c r="B14" s="1432" t="s">
        <v>2239</v>
      </c>
      <c r="C14" s="1441">
        <v>76901</v>
      </c>
      <c r="D14" s="1441">
        <v>2112900</v>
      </c>
      <c r="E14" s="1441">
        <v>31706977.811000001</v>
      </c>
    </row>
    <row r="15" spans="2:8" x14ac:dyDescent="0.2">
      <c r="B15" s="1432" t="s">
        <v>35</v>
      </c>
      <c r="C15" s="1441">
        <v>58522</v>
      </c>
      <c r="D15" s="1441">
        <v>1136157</v>
      </c>
      <c r="E15" s="1441">
        <v>16618868.415999999</v>
      </c>
    </row>
    <row r="16" spans="2:8" x14ac:dyDescent="0.2">
      <c r="B16" s="1432" t="s">
        <v>36</v>
      </c>
      <c r="C16" s="1441">
        <v>120241</v>
      </c>
      <c r="D16" s="1441">
        <v>2358321</v>
      </c>
      <c r="E16" s="1441">
        <v>39337979.519000001</v>
      </c>
    </row>
    <row r="17" spans="2:5" x14ac:dyDescent="0.2">
      <c r="B17" s="1432" t="s">
        <v>2096</v>
      </c>
      <c r="C17" s="1441">
        <v>48290</v>
      </c>
      <c r="D17" s="1441">
        <v>805796</v>
      </c>
      <c r="E17" s="1441">
        <v>12453224.329</v>
      </c>
    </row>
    <row r="18" spans="2:5" x14ac:dyDescent="0.2">
      <c r="B18" s="1432" t="s">
        <v>2097</v>
      </c>
      <c r="C18" s="1441">
        <v>17639</v>
      </c>
      <c r="D18" s="1441">
        <v>178114</v>
      </c>
      <c r="E18" s="1441">
        <v>2151101.8960000002</v>
      </c>
    </row>
    <row r="19" spans="2:5" x14ac:dyDescent="0.2">
      <c r="B19" s="1432" t="s">
        <v>2077</v>
      </c>
      <c r="C19" s="1441">
        <v>52824</v>
      </c>
      <c r="D19" s="1441">
        <v>716413</v>
      </c>
      <c r="E19" s="1441">
        <v>10420453.309</v>
      </c>
    </row>
    <row r="20" spans="2:5" x14ac:dyDescent="0.2">
      <c r="B20" s="1432" t="s">
        <v>2078</v>
      </c>
      <c r="C20" s="1441">
        <v>6051</v>
      </c>
      <c r="D20" s="1441">
        <v>91012</v>
      </c>
      <c r="E20" s="1441">
        <v>1467120.7549999999</v>
      </c>
    </row>
    <row r="21" spans="2:5" x14ac:dyDescent="0.2">
      <c r="B21" s="1432" t="s">
        <v>2079</v>
      </c>
      <c r="C21" s="1441">
        <v>10618</v>
      </c>
      <c r="D21" s="1441">
        <v>217674</v>
      </c>
      <c r="E21" s="1441">
        <v>3764844.2560000001</v>
      </c>
    </row>
    <row r="22" spans="2:5" x14ac:dyDescent="0.2">
      <c r="B22" s="1432" t="s">
        <v>42</v>
      </c>
      <c r="C22" s="1466">
        <v>936673</v>
      </c>
      <c r="D22" s="1466">
        <v>15450480</v>
      </c>
      <c r="E22" s="1466">
        <v>237265922.20899999</v>
      </c>
    </row>
    <row r="23" spans="2:5" ht="26.25" customHeight="1" x14ac:dyDescent="0.2">
      <c r="B23" s="1467" t="s">
        <v>2098</v>
      </c>
      <c r="C23" s="1468">
        <v>1615368</v>
      </c>
      <c r="D23" s="1468">
        <v>28177734</v>
      </c>
      <c r="E23" s="1468">
        <v>448445485.88899994</v>
      </c>
    </row>
    <row r="24" spans="2:5" x14ac:dyDescent="0.2">
      <c r="B24" s="1464" t="s">
        <v>2259</v>
      </c>
    </row>
  </sheetData>
  <mergeCells count="5">
    <mergeCell ref="B2:E2"/>
    <mergeCell ref="B3:E3"/>
    <mergeCell ref="B4:E4"/>
    <mergeCell ref="B5:E5"/>
    <mergeCell ref="B6:E6"/>
  </mergeCells>
  <hyperlinks>
    <hyperlink ref="F2" location="'Indice Total '!A126" display="Volver"/>
  </hyperlinks>
  <pageMargins left="0.70866141732283472" right="0.70866141732283472" top="0.74803149606299213" bottom="0.74803149606299213" header="0.31496062992125984" footer="0.31496062992125984"/>
  <pageSetup scale="90" orientation="landscape" horizontalDpi="4294967292"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38"/>
  <sheetViews>
    <sheetView showGridLines="0" zoomScaleNormal="100" workbookViewId="0"/>
  </sheetViews>
  <sheetFormatPr baseColWidth="10" defaultRowHeight="15" x14ac:dyDescent="0.2"/>
  <cols>
    <col min="1" max="1" width="21" style="640" customWidth="1"/>
    <col min="2" max="2" width="48.5703125" style="640" customWidth="1"/>
    <col min="3" max="3" width="15.5703125" style="640" bestFit="1" customWidth="1"/>
    <col min="4" max="4" width="15" style="640" customWidth="1"/>
    <col min="5" max="5" width="16.42578125" style="640" customWidth="1"/>
    <col min="6" max="6" width="14.7109375" style="640" customWidth="1"/>
    <col min="7" max="7" width="17.42578125" style="640" customWidth="1"/>
    <col min="8" max="8" width="15.42578125" style="640" bestFit="1" customWidth="1"/>
    <col min="9" max="16384" width="11.42578125" style="640"/>
  </cols>
  <sheetData>
    <row r="1" spans="2:8" ht="51" customHeight="1" x14ac:dyDescent="0.2"/>
    <row r="2" spans="2:8" ht="18" x14ac:dyDescent="0.2">
      <c r="B2" s="1854" t="s">
        <v>2260</v>
      </c>
      <c r="C2" s="1854"/>
      <c r="D2" s="1854"/>
      <c r="E2" s="1854"/>
      <c r="F2" s="1854"/>
      <c r="G2" s="1854"/>
      <c r="H2" s="1143" t="s">
        <v>2</v>
      </c>
    </row>
    <row r="3" spans="2:8" ht="31.5" customHeight="1" x14ac:dyDescent="0.25">
      <c r="B3" s="1844" t="s">
        <v>2261</v>
      </c>
      <c r="C3" s="1844"/>
      <c r="D3" s="1844"/>
      <c r="E3" s="1844"/>
      <c r="F3" s="1844"/>
      <c r="G3" s="1844"/>
    </row>
    <row r="4" spans="2:8" ht="16.5" customHeight="1" x14ac:dyDescent="0.25">
      <c r="B4" s="1855" t="s">
        <v>175</v>
      </c>
      <c r="C4" s="1855"/>
      <c r="D4" s="1855"/>
      <c r="E4" s="1855"/>
      <c r="F4" s="1855"/>
      <c r="G4" s="1855"/>
    </row>
    <row r="5" spans="2:8" ht="16.5" thickBot="1" x14ac:dyDescent="0.3">
      <c r="B5" s="1856" t="s">
        <v>2231</v>
      </c>
      <c r="C5" s="1856"/>
      <c r="D5" s="1856"/>
      <c r="E5" s="1856"/>
      <c r="F5" s="1856"/>
      <c r="G5" s="1856"/>
    </row>
    <row r="6" spans="2:8" ht="15.75" x14ac:dyDescent="0.25">
      <c r="B6" s="1469"/>
      <c r="C6" s="1469"/>
      <c r="D6" s="1469"/>
      <c r="E6" s="1469"/>
      <c r="F6" s="1469"/>
      <c r="G6" s="1469"/>
    </row>
    <row r="7" spans="2:8" ht="15.75" x14ac:dyDescent="0.25">
      <c r="B7" s="1470"/>
      <c r="C7" s="1471">
        <v>2011</v>
      </c>
      <c r="D7" s="1471">
        <v>2012</v>
      </c>
      <c r="E7" s="1471">
        <v>2013</v>
      </c>
      <c r="F7" s="642">
        <v>2014</v>
      </c>
      <c r="G7" s="642">
        <v>2015</v>
      </c>
    </row>
    <row r="8" spans="2:8" ht="15.75" x14ac:dyDescent="0.25">
      <c r="B8" s="1472" t="s">
        <v>994</v>
      </c>
      <c r="C8" s="1473"/>
      <c r="D8" s="1473"/>
      <c r="E8" s="1473"/>
      <c r="F8" s="1473"/>
      <c r="G8" s="1473"/>
    </row>
    <row r="9" spans="2:8" ht="17.25" customHeight="1" x14ac:dyDescent="0.2">
      <c r="B9" s="1474" t="s">
        <v>2262</v>
      </c>
      <c r="C9" s="1475">
        <v>64378483</v>
      </c>
      <c r="D9" s="1475">
        <v>74251728</v>
      </c>
      <c r="E9" s="1475">
        <v>81819567.658000007</v>
      </c>
      <c r="F9" s="1475">
        <v>87785042.996999994</v>
      </c>
      <c r="G9" s="1475">
        <v>95596756.585999995</v>
      </c>
      <c r="H9" s="1476"/>
    </row>
    <row r="10" spans="2:8" ht="17.25" customHeight="1" x14ac:dyDescent="0.2">
      <c r="B10" s="1477" t="s">
        <v>2263</v>
      </c>
      <c r="C10" s="1478">
        <v>792126</v>
      </c>
      <c r="D10" s="1478">
        <v>2261677</v>
      </c>
      <c r="E10" s="1478">
        <v>2389168.807</v>
      </c>
      <c r="F10" s="1478">
        <v>2916995.466</v>
      </c>
      <c r="G10" s="1478">
        <v>2534951.3650000002</v>
      </c>
      <c r="H10" s="1476"/>
    </row>
    <row r="11" spans="2:8" ht="17.25" customHeight="1" x14ac:dyDescent="0.2">
      <c r="B11" s="1477" t="s">
        <v>2264</v>
      </c>
      <c r="C11" s="1478">
        <v>517</v>
      </c>
      <c r="D11" s="1478">
        <v>521</v>
      </c>
      <c r="E11" s="1478">
        <v>214.608</v>
      </c>
      <c r="F11" s="1478">
        <v>195.208</v>
      </c>
      <c r="G11" s="1478">
        <v>641.66499999999996</v>
      </c>
      <c r="H11" s="1476"/>
    </row>
    <row r="12" spans="2:8" ht="17.25" customHeight="1" x14ac:dyDescent="0.2">
      <c r="B12" s="1477" t="s">
        <v>2265</v>
      </c>
      <c r="C12" s="1478">
        <v>2050812</v>
      </c>
      <c r="D12" s="1478">
        <v>2316454</v>
      </c>
      <c r="E12" s="1478">
        <v>2609470.807</v>
      </c>
      <c r="F12" s="1478">
        <v>2986322.628</v>
      </c>
      <c r="G12" s="1478">
        <v>3454512.122</v>
      </c>
      <c r="H12" s="1476"/>
    </row>
    <row r="13" spans="2:8" ht="17.25" customHeight="1" x14ac:dyDescent="0.2">
      <c r="B13" s="1477" t="s">
        <v>2266</v>
      </c>
      <c r="C13" s="1478">
        <v>75158</v>
      </c>
      <c r="D13" s="1478">
        <v>95195</v>
      </c>
      <c r="E13" s="1478">
        <v>133797.87400000001</v>
      </c>
      <c r="F13" s="1478">
        <v>129993.738</v>
      </c>
      <c r="G13" s="1478">
        <v>100724.499</v>
      </c>
      <c r="H13" s="1476"/>
    </row>
    <row r="14" spans="2:8" ht="17.25" customHeight="1" x14ac:dyDescent="0.2">
      <c r="B14" s="1477" t="s">
        <v>2267</v>
      </c>
      <c r="C14" s="1478">
        <v>208888815</v>
      </c>
      <c r="D14" s="1478">
        <v>209342739</v>
      </c>
      <c r="E14" s="1478">
        <v>216723271</v>
      </c>
      <c r="F14" s="1478">
        <v>271821515</v>
      </c>
      <c r="G14" s="1478">
        <v>346787641.93000001</v>
      </c>
      <c r="H14" s="1476"/>
    </row>
    <row r="15" spans="2:8" ht="15.75" x14ac:dyDescent="0.25">
      <c r="B15" s="1479" t="s">
        <v>995</v>
      </c>
      <c r="C15" s="1480">
        <v>276185911</v>
      </c>
      <c r="D15" s="1480">
        <v>288268314</v>
      </c>
      <c r="E15" s="1480">
        <v>303675490.75400001</v>
      </c>
      <c r="F15" s="1480">
        <v>365640065.037</v>
      </c>
      <c r="G15" s="1480">
        <v>448475228.167</v>
      </c>
    </row>
    <row r="16" spans="2:8" ht="15.75" x14ac:dyDescent="0.25">
      <c r="B16" s="1481"/>
      <c r="C16" s="1482"/>
      <c r="D16" s="1482"/>
      <c r="E16" s="1482"/>
      <c r="F16" s="1482"/>
      <c r="G16"/>
    </row>
    <row r="17" spans="2:7" ht="15.75" x14ac:dyDescent="0.25">
      <c r="B17" s="1483" t="s">
        <v>996</v>
      </c>
      <c r="C17" s="1484"/>
      <c r="D17" s="1484"/>
      <c r="E17" s="1484"/>
      <c r="F17" s="1484"/>
      <c r="G17" s="1484"/>
    </row>
    <row r="18" spans="2:7" x14ac:dyDescent="0.2">
      <c r="B18" s="1477" t="s">
        <v>2268</v>
      </c>
      <c r="C18" s="1478">
        <v>219598158</v>
      </c>
      <c r="D18" s="1478">
        <v>229637125</v>
      </c>
      <c r="E18" s="1478">
        <v>241460271.25299999</v>
      </c>
      <c r="F18" s="1478">
        <v>291220930.72100002</v>
      </c>
      <c r="G18" s="1478">
        <v>358796111.29900002</v>
      </c>
    </row>
    <row r="19" spans="2:7" x14ac:dyDescent="0.2">
      <c r="B19" s="1485" t="s">
        <v>2269</v>
      </c>
      <c r="C19" s="1478">
        <v>207691858</v>
      </c>
      <c r="D19" s="1478">
        <v>217089819</v>
      </c>
      <c r="E19" s="1478">
        <v>228237327.71799999</v>
      </c>
      <c r="F19" s="1478">
        <v>276231858.96200001</v>
      </c>
      <c r="G19" s="1478">
        <v>342026681.699</v>
      </c>
    </row>
    <row r="20" spans="2:7" x14ac:dyDescent="0.2">
      <c r="B20" s="1485" t="s">
        <v>2270</v>
      </c>
      <c r="C20" s="1478">
        <v>11906300</v>
      </c>
      <c r="D20" s="1478">
        <v>12547306</v>
      </c>
      <c r="E20" s="1478">
        <v>13222943.535</v>
      </c>
      <c r="F20" s="1478">
        <v>14989071.759</v>
      </c>
      <c r="G20" s="1478">
        <v>16769429.6</v>
      </c>
    </row>
    <row r="21" spans="2:7" ht="19.5" customHeight="1" x14ac:dyDescent="0.2">
      <c r="B21" s="1477" t="s">
        <v>2271</v>
      </c>
      <c r="C21" s="1478">
        <v>-2273149</v>
      </c>
      <c r="D21" s="1478">
        <v>-3239706</v>
      </c>
      <c r="E21" s="1478">
        <v>-6455542.6059999997</v>
      </c>
      <c r="F21" s="1478">
        <v>-3044166.8</v>
      </c>
      <c r="G21" s="1478">
        <v>-3535732.2570000002</v>
      </c>
    </row>
    <row r="22" spans="2:7" ht="18" customHeight="1" x14ac:dyDescent="0.2">
      <c r="B22" s="1477" t="s">
        <v>2272</v>
      </c>
      <c r="C22" s="1478">
        <v>1302448</v>
      </c>
      <c r="D22" s="1478">
        <v>1841091</v>
      </c>
      <c r="E22" s="1478">
        <v>5139486.3059999999</v>
      </c>
      <c r="F22" s="1478">
        <v>2063287.1359999999</v>
      </c>
      <c r="G22" s="1478">
        <v>2671373.111</v>
      </c>
    </row>
    <row r="23" spans="2:7" ht="17.25" customHeight="1" x14ac:dyDescent="0.2">
      <c r="B23" s="1477" t="s">
        <v>2273</v>
      </c>
      <c r="C23" s="1478">
        <v>34986312</v>
      </c>
      <c r="D23" s="1478">
        <v>36844667</v>
      </c>
      <c r="E23" s="1478">
        <v>38866218.883000001</v>
      </c>
      <c r="F23" s="1478">
        <v>45990019.164999999</v>
      </c>
      <c r="G23" s="1478">
        <v>54929434.063000001</v>
      </c>
    </row>
    <row r="24" spans="2:7" x14ac:dyDescent="0.2">
      <c r="B24" s="1485" t="s">
        <v>2274</v>
      </c>
      <c r="C24" s="1478">
        <v>33114608</v>
      </c>
      <c r="D24" s="1478">
        <v>34877676</v>
      </c>
      <c r="E24" s="1478">
        <v>36805762.038000003</v>
      </c>
      <c r="F24" s="1478">
        <v>43677593.983999997</v>
      </c>
      <c r="G24" s="1478">
        <v>52392720.869000003</v>
      </c>
    </row>
    <row r="25" spans="2:7" x14ac:dyDescent="0.2">
      <c r="B25" s="1485" t="s">
        <v>2270</v>
      </c>
      <c r="C25" s="1478">
        <v>1871704</v>
      </c>
      <c r="D25" s="1478">
        <v>1966991</v>
      </c>
      <c r="E25" s="1478">
        <v>2060456.845</v>
      </c>
      <c r="F25" s="1478">
        <v>2312425.1809999999</v>
      </c>
      <c r="G25" s="1478">
        <v>2536713.1940000001</v>
      </c>
    </row>
    <row r="26" spans="2:7" ht="22.5" customHeight="1" x14ac:dyDescent="0.2">
      <c r="B26" s="1477" t="s">
        <v>2275</v>
      </c>
      <c r="C26" s="1478">
        <v>21555577</v>
      </c>
      <c r="D26" s="1478">
        <v>22759287</v>
      </c>
      <c r="E26" s="1478">
        <v>24151909.117000002</v>
      </c>
      <c r="F26" s="1478">
        <v>28770494.103999998</v>
      </c>
      <c r="G26" s="1478">
        <v>34710607.787</v>
      </c>
    </row>
    <row r="27" spans="2:7" x14ac:dyDescent="0.2">
      <c r="B27" s="1485" t="s">
        <v>2274</v>
      </c>
      <c r="C27" s="1478">
        <v>20412937</v>
      </c>
      <c r="D27" s="1478">
        <v>21557287</v>
      </c>
      <c r="E27" s="1478">
        <v>22885676.120000001</v>
      </c>
      <c r="F27" s="1478">
        <v>27344240.329999998</v>
      </c>
      <c r="G27" s="1478">
        <v>33136116.291000001</v>
      </c>
    </row>
    <row r="28" spans="2:7" x14ac:dyDescent="0.2">
      <c r="B28" s="1485" t="s">
        <v>2270</v>
      </c>
      <c r="C28" s="1478">
        <v>1142640</v>
      </c>
      <c r="D28" s="1478">
        <v>1202000</v>
      </c>
      <c r="E28" s="1478">
        <v>1266232.997</v>
      </c>
      <c r="F28" s="1478">
        <v>1426253.774</v>
      </c>
      <c r="G28" s="1478">
        <v>1574491.496</v>
      </c>
    </row>
    <row r="29" spans="2:7" ht="14.25" customHeight="1" x14ac:dyDescent="0.2">
      <c r="B29" s="1477" t="s">
        <v>2276</v>
      </c>
      <c r="C29" s="1478">
        <v>10355</v>
      </c>
      <c r="D29" s="1478">
        <v>11027</v>
      </c>
      <c r="E29" s="1478">
        <v>8788.8130000000001</v>
      </c>
      <c r="F29" s="1478">
        <v>8994.9</v>
      </c>
      <c r="G29" s="1478">
        <v>9332.74</v>
      </c>
    </row>
    <row r="30" spans="2:7" x14ac:dyDescent="0.2">
      <c r="B30" s="1485" t="s">
        <v>2274</v>
      </c>
      <c r="C30" s="1478">
        <v>10350</v>
      </c>
      <c r="D30" s="1478">
        <v>11011</v>
      </c>
      <c r="E30" s="1478">
        <v>8782.6939999999995</v>
      </c>
      <c r="F30" s="1478">
        <v>8983.0869999999995</v>
      </c>
      <c r="G30" s="1478">
        <v>9309.4449999999997</v>
      </c>
    </row>
    <row r="31" spans="2:7" x14ac:dyDescent="0.2">
      <c r="B31" s="1485" t="s">
        <v>2270</v>
      </c>
      <c r="C31" s="1478">
        <v>5</v>
      </c>
      <c r="D31" s="1478">
        <v>16</v>
      </c>
      <c r="E31" s="1478">
        <v>6.1189999999999998</v>
      </c>
      <c r="F31" s="1478">
        <v>11.813000000000001</v>
      </c>
      <c r="G31" s="1478">
        <v>23.295000000000002</v>
      </c>
    </row>
    <row r="32" spans="2:7" ht="14.25" customHeight="1" x14ac:dyDescent="0.2">
      <c r="B32" s="1477" t="s">
        <v>2277</v>
      </c>
      <c r="C32" s="1478">
        <v>775490</v>
      </c>
      <c r="D32" s="1478">
        <v>850893</v>
      </c>
      <c r="E32" s="1478">
        <v>856305.65099999995</v>
      </c>
      <c r="F32" s="1478">
        <v>843949.84299999999</v>
      </c>
      <c r="G32" s="1478">
        <v>881961.57799999998</v>
      </c>
    </row>
    <row r="33" spans="2:7" x14ac:dyDescent="0.2">
      <c r="B33" s="1477" t="s">
        <v>2278</v>
      </c>
      <c r="C33" s="1478">
        <v>6833</v>
      </c>
      <c r="D33" s="1478">
        <v>5474</v>
      </c>
      <c r="E33" s="1478">
        <v>1105.45</v>
      </c>
      <c r="F33" s="1478">
        <v>2552.79</v>
      </c>
      <c r="G33" s="1478">
        <v>12139.846</v>
      </c>
    </row>
    <row r="34" spans="2:7" x14ac:dyDescent="0.2">
      <c r="B34" s="1477" t="s">
        <v>2279</v>
      </c>
      <c r="C34" s="1478">
        <v>223887</v>
      </c>
      <c r="D34" s="1478">
        <v>-441544</v>
      </c>
      <c r="E34" s="1478">
        <v>-353052</v>
      </c>
      <c r="F34" s="1478">
        <v>-215997</v>
      </c>
      <c r="G34" s="1478">
        <v>0</v>
      </c>
    </row>
    <row r="35" spans="2:7" ht="15.75" x14ac:dyDescent="0.25">
      <c r="B35" s="1479" t="s">
        <v>997</v>
      </c>
      <c r="C35" s="1480">
        <v>276185911</v>
      </c>
      <c r="D35" s="1480">
        <v>288268314</v>
      </c>
      <c r="E35" s="1480">
        <v>303675490.86699998</v>
      </c>
      <c r="F35" s="1480">
        <v>365640064.85899997</v>
      </c>
      <c r="G35" s="1480">
        <v>448475228.16700006</v>
      </c>
    </row>
    <row r="36" spans="2:7" ht="15.75" x14ac:dyDescent="0.25">
      <c r="B36" s="1486"/>
      <c r="G36"/>
    </row>
    <row r="37" spans="2:7" ht="15.75" x14ac:dyDescent="0.25">
      <c r="B37" s="1486" t="s">
        <v>2280</v>
      </c>
      <c r="C37"/>
      <c r="D37"/>
      <c r="E37"/>
      <c r="F37"/>
      <c r="G37"/>
    </row>
    <row r="38" spans="2:7" x14ac:dyDescent="0.2">
      <c r="B38" s="1486"/>
    </row>
  </sheetData>
  <mergeCells count="4">
    <mergeCell ref="B2:G2"/>
    <mergeCell ref="B3:G3"/>
    <mergeCell ref="B4:G4"/>
    <mergeCell ref="B5:G5"/>
  </mergeCells>
  <hyperlinks>
    <hyperlink ref="H2" location="'Indice Total '!A126" display="Volver"/>
  </hyperlinks>
  <pageMargins left="0.70866141732283472" right="0.70866141732283472" top="0.74803149606299213" bottom="0.74803149606299213" header="0.31496062992125984" footer="0.31496062992125984"/>
  <pageSetup scale="90" orientation="landscape" horizontalDpi="4294967292"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78"/>
  <sheetViews>
    <sheetView showGridLines="0" zoomScaleNormal="100" workbookViewId="0"/>
  </sheetViews>
  <sheetFormatPr baseColWidth="10" defaultRowHeight="15" x14ac:dyDescent="0.25"/>
  <cols>
    <col min="1" max="1" width="20.85546875" customWidth="1"/>
    <col min="2" max="2" width="39" customWidth="1"/>
    <col min="3" max="4" width="17.85546875" bestFit="1" customWidth="1"/>
    <col min="5" max="7" width="16.7109375" bestFit="1" customWidth="1"/>
    <col min="8" max="8" width="15.5703125" bestFit="1" customWidth="1"/>
  </cols>
  <sheetData>
    <row r="1" spans="2:10" ht="48" customHeight="1" x14ac:dyDescent="0.25"/>
    <row r="2" spans="2:10" ht="18" x14ac:dyDescent="0.25">
      <c r="B2" s="1854" t="s">
        <v>2281</v>
      </c>
      <c r="C2" s="1854"/>
      <c r="D2" s="1854"/>
      <c r="E2" s="1854"/>
      <c r="F2" s="1854"/>
      <c r="G2" s="1854"/>
      <c r="H2" s="1854"/>
      <c r="I2" s="1143" t="s">
        <v>2</v>
      </c>
      <c r="J2" s="1438"/>
    </row>
    <row r="3" spans="2:10" ht="39.75" customHeight="1" x14ac:dyDescent="0.25">
      <c r="B3" s="1844" t="s">
        <v>2282</v>
      </c>
      <c r="C3" s="1844"/>
      <c r="D3" s="1844"/>
      <c r="E3" s="1844"/>
      <c r="F3" s="1844"/>
      <c r="G3" s="1844"/>
      <c r="H3" s="1844"/>
      <c r="I3" s="1487"/>
      <c r="J3" s="1487"/>
    </row>
    <row r="4" spans="2:10" ht="21" customHeight="1" thickBot="1" x14ac:dyDescent="0.3">
      <c r="B4" s="1848">
        <v>2015</v>
      </c>
      <c r="C4" s="1848"/>
      <c r="D4" s="1848"/>
      <c r="E4" s="1848"/>
      <c r="F4" s="1848"/>
      <c r="G4" s="1848"/>
      <c r="H4" s="1848"/>
      <c r="I4" s="1487"/>
      <c r="J4" s="1487"/>
    </row>
    <row r="5" spans="2:10" ht="34.5" customHeight="1" x14ac:dyDescent="0.25">
      <c r="B5" s="1857" t="s">
        <v>2234</v>
      </c>
      <c r="C5" s="1857"/>
      <c r="D5" s="1857"/>
      <c r="E5" s="1857"/>
      <c r="F5" s="1857"/>
      <c r="G5" s="1857"/>
      <c r="H5" s="1857"/>
    </row>
    <row r="6" spans="2:10" ht="30" x14ac:dyDescent="0.25">
      <c r="B6" s="1488"/>
      <c r="C6" s="1489" t="s">
        <v>18</v>
      </c>
      <c r="D6" s="1489" t="s">
        <v>987</v>
      </c>
      <c r="E6" s="1489" t="s">
        <v>988</v>
      </c>
      <c r="F6" s="1489" t="s">
        <v>2107</v>
      </c>
      <c r="G6" s="1488" t="s">
        <v>2108</v>
      </c>
      <c r="H6" s="1489" t="s">
        <v>2204</v>
      </c>
      <c r="I6" s="1487"/>
      <c r="J6" s="1487"/>
    </row>
    <row r="7" spans="2:10" x14ac:dyDescent="0.25">
      <c r="B7" s="1490" t="s">
        <v>994</v>
      </c>
      <c r="C7" s="1491"/>
      <c r="D7" s="1491"/>
      <c r="E7" s="1491"/>
      <c r="F7" s="1491"/>
      <c r="G7" s="1491"/>
      <c r="H7" s="1491"/>
      <c r="I7" s="1487"/>
      <c r="J7" s="1487"/>
    </row>
    <row r="8" spans="2:10" x14ac:dyDescent="0.25">
      <c r="B8" s="1477" t="s">
        <v>2262</v>
      </c>
      <c r="C8" s="1478">
        <v>95596756.585999995</v>
      </c>
      <c r="D8" s="1478">
        <v>57165919.127999999</v>
      </c>
      <c r="E8" s="1478">
        <v>20256320.155999999</v>
      </c>
      <c r="F8" s="1478">
        <v>7382815.9529999997</v>
      </c>
      <c r="G8" s="1478">
        <v>8701109.6640000008</v>
      </c>
      <c r="H8" s="1478">
        <v>2090591.6850000001</v>
      </c>
      <c r="I8" s="1487"/>
      <c r="J8" s="1487"/>
    </row>
    <row r="9" spans="2:10" x14ac:dyDescent="0.25">
      <c r="B9" s="1477" t="s">
        <v>2263</v>
      </c>
      <c r="C9" s="1478">
        <v>2534951.3649999998</v>
      </c>
      <c r="D9" s="1478">
        <v>1667901.2830000001</v>
      </c>
      <c r="E9" s="1478">
        <v>397304.03399999999</v>
      </c>
      <c r="F9" s="1478">
        <v>204864.95800000001</v>
      </c>
      <c r="G9" s="1478">
        <v>249823.965</v>
      </c>
      <c r="H9" s="1478">
        <v>15057.125</v>
      </c>
      <c r="I9" s="1487"/>
      <c r="J9" s="1487"/>
    </row>
    <row r="10" spans="2:10" x14ac:dyDescent="0.25">
      <c r="B10" s="1477" t="s">
        <v>2264</v>
      </c>
      <c r="C10" s="1478">
        <v>641.66499999999996</v>
      </c>
      <c r="D10" s="1478">
        <v>89.503</v>
      </c>
      <c r="E10" s="1478">
        <v>9.4E-2</v>
      </c>
      <c r="F10" s="1478">
        <v>7.0419999999999998</v>
      </c>
      <c r="G10" s="1478">
        <v>544.76900000000001</v>
      </c>
      <c r="H10" s="1478">
        <v>0.25700000000000001</v>
      </c>
      <c r="I10" s="1487"/>
      <c r="J10" s="1487"/>
    </row>
    <row r="11" spans="2:10" x14ac:dyDescent="0.25">
      <c r="B11" s="1477" t="s">
        <v>2265</v>
      </c>
      <c r="C11" s="1478">
        <v>3454512.122</v>
      </c>
      <c r="D11" s="1478">
        <v>1985274.9779999999</v>
      </c>
      <c r="E11" s="1478">
        <v>735759.55200000003</v>
      </c>
      <c r="F11" s="1478">
        <v>355851.64299999998</v>
      </c>
      <c r="G11" s="1478">
        <v>306282.52600000001</v>
      </c>
      <c r="H11" s="1478">
        <v>71343.422999999995</v>
      </c>
      <c r="I11" s="1487"/>
      <c r="J11" s="1487"/>
    </row>
    <row r="12" spans="2:10" x14ac:dyDescent="0.25">
      <c r="B12" s="1477" t="s">
        <v>2266</v>
      </c>
      <c r="C12" s="1478">
        <v>100724.49900000001</v>
      </c>
      <c r="D12" s="1478">
        <v>67737.213000000003</v>
      </c>
      <c r="E12" s="1478">
        <v>15899.846</v>
      </c>
      <c r="F12" s="1478">
        <v>8592.8109999999997</v>
      </c>
      <c r="G12" s="1478">
        <v>7797.8689999999997</v>
      </c>
      <c r="H12" s="1478">
        <v>696.76</v>
      </c>
      <c r="I12" s="1487"/>
      <c r="J12" s="1487"/>
    </row>
    <row r="13" spans="2:10" x14ac:dyDescent="0.25">
      <c r="B13" s="1477" t="s">
        <v>2267</v>
      </c>
      <c r="C13" s="1478">
        <v>346787641.93000001</v>
      </c>
      <c r="D13" s="1478">
        <v>197119844.03299999</v>
      </c>
      <c r="E13" s="1478">
        <v>79793787.252000004</v>
      </c>
      <c r="F13" s="1478">
        <v>32652303.077</v>
      </c>
      <c r="G13" s="1478">
        <v>31146882.583999999</v>
      </c>
      <c r="H13" s="1478">
        <v>6074824.9840000002</v>
      </c>
      <c r="I13" s="1487"/>
      <c r="J13" s="1487"/>
    </row>
    <row r="14" spans="2:10" x14ac:dyDescent="0.25">
      <c r="B14" s="1479" t="s">
        <v>995</v>
      </c>
      <c r="C14" s="1480">
        <v>448475228.167</v>
      </c>
      <c r="D14" s="1480">
        <v>258006766.13799998</v>
      </c>
      <c r="E14" s="1480">
        <v>101199070.934</v>
      </c>
      <c r="F14" s="1480">
        <v>40604435.483999997</v>
      </c>
      <c r="G14" s="1480">
        <v>40412441.377000004</v>
      </c>
      <c r="H14" s="1480">
        <v>8252514.2340000002</v>
      </c>
      <c r="I14" s="1487"/>
      <c r="J14" s="1487"/>
    </row>
    <row r="15" spans="2:10" x14ac:dyDescent="0.25">
      <c r="B15" s="1481"/>
      <c r="C15" s="1482"/>
      <c r="D15" s="1482"/>
      <c r="E15" s="1482"/>
      <c r="F15" s="1482"/>
      <c r="G15" s="1482"/>
      <c r="H15" s="1482"/>
      <c r="I15" s="1487"/>
      <c r="J15" s="1487"/>
    </row>
    <row r="16" spans="2:10" x14ac:dyDescent="0.25">
      <c r="B16" s="1481"/>
      <c r="C16" s="1482"/>
      <c r="D16" s="1482"/>
      <c r="E16" s="1482"/>
      <c r="F16" s="1482"/>
      <c r="G16" s="1482"/>
      <c r="H16" s="1482"/>
    </row>
    <row r="17" spans="2:8" x14ac:dyDescent="0.25">
      <c r="B17" s="1490" t="s">
        <v>996</v>
      </c>
      <c r="C17" s="1492"/>
      <c r="D17" s="1492"/>
      <c r="E17" s="1492"/>
      <c r="F17" s="1492"/>
      <c r="G17" s="1492"/>
      <c r="H17" s="1492"/>
    </row>
    <row r="18" spans="2:8" x14ac:dyDescent="0.25">
      <c r="B18" s="1477" t="s">
        <v>2268</v>
      </c>
      <c r="C18" s="1478">
        <v>358796111.29899997</v>
      </c>
      <c r="D18" s="1478">
        <v>206844639.49399999</v>
      </c>
      <c r="E18" s="1478">
        <v>80795618.147</v>
      </c>
      <c r="F18" s="1478">
        <v>31748860.057</v>
      </c>
      <c r="G18" s="1478">
        <v>32629732.842</v>
      </c>
      <c r="H18" s="1478">
        <v>6777260.7589999996</v>
      </c>
    </row>
    <row r="19" spans="2:8" x14ac:dyDescent="0.25">
      <c r="B19" s="1485" t="s">
        <v>2269</v>
      </c>
      <c r="C19" s="1478">
        <v>342026681.699</v>
      </c>
      <c r="D19" s="1478">
        <v>196938414.43099999</v>
      </c>
      <c r="E19" s="1478">
        <v>76455724.796000004</v>
      </c>
      <c r="F19" s="1478">
        <v>30290259.991</v>
      </c>
      <c r="G19" s="1478">
        <v>31790141.903000001</v>
      </c>
      <c r="H19" s="1478">
        <v>6552140.5779999997</v>
      </c>
    </row>
    <row r="20" spans="2:8" x14ac:dyDescent="0.25">
      <c r="B20" s="1485" t="s">
        <v>2270</v>
      </c>
      <c r="C20" s="1478">
        <v>16769429.599999998</v>
      </c>
      <c r="D20" s="1478">
        <v>9906225.0629999992</v>
      </c>
      <c r="E20" s="1478">
        <v>4339893.3509999998</v>
      </c>
      <c r="F20" s="1478">
        <v>1458600.0660000001</v>
      </c>
      <c r="G20" s="1478">
        <v>839590.93900000001</v>
      </c>
      <c r="H20" s="1478">
        <v>225120.18100000001</v>
      </c>
    </row>
    <row r="21" spans="2:8" ht="20.25" customHeight="1" x14ac:dyDescent="0.25">
      <c r="B21" s="1477" t="s">
        <v>2271</v>
      </c>
      <c r="C21" s="1478">
        <v>-3535732.2570000002</v>
      </c>
      <c r="D21" s="1478">
        <v>-2189536.361</v>
      </c>
      <c r="E21" s="1478">
        <v>-540707.75</v>
      </c>
      <c r="F21" s="1478">
        <v>-63130.862000000001</v>
      </c>
      <c r="G21" s="1478">
        <v>-580341.48400000005</v>
      </c>
      <c r="H21" s="1478">
        <v>-162015.79999999999</v>
      </c>
    </row>
    <row r="22" spans="2:8" ht="20.25" customHeight="1" x14ac:dyDescent="0.25">
      <c r="B22" s="1477" t="s">
        <v>2272</v>
      </c>
      <c r="C22" s="1478">
        <v>2671373.1109999996</v>
      </c>
      <c r="D22" s="1478">
        <v>1753882.365</v>
      </c>
      <c r="E22" s="1478">
        <v>387642.43599999999</v>
      </c>
      <c r="F22" s="1478">
        <v>37824.495999999999</v>
      </c>
      <c r="G22" s="1478">
        <v>423553.81800000003</v>
      </c>
      <c r="H22" s="1478">
        <v>68469.995999999999</v>
      </c>
    </row>
    <row r="23" spans="2:8" ht="21.75" customHeight="1" x14ac:dyDescent="0.25">
      <c r="B23" s="1477" t="s">
        <v>2273</v>
      </c>
      <c r="C23" s="1478">
        <v>54929434.063000001</v>
      </c>
      <c r="D23" s="1478">
        <v>31388886.494999997</v>
      </c>
      <c r="E23" s="1478">
        <v>12523964.431</v>
      </c>
      <c r="F23" s="1478">
        <v>5348803.6830000002</v>
      </c>
      <c r="G23" s="1478">
        <v>4758161.8499999996</v>
      </c>
      <c r="H23" s="1478">
        <v>909617.60399999993</v>
      </c>
    </row>
    <row r="24" spans="2:8" x14ac:dyDescent="0.25">
      <c r="B24" s="1485" t="s">
        <v>2274</v>
      </c>
      <c r="C24" s="1478">
        <v>52392720.869000003</v>
      </c>
      <c r="D24" s="1478">
        <v>29892702.050999999</v>
      </c>
      <c r="E24" s="1478">
        <v>11885820.626</v>
      </c>
      <c r="F24" s="1478">
        <v>5106769.7470000004</v>
      </c>
      <c r="G24" s="1478">
        <v>4631408.017</v>
      </c>
      <c r="H24" s="1478">
        <v>876020.42799999996</v>
      </c>
    </row>
    <row r="25" spans="2:8" x14ac:dyDescent="0.25">
      <c r="B25" s="1485" t="s">
        <v>2270</v>
      </c>
      <c r="C25" s="1478">
        <v>2536713.1939999997</v>
      </c>
      <c r="D25" s="1478">
        <v>1496184.4439999999</v>
      </c>
      <c r="E25" s="1478">
        <v>638143.80500000005</v>
      </c>
      <c r="F25" s="1478">
        <v>242033.93599999999</v>
      </c>
      <c r="G25" s="1478">
        <v>126753.833</v>
      </c>
      <c r="H25" s="1478">
        <v>33597.175999999999</v>
      </c>
    </row>
    <row r="26" spans="2:8" ht="23.25" customHeight="1" x14ac:dyDescent="0.25">
      <c r="B26" s="1477" t="s">
        <v>2275</v>
      </c>
      <c r="C26" s="1478">
        <v>34710607.787</v>
      </c>
      <c r="D26" s="1478">
        <v>19690854.436999999</v>
      </c>
      <c r="E26" s="1478">
        <v>7850298.0990000004</v>
      </c>
      <c r="F26" s="1478">
        <v>3440255.625</v>
      </c>
      <c r="G26" s="1478">
        <v>3096106.284</v>
      </c>
      <c r="H26" s="1478">
        <v>633093.34199999995</v>
      </c>
    </row>
    <row r="27" spans="2:8" x14ac:dyDescent="0.25">
      <c r="B27" s="1485" t="s">
        <v>2274</v>
      </c>
      <c r="C27" s="1478">
        <v>33136116.291000001</v>
      </c>
      <c r="D27" s="1478">
        <v>18762190.039000001</v>
      </c>
      <c r="E27" s="1478">
        <v>7454451.1660000002</v>
      </c>
      <c r="F27" s="1478">
        <v>3290155.514</v>
      </c>
      <c r="G27" s="1478">
        <v>3017203.6949999998</v>
      </c>
      <c r="H27" s="1478">
        <v>612115.87699999998</v>
      </c>
    </row>
    <row r="28" spans="2:8" x14ac:dyDescent="0.25">
      <c r="B28" s="1485" t="s">
        <v>2270</v>
      </c>
      <c r="C28" s="1478">
        <v>1574491.496</v>
      </c>
      <c r="D28" s="1478">
        <v>928664.39800000004</v>
      </c>
      <c r="E28" s="1478">
        <v>395846.93300000002</v>
      </c>
      <c r="F28" s="1478">
        <v>150100.111</v>
      </c>
      <c r="G28" s="1478">
        <v>78902.589000000007</v>
      </c>
      <c r="H28" s="1478">
        <v>20977.465</v>
      </c>
    </row>
    <row r="29" spans="2:8" ht="22.5" customHeight="1" x14ac:dyDescent="0.25">
      <c r="B29" s="1477" t="s">
        <v>2276</v>
      </c>
      <c r="C29" s="1478">
        <v>9332.74</v>
      </c>
      <c r="D29" s="1478">
        <v>5211.7719999999999</v>
      </c>
      <c r="E29" s="1478">
        <v>3986.049</v>
      </c>
      <c r="F29" s="1478">
        <v>0</v>
      </c>
      <c r="G29" s="1478">
        <v>0</v>
      </c>
      <c r="H29" s="1478">
        <v>134.91900000000001</v>
      </c>
    </row>
    <row r="30" spans="2:8" x14ac:dyDescent="0.25">
      <c r="B30" s="1485" t="s">
        <v>2274</v>
      </c>
      <c r="C30" s="1478">
        <v>9309.4449999999997</v>
      </c>
      <c r="D30" s="1478">
        <v>5188.4769999999999</v>
      </c>
      <c r="E30" s="1478">
        <v>3986.049</v>
      </c>
      <c r="F30" s="1478">
        <v>0</v>
      </c>
      <c r="G30" s="1478">
        <v>0</v>
      </c>
      <c r="H30" s="1478">
        <v>134.91900000000001</v>
      </c>
    </row>
    <row r="31" spans="2:8" x14ac:dyDescent="0.25">
      <c r="B31" s="1485" t="s">
        <v>2270</v>
      </c>
      <c r="C31" s="1478">
        <v>23.295000000000002</v>
      </c>
      <c r="D31" s="1478">
        <v>23.295000000000002</v>
      </c>
      <c r="E31" s="1478">
        <v>0</v>
      </c>
      <c r="F31" s="1478">
        <v>0</v>
      </c>
      <c r="G31" s="1478">
        <v>0</v>
      </c>
      <c r="H31" s="1478">
        <v>0</v>
      </c>
    </row>
    <row r="32" spans="2:8" x14ac:dyDescent="0.25">
      <c r="B32" s="1477" t="s">
        <v>2277</v>
      </c>
      <c r="C32" s="1478">
        <v>881961.57799999998</v>
      </c>
      <c r="D32" s="1478">
        <v>512827.93599999999</v>
      </c>
      <c r="E32" s="1478">
        <v>166129.67600000001</v>
      </c>
      <c r="F32" s="1478">
        <v>91822.485000000001</v>
      </c>
      <c r="G32" s="1478">
        <v>85228.066999999995</v>
      </c>
      <c r="H32" s="1478">
        <v>25953.414000000001</v>
      </c>
    </row>
    <row r="33" spans="2:8" x14ac:dyDescent="0.25">
      <c r="B33" s="1477" t="s">
        <v>2278</v>
      </c>
      <c r="C33" s="1478">
        <v>12139.846</v>
      </c>
      <c r="D33" s="1478">
        <v>0</v>
      </c>
      <c r="E33" s="1478">
        <v>12139.846</v>
      </c>
      <c r="F33" s="1478">
        <v>0</v>
      </c>
      <c r="G33" s="1478">
        <v>0</v>
      </c>
      <c r="H33" s="1478">
        <v>0</v>
      </c>
    </row>
    <row r="34" spans="2:8" x14ac:dyDescent="0.25">
      <c r="B34" s="1477" t="s">
        <v>2283</v>
      </c>
      <c r="C34" s="1478">
        <v>0</v>
      </c>
      <c r="D34" s="1478">
        <v>0</v>
      </c>
      <c r="E34" s="1478">
        <v>0</v>
      </c>
      <c r="F34" s="1478">
        <v>0</v>
      </c>
      <c r="G34" s="1478">
        <v>0</v>
      </c>
      <c r="H34" s="1478">
        <v>0</v>
      </c>
    </row>
    <row r="35" spans="2:8" x14ac:dyDescent="0.25">
      <c r="B35" s="1479" t="s">
        <v>997</v>
      </c>
      <c r="C35" s="1480">
        <v>448475228.167</v>
      </c>
      <c r="D35" s="1480">
        <v>258006766.13800001</v>
      </c>
      <c r="E35" s="1480">
        <v>101199070.934</v>
      </c>
      <c r="F35" s="1480">
        <v>40604435.483999997</v>
      </c>
      <c r="G35" s="1480">
        <v>40412441.377000004</v>
      </c>
      <c r="H35" s="1480">
        <v>8252514.2340000002</v>
      </c>
    </row>
    <row r="39" spans="2:8" ht="15.75" hidden="1" x14ac:dyDescent="0.25">
      <c r="B39" s="640"/>
      <c r="C39" s="640"/>
      <c r="D39" s="640"/>
      <c r="E39" s="640"/>
      <c r="F39" s="640"/>
      <c r="G39" s="640"/>
      <c r="H39" s="640"/>
    </row>
    <row r="40" spans="2:8" ht="30" hidden="1" x14ac:dyDescent="0.25">
      <c r="B40" s="1493"/>
      <c r="C40" s="1494" t="s">
        <v>2109</v>
      </c>
      <c r="D40" s="1494" t="s">
        <v>987</v>
      </c>
      <c r="E40" s="1494" t="s">
        <v>988</v>
      </c>
      <c r="F40" s="1494" t="s">
        <v>2107</v>
      </c>
      <c r="G40" s="1494" t="s">
        <v>2108</v>
      </c>
      <c r="H40" s="1494" t="s">
        <v>983</v>
      </c>
    </row>
    <row r="41" spans="2:8" ht="15.75" hidden="1" x14ac:dyDescent="0.25">
      <c r="B41" s="640"/>
      <c r="C41" s="640"/>
      <c r="D41" s="640"/>
      <c r="E41" s="640"/>
      <c r="F41" s="640"/>
      <c r="G41" s="640"/>
      <c r="H41" s="640"/>
    </row>
    <row r="42" spans="2:8" hidden="1" x14ac:dyDescent="0.25">
      <c r="B42" s="1495" t="s">
        <v>994</v>
      </c>
      <c r="C42" s="1496"/>
      <c r="D42" s="1496"/>
      <c r="E42" s="1496"/>
      <c r="F42" s="1496"/>
      <c r="G42" s="1496"/>
      <c r="H42" s="1496"/>
    </row>
    <row r="43" spans="2:8" ht="15.75" hidden="1" x14ac:dyDescent="0.25">
      <c r="B43" s="640"/>
      <c r="C43" s="1497"/>
      <c r="D43" s="1497"/>
      <c r="E43" s="1497"/>
      <c r="F43" s="1497"/>
      <c r="G43" s="1497"/>
      <c r="H43" s="1497"/>
    </row>
    <row r="44" spans="2:8" hidden="1" x14ac:dyDescent="0.25">
      <c r="B44" s="1498" t="s">
        <v>2284</v>
      </c>
      <c r="C44" s="1499">
        <f t="shared" ref="C44:C49" si="0">SUM(D44:H44)</f>
        <v>81819567658</v>
      </c>
      <c r="D44" s="1499">
        <v>48762018303</v>
      </c>
      <c r="E44" s="1499">
        <v>16294098489</v>
      </c>
      <c r="F44" s="1499">
        <v>6842764008</v>
      </c>
      <c r="G44" s="1499">
        <v>7698626836</v>
      </c>
      <c r="H44" s="1499">
        <v>2222060022</v>
      </c>
    </row>
    <row r="45" spans="2:8" hidden="1" x14ac:dyDescent="0.25">
      <c r="B45" s="1498" t="s">
        <v>2263</v>
      </c>
      <c r="C45" s="1499">
        <f t="shared" si="0"/>
        <v>2389168807</v>
      </c>
      <c r="D45" s="1499">
        <v>1566936335</v>
      </c>
      <c r="E45" s="1499">
        <v>279491694</v>
      </c>
      <c r="F45" s="1499">
        <v>316615531</v>
      </c>
      <c r="G45" s="1499">
        <v>246765617</v>
      </c>
      <c r="H45" s="1499">
        <v>-20640370</v>
      </c>
    </row>
    <row r="46" spans="2:8" hidden="1" x14ac:dyDescent="0.25">
      <c r="B46" s="1498" t="s">
        <v>2264</v>
      </c>
      <c r="C46" s="1499">
        <f t="shared" si="0"/>
        <v>214608</v>
      </c>
      <c r="D46" s="1499">
        <v>14282</v>
      </c>
      <c r="E46" s="1499">
        <v>1631</v>
      </c>
      <c r="F46" s="1499">
        <v>3793</v>
      </c>
      <c r="G46" s="1499">
        <v>187100</v>
      </c>
      <c r="H46" s="1499">
        <v>7802</v>
      </c>
    </row>
    <row r="47" spans="2:8" hidden="1" x14ac:dyDescent="0.25">
      <c r="B47" s="1498" t="s">
        <v>2285</v>
      </c>
      <c r="C47" s="1499">
        <f t="shared" si="0"/>
        <v>2609470807</v>
      </c>
      <c r="D47" s="1499">
        <v>1419977202</v>
      </c>
      <c r="E47" s="1499">
        <v>535458689</v>
      </c>
      <c r="F47" s="1499">
        <v>355719664</v>
      </c>
      <c r="G47" s="1499">
        <v>234404030</v>
      </c>
      <c r="H47" s="1499">
        <v>63911222</v>
      </c>
    </row>
    <row r="48" spans="2:8" hidden="1" x14ac:dyDescent="0.25">
      <c r="B48" s="1498" t="s">
        <v>2266</v>
      </c>
      <c r="C48" s="1499">
        <f t="shared" si="0"/>
        <v>133797874</v>
      </c>
      <c r="D48" s="1499">
        <v>51893047</v>
      </c>
      <c r="E48" s="1499">
        <v>10760192</v>
      </c>
      <c r="F48" s="1499">
        <v>18641936</v>
      </c>
      <c r="G48" s="1499">
        <v>52390324</v>
      </c>
      <c r="H48" s="1499">
        <v>112375</v>
      </c>
    </row>
    <row r="49" spans="2:8" hidden="1" x14ac:dyDescent="0.25">
      <c r="B49" s="1498" t="s">
        <v>2267</v>
      </c>
      <c r="C49" s="1499">
        <f t="shared" si="0"/>
        <v>217076323113</v>
      </c>
      <c r="D49" s="1499">
        <v>121725770687</v>
      </c>
      <c r="E49" s="1499">
        <v>47006353464</v>
      </c>
      <c r="F49" s="1499">
        <v>23076206125</v>
      </c>
      <c r="G49" s="1499">
        <v>20707965604</v>
      </c>
      <c r="H49" s="1499">
        <v>4560027233</v>
      </c>
    </row>
    <row r="50" spans="2:8" ht="15.75" hidden="1" x14ac:dyDescent="0.25">
      <c r="B50" s="640"/>
      <c r="C50" s="1500"/>
      <c r="D50" s="1500"/>
      <c r="E50" s="1500"/>
      <c r="F50" s="1500"/>
      <c r="G50" s="1500"/>
      <c r="H50" s="1500"/>
    </row>
    <row r="51" spans="2:8" hidden="1" x14ac:dyDescent="0.25">
      <c r="B51" s="1501" t="s">
        <v>995</v>
      </c>
      <c r="C51" s="1502">
        <f>SUM(C44:C49)</f>
        <v>304028542867</v>
      </c>
      <c r="D51" s="1502">
        <f t="shared" ref="D51:H51" si="1">SUM(D44:D49)</f>
        <v>173526609856</v>
      </c>
      <c r="E51" s="1502">
        <f t="shared" si="1"/>
        <v>64126164159</v>
      </c>
      <c r="F51" s="1502">
        <f t="shared" si="1"/>
        <v>30609951057</v>
      </c>
      <c r="G51" s="1502">
        <f t="shared" si="1"/>
        <v>28940339511</v>
      </c>
      <c r="H51" s="1502">
        <f t="shared" si="1"/>
        <v>6825478284</v>
      </c>
    </row>
    <row r="52" spans="2:8" ht="15.75" hidden="1" x14ac:dyDescent="0.25">
      <c r="B52" s="640"/>
      <c r="C52" s="1500"/>
      <c r="D52" s="1500"/>
      <c r="E52" s="1500"/>
      <c r="F52" s="1500"/>
      <c r="G52" s="1500"/>
      <c r="H52" s="1500"/>
    </row>
    <row r="53" spans="2:8" ht="15.75" hidden="1" x14ac:dyDescent="0.25">
      <c r="B53" s="640"/>
      <c r="C53" s="1500"/>
      <c r="D53" s="1500"/>
      <c r="E53" s="1500"/>
      <c r="F53" s="1500"/>
      <c r="G53" s="1500"/>
      <c r="H53" s="1500"/>
    </row>
    <row r="54" spans="2:8" hidden="1" x14ac:dyDescent="0.25">
      <c r="B54" s="1495" t="s">
        <v>996</v>
      </c>
      <c r="C54" s="1503"/>
      <c r="D54" s="1503"/>
      <c r="E54" s="1503"/>
      <c r="F54" s="1503"/>
      <c r="G54" s="1503"/>
      <c r="H54" s="1503"/>
    </row>
    <row r="55" spans="2:8" ht="15.75" hidden="1" x14ac:dyDescent="0.25">
      <c r="B55" s="640"/>
      <c r="C55" s="1500"/>
      <c r="D55" s="1500"/>
      <c r="E55" s="1500"/>
      <c r="F55" s="1500"/>
      <c r="G55" s="1500"/>
      <c r="H55" s="1500"/>
    </row>
    <row r="56" spans="2:8" hidden="1" x14ac:dyDescent="0.25">
      <c r="B56" s="1498" t="s">
        <v>2268</v>
      </c>
      <c r="C56" s="1499">
        <f t="shared" ref="C56:C72" si="2">SUM(D56:H56)</f>
        <v>241460271253</v>
      </c>
      <c r="D56" s="1499">
        <f>D57+D58</f>
        <v>137877832036</v>
      </c>
      <c r="E56" s="1499">
        <f t="shared" ref="E56:H56" si="3">E57+E58</f>
        <v>50754725889</v>
      </c>
      <c r="F56" s="1499">
        <f t="shared" si="3"/>
        <v>23743300629</v>
      </c>
      <c r="G56" s="1499">
        <f t="shared" si="3"/>
        <v>23537625778</v>
      </c>
      <c r="H56" s="1499">
        <f t="shared" si="3"/>
        <v>5546786921</v>
      </c>
    </row>
    <row r="57" spans="2:8" hidden="1" x14ac:dyDescent="0.25">
      <c r="B57" s="1504" t="s">
        <v>2269</v>
      </c>
      <c r="C57" s="1499">
        <f t="shared" si="2"/>
        <v>228237327718</v>
      </c>
      <c r="D57" s="1499">
        <v>130283178492</v>
      </c>
      <c r="E57" s="1499">
        <v>47346885996</v>
      </c>
      <c r="F57" s="1499">
        <v>22503273711</v>
      </c>
      <c r="G57" s="1499">
        <v>22806066978</v>
      </c>
      <c r="H57" s="1499">
        <v>5297922541</v>
      </c>
    </row>
    <row r="58" spans="2:8" hidden="1" x14ac:dyDescent="0.25">
      <c r="B58" s="1504" t="s">
        <v>2270</v>
      </c>
      <c r="C58" s="1499">
        <f t="shared" si="2"/>
        <v>13222943535</v>
      </c>
      <c r="D58" s="1499">
        <v>7594653544</v>
      </c>
      <c r="E58" s="1499">
        <v>3407839893</v>
      </c>
      <c r="F58" s="1499">
        <v>1240026918</v>
      </c>
      <c r="G58" s="1499">
        <v>731558800</v>
      </c>
      <c r="H58" s="1499">
        <v>248864380</v>
      </c>
    </row>
    <row r="59" spans="2:8" hidden="1" x14ac:dyDescent="0.25">
      <c r="B59" s="1498" t="s">
        <v>2286</v>
      </c>
      <c r="C59" s="1499">
        <f t="shared" si="2"/>
        <v>-6455542606</v>
      </c>
      <c r="D59" s="1499">
        <v>-1332940915</v>
      </c>
      <c r="E59" s="1499">
        <v>-372643770</v>
      </c>
      <c r="F59" s="1499">
        <v>-98143166</v>
      </c>
      <c r="G59" s="1499">
        <v>-4491263532</v>
      </c>
      <c r="H59" s="1499">
        <v>-160551223</v>
      </c>
    </row>
    <row r="60" spans="2:8" hidden="1" x14ac:dyDescent="0.25">
      <c r="B60" s="1498" t="s">
        <v>2287</v>
      </c>
      <c r="C60" s="1499">
        <f t="shared" si="2"/>
        <v>5139486306</v>
      </c>
      <c r="D60" s="1499">
        <v>856232648</v>
      </c>
      <c r="E60" s="1499">
        <v>213974919</v>
      </c>
      <c r="F60" s="1499">
        <v>81905725</v>
      </c>
      <c r="G60" s="1499">
        <v>3932714919</v>
      </c>
      <c r="H60" s="1499">
        <v>54658095</v>
      </c>
    </row>
    <row r="61" spans="2:8" hidden="1" x14ac:dyDescent="0.25">
      <c r="B61" s="1498" t="s">
        <v>2273</v>
      </c>
      <c r="C61" s="1499">
        <f t="shared" si="2"/>
        <v>38866218883</v>
      </c>
      <c r="D61" s="1499">
        <f>D62+D63</f>
        <v>22026631950</v>
      </c>
      <c r="E61" s="1499">
        <f t="shared" ref="E61:H61" si="4">E62+E63</f>
        <v>8255956478</v>
      </c>
      <c r="F61" s="1499">
        <f t="shared" si="4"/>
        <v>4189754657</v>
      </c>
      <c r="G61" s="1499">
        <f t="shared" si="4"/>
        <v>3576789781</v>
      </c>
      <c r="H61" s="1499">
        <f t="shared" si="4"/>
        <v>817086017</v>
      </c>
    </row>
    <row r="62" spans="2:8" hidden="1" x14ac:dyDescent="0.25">
      <c r="B62" s="1504" t="s">
        <v>2274</v>
      </c>
      <c r="C62" s="1499">
        <f t="shared" si="2"/>
        <v>36805762038</v>
      </c>
      <c r="D62" s="1499">
        <v>20843259727</v>
      </c>
      <c r="E62" s="1499">
        <v>7737099477</v>
      </c>
      <c r="F62" s="1499">
        <v>3980979690</v>
      </c>
      <c r="G62" s="1499">
        <v>3465618730</v>
      </c>
      <c r="H62" s="1499">
        <v>778804414</v>
      </c>
    </row>
    <row r="63" spans="2:8" hidden="1" x14ac:dyDescent="0.25">
      <c r="B63" s="1504" t="s">
        <v>2270</v>
      </c>
      <c r="C63" s="1499">
        <f t="shared" si="2"/>
        <v>2060456845</v>
      </c>
      <c r="D63" s="1499">
        <v>1183372223</v>
      </c>
      <c r="E63" s="1499">
        <v>518857001</v>
      </c>
      <c r="F63" s="1499">
        <v>208774967</v>
      </c>
      <c r="G63" s="1499">
        <v>111171051</v>
      </c>
      <c r="H63" s="1499">
        <v>38281603</v>
      </c>
    </row>
    <row r="64" spans="2:8" hidden="1" x14ac:dyDescent="0.25">
      <c r="B64" s="1498" t="s">
        <v>2275</v>
      </c>
      <c r="C64" s="1499">
        <f t="shared" si="2"/>
        <v>24151909117</v>
      </c>
      <c r="D64" s="1499">
        <f>D65+D66</f>
        <v>13628917501</v>
      </c>
      <c r="E64" s="1499">
        <f t="shared" ref="E64:H64" si="5">E65+E66</f>
        <v>5108595849</v>
      </c>
      <c r="F64" s="1499">
        <f t="shared" si="5"/>
        <v>2602932533</v>
      </c>
      <c r="G64" s="1499">
        <f t="shared" si="5"/>
        <v>2273888958</v>
      </c>
      <c r="H64" s="1499">
        <f t="shared" si="5"/>
        <v>537574276</v>
      </c>
    </row>
    <row r="65" spans="2:8" hidden="1" x14ac:dyDescent="0.25">
      <c r="B65" s="1504" t="s">
        <v>2274</v>
      </c>
      <c r="C65" s="1499">
        <f t="shared" si="2"/>
        <v>22885676120</v>
      </c>
      <c r="D65" s="1499">
        <v>12901772138</v>
      </c>
      <c r="E65" s="1499">
        <v>4789880369</v>
      </c>
      <c r="F65" s="1499">
        <v>2474395722</v>
      </c>
      <c r="G65" s="1499">
        <v>2205671603</v>
      </c>
      <c r="H65" s="1499">
        <v>513956288</v>
      </c>
    </row>
    <row r="66" spans="2:8" hidden="1" x14ac:dyDescent="0.25">
      <c r="B66" s="1504" t="s">
        <v>2270</v>
      </c>
      <c r="C66" s="1499">
        <f t="shared" si="2"/>
        <v>1266232997</v>
      </c>
      <c r="D66" s="1499">
        <v>727145363</v>
      </c>
      <c r="E66" s="1499">
        <v>318715480</v>
      </c>
      <c r="F66" s="1499">
        <v>128536811</v>
      </c>
      <c r="G66" s="1499">
        <v>68217355</v>
      </c>
      <c r="H66" s="1499">
        <v>23617988</v>
      </c>
    </row>
    <row r="67" spans="2:8" hidden="1" x14ac:dyDescent="0.25">
      <c r="B67" s="1498" t="s">
        <v>2276</v>
      </c>
      <c r="C67" s="1499">
        <f t="shared" si="2"/>
        <v>8788813</v>
      </c>
      <c r="D67" s="1499">
        <f>D68+D69</f>
        <v>5134550</v>
      </c>
      <c r="E67" s="1499">
        <f t="shared" ref="E67:H67" si="6">E68+E69</f>
        <v>3271968</v>
      </c>
      <c r="F67" s="1499">
        <f t="shared" si="6"/>
        <v>0</v>
      </c>
      <c r="G67" s="1499">
        <f t="shared" si="6"/>
        <v>0</v>
      </c>
      <c r="H67" s="1499">
        <f t="shared" si="6"/>
        <v>382295</v>
      </c>
    </row>
    <row r="68" spans="2:8" hidden="1" x14ac:dyDescent="0.25">
      <c r="B68" s="1504" t="s">
        <v>2274</v>
      </c>
      <c r="C68" s="1499">
        <f t="shared" si="2"/>
        <v>8782694</v>
      </c>
      <c r="D68" s="1499">
        <v>5129988</v>
      </c>
      <c r="E68" s="1499">
        <v>3270411</v>
      </c>
      <c r="F68" s="1499">
        <v>0</v>
      </c>
      <c r="G68" s="1499">
        <v>0</v>
      </c>
      <c r="H68" s="1499">
        <v>382295</v>
      </c>
    </row>
    <row r="69" spans="2:8" hidden="1" x14ac:dyDescent="0.25">
      <c r="B69" s="1504" t="s">
        <v>2270</v>
      </c>
      <c r="C69" s="1499">
        <f t="shared" si="2"/>
        <v>6119</v>
      </c>
      <c r="D69" s="1499">
        <v>4562</v>
      </c>
      <c r="E69" s="1499">
        <v>1557</v>
      </c>
      <c r="F69" s="1499">
        <v>0</v>
      </c>
      <c r="G69" s="1499">
        <v>0</v>
      </c>
      <c r="H69" s="1499">
        <v>0</v>
      </c>
    </row>
    <row r="70" spans="2:8" hidden="1" x14ac:dyDescent="0.25">
      <c r="B70" s="1498" t="s">
        <v>2277</v>
      </c>
      <c r="C70" s="1499">
        <f t="shared" si="2"/>
        <v>856305651</v>
      </c>
      <c r="D70" s="1499">
        <v>464371670</v>
      </c>
      <c r="E70" s="1499">
        <v>161607792</v>
      </c>
      <c r="F70" s="1499">
        <v>90200679</v>
      </c>
      <c r="G70" s="1499">
        <v>110583607</v>
      </c>
      <c r="H70" s="1499">
        <v>29541903</v>
      </c>
    </row>
    <row r="71" spans="2:8" hidden="1" x14ac:dyDescent="0.25">
      <c r="B71" s="1498" t="s">
        <v>2278</v>
      </c>
      <c r="C71" s="1499">
        <f t="shared" si="2"/>
        <v>1105450</v>
      </c>
      <c r="D71" s="1499">
        <v>430416</v>
      </c>
      <c r="E71" s="1499">
        <v>675034</v>
      </c>
      <c r="F71" s="1499">
        <v>0</v>
      </c>
      <c r="G71" s="1499">
        <v>0</v>
      </c>
      <c r="H71" s="1499">
        <v>0</v>
      </c>
    </row>
    <row r="72" spans="2:8" hidden="1" x14ac:dyDescent="0.25">
      <c r="B72" s="1498" t="s">
        <v>2283</v>
      </c>
      <c r="C72" s="1499">
        <f t="shared" si="2"/>
        <v>0</v>
      </c>
      <c r="D72" s="1499">
        <v>0</v>
      </c>
      <c r="E72" s="1499">
        <v>0</v>
      </c>
      <c r="F72" s="1499">
        <v>0</v>
      </c>
      <c r="G72" s="1499">
        <v>0</v>
      </c>
      <c r="H72" s="1499">
        <v>0</v>
      </c>
    </row>
    <row r="73" spans="2:8" hidden="1" x14ac:dyDescent="0.25">
      <c r="B73" s="1505"/>
      <c r="C73" s="1506"/>
      <c r="D73" s="1506"/>
      <c r="E73" s="1506"/>
      <c r="F73" s="1506"/>
      <c r="G73" s="1506"/>
      <c r="H73" s="1506"/>
    </row>
    <row r="74" spans="2:8" ht="15.75" hidden="1" thickBot="1" x14ac:dyDescent="0.3">
      <c r="B74" s="1507" t="s">
        <v>997</v>
      </c>
      <c r="C74" s="1508">
        <f t="shared" ref="C74:H74" si="7">C56+C59+C60+C61+C64+C67+C70+C71+C72</f>
        <v>304028542867</v>
      </c>
      <c r="D74" s="1508">
        <f t="shared" si="7"/>
        <v>173526609856</v>
      </c>
      <c r="E74" s="1508">
        <f t="shared" si="7"/>
        <v>64126164159</v>
      </c>
      <c r="F74" s="1508">
        <f t="shared" si="7"/>
        <v>30609951057</v>
      </c>
      <c r="G74" s="1508">
        <f t="shared" si="7"/>
        <v>28940339511</v>
      </c>
      <c r="H74" s="1508">
        <f t="shared" si="7"/>
        <v>6825478284</v>
      </c>
    </row>
    <row r="75" spans="2:8" ht="15.75" hidden="1" x14ac:dyDescent="0.25">
      <c r="B75" s="640"/>
      <c r="C75" s="640"/>
      <c r="D75" s="640"/>
      <c r="E75" s="640"/>
      <c r="F75" s="640"/>
      <c r="G75" s="640"/>
      <c r="H75" s="640"/>
    </row>
    <row r="76" spans="2:8" ht="15.75" hidden="1" x14ac:dyDescent="0.25">
      <c r="B76" s="640"/>
      <c r="C76" s="640"/>
      <c r="D76" s="640"/>
      <c r="E76" s="640"/>
      <c r="F76" s="640"/>
      <c r="G76" s="640"/>
      <c r="H76" s="640"/>
    </row>
    <row r="77" spans="2:8" ht="15.75" x14ac:dyDescent="0.25">
      <c r="B77" s="640"/>
      <c r="C77" s="640"/>
      <c r="D77" s="640"/>
      <c r="E77" s="640"/>
      <c r="F77" s="640"/>
      <c r="G77" s="640"/>
      <c r="H77" s="640"/>
    </row>
    <row r="78" spans="2:8" x14ac:dyDescent="0.25">
      <c r="B78" s="1487"/>
      <c r="C78" s="1487"/>
      <c r="D78" s="1487"/>
      <c r="E78" s="1487"/>
      <c r="F78" s="1487"/>
      <c r="G78" s="1487"/>
      <c r="H78" s="1487"/>
    </row>
  </sheetData>
  <mergeCells count="4">
    <mergeCell ref="B2:H2"/>
    <mergeCell ref="B3:H3"/>
    <mergeCell ref="B4:H4"/>
    <mergeCell ref="B5:H5"/>
  </mergeCells>
  <hyperlinks>
    <hyperlink ref="I2" location="'Indice Total '!A126" display="Volver"/>
  </hyperlinks>
  <pageMargins left="0.70866141732283472" right="0.70866141732283472" top="0.74803149606299213" bottom="0.74803149606299213" header="0.31496062992125984" footer="0.31496062992125984"/>
  <pageSetup scale="86" orientation="landscape" horizontalDpi="4294967292"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26"/>
  <sheetViews>
    <sheetView showGridLines="0" workbookViewId="0"/>
  </sheetViews>
  <sheetFormatPr baseColWidth="10" defaultRowHeight="15" x14ac:dyDescent="0.25"/>
  <cols>
    <col min="1" max="1" width="20.85546875" customWidth="1"/>
    <col min="2" max="2" width="22" customWidth="1"/>
    <col min="3" max="3" width="21" customWidth="1"/>
    <col min="4" max="4" width="24.7109375" customWidth="1"/>
  </cols>
  <sheetData>
    <row r="4" spans="2:5" ht="18" x14ac:dyDescent="0.25">
      <c r="B4" s="1843" t="s">
        <v>998</v>
      </c>
      <c r="C4" s="1843"/>
      <c r="D4" s="1843"/>
      <c r="E4" s="1143" t="s">
        <v>2</v>
      </c>
    </row>
    <row r="5" spans="2:5" ht="15.75" x14ac:dyDescent="0.25">
      <c r="B5" s="638"/>
      <c r="C5" s="639"/>
      <c r="D5" s="639"/>
      <c r="E5" s="643"/>
    </row>
    <row r="6" spans="2:5" ht="16.5" x14ac:dyDescent="0.25">
      <c r="B6" s="1858" t="s">
        <v>999</v>
      </c>
      <c r="C6" s="1858"/>
      <c r="D6" s="1858"/>
      <c r="E6" s="643"/>
    </row>
    <row r="7" spans="2:5" ht="16.5" x14ac:dyDescent="0.25">
      <c r="B7" s="1858" t="s">
        <v>1000</v>
      </c>
      <c r="C7" s="1858"/>
      <c r="D7" s="1858"/>
      <c r="E7" s="643"/>
    </row>
    <row r="8" spans="2:5" ht="17.25" thickBot="1" x14ac:dyDescent="0.3">
      <c r="B8" s="1859" t="s">
        <v>1001</v>
      </c>
      <c r="C8" s="1859"/>
      <c r="D8" s="1859"/>
      <c r="E8" s="643"/>
    </row>
    <row r="9" spans="2:5" ht="15.75" x14ac:dyDescent="0.25">
      <c r="B9" s="640"/>
      <c r="C9" s="640"/>
      <c r="D9" s="640"/>
      <c r="E9" s="643"/>
    </row>
    <row r="10" spans="2:5" ht="30" x14ac:dyDescent="0.25">
      <c r="B10" s="948" t="s">
        <v>339</v>
      </c>
      <c r="C10" s="642" t="s">
        <v>340</v>
      </c>
      <c r="D10" s="642" t="s">
        <v>1002</v>
      </c>
      <c r="E10" s="643"/>
    </row>
    <row r="11" spans="2:5" x14ac:dyDescent="0.25">
      <c r="B11" s="644" t="s">
        <v>1003</v>
      </c>
      <c r="C11" s="644" t="s">
        <v>1004</v>
      </c>
      <c r="D11" s="645">
        <v>1300.83</v>
      </c>
      <c r="E11" s="643"/>
    </row>
    <row r="12" spans="2:5" x14ac:dyDescent="0.25">
      <c r="B12" s="644" t="s">
        <v>1005</v>
      </c>
      <c r="C12" s="644" t="s">
        <v>1006</v>
      </c>
      <c r="D12" s="645">
        <v>1381.48</v>
      </c>
      <c r="E12" s="643"/>
    </row>
    <row r="13" spans="2:5" x14ac:dyDescent="0.25">
      <c r="B13" s="644" t="s">
        <v>1007</v>
      </c>
      <c r="C13" s="644" t="s">
        <v>1008</v>
      </c>
      <c r="D13" s="645">
        <v>1461.62</v>
      </c>
      <c r="E13" s="643"/>
    </row>
    <row r="14" spans="2:5" x14ac:dyDescent="0.25">
      <c r="B14" s="644" t="s">
        <v>1009</v>
      </c>
      <c r="C14" s="644" t="s">
        <v>1010</v>
      </c>
      <c r="D14" s="645">
        <v>1548.28</v>
      </c>
      <c r="E14" s="643"/>
    </row>
    <row r="15" spans="2:5" x14ac:dyDescent="0.25">
      <c r="B15" s="644" t="s">
        <v>1011</v>
      </c>
      <c r="C15" s="644" t="s">
        <v>1012</v>
      </c>
      <c r="D15" s="645">
        <v>1709.3</v>
      </c>
      <c r="E15" s="643"/>
    </row>
    <row r="16" spans="2:5" x14ac:dyDescent="0.25">
      <c r="B16" s="644" t="s">
        <v>1013</v>
      </c>
      <c r="C16" s="644" t="s">
        <v>1014</v>
      </c>
      <c r="D16" s="645">
        <v>1773.92</v>
      </c>
      <c r="E16" s="643"/>
    </row>
    <row r="17" spans="2:5" x14ac:dyDescent="0.25">
      <c r="B17" s="644" t="s">
        <v>1015</v>
      </c>
      <c r="C17" s="644" t="s">
        <v>1016</v>
      </c>
      <c r="D17" s="645">
        <v>1849.17</v>
      </c>
      <c r="E17" s="643"/>
    </row>
    <row r="18" spans="2:5" x14ac:dyDescent="0.25">
      <c r="B18" s="644" t="s">
        <v>1017</v>
      </c>
      <c r="C18" s="644" t="s">
        <v>1018</v>
      </c>
      <c r="D18" s="645">
        <v>1956.68</v>
      </c>
      <c r="E18" s="643"/>
    </row>
    <row r="19" spans="2:5" x14ac:dyDescent="0.25">
      <c r="B19" s="644" t="s">
        <v>1019</v>
      </c>
      <c r="C19" s="644" t="s">
        <v>1020</v>
      </c>
      <c r="D19" s="645">
        <v>2074.9499999999998</v>
      </c>
      <c r="E19" s="643"/>
    </row>
    <row r="20" spans="2:5" x14ac:dyDescent="0.25">
      <c r="B20" s="644" t="s">
        <v>1021</v>
      </c>
      <c r="C20" s="644" t="s">
        <v>1022</v>
      </c>
      <c r="D20" s="645">
        <v>2257.7199999999998</v>
      </c>
      <c r="E20" s="643"/>
    </row>
    <row r="21" spans="2:5" x14ac:dyDescent="0.25">
      <c r="B21" s="644" t="s">
        <v>1023</v>
      </c>
      <c r="C21" s="644" t="s">
        <v>1024</v>
      </c>
      <c r="D21" s="645">
        <v>2418.98</v>
      </c>
      <c r="E21" s="643"/>
    </row>
    <row r="22" spans="2:5" x14ac:dyDescent="0.25">
      <c r="B22" s="644" t="s">
        <v>1025</v>
      </c>
      <c r="C22" s="644" t="s">
        <v>1026</v>
      </c>
      <c r="D22" s="645">
        <v>2591</v>
      </c>
      <c r="E22" s="643"/>
    </row>
    <row r="23" spans="2:5" x14ac:dyDescent="0.25">
      <c r="B23" s="644" t="s">
        <v>1027</v>
      </c>
      <c r="C23" s="644"/>
      <c r="D23" s="645">
        <v>2687.75</v>
      </c>
      <c r="E23" s="643"/>
    </row>
    <row r="24" spans="2:5" ht="15.75" x14ac:dyDescent="0.25">
      <c r="B24" s="640"/>
      <c r="C24" s="640"/>
      <c r="D24" s="640"/>
      <c r="E24" s="643"/>
    </row>
    <row r="25" spans="2:5" x14ac:dyDescent="0.25">
      <c r="B25" s="1860" t="s">
        <v>1028</v>
      </c>
      <c r="C25" s="1860"/>
      <c r="D25" s="1860"/>
      <c r="E25" s="643"/>
    </row>
    <row r="26" spans="2:5" ht="15.75" x14ac:dyDescent="0.25">
      <c r="B26" s="640"/>
      <c r="C26" s="640"/>
      <c r="D26" s="640"/>
      <c r="E26" s="643"/>
    </row>
  </sheetData>
  <mergeCells count="5">
    <mergeCell ref="B4:D4"/>
    <mergeCell ref="B6:D6"/>
    <mergeCell ref="B7:D7"/>
    <mergeCell ref="B8:D8"/>
    <mergeCell ref="B25:D25"/>
  </mergeCells>
  <hyperlinks>
    <hyperlink ref="E4" location="'Indice Total '!A126" display="Volver"/>
  </hyperlinks>
  <pageMargins left="0.7" right="0.7" top="0.75" bottom="0.75" header="0.3" footer="0.3"/>
  <drawing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H33"/>
  <sheetViews>
    <sheetView showGridLines="0" zoomScaleNormal="100" workbookViewId="0"/>
  </sheetViews>
  <sheetFormatPr baseColWidth="10" defaultRowHeight="14.25" x14ac:dyDescent="0.2"/>
  <cols>
    <col min="1" max="1" width="24.85546875" style="646" customWidth="1"/>
    <col min="2" max="2" width="40.42578125" style="646" customWidth="1"/>
    <col min="3" max="3" width="13.5703125" style="646" bestFit="1" customWidth="1"/>
    <col min="4" max="4" width="15.28515625" style="646" bestFit="1" customWidth="1"/>
    <col min="5" max="5" width="24.7109375" style="646" customWidth="1"/>
    <col min="6" max="6" width="11.28515625" style="646" customWidth="1"/>
    <col min="7" max="7" width="13.42578125" style="646" customWidth="1"/>
    <col min="8" max="16384" width="11.42578125" style="646"/>
  </cols>
  <sheetData>
    <row r="3" spans="2:8" ht="18" x14ac:dyDescent="0.25">
      <c r="B3" s="1863" t="s">
        <v>1029</v>
      </c>
      <c r="C3" s="1863"/>
      <c r="D3" s="1863"/>
      <c r="E3" s="1863"/>
      <c r="F3" s="1863"/>
      <c r="G3" s="1509"/>
      <c r="H3" s="1143" t="s">
        <v>2</v>
      </c>
    </row>
    <row r="4" spans="2:8" ht="35.25" customHeight="1" x14ac:dyDescent="0.25">
      <c r="B4" s="1864" t="s">
        <v>1030</v>
      </c>
      <c r="C4" s="1864"/>
      <c r="D4" s="1864"/>
      <c r="E4" s="1864"/>
      <c r="F4" s="1865"/>
      <c r="G4" s="647"/>
    </row>
    <row r="5" spans="2:8" ht="16.5" thickBot="1" x14ac:dyDescent="0.3">
      <c r="B5" s="1866">
        <v>2015</v>
      </c>
      <c r="C5" s="1866"/>
      <c r="D5" s="1866"/>
      <c r="E5" s="1866"/>
      <c r="F5" s="1866"/>
      <c r="G5" s="648"/>
    </row>
    <row r="6" spans="2:8" x14ac:dyDescent="0.2">
      <c r="B6" s="649"/>
      <c r="C6" s="649"/>
      <c r="D6" s="648"/>
      <c r="E6" s="648"/>
      <c r="F6" s="648"/>
      <c r="G6" s="648"/>
    </row>
    <row r="7" spans="2:8" s="650" customFormat="1" ht="47.25" x14ac:dyDescent="0.25">
      <c r="B7" s="1174" t="s">
        <v>993</v>
      </c>
      <c r="C7" s="1173" t="s">
        <v>1031</v>
      </c>
      <c r="D7" s="1173" t="s">
        <v>1032</v>
      </c>
      <c r="E7" s="1173" t="s">
        <v>1033</v>
      </c>
      <c r="F7" s="1173" t="s">
        <v>18</v>
      </c>
    </row>
    <row r="8" spans="2:8" ht="15.75" x14ac:dyDescent="0.25">
      <c r="B8" s="651" t="s">
        <v>1034</v>
      </c>
      <c r="C8" s="652">
        <v>19043</v>
      </c>
      <c r="D8" s="652">
        <v>19593</v>
      </c>
      <c r="E8" s="652">
        <v>14180</v>
      </c>
      <c r="F8" s="653">
        <v>52816</v>
      </c>
    </row>
    <row r="9" spans="2:8" ht="29.25" x14ac:dyDescent="0.25">
      <c r="B9" s="654" t="s">
        <v>1035</v>
      </c>
      <c r="C9" s="655">
        <v>255</v>
      </c>
      <c r="D9" s="655">
        <v>259</v>
      </c>
      <c r="E9" s="655">
        <v>873</v>
      </c>
      <c r="F9" s="653">
        <v>1387</v>
      </c>
    </row>
    <row r="10" spans="2:8" ht="15.75" x14ac:dyDescent="0.25">
      <c r="B10" s="656" t="s">
        <v>1036</v>
      </c>
      <c r="C10" s="655">
        <v>4811</v>
      </c>
      <c r="D10" s="655">
        <v>4962</v>
      </c>
      <c r="E10" s="655">
        <v>11056</v>
      </c>
      <c r="F10" s="653">
        <v>20829</v>
      </c>
    </row>
    <row r="11" spans="2:8" ht="15.75" x14ac:dyDescent="0.25">
      <c r="B11" s="656" t="s">
        <v>1037</v>
      </c>
      <c r="C11" s="655">
        <v>39</v>
      </c>
      <c r="D11" s="655">
        <v>37</v>
      </c>
      <c r="E11" s="655">
        <v>33</v>
      </c>
      <c r="F11" s="653">
        <v>109</v>
      </c>
    </row>
    <row r="12" spans="2:8" ht="15.75" x14ac:dyDescent="0.25">
      <c r="B12" s="656" t="s">
        <v>1038</v>
      </c>
      <c r="C12" s="655">
        <v>6144</v>
      </c>
      <c r="D12" s="655">
        <v>6388</v>
      </c>
      <c r="E12" s="655">
        <v>12619</v>
      </c>
      <c r="F12" s="653">
        <v>25151</v>
      </c>
    </row>
    <row r="13" spans="2:8" ht="15.75" x14ac:dyDescent="0.25">
      <c r="B13" s="656" t="s">
        <v>1039</v>
      </c>
      <c r="C13" s="655">
        <v>4380</v>
      </c>
      <c r="D13" s="655">
        <v>4238</v>
      </c>
      <c r="E13" s="655">
        <v>10589</v>
      </c>
      <c r="F13" s="653">
        <v>19207</v>
      </c>
    </row>
    <row r="14" spans="2:8" ht="15.75" x14ac:dyDescent="0.25">
      <c r="B14" s="656" t="s">
        <v>1040</v>
      </c>
      <c r="C14" s="655">
        <v>8723</v>
      </c>
      <c r="D14" s="655">
        <v>11742</v>
      </c>
      <c r="E14" s="655">
        <v>18119</v>
      </c>
      <c r="F14" s="653">
        <v>38584</v>
      </c>
    </row>
    <row r="15" spans="2:8" ht="15.75" x14ac:dyDescent="0.25">
      <c r="B15" s="656" t="s">
        <v>1041</v>
      </c>
      <c r="C15" s="655">
        <v>4</v>
      </c>
      <c r="D15" s="655">
        <v>3</v>
      </c>
      <c r="E15" s="655"/>
      <c r="F15" s="653">
        <v>7</v>
      </c>
    </row>
    <row r="16" spans="2:8" ht="15.75" x14ac:dyDescent="0.25">
      <c r="B16" s="656" t="s">
        <v>1042</v>
      </c>
      <c r="C16" s="655">
        <v>10</v>
      </c>
      <c r="D16" s="655">
        <v>15</v>
      </c>
      <c r="E16" s="655">
        <v>76</v>
      </c>
      <c r="F16" s="653">
        <v>101</v>
      </c>
    </row>
    <row r="17" spans="2:7" ht="15.75" x14ac:dyDescent="0.25">
      <c r="B17" s="656" t="s">
        <v>1043</v>
      </c>
      <c r="C17" s="655">
        <v>28</v>
      </c>
      <c r="D17" s="655">
        <v>35</v>
      </c>
      <c r="E17" s="655">
        <v>86</v>
      </c>
      <c r="F17" s="653">
        <v>149</v>
      </c>
    </row>
    <row r="18" spans="2:7" ht="15.75" x14ac:dyDescent="0.25">
      <c r="B18" s="656" t="s">
        <v>1044</v>
      </c>
      <c r="C18" s="655">
        <v>6600</v>
      </c>
      <c r="D18" s="655">
        <v>6713</v>
      </c>
      <c r="E18" s="655">
        <v>13390</v>
      </c>
      <c r="F18" s="653">
        <v>26703</v>
      </c>
    </row>
    <row r="19" spans="2:7" ht="15.75" x14ac:dyDescent="0.25">
      <c r="B19" s="656" t="s">
        <v>1045</v>
      </c>
      <c r="C19" s="655">
        <v>8</v>
      </c>
      <c r="D19" s="655">
        <v>10</v>
      </c>
      <c r="E19" s="655">
        <v>10</v>
      </c>
      <c r="F19" s="653">
        <v>28</v>
      </c>
    </row>
    <row r="20" spans="2:7" ht="15.75" x14ac:dyDescent="0.25">
      <c r="B20" s="656" t="s">
        <v>1046</v>
      </c>
      <c r="C20" s="655"/>
      <c r="D20" s="655">
        <v>1</v>
      </c>
      <c r="E20" s="655">
        <v>8</v>
      </c>
      <c r="F20" s="653">
        <v>9</v>
      </c>
    </row>
    <row r="21" spans="2:7" ht="15.75" x14ac:dyDescent="0.25">
      <c r="B21" s="656" t="s">
        <v>1047</v>
      </c>
      <c r="C21" s="655">
        <v>974</v>
      </c>
      <c r="D21" s="655">
        <v>1029</v>
      </c>
      <c r="E21" s="655">
        <v>1798</v>
      </c>
      <c r="F21" s="653">
        <v>3801</v>
      </c>
    </row>
    <row r="22" spans="2:7" ht="15.75" x14ac:dyDescent="0.25">
      <c r="B22" s="651" t="s">
        <v>1048</v>
      </c>
      <c r="C22" s="652">
        <v>31976</v>
      </c>
      <c r="D22" s="652">
        <v>35432</v>
      </c>
      <c r="E22" s="652">
        <v>68657</v>
      </c>
      <c r="F22" s="653">
        <v>136065</v>
      </c>
    </row>
    <row r="23" spans="2:7" ht="15.75" x14ac:dyDescent="0.25">
      <c r="B23" s="656" t="s">
        <v>1049</v>
      </c>
      <c r="C23" s="655">
        <v>28722</v>
      </c>
      <c r="D23" s="655">
        <v>29701</v>
      </c>
      <c r="E23" s="655">
        <v>53510</v>
      </c>
      <c r="F23" s="653">
        <v>111933</v>
      </c>
    </row>
    <row r="24" spans="2:7" ht="15.75" x14ac:dyDescent="0.25">
      <c r="B24" s="656" t="s">
        <v>1050</v>
      </c>
      <c r="C24" s="655">
        <v>13431</v>
      </c>
      <c r="D24" s="655">
        <v>13615</v>
      </c>
      <c r="E24" s="655">
        <v>23182</v>
      </c>
      <c r="F24" s="653">
        <v>50228</v>
      </c>
    </row>
    <row r="25" spans="2:7" ht="15.75" x14ac:dyDescent="0.25">
      <c r="B25" s="656" t="s">
        <v>1051</v>
      </c>
      <c r="C25" s="655">
        <v>3901</v>
      </c>
      <c r="D25" s="655">
        <v>4045</v>
      </c>
      <c r="E25" s="655">
        <v>7568</v>
      </c>
      <c r="F25" s="653">
        <v>15514</v>
      </c>
    </row>
    <row r="26" spans="2:7" ht="15.75" x14ac:dyDescent="0.25">
      <c r="B26" s="656" t="s">
        <v>1052</v>
      </c>
      <c r="C26" s="655">
        <v>4736</v>
      </c>
      <c r="D26" s="655">
        <v>4945</v>
      </c>
      <c r="E26" s="655">
        <v>8232</v>
      </c>
      <c r="F26" s="653">
        <v>17913</v>
      </c>
    </row>
    <row r="27" spans="2:7" ht="15.75" x14ac:dyDescent="0.25">
      <c r="B27" s="656" t="s">
        <v>1053</v>
      </c>
      <c r="C27" s="655">
        <v>1120</v>
      </c>
      <c r="D27" s="655">
        <v>1131</v>
      </c>
      <c r="E27" s="655">
        <v>1486</v>
      </c>
      <c r="F27" s="653">
        <v>3737</v>
      </c>
    </row>
    <row r="28" spans="2:7" ht="15.75" x14ac:dyDescent="0.25">
      <c r="B28" s="651" t="s">
        <v>1054</v>
      </c>
      <c r="C28" s="652">
        <v>51910</v>
      </c>
      <c r="D28" s="652">
        <v>53437</v>
      </c>
      <c r="E28" s="652">
        <v>93978</v>
      </c>
      <c r="F28" s="653">
        <v>199325</v>
      </c>
    </row>
    <row r="29" spans="2:7" ht="15.75" x14ac:dyDescent="0.25">
      <c r="B29" s="657" t="s">
        <v>18</v>
      </c>
      <c r="C29" s="653">
        <v>102929</v>
      </c>
      <c r="D29" s="653">
        <v>108462</v>
      </c>
      <c r="E29" s="653">
        <v>176815</v>
      </c>
      <c r="F29" s="653">
        <v>388206</v>
      </c>
    </row>
    <row r="30" spans="2:7" x14ac:dyDescent="0.2">
      <c r="B30" s="1867" t="s">
        <v>1055</v>
      </c>
      <c r="C30" s="1867"/>
      <c r="D30" s="1868"/>
      <c r="E30" s="1868"/>
      <c r="F30" s="1868"/>
      <c r="G30" s="1868"/>
    </row>
    <row r="31" spans="2:7" x14ac:dyDescent="0.2">
      <c r="B31" s="1165" t="s">
        <v>1056</v>
      </c>
      <c r="C31" s="1165"/>
      <c r="D31" s="1166"/>
      <c r="E31" s="1166"/>
      <c r="F31" s="1166"/>
      <c r="G31" s="1166"/>
    </row>
    <row r="32" spans="2:7" x14ac:dyDescent="0.2">
      <c r="B32" s="1869" t="s">
        <v>1057</v>
      </c>
      <c r="C32" s="1869"/>
      <c r="D32" s="1870"/>
      <c r="E32" s="1870"/>
      <c r="F32" s="1870"/>
      <c r="G32" s="1870"/>
    </row>
    <row r="33" spans="2:7" x14ac:dyDescent="0.2">
      <c r="B33" s="1861"/>
      <c r="C33" s="1861"/>
      <c r="D33" s="1862"/>
      <c r="E33" s="1862"/>
      <c r="F33" s="1862"/>
      <c r="G33" s="1862"/>
    </row>
  </sheetData>
  <mergeCells count="6">
    <mergeCell ref="B33:G33"/>
    <mergeCell ref="B3:F3"/>
    <mergeCell ref="B4:F4"/>
    <mergeCell ref="B5:F5"/>
    <mergeCell ref="B30:G30"/>
    <mergeCell ref="B32:G32"/>
  </mergeCells>
  <hyperlinks>
    <hyperlink ref="H3" location="'Indice Total '!A126" display="Volver"/>
  </hyperlinks>
  <pageMargins left="0.70866141732283472" right="0.70866141732283472" top="0.74803149606299213" bottom="0.74803149606299213" header="0.31496062992125984" footer="0.31496062992125984"/>
  <pageSetup scale="76"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I37"/>
  <sheetViews>
    <sheetView showGridLines="0" zoomScaleNormal="100" workbookViewId="0"/>
  </sheetViews>
  <sheetFormatPr baseColWidth="10" defaultColWidth="14.85546875" defaultRowHeight="12.75" x14ac:dyDescent="0.2"/>
  <cols>
    <col min="1" max="1" width="24.7109375" style="658" customWidth="1"/>
    <col min="2" max="2" width="43" style="658" customWidth="1"/>
    <col min="3" max="3" width="15.85546875" style="658" bestFit="1" customWidth="1"/>
    <col min="4" max="4" width="16.28515625" style="658" bestFit="1" customWidth="1"/>
    <col min="5" max="5" width="15.42578125" style="658" bestFit="1" customWidth="1"/>
    <col min="6" max="6" width="15.85546875" style="658" bestFit="1" customWidth="1"/>
    <col min="7" max="7" width="16.28515625" style="658" bestFit="1" customWidth="1"/>
    <col min="8" max="8" width="5.42578125" style="658" customWidth="1"/>
    <col min="9" max="256" width="14.85546875" style="658"/>
    <col min="257" max="257" width="22.7109375" style="658" customWidth="1"/>
    <col min="258" max="260" width="14.85546875" style="658"/>
    <col min="261" max="261" width="3.140625" style="658" customWidth="1"/>
    <col min="262" max="263" width="14.85546875" style="658"/>
    <col min="264" max="264" width="5.42578125" style="658" customWidth="1"/>
    <col min="265" max="512" width="14.85546875" style="658"/>
    <col min="513" max="513" width="22.7109375" style="658" customWidth="1"/>
    <col min="514" max="516" width="14.85546875" style="658"/>
    <col min="517" max="517" width="3.140625" style="658" customWidth="1"/>
    <col min="518" max="519" width="14.85546875" style="658"/>
    <col min="520" max="520" width="5.42578125" style="658" customWidth="1"/>
    <col min="521" max="768" width="14.85546875" style="658"/>
    <col min="769" max="769" width="22.7109375" style="658" customWidth="1"/>
    <col min="770" max="772" width="14.85546875" style="658"/>
    <col min="773" max="773" width="3.140625" style="658" customWidth="1"/>
    <col min="774" max="775" width="14.85546875" style="658"/>
    <col min="776" max="776" width="5.42578125" style="658" customWidth="1"/>
    <col min="777" max="1024" width="14.85546875" style="658"/>
    <col min="1025" max="1025" width="22.7109375" style="658" customWidth="1"/>
    <col min="1026" max="1028" width="14.85546875" style="658"/>
    <col min="1029" max="1029" width="3.140625" style="658" customWidth="1"/>
    <col min="1030" max="1031" width="14.85546875" style="658"/>
    <col min="1032" max="1032" width="5.42578125" style="658" customWidth="1"/>
    <col min="1033" max="1280" width="14.85546875" style="658"/>
    <col min="1281" max="1281" width="22.7109375" style="658" customWidth="1"/>
    <col min="1282" max="1284" width="14.85546875" style="658"/>
    <col min="1285" max="1285" width="3.140625" style="658" customWidth="1"/>
    <col min="1286" max="1287" width="14.85546875" style="658"/>
    <col min="1288" max="1288" width="5.42578125" style="658" customWidth="1"/>
    <col min="1289" max="1536" width="14.85546875" style="658"/>
    <col min="1537" max="1537" width="22.7109375" style="658" customWidth="1"/>
    <col min="1538" max="1540" width="14.85546875" style="658"/>
    <col min="1541" max="1541" width="3.140625" style="658" customWidth="1"/>
    <col min="1542" max="1543" width="14.85546875" style="658"/>
    <col min="1544" max="1544" width="5.42578125" style="658" customWidth="1"/>
    <col min="1545" max="1792" width="14.85546875" style="658"/>
    <col min="1793" max="1793" width="22.7109375" style="658" customWidth="1"/>
    <col min="1794" max="1796" width="14.85546875" style="658"/>
    <col min="1797" max="1797" width="3.140625" style="658" customWidth="1"/>
    <col min="1798" max="1799" width="14.85546875" style="658"/>
    <col min="1800" max="1800" width="5.42578125" style="658" customWidth="1"/>
    <col min="1801" max="2048" width="14.85546875" style="658"/>
    <col min="2049" max="2049" width="22.7109375" style="658" customWidth="1"/>
    <col min="2050" max="2052" width="14.85546875" style="658"/>
    <col min="2053" max="2053" width="3.140625" style="658" customWidth="1"/>
    <col min="2054" max="2055" width="14.85546875" style="658"/>
    <col min="2056" max="2056" width="5.42578125" style="658" customWidth="1"/>
    <col min="2057" max="2304" width="14.85546875" style="658"/>
    <col min="2305" max="2305" width="22.7109375" style="658" customWidth="1"/>
    <col min="2306" max="2308" width="14.85546875" style="658"/>
    <col min="2309" max="2309" width="3.140625" style="658" customWidth="1"/>
    <col min="2310" max="2311" width="14.85546875" style="658"/>
    <col min="2312" max="2312" width="5.42578125" style="658" customWidth="1"/>
    <col min="2313" max="2560" width="14.85546875" style="658"/>
    <col min="2561" max="2561" width="22.7109375" style="658" customWidth="1"/>
    <col min="2562" max="2564" width="14.85546875" style="658"/>
    <col min="2565" max="2565" width="3.140625" style="658" customWidth="1"/>
    <col min="2566" max="2567" width="14.85546875" style="658"/>
    <col min="2568" max="2568" width="5.42578125" style="658" customWidth="1"/>
    <col min="2569" max="2816" width="14.85546875" style="658"/>
    <col min="2817" max="2817" width="22.7109375" style="658" customWidth="1"/>
    <col min="2818" max="2820" width="14.85546875" style="658"/>
    <col min="2821" max="2821" width="3.140625" style="658" customWidth="1"/>
    <col min="2822" max="2823" width="14.85546875" style="658"/>
    <col min="2824" max="2824" width="5.42578125" style="658" customWidth="1"/>
    <col min="2825" max="3072" width="14.85546875" style="658"/>
    <col min="3073" max="3073" width="22.7109375" style="658" customWidth="1"/>
    <col min="3074" max="3076" width="14.85546875" style="658"/>
    <col min="3077" max="3077" width="3.140625" style="658" customWidth="1"/>
    <col min="3078" max="3079" width="14.85546875" style="658"/>
    <col min="3080" max="3080" width="5.42578125" style="658" customWidth="1"/>
    <col min="3081" max="3328" width="14.85546875" style="658"/>
    <col min="3329" max="3329" width="22.7109375" style="658" customWidth="1"/>
    <col min="3330" max="3332" width="14.85546875" style="658"/>
    <col min="3333" max="3333" width="3.140625" style="658" customWidth="1"/>
    <col min="3334" max="3335" width="14.85546875" style="658"/>
    <col min="3336" max="3336" width="5.42578125" style="658" customWidth="1"/>
    <col min="3337" max="3584" width="14.85546875" style="658"/>
    <col min="3585" max="3585" width="22.7109375" style="658" customWidth="1"/>
    <col min="3586" max="3588" width="14.85546875" style="658"/>
    <col min="3589" max="3589" width="3.140625" style="658" customWidth="1"/>
    <col min="3590" max="3591" width="14.85546875" style="658"/>
    <col min="3592" max="3592" width="5.42578125" style="658" customWidth="1"/>
    <col min="3593" max="3840" width="14.85546875" style="658"/>
    <col min="3841" max="3841" width="22.7109375" style="658" customWidth="1"/>
    <col min="3842" max="3844" width="14.85546875" style="658"/>
    <col min="3845" max="3845" width="3.140625" style="658" customWidth="1"/>
    <col min="3846" max="3847" width="14.85546875" style="658"/>
    <col min="3848" max="3848" width="5.42578125" style="658" customWidth="1"/>
    <col min="3849" max="4096" width="14.85546875" style="658"/>
    <col min="4097" max="4097" width="22.7109375" style="658" customWidth="1"/>
    <col min="4098" max="4100" width="14.85546875" style="658"/>
    <col min="4101" max="4101" width="3.140625" style="658" customWidth="1"/>
    <col min="4102" max="4103" width="14.85546875" style="658"/>
    <col min="4104" max="4104" width="5.42578125" style="658" customWidth="1"/>
    <col min="4105" max="4352" width="14.85546875" style="658"/>
    <col min="4353" max="4353" width="22.7109375" style="658" customWidth="1"/>
    <col min="4354" max="4356" width="14.85546875" style="658"/>
    <col min="4357" max="4357" width="3.140625" style="658" customWidth="1"/>
    <col min="4358" max="4359" width="14.85546875" style="658"/>
    <col min="4360" max="4360" width="5.42578125" style="658" customWidth="1"/>
    <col min="4361" max="4608" width="14.85546875" style="658"/>
    <col min="4609" max="4609" width="22.7109375" style="658" customWidth="1"/>
    <col min="4610" max="4612" width="14.85546875" style="658"/>
    <col min="4613" max="4613" width="3.140625" style="658" customWidth="1"/>
    <col min="4614" max="4615" width="14.85546875" style="658"/>
    <col min="4616" max="4616" width="5.42578125" style="658" customWidth="1"/>
    <col min="4617" max="4864" width="14.85546875" style="658"/>
    <col min="4865" max="4865" width="22.7109375" style="658" customWidth="1"/>
    <col min="4866" max="4868" width="14.85546875" style="658"/>
    <col min="4869" max="4869" width="3.140625" style="658" customWidth="1"/>
    <col min="4870" max="4871" width="14.85546875" style="658"/>
    <col min="4872" max="4872" width="5.42578125" style="658" customWidth="1"/>
    <col min="4873" max="5120" width="14.85546875" style="658"/>
    <col min="5121" max="5121" width="22.7109375" style="658" customWidth="1"/>
    <col min="5122" max="5124" width="14.85546875" style="658"/>
    <col min="5125" max="5125" width="3.140625" style="658" customWidth="1"/>
    <col min="5126" max="5127" width="14.85546875" style="658"/>
    <col min="5128" max="5128" width="5.42578125" style="658" customWidth="1"/>
    <col min="5129" max="5376" width="14.85546875" style="658"/>
    <col min="5377" max="5377" width="22.7109375" style="658" customWidth="1"/>
    <col min="5378" max="5380" width="14.85546875" style="658"/>
    <col min="5381" max="5381" width="3.140625" style="658" customWidth="1"/>
    <col min="5382" max="5383" width="14.85546875" style="658"/>
    <col min="5384" max="5384" width="5.42578125" style="658" customWidth="1"/>
    <col min="5385" max="5632" width="14.85546875" style="658"/>
    <col min="5633" max="5633" width="22.7109375" style="658" customWidth="1"/>
    <col min="5634" max="5636" width="14.85546875" style="658"/>
    <col min="5637" max="5637" width="3.140625" style="658" customWidth="1"/>
    <col min="5638" max="5639" width="14.85546875" style="658"/>
    <col min="5640" max="5640" width="5.42578125" style="658" customWidth="1"/>
    <col min="5641" max="5888" width="14.85546875" style="658"/>
    <col min="5889" max="5889" width="22.7109375" style="658" customWidth="1"/>
    <col min="5890" max="5892" width="14.85546875" style="658"/>
    <col min="5893" max="5893" width="3.140625" style="658" customWidth="1"/>
    <col min="5894" max="5895" width="14.85546875" style="658"/>
    <col min="5896" max="5896" width="5.42578125" style="658" customWidth="1"/>
    <col min="5897" max="6144" width="14.85546875" style="658"/>
    <col min="6145" max="6145" width="22.7109375" style="658" customWidth="1"/>
    <col min="6146" max="6148" width="14.85546875" style="658"/>
    <col min="6149" max="6149" width="3.140625" style="658" customWidth="1"/>
    <col min="6150" max="6151" width="14.85546875" style="658"/>
    <col min="6152" max="6152" width="5.42578125" style="658" customWidth="1"/>
    <col min="6153" max="6400" width="14.85546875" style="658"/>
    <col min="6401" max="6401" width="22.7109375" style="658" customWidth="1"/>
    <col min="6402" max="6404" width="14.85546875" style="658"/>
    <col min="6405" max="6405" width="3.140625" style="658" customWidth="1"/>
    <col min="6406" max="6407" width="14.85546875" style="658"/>
    <col min="6408" max="6408" width="5.42578125" style="658" customWidth="1"/>
    <col min="6409" max="6656" width="14.85546875" style="658"/>
    <col min="6657" max="6657" width="22.7109375" style="658" customWidth="1"/>
    <col min="6658" max="6660" width="14.85546875" style="658"/>
    <col min="6661" max="6661" width="3.140625" style="658" customWidth="1"/>
    <col min="6662" max="6663" width="14.85546875" style="658"/>
    <col min="6664" max="6664" width="5.42578125" style="658" customWidth="1"/>
    <col min="6665" max="6912" width="14.85546875" style="658"/>
    <col min="6913" max="6913" width="22.7109375" style="658" customWidth="1"/>
    <col min="6914" max="6916" width="14.85546875" style="658"/>
    <col min="6917" max="6917" width="3.140625" style="658" customWidth="1"/>
    <col min="6918" max="6919" width="14.85546875" style="658"/>
    <col min="6920" max="6920" width="5.42578125" style="658" customWidth="1"/>
    <col min="6921" max="7168" width="14.85546875" style="658"/>
    <col min="7169" max="7169" width="22.7109375" style="658" customWidth="1"/>
    <col min="7170" max="7172" width="14.85546875" style="658"/>
    <col min="7173" max="7173" width="3.140625" style="658" customWidth="1"/>
    <col min="7174" max="7175" width="14.85546875" style="658"/>
    <col min="7176" max="7176" width="5.42578125" style="658" customWidth="1"/>
    <col min="7177" max="7424" width="14.85546875" style="658"/>
    <col min="7425" max="7425" width="22.7109375" style="658" customWidth="1"/>
    <col min="7426" max="7428" width="14.85546875" style="658"/>
    <col min="7429" max="7429" width="3.140625" style="658" customWidth="1"/>
    <col min="7430" max="7431" width="14.85546875" style="658"/>
    <col min="7432" max="7432" width="5.42578125" style="658" customWidth="1"/>
    <col min="7433" max="7680" width="14.85546875" style="658"/>
    <col min="7681" max="7681" width="22.7109375" style="658" customWidth="1"/>
    <col min="7682" max="7684" width="14.85546875" style="658"/>
    <col min="7685" max="7685" width="3.140625" style="658" customWidth="1"/>
    <col min="7686" max="7687" width="14.85546875" style="658"/>
    <col min="7688" max="7688" width="5.42578125" style="658" customWidth="1"/>
    <col min="7689" max="7936" width="14.85546875" style="658"/>
    <col min="7937" max="7937" width="22.7109375" style="658" customWidth="1"/>
    <col min="7938" max="7940" width="14.85546875" style="658"/>
    <col min="7941" max="7941" width="3.140625" style="658" customWidth="1"/>
    <col min="7942" max="7943" width="14.85546875" style="658"/>
    <col min="7944" max="7944" width="5.42578125" style="658" customWidth="1"/>
    <col min="7945" max="8192" width="14.85546875" style="658"/>
    <col min="8193" max="8193" width="22.7109375" style="658" customWidth="1"/>
    <col min="8194" max="8196" width="14.85546875" style="658"/>
    <col min="8197" max="8197" width="3.140625" style="658" customWidth="1"/>
    <col min="8198" max="8199" width="14.85546875" style="658"/>
    <col min="8200" max="8200" width="5.42578125" style="658" customWidth="1"/>
    <col min="8201" max="8448" width="14.85546875" style="658"/>
    <col min="8449" max="8449" width="22.7109375" style="658" customWidth="1"/>
    <col min="8450" max="8452" width="14.85546875" style="658"/>
    <col min="8453" max="8453" width="3.140625" style="658" customWidth="1"/>
    <col min="8454" max="8455" width="14.85546875" style="658"/>
    <col min="8456" max="8456" width="5.42578125" style="658" customWidth="1"/>
    <col min="8457" max="8704" width="14.85546875" style="658"/>
    <col min="8705" max="8705" width="22.7109375" style="658" customWidth="1"/>
    <col min="8706" max="8708" width="14.85546875" style="658"/>
    <col min="8709" max="8709" width="3.140625" style="658" customWidth="1"/>
    <col min="8710" max="8711" width="14.85546875" style="658"/>
    <col min="8712" max="8712" width="5.42578125" style="658" customWidth="1"/>
    <col min="8713" max="8960" width="14.85546875" style="658"/>
    <col min="8961" max="8961" width="22.7109375" style="658" customWidth="1"/>
    <col min="8962" max="8964" width="14.85546875" style="658"/>
    <col min="8965" max="8965" width="3.140625" style="658" customWidth="1"/>
    <col min="8966" max="8967" width="14.85546875" style="658"/>
    <col min="8968" max="8968" width="5.42578125" style="658" customWidth="1"/>
    <col min="8969" max="9216" width="14.85546875" style="658"/>
    <col min="9217" max="9217" width="22.7109375" style="658" customWidth="1"/>
    <col min="9218" max="9220" width="14.85546875" style="658"/>
    <col min="9221" max="9221" width="3.140625" style="658" customWidth="1"/>
    <col min="9222" max="9223" width="14.85546875" style="658"/>
    <col min="9224" max="9224" width="5.42578125" style="658" customWidth="1"/>
    <col min="9225" max="9472" width="14.85546875" style="658"/>
    <col min="9473" max="9473" width="22.7109375" style="658" customWidth="1"/>
    <col min="9474" max="9476" width="14.85546875" style="658"/>
    <col min="9477" max="9477" width="3.140625" style="658" customWidth="1"/>
    <col min="9478" max="9479" width="14.85546875" style="658"/>
    <col min="9480" max="9480" width="5.42578125" style="658" customWidth="1"/>
    <col min="9481" max="9728" width="14.85546875" style="658"/>
    <col min="9729" max="9729" width="22.7109375" style="658" customWidth="1"/>
    <col min="9730" max="9732" width="14.85546875" style="658"/>
    <col min="9733" max="9733" width="3.140625" style="658" customWidth="1"/>
    <col min="9734" max="9735" width="14.85546875" style="658"/>
    <col min="9736" max="9736" width="5.42578125" style="658" customWidth="1"/>
    <col min="9737" max="9984" width="14.85546875" style="658"/>
    <col min="9985" max="9985" width="22.7109375" style="658" customWidth="1"/>
    <col min="9986" max="9988" width="14.85546875" style="658"/>
    <col min="9989" max="9989" width="3.140625" style="658" customWidth="1"/>
    <col min="9990" max="9991" width="14.85546875" style="658"/>
    <col min="9992" max="9992" width="5.42578125" style="658" customWidth="1"/>
    <col min="9993" max="10240" width="14.85546875" style="658"/>
    <col min="10241" max="10241" width="22.7109375" style="658" customWidth="1"/>
    <col min="10242" max="10244" width="14.85546875" style="658"/>
    <col min="10245" max="10245" width="3.140625" style="658" customWidth="1"/>
    <col min="10246" max="10247" width="14.85546875" style="658"/>
    <col min="10248" max="10248" width="5.42578125" style="658" customWidth="1"/>
    <col min="10249" max="10496" width="14.85546875" style="658"/>
    <col min="10497" max="10497" width="22.7109375" style="658" customWidth="1"/>
    <col min="10498" max="10500" width="14.85546875" style="658"/>
    <col min="10501" max="10501" width="3.140625" style="658" customWidth="1"/>
    <col min="10502" max="10503" width="14.85546875" style="658"/>
    <col min="10504" max="10504" width="5.42578125" style="658" customWidth="1"/>
    <col min="10505" max="10752" width="14.85546875" style="658"/>
    <col min="10753" max="10753" width="22.7109375" style="658" customWidth="1"/>
    <col min="10754" max="10756" width="14.85546875" style="658"/>
    <col min="10757" max="10757" width="3.140625" style="658" customWidth="1"/>
    <col min="10758" max="10759" width="14.85546875" style="658"/>
    <col min="10760" max="10760" width="5.42578125" style="658" customWidth="1"/>
    <col min="10761" max="11008" width="14.85546875" style="658"/>
    <col min="11009" max="11009" width="22.7109375" style="658" customWidth="1"/>
    <col min="11010" max="11012" width="14.85546875" style="658"/>
    <col min="11013" max="11013" width="3.140625" style="658" customWidth="1"/>
    <col min="11014" max="11015" width="14.85546875" style="658"/>
    <col min="11016" max="11016" width="5.42578125" style="658" customWidth="1"/>
    <col min="11017" max="11264" width="14.85546875" style="658"/>
    <col min="11265" max="11265" width="22.7109375" style="658" customWidth="1"/>
    <col min="11266" max="11268" width="14.85546875" style="658"/>
    <col min="11269" max="11269" width="3.140625" style="658" customWidth="1"/>
    <col min="11270" max="11271" width="14.85546875" style="658"/>
    <col min="11272" max="11272" width="5.42578125" style="658" customWidth="1"/>
    <col min="11273" max="11520" width="14.85546875" style="658"/>
    <col min="11521" max="11521" width="22.7109375" style="658" customWidth="1"/>
    <col min="11522" max="11524" width="14.85546875" style="658"/>
    <col min="11525" max="11525" width="3.140625" style="658" customWidth="1"/>
    <col min="11526" max="11527" width="14.85546875" style="658"/>
    <col min="11528" max="11528" width="5.42578125" style="658" customWidth="1"/>
    <col min="11529" max="11776" width="14.85546875" style="658"/>
    <col min="11777" max="11777" width="22.7109375" style="658" customWidth="1"/>
    <col min="11778" max="11780" width="14.85546875" style="658"/>
    <col min="11781" max="11781" width="3.140625" style="658" customWidth="1"/>
    <col min="11782" max="11783" width="14.85546875" style="658"/>
    <col min="11784" max="11784" width="5.42578125" style="658" customWidth="1"/>
    <col min="11785" max="12032" width="14.85546875" style="658"/>
    <col min="12033" max="12033" width="22.7109375" style="658" customWidth="1"/>
    <col min="12034" max="12036" width="14.85546875" style="658"/>
    <col min="12037" max="12037" width="3.140625" style="658" customWidth="1"/>
    <col min="12038" max="12039" width="14.85546875" style="658"/>
    <col min="12040" max="12040" width="5.42578125" style="658" customWidth="1"/>
    <col min="12041" max="12288" width="14.85546875" style="658"/>
    <col min="12289" max="12289" width="22.7109375" style="658" customWidth="1"/>
    <col min="12290" max="12292" width="14.85546875" style="658"/>
    <col min="12293" max="12293" width="3.140625" style="658" customWidth="1"/>
    <col min="12294" max="12295" width="14.85546875" style="658"/>
    <col min="12296" max="12296" width="5.42578125" style="658" customWidth="1"/>
    <col min="12297" max="12544" width="14.85546875" style="658"/>
    <col min="12545" max="12545" width="22.7109375" style="658" customWidth="1"/>
    <col min="12546" max="12548" width="14.85546875" style="658"/>
    <col min="12549" max="12549" width="3.140625" style="658" customWidth="1"/>
    <col min="12550" max="12551" width="14.85546875" style="658"/>
    <col min="12552" max="12552" width="5.42578125" style="658" customWidth="1"/>
    <col min="12553" max="12800" width="14.85546875" style="658"/>
    <col min="12801" max="12801" width="22.7109375" style="658" customWidth="1"/>
    <col min="12802" max="12804" width="14.85546875" style="658"/>
    <col min="12805" max="12805" width="3.140625" style="658" customWidth="1"/>
    <col min="12806" max="12807" width="14.85546875" style="658"/>
    <col min="12808" max="12808" width="5.42578125" style="658" customWidth="1"/>
    <col min="12809" max="13056" width="14.85546875" style="658"/>
    <col min="13057" max="13057" width="22.7109375" style="658" customWidth="1"/>
    <col min="13058" max="13060" width="14.85546875" style="658"/>
    <col min="13061" max="13061" width="3.140625" style="658" customWidth="1"/>
    <col min="13062" max="13063" width="14.85546875" style="658"/>
    <col min="13064" max="13064" width="5.42578125" style="658" customWidth="1"/>
    <col min="13065" max="13312" width="14.85546875" style="658"/>
    <col min="13313" max="13313" width="22.7109375" style="658" customWidth="1"/>
    <col min="13314" max="13316" width="14.85546875" style="658"/>
    <col min="13317" max="13317" width="3.140625" style="658" customWidth="1"/>
    <col min="13318" max="13319" width="14.85546875" style="658"/>
    <col min="13320" max="13320" width="5.42578125" style="658" customWidth="1"/>
    <col min="13321" max="13568" width="14.85546875" style="658"/>
    <col min="13569" max="13569" width="22.7109375" style="658" customWidth="1"/>
    <col min="13570" max="13572" width="14.85546875" style="658"/>
    <col min="13573" max="13573" width="3.140625" style="658" customWidth="1"/>
    <col min="13574" max="13575" width="14.85546875" style="658"/>
    <col min="13576" max="13576" width="5.42578125" style="658" customWidth="1"/>
    <col min="13577" max="13824" width="14.85546875" style="658"/>
    <col min="13825" max="13825" width="22.7109375" style="658" customWidth="1"/>
    <col min="13826" max="13828" width="14.85546875" style="658"/>
    <col min="13829" max="13829" width="3.140625" style="658" customWidth="1"/>
    <col min="13830" max="13831" width="14.85546875" style="658"/>
    <col min="13832" max="13832" width="5.42578125" style="658" customWidth="1"/>
    <col min="13833" max="14080" width="14.85546875" style="658"/>
    <col min="14081" max="14081" width="22.7109375" style="658" customWidth="1"/>
    <col min="14082" max="14084" width="14.85546875" style="658"/>
    <col min="14085" max="14085" width="3.140625" style="658" customWidth="1"/>
    <col min="14086" max="14087" width="14.85546875" style="658"/>
    <col min="14088" max="14088" width="5.42578125" style="658" customWidth="1"/>
    <col min="14089" max="14336" width="14.85546875" style="658"/>
    <col min="14337" max="14337" width="22.7109375" style="658" customWidth="1"/>
    <col min="14338" max="14340" width="14.85546875" style="658"/>
    <col min="14341" max="14341" width="3.140625" style="658" customWidth="1"/>
    <col min="14342" max="14343" width="14.85546875" style="658"/>
    <col min="14344" max="14344" width="5.42578125" style="658" customWidth="1"/>
    <col min="14345" max="14592" width="14.85546875" style="658"/>
    <col min="14593" max="14593" width="22.7109375" style="658" customWidth="1"/>
    <col min="14594" max="14596" width="14.85546875" style="658"/>
    <col min="14597" max="14597" width="3.140625" style="658" customWidth="1"/>
    <col min="14598" max="14599" width="14.85546875" style="658"/>
    <col min="14600" max="14600" width="5.42578125" style="658" customWidth="1"/>
    <col min="14601" max="14848" width="14.85546875" style="658"/>
    <col min="14849" max="14849" width="22.7109375" style="658" customWidth="1"/>
    <col min="14850" max="14852" width="14.85546875" style="658"/>
    <col min="14853" max="14853" width="3.140625" style="658" customWidth="1"/>
    <col min="14854" max="14855" width="14.85546875" style="658"/>
    <col min="14856" max="14856" width="5.42578125" style="658" customWidth="1"/>
    <col min="14857" max="15104" width="14.85546875" style="658"/>
    <col min="15105" max="15105" width="22.7109375" style="658" customWidth="1"/>
    <col min="15106" max="15108" width="14.85546875" style="658"/>
    <col min="15109" max="15109" width="3.140625" style="658" customWidth="1"/>
    <col min="15110" max="15111" width="14.85546875" style="658"/>
    <col min="15112" max="15112" width="5.42578125" style="658" customWidth="1"/>
    <col min="15113" max="15360" width="14.85546875" style="658"/>
    <col min="15361" max="15361" width="22.7109375" style="658" customWidth="1"/>
    <col min="15362" max="15364" width="14.85546875" style="658"/>
    <col min="15365" max="15365" width="3.140625" style="658" customWidth="1"/>
    <col min="15366" max="15367" width="14.85546875" style="658"/>
    <col min="15368" max="15368" width="5.42578125" style="658" customWidth="1"/>
    <col min="15369" max="15616" width="14.85546875" style="658"/>
    <col min="15617" max="15617" width="22.7109375" style="658" customWidth="1"/>
    <col min="15618" max="15620" width="14.85546875" style="658"/>
    <col min="15621" max="15621" width="3.140625" style="658" customWidth="1"/>
    <col min="15622" max="15623" width="14.85546875" style="658"/>
    <col min="15624" max="15624" width="5.42578125" style="658" customWidth="1"/>
    <col min="15625" max="15872" width="14.85546875" style="658"/>
    <col min="15873" max="15873" width="22.7109375" style="658" customWidth="1"/>
    <col min="15874" max="15876" width="14.85546875" style="658"/>
    <col min="15877" max="15877" width="3.140625" style="658" customWidth="1"/>
    <col min="15878" max="15879" width="14.85546875" style="658"/>
    <col min="15880" max="15880" width="5.42578125" style="658" customWidth="1"/>
    <col min="15881" max="16128" width="14.85546875" style="658"/>
    <col min="16129" max="16129" width="22.7109375" style="658" customWidth="1"/>
    <col min="16130" max="16132" width="14.85546875" style="658"/>
    <col min="16133" max="16133" width="3.140625" style="658" customWidth="1"/>
    <col min="16134" max="16135" width="14.85546875" style="658"/>
    <col min="16136" max="16136" width="5.42578125" style="658" customWidth="1"/>
    <col min="16137" max="16384" width="14.85546875" style="658"/>
  </cols>
  <sheetData>
    <row r="4" spans="2:9" ht="18" x14ac:dyDescent="0.25">
      <c r="B4" s="1863" t="s">
        <v>1058</v>
      </c>
      <c r="C4" s="1863"/>
      <c r="D4" s="1863"/>
      <c r="E4" s="1863"/>
      <c r="F4" s="1863"/>
      <c r="G4" s="1863"/>
      <c r="I4" s="1143" t="s">
        <v>2</v>
      </c>
    </row>
    <row r="5" spans="2:9" ht="15.75" x14ac:dyDescent="0.2">
      <c r="B5" s="1873" t="s">
        <v>1059</v>
      </c>
      <c r="C5" s="1873"/>
      <c r="D5" s="1873"/>
      <c r="E5" s="1873"/>
      <c r="F5" s="1873"/>
      <c r="G5" s="1873"/>
    </row>
    <row r="6" spans="2:9" ht="16.5" thickBot="1" x14ac:dyDescent="0.3">
      <c r="B6" s="1866" t="s">
        <v>763</v>
      </c>
      <c r="C6" s="1866"/>
      <c r="D6" s="1866"/>
      <c r="E6" s="1866"/>
      <c r="F6" s="1866"/>
      <c r="G6" s="1866"/>
    </row>
    <row r="7" spans="2:9" ht="15" x14ac:dyDescent="0.25">
      <c r="B7" s="659"/>
      <c r="C7" s="660"/>
      <c r="D7" s="660"/>
      <c r="E7" s="660"/>
      <c r="F7" s="660"/>
      <c r="G7" s="661"/>
    </row>
    <row r="8" spans="2:9" ht="15.75" x14ac:dyDescent="0.2">
      <c r="B8" s="1174" t="s">
        <v>1060</v>
      </c>
      <c r="C8" s="1174">
        <v>2011</v>
      </c>
      <c r="D8" s="1174">
        <v>2012</v>
      </c>
      <c r="E8" s="1174">
        <v>2013</v>
      </c>
      <c r="F8" s="1174">
        <v>2014</v>
      </c>
      <c r="G8" s="1174">
        <v>2015</v>
      </c>
    </row>
    <row r="9" spans="2:9" ht="14.25" x14ac:dyDescent="0.2">
      <c r="B9" s="662" t="s">
        <v>1061</v>
      </c>
      <c r="C9" s="663"/>
      <c r="D9" s="663">
        <v>91450</v>
      </c>
      <c r="E9" s="663">
        <v>95072</v>
      </c>
      <c r="F9" s="663">
        <v>102184</v>
      </c>
      <c r="G9" s="663">
        <v>102559</v>
      </c>
    </row>
    <row r="10" spans="2:9" ht="14.25" x14ac:dyDescent="0.2">
      <c r="B10" s="662" t="s">
        <v>1062</v>
      </c>
      <c r="C10" s="663"/>
      <c r="D10" s="663">
        <v>93258</v>
      </c>
      <c r="E10" s="663">
        <v>96771</v>
      </c>
      <c r="F10" s="663">
        <v>104548</v>
      </c>
      <c r="G10" s="663">
        <v>104862</v>
      </c>
    </row>
    <row r="11" spans="2:9" ht="15" x14ac:dyDescent="0.2">
      <c r="B11" s="664" t="s">
        <v>1063</v>
      </c>
      <c r="C11" s="665">
        <v>179152</v>
      </c>
      <c r="D11" s="665">
        <v>184708</v>
      </c>
      <c r="E11" s="665">
        <v>191843</v>
      </c>
      <c r="F11" s="665">
        <v>206732</v>
      </c>
      <c r="G11" s="665">
        <v>207421</v>
      </c>
    </row>
    <row r="12" spans="2:9" ht="14.25" x14ac:dyDescent="0.2">
      <c r="B12" s="662" t="s">
        <v>1064</v>
      </c>
      <c r="C12" s="663">
        <v>20103</v>
      </c>
      <c r="D12" s="663">
        <v>90311</v>
      </c>
      <c r="E12" s="663">
        <v>96001</v>
      </c>
      <c r="F12" s="663">
        <v>101971</v>
      </c>
      <c r="G12" s="663">
        <v>105113</v>
      </c>
    </row>
    <row r="13" spans="2:9" ht="14.25" x14ac:dyDescent="0.2">
      <c r="B13" s="662" t="s">
        <v>1065</v>
      </c>
      <c r="C13" s="663">
        <v>221751</v>
      </c>
      <c r="D13" s="663">
        <v>100752</v>
      </c>
      <c r="E13" s="663">
        <v>104611</v>
      </c>
      <c r="F13" s="663">
        <v>120163</v>
      </c>
      <c r="G13" s="663">
        <v>135568</v>
      </c>
      <c r="I13" s="666"/>
    </row>
    <row r="14" spans="2:9" ht="14.25" x14ac:dyDescent="0.2">
      <c r="B14" s="662" t="s">
        <v>1066</v>
      </c>
      <c r="C14" s="663"/>
      <c r="D14" s="663"/>
      <c r="E14" s="663">
        <v>257</v>
      </c>
      <c r="F14" s="663">
        <v>204</v>
      </c>
      <c r="G14" s="663">
        <v>162</v>
      </c>
    </row>
    <row r="15" spans="2:9" ht="15.75" x14ac:dyDescent="0.2">
      <c r="B15" s="667" t="s">
        <v>18</v>
      </c>
      <c r="C15" s="668">
        <v>421006</v>
      </c>
      <c r="D15" s="668">
        <v>375771</v>
      </c>
      <c r="E15" s="668">
        <v>392712</v>
      </c>
      <c r="F15" s="668">
        <v>429070</v>
      </c>
      <c r="G15" s="668">
        <v>448264</v>
      </c>
    </row>
    <row r="16" spans="2:9" ht="29.25" customHeight="1" x14ac:dyDescent="0.2">
      <c r="B16" s="1874" t="s">
        <v>1067</v>
      </c>
      <c r="C16" s="1874"/>
      <c r="D16" s="1874"/>
      <c r="E16" s="1874"/>
      <c r="F16" s="1874"/>
      <c r="G16" s="1874"/>
    </row>
    <row r="17" spans="2:9" x14ac:dyDescent="0.2">
      <c r="B17" s="1874" t="s">
        <v>1068</v>
      </c>
      <c r="C17" s="1874"/>
      <c r="D17" s="1874"/>
      <c r="E17" s="1874"/>
      <c r="F17" s="1874"/>
      <c r="G17" s="1874"/>
    </row>
    <row r="18" spans="2:9" x14ac:dyDescent="0.2">
      <c r="B18" s="669" t="s">
        <v>1069</v>
      </c>
      <c r="C18" s="670"/>
      <c r="D18" s="670"/>
      <c r="E18" s="670"/>
      <c r="F18" s="670"/>
      <c r="G18" s="671"/>
    </row>
    <row r="19" spans="2:9" x14ac:dyDescent="0.2">
      <c r="B19" s="1871" t="s">
        <v>1070</v>
      </c>
      <c r="C19" s="1872"/>
      <c r="D19" s="1872"/>
      <c r="E19" s="1872"/>
      <c r="F19" s="1872"/>
      <c r="G19" s="1872"/>
    </row>
    <row r="20" spans="2:9" x14ac:dyDescent="0.2">
      <c r="B20" s="1168"/>
      <c r="C20" s="1169"/>
      <c r="D20" s="1169"/>
      <c r="E20" s="1169"/>
      <c r="F20" s="1169"/>
      <c r="G20" s="1169"/>
    </row>
    <row r="21" spans="2:9" ht="18" x14ac:dyDescent="0.25">
      <c r="B21" s="1863" t="s">
        <v>1071</v>
      </c>
      <c r="C21" s="1863"/>
      <c r="D21" s="1863"/>
      <c r="E21" s="1863"/>
      <c r="F21" s="1863"/>
      <c r="G21" s="1863"/>
      <c r="I21" s="1143" t="s">
        <v>2</v>
      </c>
    </row>
    <row r="22" spans="2:9" ht="15.75" x14ac:dyDescent="0.2">
      <c r="B22" s="1873" t="s">
        <v>1072</v>
      </c>
      <c r="C22" s="1873"/>
      <c r="D22" s="1873"/>
      <c r="E22" s="1873"/>
      <c r="F22" s="1873"/>
      <c r="G22" s="1873"/>
    </row>
    <row r="23" spans="2:9" ht="16.5" thickBot="1" x14ac:dyDescent="0.3">
      <c r="B23" s="1866" t="s">
        <v>1073</v>
      </c>
      <c r="C23" s="1866"/>
      <c r="D23" s="1866"/>
      <c r="E23" s="1866"/>
      <c r="F23" s="1866"/>
      <c r="G23" s="1866"/>
    </row>
    <row r="25" spans="2:9" ht="15.75" x14ac:dyDescent="0.2">
      <c r="B25" s="1174" t="s">
        <v>1060</v>
      </c>
      <c r="C25" s="1174">
        <v>2011</v>
      </c>
      <c r="D25" s="1174">
        <v>2012</v>
      </c>
      <c r="E25" s="1174">
        <v>2013</v>
      </c>
      <c r="F25" s="1174">
        <v>2014</v>
      </c>
      <c r="G25" s="1174">
        <v>2015</v>
      </c>
    </row>
    <row r="26" spans="2:9" ht="14.25" x14ac:dyDescent="0.2">
      <c r="B26" s="662" t="s">
        <v>1074</v>
      </c>
      <c r="C26" s="663"/>
      <c r="D26" s="663">
        <v>3832826</v>
      </c>
      <c r="E26" s="663">
        <v>3961061</v>
      </c>
      <c r="F26" s="663">
        <v>4239127</v>
      </c>
      <c r="G26" s="663">
        <v>4269185</v>
      </c>
    </row>
    <row r="27" spans="2:9" ht="14.25" x14ac:dyDescent="0.2">
      <c r="B27" s="662" t="s">
        <v>1075</v>
      </c>
      <c r="C27" s="663"/>
      <c r="D27" s="663">
        <v>7180344</v>
      </c>
      <c r="E27" s="663">
        <v>7432426</v>
      </c>
      <c r="F27" s="663">
        <v>8010660</v>
      </c>
      <c r="G27" s="663">
        <v>8140524</v>
      </c>
    </row>
    <row r="28" spans="2:9" ht="15" x14ac:dyDescent="0.2">
      <c r="B28" s="664" t="s">
        <v>1063</v>
      </c>
      <c r="C28" s="665">
        <v>10736498</v>
      </c>
      <c r="D28" s="665">
        <v>11013170</v>
      </c>
      <c r="E28" s="665">
        <v>11393487</v>
      </c>
      <c r="F28" s="665">
        <v>12249787</v>
      </c>
      <c r="G28" s="665">
        <v>12409709</v>
      </c>
    </row>
    <row r="29" spans="2:9" ht="14.25" x14ac:dyDescent="0.2">
      <c r="B29" s="662" t="s">
        <v>1076</v>
      </c>
      <c r="C29" s="663">
        <v>858448</v>
      </c>
      <c r="D29" s="663">
        <v>7515070</v>
      </c>
      <c r="E29" s="663">
        <v>8076805</v>
      </c>
      <c r="F29" s="663">
        <v>8467160</v>
      </c>
      <c r="G29" s="663">
        <v>8795215</v>
      </c>
    </row>
    <row r="30" spans="2:9" ht="14.25" x14ac:dyDescent="0.2">
      <c r="B30" s="662" t="s">
        <v>1065</v>
      </c>
      <c r="C30" s="663">
        <v>4420089</v>
      </c>
      <c r="D30" s="663">
        <v>1183933</v>
      </c>
      <c r="E30" s="663">
        <v>1105575</v>
      </c>
      <c r="F30" s="663">
        <v>1345810</v>
      </c>
      <c r="G30" s="663">
        <v>1629060</v>
      </c>
    </row>
    <row r="31" spans="2:9" ht="14.25" x14ac:dyDescent="0.2">
      <c r="B31" s="662" t="s">
        <v>1077</v>
      </c>
      <c r="C31" s="663"/>
      <c r="D31" s="663"/>
      <c r="E31" s="663">
        <v>36041</v>
      </c>
      <c r="F31" s="663">
        <v>40793</v>
      </c>
      <c r="G31" s="663">
        <v>27910</v>
      </c>
    </row>
    <row r="32" spans="2:9" ht="15.75" x14ac:dyDescent="0.2">
      <c r="B32" s="667" t="s">
        <v>18</v>
      </c>
      <c r="C32" s="668">
        <v>16015035</v>
      </c>
      <c r="D32" s="668">
        <v>19712173</v>
      </c>
      <c r="E32" s="668">
        <v>20611908</v>
      </c>
      <c r="F32" s="668">
        <v>22103550</v>
      </c>
      <c r="G32" s="668">
        <v>22861894</v>
      </c>
    </row>
    <row r="33" spans="2:7" ht="28.5" customHeight="1" x14ac:dyDescent="0.2">
      <c r="B33" s="1874" t="s">
        <v>1067</v>
      </c>
      <c r="C33" s="1874"/>
      <c r="D33" s="1874"/>
      <c r="E33" s="1874"/>
      <c r="F33" s="1874"/>
      <c r="G33" s="1874"/>
    </row>
    <row r="34" spans="2:7" x14ac:dyDescent="0.2">
      <c r="B34" s="1874" t="s">
        <v>1078</v>
      </c>
      <c r="C34" s="1874"/>
      <c r="D34" s="1874"/>
      <c r="E34" s="1874"/>
      <c r="F34" s="1874"/>
      <c r="G34" s="1874"/>
    </row>
    <row r="35" spans="2:7" ht="37.5" customHeight="1" x14ac:dyDescent="0.2">
      <c r="B35" s="1868" t="s">
        <v>1079</v>
      </c>
      <c r="C35" s="1868"/>
      <c r="D35" s="1868"/>
      <c r="E35" s="1868"/>
      <c r="F35" s="1868"/>
      <c r="G35" s="1868"/>
    </row>
    <row r="36" spans="2:7" x14ac:dyDescent="0.2">
      <c r="B36" s="1868" t="s">
        <v>1080</v>
      </c>
      <c r="C36" s="1868"/>
      <c r="D36" s="1868"/>
      <c r="E36" s="1868"/>
      <c r="F36" s="1868"/>
      <c r="G36" s="1868"/>
    </row>
    <row r="37" spans="2:7" x14ac:dyDescent="0.2">
      <c r="B37" s="1874" t="s">
        <v>1081</v>
      </c>
      <c r="C37" s="1874"/>
      <c r="D37" s="1874"/>
      <c r="E37" s="1874"/>
      <c r="F37" s="1874"/>
      <c r="G37" s="1874"/>
    </row>
  </sheetData>
  <mergeCells count="14">
    <mergeCell ref="B36:G36"/>
    <mergeCell ref="B37:G37"/>
    <mergeCell ref="B21:G21"/>
    <mergeCell ref="B22:G22"/>
    <mergeCell ref="B23:G23"/>
    <mergeCell ref="B33:G33"/>
    <mergeCell ref="B34:G34"/>
    <mergeCell ref="B35:G35"/>
    <mergeCell ref="B19:G19"/>
    <mergeCell ref="B4:G4"/>
    <mergeCell ref="B5:G5"/>
    <mergeCell ref="B6:G6"/>
    <mergeCell ref="B16:G16"/>
    <mergeCell ref="B17:G17"/>
  </mergeCells>
  <hyperlinks>
    <hyperlink ref="I4" location="'Indice Total '!A126" display="Volver"/>
    <hyperlink ref="I21" location="'Indice Total '!A126" display="Volver"/>
  </hyperlinks>
  <pageMargins left="1.1023622047244095" right="0.51181102362204722" top="0.74803149606299213" bottom="0.74803149606299213" header="0.31496062992125984" footer="0.31496062992125984"/>
  <pageSetup scale="95" orientation="landscape"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I38"/>
  <sheetViews>
    <sheetView showGridLines="0" zoomScaleNormal="100" workbookViewId="0"/>
  </sheetViews>
  <sheetFormatPr baseColWidth="10" defaultColWidth="10.28515625" defaultRowHeight="12.75" x14ac:dyDescent="0.2"/>
  <cols>
    <col min="1" max="1" width="21.5703125" style="672" customWidth="1"/>
    <col min="2" max="2" width="37.42578125" style="672" customWidth="1"/>
    <col min="3" max="3" width="13.7109375" style="672" bestFit="1" customWidth="1"/>
    <col min="4" max="5" width="15.42578125" style="672" bestFit="1" customWidth="1"/>
    <col min="6" max="6" width="20.140625" style="672" customWidth="1"/>
    <col min="7" max="7" width="18.7109375" style="672" customWidth="1"/>
    <col min="8" max="8" width="12.7109375" style="672" bestFit="1" customWidth="1"/>
    <col min="9" max="202" width="10.28515625" style="672" customWidth="1"/>
    <col min="203" max="203" width="3.5703125" style="672" customWidth="1"/>
    <col min="204" max="204" width="0" style="672" hidden="1" customWidth="1"/>
    <col min="205" max="16384" width="10.28515625" style="672"/>
  </cols>
  <sheetData>
    <row r="4" spans="2:9" ht="18" x14ac:dyDescent="0.25">
      <c r="B4" s="1863" t="s">
        <v>1082</v>
      </c>
      <c r="C4" s="1863"/>
      <c r="D4" s="1863"/>
      <c r="E4" s="1863"/>
      <c r="F4" s="1863"/>
      <c r="G4" s="1863"/>
      <c r="H4" s="1863"/>
      <c r="I4" s="1143" t="s">
        <v>2</v>
      </c>
    </row>
    <row r="5" spans="2:9" ht="15.75" x14ac:dyDescent="0.2">
      <c r="B5" s="1873" t="s">
        <v>1083</v>
      </c>
      <c r="C5" s="1873"/>
      <c r="D5" s="1873"/>
      <c r="E5" s="1873"/>
      <c r="F5" s="1873"/>
      <c r="G5" s="1873"/>
      <c r="H5" s="1873"/>
    </row>
    <row r="6" spans="2:9" ht="19.5" customHeight="1" thickBot="1" x14ac:dyDescent="0.3">
      <c r="B6" s="1866">
        <v>2015</v>
      </c>
      <c r="C6" s="1866"/>
      <c r="D6" s="1866"/>
      <c r="E6" s="1866"/>
      <c r="F6" s="1866"/>
      <c r="G6" s="1866"/>
      <c r="H6" s="1866"/>
    </row>
    <row r="7" spans="2:9" ht="18" x14ac:dyDescent="0.25">
      <c r="B7" s="673"/>
      <c r="C7" s="673"/>
      <c r="D7" s="673"/>
      <c r="E7" s="673"/>
      <c r="F7" s="673"/>
      <c r="G7" s="673"/>
      <c r="H7" s="673"/>
    </row>
    <row r="8" spans="2:9" ht="63" x14ac:dyDescent="0.2">
      <c r="B8" s="1174" t="s">
        <v>993</v>
      </c>
      <c r="C8" s="1174" t="s">
        <v>1084</v>
      </c>
      <c r="D8" s="1174" t="s">
        <v>1032</v>
      </c>
      <c r="E8" s="1174" t="s">
        <v>1085</v>
      </c>
      <c r="F8" s="1174" t="s">
        <v>1033</v>
      </c>
      <c r="G8" s="1174" t="s">
        <v>1086</v>
      </c>
      <c r="H8" s="1174" t="s">
        <v>18</v>
      </c>
    </row>
    <row r="9" spans="2:9" ht="15.75" x14ac:dyDescent="0.2">
      <c r="B9" s="664" t="s">
        <v>1034</v>
      </c>
      <c r="C9" s="674">
        <v>21782</v>
      </c>
      <c r="D9" s="674">
        <v>22294</v>
      </c>
      <c r="E9" s="674">
        <v>22794</v>
      </c>
      <c r="F9" s="674">
        <v>23124</v>
      </c>
      <c r="G9" s="674">
        <v>162</v>
      </c>
      <c r="H9" s="668">
        <v>90156</v>
      </c>
    </row>
    <row r="10" spans="2:9" ht="28.5" x14ac:dyDescent="0.2">
      <c r="B10" s="675" t="s">
        <v>1035</v>
      </c>
      <c r="C10" s="663">
        <v>247</v>
      </c>
      <c r="D10" s="663">
        <v>252</v>
      </c>
      <c r="E10" s="663">
        <v>261</v>
      </c>
      <c r="F10" s="663">
        <v>813</v>
      </c>
      <c r="G10" s="663"/>
      <c r="H10" s="668">
        <v>1573</v>
      </c>
    </row>
    <row r="11" spans="2:9" ht="15.75" x14ac:dyDescent="0.2">
      <c r="B11" s="662" t="s">
        <v>1036</v>
      </c>
      <c r="C11" s="663">
        <v>4681</v>
      </c>
      <c r="D11" s="663">
        <v>4753</v>
      </c>
      <c r="E11" s="663">
        <v>5258</v>
      </c>
      <c r="F11" s="663">
        <v>9326</v>
      </c>
      <c r="G11" s="663"/>
      <c r="H11" s="668">
        <v>24018</v>
      </c>
    </row>
    <row r="12" spans="2:9" ht="15.75" x14ac:dyDescent="0.2">
      <c r="B12" s="662" t="s">
        <v>1037</v>
      </c>
      <c r="C12" s="663">
        <v>37</v>
      </c>
      <c r="D12" s="663">
        <v>38</v>
      </c>
      <c r="E12" s="663">
        <v>33</v>
      </c>
      <c r="F12" s="663">
        <v>14</v>
      </c>
      <c r="G12" s="663"/>
      <c r="H12" s="668">
        <v>122</v>
      </c>
    </row>
    <row r="13" spans="2:9" ht="15.75" x14ac:dyDescent="0.2">
      <c r="B13" s="662" t="s">
        <v>1038</v>
      </c>
      <c r="C13" s="663">
        <v>6049</v>
      </c>
      <c r="D13" s="663">
        <v>6202</v>
      </c>
      <c r="E13" s="663">
        <v>5862</v>
      </c>
      <c r="F13" s="663">
        <v>4707</v>
      </c>
      <c r="G13" s="663"/>
      <c r="H13" s="668">
        <v>22820</v>
      </c>
    </row>
    <row r="14" spans="2:9" ht="15.75" x14ac:dyDescent="0.2">
      <c r="B14" s="662" t="s">
        <v>1039</v>
      </c>
      <c r="C14" s="663">
        <v>4014</v>
      </c>
      <c r="D14" s="663">
        <v>4178</v>
      </c>
      <c r="E14" s="663">
        <v>4263</v>
      </c>
      <c r="F14" s="663">
        <v>10096</v>
      </c>
      <c r="G14" s="663"/>
      <c r="H14" s="668">
        <v>22551</v>
      </c>
    </row>
    <row r="15" spans="2:9" ht="15.75" x14ac:dyDescent="0.2">
      <c r="B15" s="662" t="s">
        <v>1040</v>
      </c>
      <c r="C15" s="663">
        <v>7114</v>
      </c>
      <c r="D15" s="663">
        <v>7313</v>
      </c>
      <c r="E15" s="663">
        <v>7663</v>
      </c>
      <c r="F15" s="663">
        <v>15532</v>
      </c>
      <c r="G15" s="663"/>
      <c r="H15" s="668">
        <v>37622</v>
      </c>
    </row>
    <row r="16" spans="2:9" ht="15.75" x14ac:dyDescent="0.2">
      <c r="B16" s="662" t="s">
        <v>1041</v>
      </c>
      <c r="C16" s="663">
        <v>4</v>
      </c>
      <c r="D16" s="663">
        <v>3</v>
      </c>
      <c r="E16" s="663">
        <v>2</v>
      </c>
      <c r="F16" s="663">
        <v>0</v>
      </c>
      <c r="G16" s="663"/>
      <c r="H16" s="668">
        <v>9</v>
      </c>
    </row>
    <row r="17" spans="2:8" ht="15.75" x14ac:dyDescent="0.2">
      <c r="B17" s="662" t="s">
        <v>1042</v>
      </c>
      <c r="C17" s="663">
        <v>19</v>
      </c>
      <c r="D17" s="663">
        <v>18</v>
      </c>
      <c r="E17" s="663">
        <v>19</v>
      </c>
      <c r="F17" s="663">
        <v>86</v>
      </c>
      <c r="G17" s="663"/>
      <c r="H17" s="668">
        <v>142</v>
      </c>
    </row>
    <row r="18" spans="2:8" ht="15.75" x14ac:dyDescent="0.2">
      <c r="B18" s="662" t="s">
        <v>1043</v>
      </c>
      <c r="C18" s="663">
        <v>30</v>
      </c>
      <c r="D18" s="663">
        <v>36</v>
      </c>
      <c r="E18" s="663">
        <v>38</v>
      </c>
      <c r="F18" s="663">
        <v>13</v>
      </c>
      <c r="G18" s="663"/>
      <c r="H18" s="668">
        <v>117</v>
      </c>
    </row>
    <row r="19" spans="2:8" ht="15.75" x14ac:dyDescent="0.2">
      <c r="B19" s="662" t="s">
        <v>1044</v>
      </c>
      <c r="C19" s="663">
        <v>6120</v>
      </c>
      <c r="D19" s="663">
        <v>6249</v>
      </c>
      <c r="E19" s="663">
        <v>5281</v>
      </c>
      <c r="F19" s="663">
        <v>11473</v>
      </c>
      <c r="G19" s="663"/>
      <c r="H19" s="668">
        <v>29123</v>
      </c>
    </row>
    <row r="20" spans="2:8" ht="15" customHeight="1" x14ac:dyDescent="0.2">
      <c r="B20" s="662" t="s">
        <v>1045</v>
      </c>
      <c r="C20" s="663">
        <v>8</v>
      </c>
      <c r="D20" s="663">
        <v>8</v>
      </c>
      <c r="E20" s="663">
        <v>6</v>
      </c>
      <c r="F20" s="663">
        <v>1</v>
      </c>
      <c r="G20" s="663"/>
      <c r="H20" s="668">
        <v>23</v>
      </c>
    </row>
    <row r="21" spans="2:8" ht="15.75" x14ac:dyDescent="0.2">
      <c r="B21" s="662" t="s">
        <v>1046</v>
      </c>
      <c r="C21" s="663">
        <v>0</v>
      </c>
      <c r="D21" s="663">
        <v>1</v>
      </c>
      <c r="E21" s="663">
        <v>1</v>
      </c>
      <c r="F21" s="663">
        <v>3</v>
      </c>
      <c r="G21" s="663"/>
      <c r="H21" s="668">
        <v>5</v>
      </c>
    </row>
    <row r="22" spans="2:8" ht="15.75" x14ac:dyDescent="0.2">
      <c r="B22" s="662" t="s">
        <v>1047</v>
      </c>
      <c r="C22" s="663">
        <v>969</v>
      </c>
      <c r="D22" s="663">
        <v>1012</v>
      </c>
      <c r="E22" s="663">
        <v>1167</v>
      </c>
      <c r="F22" s="663">
        <v>1573</v>
      </c>
      <c r="G22" s="663"/>
      <c r="H22" s="668">
        <v>4721</v>
      </c>
    </row>
    <row r="23" spans="2:8" ht="15.75" x14ac:dyDescent="0.2">
      <c r="B23" s="664" t="s">
        <v>1048</v>
      </c>
      <c r="C23" s="665">
        <v>29292</v>
      </c>
      <c r="D23" s="665">
        <v>30063</v>
      </c>
      <c r="E23" s="665">
        <v>29854</v>
      </c>
      <c r="F23" s="665">
        <v>53637</v>
      </c>
      <c r="G23" s="665">
        <v>0</v>
      </c>
      <c r="H23" s="668">
        <v>142846</v>
      </c>
    </row>
    <row r="24" spans="2:8" ht="15.75" x14ac:dyDescent="0.2">
      <c r="B24" s="662" t="s">
        <v>1049</v>
      </c>
      <c r="C24" s="663">
        <v>28033</v>
      </c>
      <c r="D24" s="663">
        <v>28591</v>
      </c>
      <c r="E24" s="663">
        <v>28431</v>
      </c>
      <c r="F24" s="663">
        <v>24205</v>
      </c>
      <c r="G24" s="663"/>
      <c r="H24" s="668">
        <v>109260</v>
      </c>
    </row>
    <row r="25" spans="2:8" ht="15" customHeight="1" x14ac:dyDescent="0.2">
      <c r="B25" s="662" t="s">
        <v>1087</v>
      </c>
      <c r="C25" s="663">
        <v>13418</v>
      </c>
      <c r="D25" s="663">
        <v>13626</v>
      </c>
      <c r="E25" s="663">
        <v>13494</v>
      </c>
      <c r="F25" s="663">
        <v>22346</v>
      </c>
      <c r="G25" s="663"/>
      <c r="H25" s="668">
        <v>62884</v>
      </c>
    </row>
    <row r="26" spans="2:8" ht="15" customHeight="1" x14ac:dyDescent="0.2">
      <c r="B26" s="662" t="s">
        <v>1051</v>
      </c>
      <c r="C26" s="663">
        <v>4323</v>
      </c>
      <c r="D26" s="663">
        <v>4396</v>
      </c>
      <c r="E26" s="663">
        <v>4546</v>
      </c>
      <c r="F26" s="663">
        <v>7963</v>
      </c>
      <c r="G26" s="663"/>
      <c r="H26" s="668">
        <v>21228</v>
      </c>
    </row>
    <row r="27" spans="2:8" ht="15" customHeight="1" x14ac:dyDescent="0.2">
      <c r="B27" s="662" t="s">
        <v>1088</v>
      </c>
      <c r="C27" s="663">
        <v>4638</v>
      </c>
      <c r="D27" s="663">
        <v>4795</v>
      </c>
      <c r="E27" s="663">
        <v>4847</v>
      </c>
      <c r="F27" s="663">
        <v>2836</v>
      </c>
      <c r="G27" s="663"/>
      <c r="H27" s="668">
        <v>17116</v>
      </c>
    </row>
    <row r="28" spans="2:8" ht="15" customHeight="1" x14ac:dyDescent="0.2">
      <c r="B28" s="662" t="s">
        <v>1053</v>
      </c>
      <c r="C28" s="663">
        <v>1073</v>
      </c>
      <c r="D28" s="663">
        <v>1097</v>
      </c>
      <c r="E28" s="663">
        <v>1147</v>
      </c>
      <c r="F28" s="663">
        <v>1457</v>
      </c>
      <c r="G28" s="663"/>
      <c r="H28" s="668">
        <v>4774</v>
      </c>
    </row>
    <row r="29" spans="2:8" ht="15" customHeight="1" x14ac:dyDescent="0.2">
      <c r="B29" s="664" t="s">
        <v>1054</v>
      </c>
      <c r="C29" s="665">
        <v>51485</v>
      </c>
      <c r="D29" s="665">
        <v>52505</v>
      </c>
      <c r="E29" s="665">
        <v>52465</v>
      </c>
      <c r="F29" s="665">
        <v>58807</v>
      </c>
      <c r="G29" s="665">
        <v>0</v>
      </c>
      <c r="H29" s="668">
        <v>215262</v>
      </c>
    </row>
    <row r="30" spans="2:8" ht="15.75" x14ac:dyDescent="0.2">
      <c r="B30" s="667" t="s">
        <v>18</v>
      </c>
      <c r="C30" s="668">
        <v>102559</v>
      </c>
      <c r="D30" s="668">
        <v>104862</v>
      </c>
      <c r="E30" s="668">
        <v>105113</v>
      </c>
      <c r="F30" s="668">
        <v>135568</v>
      </c>
      <c r="G30" s="668">
        <v>162</v>
      </c>
      <c r="H30" s="668">
        <v>448264</v>
      </c>
    </row>
    <row r="31" spans="2:8" x14ac:dyDescent="0.2">
      <c r="B31" s="1874" t="s">
        <v>1068</v>
      </c>
      <c r="C31" s="1874"/>
      <c r="D31" s="1874"/>
      <c r="E31" s="1874"/>
      <c r="F31" s="1874"/>
      <c r="G31" s="1874"/>
    </row>
    <row r="32" spans="2:8" x14ac:dyDescent="0.2">
      <c r="B32" s="1871" t="s">
        <v>1057</v>
      </c>
      <c r="C32" s="1872"/>
      <c r="D32" s="1872"/>
      <c r="E32" s="1872"/>
      <c r="F32" s="1872"/>
      <c r="G32" s="1872"/>
    </row>
    <row r="33" spans="2:7" ht="12.75" customHeight="1" x14ac:dyDescent="0.2">
      <c r="B33" s="1878"/>
      <c r="C33" s="1878"/>
      <c r="D33" s="1878"/>
      <c r="E33" s="1878"/>
      <c r="F33" s="1878"/>
      <c r="G33" s="1878"/>
    </row>
    <row r="34" spans="2:7" ht="28.5" customHeight="1" x14ac:dyDescent="0.2">
      <c r="B34" s="1875"/>
      <c r="C34" s="1876"/>
      <c r="D34" s="1876"/>
      <c r="E34" s="1876"/>
      <c r="F34" s="1876"/>
      <c r="G34" s="1876"/>
    </row>
    <row r="36" spans="2:7" x14ac:dyDescent="0.2">
      <c r="B36" s="1877"/>
      <c r="C36" s="1877"/>
      <c r="D36" s="1877"/>
      <c r="E36" s="1877"/>
      <c r="F36" s="1877"/>
      <c r="G36" s="1877"/>
    </row>
    <row r="37" spans="2:7" ht="15.75" customHeight="1" x14ac:dyDescent="0.2">
      <c r="B37" s="1877"/>
      <c r="C37" s="1877"/>
      <c r="D37" s="1877"/>
      <c r="E37" s="1877"/>
      <c r="F37" s="1877"/>
      <c r="G37" s="1877"/>
    </row>
    <row r="38" spans="2:7" ht="54" customHeight="1" x14ac:dyDescent="0.2"/>
  </sheetData>
  <mergeCells count="8">
    <mergeCell ref="B34:G34"/>
    <mergeCell ref="B36:G37"/>
    <mergeCell ref="B4:H4"/>
    <mergeCell ref="B5:H5"/>
    <mergeCell ref="B6:H6"/>
    <mergeCell ref="B31:G31"/>
    <mergeCell ref="B32:G32"/>
    <mergeCell ref="B33:G33"/>
  </mergeCells>
  <hyperlinks>
    <hyperlink ref="I4" location="'Indice Total '!A126" display="Volver"/>
  </hyperlinks>
  <pageMargins left="0.70866141732283472" right="0.70866141732283472" top="0.74803149606299213" bottom="0.74803149606299213" header="0.31496062992125984" footer="0.31496062992125984"/>
  <pageSetup scale="91"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6"/>
  <sheetViews>
    <sheetView showGridLines="0" workbookViewId="0"/>
  </sheetViews>
  <sheetFormatPr baseColWidth="10" defaultRowHeight="12.75" x14ac:dyDescent="0.2"/>
  <cols>
    <col min="1" max="1" width="23.140625" style="22" customWidth="1"/>
    <col min="2" max="2" width="39.28515625" style="22" customWidth="1"/>
    <col min="3" max="6" width="15.7109375" style="22" customWidth="1"/>
    <col min="7" max="16384" width="11.42578125" style="22"/>
  </cols>
  <sheetData>
    <row r="1" spans="2:12" ht="48" customHeight="1" x14ac:dyDescent="0.2"/>
    <row r="2" spans="2:12" ht="21" customHeight="1" x14ac:dyDescent="0.25">
      <c r="B2" s="1597" t="s">
        <v>711</v>
      </c>
      <c r="C2" s="1597"/>
      <c r="D2" s="1597"/>
      <c r="E2" s="1597"/>
      <c r="F2" s="1597"/>
      <c r="G2" s="1" t="s">
        <v>2</v>
      </c>
      <c r="H2" s="1"/>
    </row>
    <row r="3" spans="2:12" ht="31.5" customHeight="1" x14ac:dyDescent="0.25">
      <c r="B3" s="1604" t="s">
        <v>828</v>
      </c>
      <c r="C3" s="1604"/>
      <c r="D3" s="1604"/>
      <c r="E3" s="1604"/>
      <c r="F3" s="1604"/>
      <c r="G3" s="1149"/>
    </row>
    <row r="4" spans="2:12" ht="16.5" thickBot="1" x14ac:dyDescent="0.3">
      <c r="B4" s="1644">
        <v>2015</v>
      </c>
      <c r="C4" s="1644"/>
      <c r="D4" s="1644"/>
      <c r="E4" s="1644"/>
      <c r="F4" s="1644"/>
      <c r="G4" s="1150"/>
    </row>
    <row r="5" spans="2:12" ht="15.75" x14ac:dyDescent="0.25">
      <c r="B5" s="1151"/>
      <c r="C5" s="1151"/>
      <c r="D5" s="1151"/>
      <c r="E5" s="1151"/>
      <c r="F5" s="1151"/>
      <c r="G5" s="1150"/>
    </row>
    <row r="6" spans="2:12" ht="15" x14ac:dyDescent="0.2">
      <c r="B6" s="1621" t="s">
        <v>822</v>
      </c>
      <c r="C6" s="1623" t="s">
        <v>14</v>
      </c>
      <c r="D6" s="1623"/>
      <c r="E6" s="1623"/>
      <c r="F6" s="1623"/>
    </row>
    <row r="7" spans="2:12" ht="25.5" customHeight="1" x14ac:dyDescent="0.2">
      <c r="B7" s="1622"/>
      <c r="C7" s="500" t="s">
        <v>15</v>
      </c>
      <c r="D7" s="500" t="s">
        <v>16</v>
      </c>
      <c r="E7" s="500" t="s">
        <v>17</v>
      </c>
      <c r="F7" s="500" t="s">
        <v>18</v>
      </c>
    </row>
    <row r="8" spans="2:12" ht="20.25" customHeight="1" x14ac:dyDescent="0.25">
      <c r="B8" s="23" t="s">
        <v>28</v>
      </c>
      <c r="C8" s="24">
        <v>15192.166666666666</v>
      </c>
      <c r="D8" s="24">
        <v>10202.666666666666</v>
      </c>
      <c r="E8" s="24">
        <v>2130.3333333333335</v>
      </c>
      <c r="F8" s="592">
        <v>27525.166666666668</v>
      </c>
      <c r="H8" s="584"/>
      <c r="I8" s="584"/>
      <c r="J8" s="584"/>
      <c r="K8" s="584"/>
      <c r="L8" s="584"/>
    </row>
    <row r="9" spans="2:12" ht="15" x14ac:dyDescent="0.25">
      <c r="B9" s="23" t="s">
        <v>29</v>
      </c>
      <c r="C9" s="24">
        <v>13488.583333333334</v>
      </c>
      <c r="D9" s="24">
        <v>28809.916666666668</v>
      </c>
      <c r="E9" s="24">
        <v>3388.5833333333335</v>
      </c>
      <c r="F9" s="592">
        <v>45687.083333333336</v>
      </c>
      <c r="H9" s="584"/>
      <c r="I9" s="584"/>
      <c r="J9" s="584"/>
      <c r="K9" s="584"/>
      <c r="L9" s="584"/>
    </row>
    <row r="10" spans="2:12" ht="15" x14ac:dyDescent="0.25">
      <c r="B10" s="23" t="s">
        <v>30</v>
      </c>
      <c r="C10" s="24">
        <v>39071.083333333336</v>
      </c>
      <c r="D10" s="24">
        <v>54778.333333333336</v>
      </c>
      <c r="E10" s="24">
        <v>9130.25</v>
      </c>
      <c r="F10" s="592">
        <v>102979.66666666667</v>
      </c>
      <c r="H10" s="584"/>
      <c r="I10" s="584"/>
      <c r="J10" s="584"/>
      <c r="K10" s="584"/>
      <c r="L10" s="584"/>
    </row>
    <row r="11" spans="2:12" ht="15" x14ac:dyDescent="0.25">
      <c r="B11" s="23" t="s">
        <v>31</v>
      </c>
      <c r="C11" s="24">
        <v>26092</v>
      </c>
      <c r="D11" s="24">
        <v>21786.083333333332</v>
      </c>
      <c r="E11" s="24">
        <v>977.75</v>
      </c>
      <c r="F11" s="592">
        <v>48855.833333333336</v>
      </c>
      <c r="H11" s="584"/>
      <c r="I11" s="584"/>
      <c r="J11" s="584"/>
      <c r="K11" s="584"/>
      <c r="L11" s="584"/>
    </row>
    <row r="12" spans="2:12" ht="15" x14ac:dyDescent="0.25">
      <c r="B12" s="23" t="s">
        <v>32</v>
      </c>
      <c r="C12" s="24">
        <v>59626.25</v>
      </c>
      <c r="D12" s="24">
        <v>38739.75</v>
      </c>
      <c r="E12" s="24">
        <v>3700.3333333333335</v>
      </c>
      <c r="F12" s="592">
        <v>102066.33333333333</v>
      </c>
      <c r="H12" s="584"/>
      <c r="I12" s="584"/>
      <c r="J12" s="584"/>
      <c r="K12" s="584"/>
      <c r="L12" s="584"/>
    </row>
    <row r="13" spans="2:12" ht="15" x14ac:dyDescent="0.25">
      <c r="B13" s="23" t="s">
        <v>33</v>
      </c>
      <c r="C13" s="24">
        <v>64276.416666666664</v>
      </c>
      <c r="D13" s="24">
        <v>63061.833333333336</v>
      </c>
      <c r="E13" s="24">
        <v>203540.33333333334</v>
      </c>
      <c r="F13" s="592">
        <v>330878.58333333331</v>
      </c>
      <c r="H13" s="584"/>
      <c r="I13" s="584"/>
      <c r="J13" s="584"/>
      <c r="K13" s="584"/>
      <c r="L13" s="584"/>
    </row>
    <row r="14" spans="2:12" ht="15" x14ac:dyDescent="0.25">
      <c r="B14" s="23" t="s">
        <v>34</v>
      </c>
      <c r="C14" s="24">
        <v>81488.333333333328</v>
      </c>
      <c r="D14" s="24">
        <v>75815.333333333328</v>
      </c>
      <c r="E14" s="24">
        <v>17841.416666666668</v>
      </c>
      <c r="F14" s="592">
        <v>175145.08333333334</v>
      </c>
      <c r="H14" s="584"/>
      <c r="I14" s="584"/>
      <c r="J14" s="584"/>
      <c r="K14" s="584"/>
      <c r="L14" s="584"/>
    </row>
    <row r="15" spans="2:12" ht="15" x14ac:dyDescent="0.25">
      <c r="B15" s="23" t="s">
        <v>35</v>
      </c>
      <c r="C15" s="24">
        <v>74644.916666666672</v>
      </c>
      <c r="D15" s="24">
        <v>82255</v>
      </c>
      <c r="E15" s="24">
        <v>14982.416666666666</v>
      </c>
      <c r="F15" s="592">
        <v>171882.33333333334</v>
      </c>
      <c r="H15" s="584"/>
      <c r="I15" s="584"/>
      <c r="J15" s="584"/>
      <c r="K15" s="584"/>
      <c r="L15" s="584"/>
    </row>
    <row r="16" spans="2:12" ht="15" x14ac:dyDescent="0.25">
      <c r="B16" s="23" t="s">
        <v>36</v>
      </c>
      <c r="C16" s="24">
        <v>200006.41666666666</v>
      </c>
      <c r="D16" s="24">
        <v>107387.08333333333</v>
      </c>
      <c r="E16" s="24">
        <v>31418.333333333332</v>
      </c>
      <c r="F16" s="592">
        <v>338811.83333333331</v>
      </c>
      <c r="H16" s="584"/>
      <c r="I16" s="584"/>
      <c r="J16" s="584"/>
      <c r="K16" s="584"/>
      <c r="L16" s="584"/>
    </row>
    <row r="17" spans="2:12" ht="15" x14ac:dyDescent="0.25">
      <c r="B17" s="23" t="s">
        <v>37</v>
      </c>
      <c r="C17" s="24">
        <v>48270.75</v>
      </c>
      <c r="D17" s="24">
        <v>88028.083333333328</v>
      </c>
      <c r="E17" s="24">
        <v>508.83333333333331</v>
      </c>
      <c r="F17" s="592">
        <v>136807.66666666666</v>
      </c>
      <c r="H17" s="584"/>
      <c r="I17" s="584"/>
      <c r="J17" s="584"/>
      <c r="K17" s="584"/>
      <c r="L17" s="584"/>
    </row>
    <row r="18" spans="2:12" ht="15" x14ac:dyDescent="0.25">
      <c r="B18" s="23" t="s">
        <v>38</v>
      </c>
      <c r="C18" s="24">
        <v>31815.5</v>
      </c>
      <c r="D18" s="24">
        <v>19982.833333333332</v>
      </c>
      <c r="E18" s="24">
        <v>835</v>
      </c>
      <c r="F18" s="592">
        <v>52633.333333333336</v>
      </c>
      <c r="H18" s="584"/>
      <c r="I18" s="584"/>
      <c r="J18" s="584"/>
      <c r="K18" s="584"/>
      <c r="L18" s="584"/>
    </row>
    <row r="19" spans="2:12" ht="15" x14ac:dyDescent="0.25">
      <c r="B19" s="26" t="s">
        <v>39</v>
      </c>
      <c r="C19" s="24">
        <v>66176.666666666672</v>
      </c>
      <c r="D19" s="24">
        <v>73809.916666666672</v>
      </c>
      <c r="E19" s="24">
        <v>25285.75</v>
      </c>
      <c r="F19" s="592">
        <v>165272.33333333334</v>
      </c>
      <c r="H19" s="584"/>
      <c r="I19" s="584"/>
      <c r="J19" s="584"/>
      <c r="K19" s="584"/>
      <c r="L19" s="584"/>
    </row>
    <row r="20" spans="2:12" ht="15" x14ac:dyDescent="0.25">
      <c r="B20" s="26" t="s">
        <v>40</v>
      </c>
      <c r="C20" s="24">
        <v>6589.5</v>
      </c>
      <c r="D20" s="24">
        <v>9263</v>
      </c>
      <c r="E20" s="24">
        <v>291.41666666666669</v>
      </c>
      <c r="F20" s="592">
        <v>16143.916666666666</v>
      </c>
      <c r="H20" s="584"/>
      <c r="I20" s="584"/>
      <c r="J20" s="584"/>
      <c r="K20" s="584"/>
      <c r="L20" s="584"/>
    </row>
    <row r="21" spans="2:12" ht="15" x14ac:dyDescent="0.25">
      <c r="B21" s="23" t="s">
        <v>41</v>
      </c>
      <c r="C21" s="24">
        <v>7898.833333333333</v>
      </c>
      <c r="D21" s="24">
        <v>11622.416666666666</v>
      </c>
      <c r="E21" s="24">
        <v>11954.75</v>
      </c>
      <c r="F21" s="592">
        <v>31476</v>
      </c>
      <c r="H21" s="584"/>
      <c r="I21" s="584"/>
      <c r="J21" s="584"/>
      <c r="K21" s="584"/>
      <c r="L21" s="584"/>
    </row>
    <row r="22" spans="2:12" ht="17.25" customHeight="1" x14ac:dyDescent="0.25">
      <c r="B22" s="23" t="s">
        <v>42</v>
      </c>
      <c r="C22" s="24">
        <v>1622315.8333333333</v>
      </c>
      <c r="D22" s="24">
        <v>1234558.5</v>
      </c>
      <c r="E22" s="24">
        <v>229449.41666666666</v>
      </c>
      <c r="F22" s="592">
        <v>3086323.75</v>
      </c>
      <c r="H22" s="584"/>
      <c r="I22" s="584"/>
      <c r="J22" s="584"/>
      <c r="K22" s="584"/>
      <c r="L22" s="584"/>
    </row>
    <row r="23" spans="2:12" ht="21.75" customHeight="1" x14ac:dyDescent="0.25">
      <c r="B23" s="4" t="s">
        <v>18</v>
      </c>
      <c r="C23" s="21">
        <v>2356953.25</v>
      </c>
      <c r="D23" s="21">
        <v>1920100.75</v>
      </c>
      <c r="E23" s="21">
        <v>555434.91666666663</v>
      </c>
      <c r="F23" s="25">
        <v>4832488.916666667</v>
      </c>
      <c r="H23" s="584"/>
      <c r="I23" s="584"/>
      <c r="J23" s="584"/>
      <c r="K23" s="584"/>
      <c r="L23" s="584"/>
    </row>
    <row r="24" spans="2:12" ht="14.25" customHeight="1" x14ac:dyDescent="0.2">
      <c r="B24" s="27" t="s">
        <v>43</v>
      </c>
    </row>
    <row r="26" spans="2:12" x14ac:dyDescent="0.2">
      <c r="B26" s="14"/>
    </row>
    <row r="28" spans="2:12" ht="18" x14ac:dyDescent="0.25">
      <c r="B28" s="1597" t="s">
        <v>712</v>
      </c>
      <c r="C28" s="1597"/>
      <c r="D28" s="1597"/>
      <c r="E28" s="1597"/>
      <c r="F28" s="1597"/>
      <c r="G28" s="1" t="s">
        <v>2</v>
      </c>
    </row>
    <row r="29" spans="2:12" ht="33.75" customHeight="1" x14ac:dyDescent="0.25">
      <c r="B29" s="1639" t="s">
        <v>44</v>
      </c>
      <c r="C29" s="1645"/>
      <c r="D29" s="1645"/>
      <c r="E29" s="1645"/>
      <c r="F29" s="1645"/>
      <c r="H29" s="1"/>
    </row>
    <row r="30" spans="2:12" ht="16.5" thickBot="1" x14ac:dyDescent="0.3">
      <c r="B30" s="1644">
        <v>2015</v>
      </c>
      <c r="C30" s="1644"/>
      <c r="D30" s="1644"/>
      <c r="E30" s="1644"/>
      <c r="F30" s="1644"/>
    </row>
    <row r="31" spans="2:12" x14ac:dyDescent="0.2">
      <c r="B31" s="424"/>
      <c r="C31" s="424"/>
      <c r="D31" s="424"/>
      <c r="E31" s="424"/>
      <c r="F31" s="424"/>
    </row>
    <row r="32" spans="2:12" ht="15.75" x14ac:dyDescent="0.2">
      <c r="B32" s="1632" t="s">
        <v>822</v>
      </c>
      <c r="C32" s="1634" t="s">
        <v>14</v>
      </c>
      <c r="D32" s="1634"/>
      <c r="E32" s="1634"/>
      <c r="F32" s="1634"/>
    </row>
    <row r="33" spans="2:10" ht="15.75" x14ac:dyDescent="0.2">
      <c r="B33" s="1633"/>
      <c r="C33" s="11" t="s">
        <v>15</v>
      </c>
      <c r="D33" s="11" t="s">
        <v>16</v>
      </c>
      <c r="E33" s="11" t="s">
        <v>17</v>
      </c>
      <c r="F33" s="11" t="s">
        <v>18</v>
      </c>
    </row>
    <row r="34" spans="2:10" ht="15" x14ac:dyDescent="0.25">
      <c r="B34" s="23" t="s">
        <v>28</v>
      </c>
      <c r="C34" s="24">
        <v>446.58333333333331</v>
      </c>
      <c r="D34" s="24">
        <v>691.91666666666663</v>
      </c>
      <c r="E34" s="24">
        <v>54.25</v>
      </c>
      <c r="F34" s="592">
        <v>1192.75</v>
      </c>
      <c r="G34" s="584"/>
      <c r="H34" s="584"/>
      <c r="I34" s="584"/>
      <c r="J34" s="584"/>
    </row>
    <row r="35" spans="2:10" ht="15" x14ac:dyDescent="0.25">
      <c r="B35" s="23" t="s">
        <v>29</v>
      </c>
      <c r="C35" s="24">
        <v>516.83333333333337</v>
      </c>
      <c r="D35" s="24">
        <v>1229.75</v>
      </c>
      <c r="E35" s="24">
        <v>91.5</v>
      </c>
      <c r="F35" s="592">
        <v>1838.0833333333333</v>
      </c>
      <c r="G35" s="584"/>
      <c r="H35" s="584"/>
      <c r="I35" s="584"/>
      <c r="J35" s="584"/>
    </row>
    <row r="36" spans="2:10" ht="15" x14ac:dyDescent="0.25">
      <c r="B36" s="23" t="s">
        <v>30</v>
      </c>
      <c r="C36" s="24">
        <v>1116.25</v>
      </c>
      <c r="D36" s="24">
        <v>1770.25</v>
      </c>
      <c r="E36" s="24">
        <v>386.08333333333331</v>
      </c>
      <c r="F36" s="592">
        <v>3272.5833333333335</v>
      </c>
      <c r="G36" s="584"/>
      <c r="H36" s="584"/>
      <c r="I36" s="584"/>
      <c r="J36" s="584"/>
    </row>
    <row r="37" spans="2:10" ht="15" x14ac:dyDescent="0.25">
      <c r="B37" s="23" t="s">
        <v>31</v>
      </c>
      <c r="C37" s="24">
        <v>719.16666666666663</v>
      </c>
      <c r="D37" s="24">
        <v>767.5</v>
      </c>
      <c r="E37" s="24">
        <v>30.166666666666668</v>
      </c>
      <c r="F37" s="592">
        <v>1516.8333333333333</v>
      </c>
      <c r="G37" s="584"/>
      <c r="H37" s="584"/>
      <c r="I37" s="584"/>
      <c r="J37" s="584"/>
    </row>
    <row r="38" spans="2:10" ht="15" x14ac:dyDescent="0.25">
      <c r="B38" s="23" t="s">
        <v>32</v>
      </c>
      <c r="C38" s="24">
        <v>1991.25</v>
      </c>
      <c r="D38" s="24">
        <v>2421.1666666666665</v>
      </c>
      <c r="E38" s="24">
        <v>34.416666666666664</v>
      </c>
      <c r="F38" s="592">
        <v>4446.833333333333</v>
      </c>
      <c r="G38" s="584"/>
      <c r="H38" s="584"/>
      <c r="I38" s="584"/>
      <c r="J38" s="584"/>
    </row>
    <row r="39" spans="2:10" ht="15" x14ac:dyDescent="0.25">
      <c r="B39" s="23" t="s">
        <v>33</v>
      </c>
      <c r="C39" s="24">
        <v>2749.25</v>
      </c>
      <c r="D39" s="24">
        <v>6319.75</v>
      </c>
      <c r="E39" s="24">
        <v>6667.666666666667</v>
      </c>
      <c r="F39" s="592">
        <v>15736.666666666666</v>
      </c>
      <c r="G39" s="584"/>
      <c r="H39" s="584"/>
      <c r="I39" s="584"/>
      <c r="J39" s="584"/>
    </row>
    <row r="40" spans="2:10" ht="15" x14ac:dyDescent="0.25">
      <c r="B40" s="23" t="s">
        <v>34</v>
      </c>
      <c r="C40" s="24">
        <v>2906.1666666666665</v>
      </c>
      <c r="D40" s="24">
        <v>4422.666666666667</v>
      </c>
      <c r="E40" s="24">
        <v>121.83333333333333</v>
      </c>
      <c r="F40" s="592">
        <v>7450.666666666667</v>
      </c>
      <c r="G40" s="584"/>
      <c r="H40" s="584"/>
      <c r="I40" s="584"/>
      <c r="J40" s="584"/>
    </row>
    <row r="41" spans="2:10" ht="15" x14ac:dyDescent="0.25">
      <c r="B41" s="23" t="s">
        <v>35</v>
      </c>
      <c r="C41" s="24">
        <v>2526.3333333333335</v>
      </c>
      <c r="D41" s="24">
        <v>5633.5</v>
      </c>
      <c r="E41" s="24">
        <v>424.25</v>
      </c>
      <c r="F41" s="592">
        <v>8584.0833333333339</v>
      </c>
      <c r="G41" s="584"/>
      <c r="H41" s="584"/>
      <c r="I41" s="584"/>
      <c r="J41" s="584"/>
    </row>
    <row r="42" spans="2:10" ht="15" x14ac:dyDescent="0.25">
      <c r="B42" s="23" t="s">
        <v>36</v>
      </c>
      <c r="C42" s="24">
        <v>6413.916666666667</v>
      </c>
      <c r="D42" s="24">
        <v>8201.75</v>
      </c>
      <c r="E42" s="24">
        <v>919.08333333333337</v>
      </c>
      <c r="F42" s="592">
        <v>15534.75</v>
      </c>
      <c r="G42" s="584"/>
      <c r="H42" s="584"/>
      <c r="I42" s="584"/>
      <c r="J42" s="584"/>
    </row>
    <row r="43" spans="2:10" ht="15" x14ac:dyDescent="0.25">
      <c r="B43" s="23" t="s">
        <v>37</v>
      </c>
      <c r="C43" s="24">
        <v>1753.9166666666667</v>
      </c>
      <c r="D43" s="24">
        <v>4006.6666666666665</v>
      </c>
      <c r="E43" s="24">
        <v>12.416666666666666</v>
      </c>
      <c r="F43" s="592">
        <v>5773</v>
      </c>
      <c r="G43" s="584"/>
      <c r="H43" s="584"/>
      <c r="I43" s="584"/>
      <c r="J43" s="584"/>
    </row>
    <row r="44" spans="2:10" ht="15" x14ac:dyDescent="0.25">
      <c r="B44" s="23" t="s">
        <v>38</v>
      </c>
      <c r="C44" s="24">
        <v>1166.6666666666667</v>
      </c>
      <c r="D44" s="24">
        <v>1451.75</v>
      </c>
      <c r="E44" s="24">
        <v>24</v>
      </c>
      <c r="F44" s="592">
        <v>2642.4166666666665</v>
      </c>
      <c r="G44" s="584"/>
      <c r="H44" s="584"/>
      <c r="I44" s="584"/>
      <c r="J44" s="584"/>
    </row>
    <row r="45" spans="2:10" ht="15" x14ac:dyDescent="0.25">
      <c r="B45" s="26" t="s">
        <v>39</v>
      </c>
      <c r="C45" s="24">
        <v>2201.9166666666665</v>
      </c>
      <c r="D45" s="24">
        <v>4301.583333333333</v>
      </c>
      <c r="E45" s="24">
        <v>642.41666666666663</v>
      </c>
      <c r="F45" s="592">
        <v>7145.916666666667</v>
      </c>
      <c r="G45" s="584"/>
      <c r="H45" s="584"/>
      <c r="I45" s="584"/>
      <c r="J45" s="584"/>
    </row>
    <row r="46" spans="2:10" ht="15" x14ac:dyDescent="0.25">
      <c r="B46" s="26" t="s">
        <v>40</v>
      </c>
      <c r="C46" s="24">
        <v>243.16666666666666</v>
      </c>
      <c r="D46" s="24">
        <v>543.16666666666663</v>
      </c>
      <c r="E46" s="24">
        <v>24.25</v>
      </c>
      <c r="F46" s="592">
        <v>810.58333333333337</v>
      </c>
      <c r="G46" s="584"/>
      <c r="H46" s="584"/>
      <c r="I46" s="584"/>
      <c r="J46" s="584"/>
    </row>
    <row r="47" spans="2:10" ht="15" x14ac:dyDescent="0.25">
      <c r="B47" s="23" t="s">
        <v>41</v>
      </c>
      <c r="C47" s="24">
        <v>395.08333333333331</v>
      </c>
      <c r="D47" s="24">
        <v>552</v>
      </c>
      <c r="E47" s="24">
        <v>692.75</v>
      </c>
      <c r="F47" s="592">
        <v>1639.8333333333333</v>
      </c>
      <c r="G47" s="584"/>
      <c r="H47" s="584"/>
      <c r="I47" s="584"/>
      <c r="J47" s="584"/>
    </row>
    <row r="48" spans="2:10" ht="15" x14ac:dyDescent="0.25">
      <c r="B48" s="23" t="s">
        <v>42</v>
      </c>
      <c r="C48" s="24">
        <v>35056.666666666664</v>
      </c>
      <c r="D48" s="24">
        <v>52514.333333333336</v>
      </c>
      <c r="E48" s="24">
        <v>5400.333333333333</v>
      </c>
      <c r="F48" s="592">
        <v>92971.333333333328</v>
      </c>
      <c r="G48" s="584"/>
      <c r="H48" s="584"/>
      <c r="I48" s="584"/>
      <c r="J48" s="584"/>
    </row>
    <row r="49" spans="2:10" ht="22.5" customHeight="1" x14ac:dyDescent="0.25">
      <c r="B49" s="4" t="s">
        <v>18</v>
      </c>
      <c r="C49" s="21">
        <v>60203.166666666664</v>
      </c>
      <c r="D49" s="21">
        <v>94827.75</v>
      </c>
      <c r="E49" s="21">
        <v>15525.416666666666</v>
      </c>
      <c r="F49" s="25">
        <v>170556.33333333334</v>
      </c>
      <c r="G49" s="584"/>
      <c r="H49" s="584"/>
      <c r="I49" s="584"/>
      <c r="J49" s="584"/>
    </row>
    <row r="50" spans="2:10" ht="24.75" customHeight="1" x14ac:dyDescent="0.2">
      <c r="B50" s="1646" t="s">
        <v>45</v>
      </c>
      <c r="C50" s="1647"/>
      <c r="D50" s="1647"/>
      <c r="E50" s="1647"/>
      <c r="F50" s="1647"/>
    </row>
    <row r="51" spans="2:10" ht="8.25" customHeight="1" x14ac:dyDescent="0.2"/>
    <row r="52" spans="2:10" x14ac:dyDescent="0.2">
      <c r="B52" s="14"/>
    </row>
    <row r="54" spans="2:10" x14ac:dyDescent="0.2">
      <c r="C54" s="28"/>
      <c r="D54" s="28"/>
    </row>
    <row r="55" spans="2:10" x14ac:dyDescent="0.2">
      <c r="C55" s="28"/>
      <c r="D55" s="28"/>
    </row>
    <row r="56" spans="2:10" x14ac:dyDescent="0.2">
      <c r="C56" s="28"/>
      <c r="D56" s="28"/>
      <c r="E56" s="28"/>
    </row>
    <row r="57" spans="2:10" x14ac:dyDescent="0.2">
      <c r="C57" s="28"/>
      <c r="D57" s="28"/>
    </row>
    <row r="58" spans="2:10" x14ac:dyDescent="0.2">
      <c r="C58" s="28"/>
      <c r="D58" s="28"/>
    </row>
    <row r="59" spans="2:10" x14ac:dyDescent="0.2">
      <c r="C59" s="28"/>
      <c r="D59" s="28"/>
      <c r="E59" s="28"/>
    </row>
    <row r="60" spans="2:10" x14ac:dyDescent="0.2">
      <c r="C60" s="28"/>
      <c r="D60" s="28"/>
    </row>
    <row r="61" spans="2:10" x14ac:dyDescent="0.2">
      <c r="C61" s="28"/>
      <c r="D61" s="28"/>
      <c r="E61" s="28"/>
    </row>
    <row r="62" spans="2:10" x14ac:dyDescent="0.2">
      <c r="C62" s="28"/>
      <c r="D62" s="28"/>
      <c r="E62" s="28"/>
    </row>
    <row r="63" spans="2:10" x14ac:dyDescent="0.2">
      <c r="C63" s="28"/>
      <c r="D63" s="28"/>
    </row>
    <row r="64" spans="2:10" x14ac:dyDescent="0.2">
      <c r="C64" s="28"/>
      <c r="D64" s="28"/>
    </row>
    <row r="65" spans="3:5" x14ac:dyDescent="0.2">
      <c r="C65" s="28"/>
      <c r="D65" s="28"/>
      <c r="E65" s="28"/>
    </row>
    <row r="66" spans="3:5" x14ac:dyDescent="0.2">
      <c r="C66" s="28"/>
      <c r="D66" s="28"/>
    </row>
    <row r="67" spans="3:5" x14ac:dyDescent="0.2">
      <c r="C67" s="28"/>
      <c r="D67" s="28"/>
      <c r="E67" s="28"/>
    </row>
    <row r="68" spans="3:5" x14ac:dyDescent="0.2">
      <c r="C68" s="28"/>
      <c r="D68" s="28"/>
      <c r="E68" s="28"/>
    </row>
    <row r="70" spans="3:5" x14ac:dyDescent="0.2">
      <c r="C70" s="29"/>
    </row>
    <row r="71" spans="3:5" x14ac:dyDescent="0.2">
      <c r="C71" s="29"/>
    </row>
    <row r="72" spans="3:5" x14ac:dyDescent="0.2">
      <c r="C72" s="29"/>
    </row>
    <row r="73" spans="3:5" x14ac:dyDescent="0.2">
      <c r="C73" s="29"/>
    </row>
    <row r="74" spans="3:5" x14ac:dyDescent="0.2">
      <c r="C74" s="29"/>
    </row>
    <row r="75" spans="3:5" x14ac:dyDescent="0.2">
      <c r="C75" s="29"/>
    </row>
    <row r="76" spans="3:5" x14ac:dyDescent="0.2">
      <c r="C76" s="29"/>
    </row>
    <row r="77" spans="3:5" x14ac:dyDescent="0.2">
      <c r="C77" s="29"/>
    </row>
    <row r="78" spans="3:5" x14ac:dyDescent="0.2">
      <c r="C78" s="29"/>
    </row>
    <row r="79" spans="3:5" x14ac:dyDescent="0.2">
      <c r="C79" s="29"/>
    </row>
    <row r="80" spans="3:5" x14ac:dyDescent="0.2">
      <c r="C80" s="29"/>
    </row>
    <row r="81" spans="3:3" x14ac:dyDescent="0.2">
      <c r="C81" s="29"/>
    </row>
    <row r="82" spans="3:3" x14ac:dyDescent="0.2">
      <c r="C82" s="29"/>
    </row>
    <row r="83" spans="3:3" x14ac:dyDescent="0.2">
      <c r="C83" s="29"/>
    </row>
    <row r="84" spans="3:3" x14ac:dyDescent="0.2">
      <c r="C84" s="29"/>
    </row>
    <row r="85" spans="3:3" x14ac:dyDescent="0.2">
      <c r="C85" s="29"/>
    </row>
    <row r="86" spans="3:3" x14ac:dyDescent="0.2">
      <c r="C86" s="29"/>
    </row>
  </sheetData>
  <mergeCells count="11">
    <mergeCell ref="B29:F29"/>
    <mergeCell ref="B30:F30"/>
    <mergeCell ref="B32:B33"/>
    <mergeCell ref="C32:F32"/>
    <mergeCell ref="B50:F50"/>
    <mergeCell ref="B28:F28"/>
    <mergeCell ref="B2:F2"/>
    <mergeCell ref="B3:F3"/>
    <mergeCell ref="B4:F4"/>
    <mergeCell ref="B6:B7"/>
    <mergeCell ref="C6:F6"/>
  </mergeCells>
  <hyperlinks>
    <hyperlink ref="G2" location="'Indice Total'!A1" display="Volver"/>
    <hyperlink ref="G28" location="'Indice Total '!A1" display="Volver"/>
  </hyperlinks>
  <pageMargins left="0.70866141732283472" right="0.70866141732283472" top="0.74803149606299213" bottom="0.74803149606299213" header="0.31496062992125984" footer="0.31496062992125984"/>
  <pageSetup scale="88"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I35"/>
  <sheetViews>
    <sheetView showGridLines="0" zoomScaleNormal="100" workbookViewId="0"/>
  </sheetViews>
  <sheetFormatPr baseColWidth="10" defaultColWidth="10.28515625" defaultRowHeight="15" x14ac:dyDescent="0.25"/>
  <cols>
    <col min="1" max="1" width="23.5703125" style="676" customWidth="1"/>
    <col min="2" max="2" width="36.28515625" style="676" bestFit="1" customWidth="1"/>
    <col min="3" max="3" width="14.28515625" style="676" bestFit="1" customWidth="1"/>
    <col min="4" max="5" width="15.42578125" style="676" bestFit="1" customWidth="1"/>
    <col min="6" max="6" width="19" style="676" customWidth="1"/>
    <col min="7" max="7" width="19.42578125" style="676" customWidth="1"/>
    <col min="8" max="8" width="15.42578125" style="676" bestFit="1" customWidth="1"/>
    <col min="9" max="202" width="10.28515625" style="676" customWidth="1"/>
    <col min="203" max="203" width="2.85546875" style="676" customWidth="1"/>
    <col min="204" max="257" width="10.28515625" style="676"/>
    <col min="258" max="258" width="33.85546875" style="676" customWidth="1"/>
    <col min="259" max="259" width="14" style="676" customWidth="1"/>
    <col min="260" max="261" width="13.28515625" style="676" customWidth="1"/>
    <col min="262" max="262" width="13.42578125" style="676" customWidth="1"/>
    <col min="263" max="263" width="17.140625" style="676" customWidth="1"/>
    <col min="264" max="264" width="13.85546875" style="676" customWidth="1"/>
    <col min="265" max="458" width="10.28515625" style="676" customWidth="1"/>
    <col min="459" max="459" width="2.85546875" style="676" customWidth="1"/>
    <col min="460" max="513" width="10.28515625" style="676"/>
    <col min="514" max="514" width="33.85546875" style="676" customWidth="1"/>
    <col min="515" max="515" width="14" style="676" customWidth="1"/>
    <col min="516" max="517" width="13.28515625" style="676" customWidth="1"/>
    <col min="518" max="518" width="13.42578125" style="676" customWidth="1"/>
    <col min="519" max="519" width="17.140625" style="676" customWidth="1"/>
    <col min="520" max="520" width="13.85546875" style="676" customWidth="1"/>
    <col min="521" max="714" width="10.28515625" style="676" customWidth="1"/>
    <col min="715" max="715" width="2.85546875" style="676" customWidth="1"/>
    <col min="716" max="769" width="10.28515625" style="676"/>
    <col min="770" max="770" width="33.85546875" style="676" customWidth="1"/>
    <col min="771" max="771" width="14" style="676" customWidth="1"/>
    <col min="772" max="773" width="13.28515625" style="676" customWidth="1"/>
    <col min="774" max="774" width="13.42578125" style="676" customWidth="1"/>
    <col min="775" max="775" width="17.140625" style="676" customWidth="1"/>
    <col min="776" max="776" width="13.85546875" style="676" customWidth="1"/>
    <col min="777" max="970" width="10.28515625" style="676" customWidth="1"/>
    <col min="971" max="971" width="2.85546875" style="676" customWidth="1"/>
    <col min="972" max="1025" width="10.28515625" style="676"/>
    <col min="1026" max="1026" width="33.85546875" style="676" customWidth="1"/>
    <col min="1027" max="1027" width="14" style="676" customWidth="1"/>
    <col min="1028" max="1029" width="13.28515625" style="676" customWidth="1"/>
    <col min="1030" max="1030" width="13.42578125" style="676" customWidth="1"/>
    <col min="1031" max="1031" width="17.140625" style="676" customWidth="1"/>
    <col min="1032" max="1032" width="13.85546875" style="676" customWidth="1"/>
    <col min="1033" max="1226" width="10.28515625" style="676" customWidth="1"/>
    <col min="1227" max="1227" width="2.85546875" style="676" customWidth="1"/>
    <col min="1228" max="1281" width="10.28515625" style="676"/>
    <col min="1282" max="1282" width="33.85546875" style="676" customWidth="1"/>
    <col min="1283" max="1283" width="14" style="676" customWidth="1"/>
    <col min="1284" max="1285" width="13.28515625" style="676" customWidth="1"/>
    <col min="1286" max="1286" width="13.42578125" style="676" customWidth="1"/>
    <col min="1287" max="1287" width="17.140625" style="676" customWidth="1"/>
    <col min="1288" max="1288" width="13.85546875" style="676" customWidth="1"/>
    <col min="1289" max="1482" width="10.28515625" style="676" customWidth="1"/>
    <col min="1483" max="1483" width="2.85546875" style="676" customWidth="1"/>
    <col min="1484" max="1537" width="10.28515625" style="676"/>
    <col min="1538" max="1538" width="33.85546875" style="676" customWidth="1"/>
    <col min="1539" max="1539" width="14" style="676" customWidth="1"/>
    <col min="1540" max="1541" width="13.28515625" style="676" customWidth="1"/>
    <col min="1542" max="1542" width="13.42578125" style="676" customWidth="1"/>
    <col min="1543" max="1543" width="17.140625" style="676" customWidth="1"/>
    <col min="1544" max="1544" width="13.85546875" style="676" customWidth="1"/>
    <col min="1545" max="1738" width="10.28515625" style="676" customWidth="1"/>
    <col min="1739" max="1739" width="2.85546875" style="676" customWidth="1"/>
    <col min="1740" max="1793" width="10.28515625" style="676"/>
    <col min="1794" max="1794" width="33.85546875" style="676" customWidth="1"/>
    <col min="1795" max="1795" width="14" style="676" customWidth="1"/>
    <col min="1796" max="1797" width="13.28515625" style="676" customWidth="1"/>
    <col min="1798" max="1798" width="13.42578125" style="676" customWidth="1"/>
    <col min="1799" max="1799" width="17.140625" style="676" customWidth="1"/>
    <col min="1800" max="1800" width="13.85546875" style="676" customWidth="1"/>
    <col min="1801" max="1994" width="10.28515625" style="676" customWidth="1"/>
    <col min="1995" max="1995" width="2.85546875" style="676" customWidth="1"/>
    <col min="1996" max="2049" width="10.28515625" style="676"/>
    <col min="2050" max="2050" width="33.85546875" style="676" customWidth="1"/>
    <col min="2051" max="2051" width="14" style="676" customWidth="1"/>
    <col min="2052" max="2053" width="13.28515625" style="676" customWidth="1"/>
    <col min="2054" max="2054" width="13.42578125" style="676" customWidth="1"/>
    <col min="2055" max="2055" width="17.140625" style="676" customWidth="1"/>
    <col min="2056" max="2056" width="13.85546875" style="676" customWidth="1"/>
    <col min="2057" max="2250" width="10.28515625" style="676" customWidth="1"/>
    <col min="2251" max="2251" width="2.85546875" style="676" customWidth="1"/>
    <col min="2252" max="2305" width="10.28515625" style="676"/>
    <col min="2306" max="2306" width="33.85546875" style="676" customWidth="1"/>
    <col min="2307" max="2307" width="14" style="676" customWidth="1"/>
    <col min="2308" max="2309" width="13.28515625" style="676" customWidth="1"/>
    <col min="2310" max="2310" width="13.42578125" style="676" customWidth="1"/>
    <col min="2311" max="2311" width="17.140625" style="676" customWidth="1"/>
    <col min="2312" max="2312" width="13.85546875" style="676" customWidth="1"/>
    <col min="2313" max="2506" width="10.28515625" style="676" customWidth="1"/>
    <col min="2507" max="2507" width="2.85546875" style="676" customWidth="1"/>
    <col min="2508" max="2561" width="10.28515625" style="676"/>
    <col min="2562" max="2562" width="33.85546875" style="676" customWidth="1"/>
    <col min="2563" max="2563" width="14" style="676" customWidth="1"/>
    <col min="2564" max="2565" width="13.28515625" style="676" customWidth="1"/>
    <col min="2566" max="2566" width="13.42578125" style="676" customWidth="1"/>
    <col min="2567" max="2567" width="17.140625" style="676" customWidth="1"/>
    <col min="2568" max="2568" width="13.85546875" style="676" customWidth="1"/>
    <col min="2569" max="2762" width="10.28515625" style="676" customWidth="1"/>
    <col min="2763" max="2763" width="2.85546875" style="676" customWidth="1"/>
    <col min="2764" max="2817" width="10.28515625" style="676"/>
    <col min="2818" max="2818" width="33.85546875" style="676" customWidth="1"/>
    <col min="2819" max="2819" width="14" style="676" customWidth="1"/>
    <col min="2820" max="2821" width="13.28515625" style="676" customWidth="1"/>
    <col min="2822" max="2822" width="13.42578125" style="676" customWidth="1"/>
    <col min="2823" max="2823" width="17.140625" style="676" customWidth="1"/>
    <col min="2824" max="2824" width="13.85546875" style="676" customWidth="1"/>
    <col min="2825" max="3018" width="10.28515625" style="676" customWidth="1"/>
    <col min="3019" max="3019" width="2.85546875" style="676" customWidth="1"/>
    <col min="3020" max="3073" width="10.28515625" style="676"/>
    <col min="3074" max="3074" width="33.85546875" style="676" customWidth="1"/>
    <col min="3075" max="3075" width="14" style="676" customWidth="1"/>
    <col min="3076" max="3077" width="13.28515625" style="676" customWidth="1"/>
    <col min="3078" max="3078" width="13.42578125" style="676" customWidth="1"/>
    <col min="3079" max="3079" width="17.140625" style="676" customWidth="1"/>
    <col min="3080" max="3080" width="13.85546875" style="676" customWidth="1"/>
    <col min="3081" max="3274" width="10.28515625" style="676" customWidth="1"/>
    <col min="3275" max="3275" width="2.85546875" style="676" customWidth="1"/>
    <col min="3276" max="3329" width="10.28515625" style="676"/>
    <col min="3330" max="3330" width="33.85546875" style="676" customWidth="1"/>
    <col min="3331" max="3331" width="14" style="676" customWidth="1"/>
    <col min="3332" max="3333" width="13.28515625" style="676" customWidth="1"/>
    <col min="3334" max="3334" width="13.42578125" style="676" customWidth="1"/>
    <col min="3335" max="3335" width="17.140625" style="676" customWidth="1"/>
    <col min="3336" max="3336" width="13.85546875" style="676" customWidth="1"/>
    <col min="3337" max="3530" width="10.28515625" style="676" customWidth="1"/>
    <col min="3531" max="3531" width="2.85546875" style="676" customWidth="1"/>
    <col min="3532" max="3585" width="10.28515625" style="676"/>
    <col min="3586" max="3586" width="33.85546875" style="676" customWidth="1"/>
    <col min="3587" max="3587" width="14" style="676" customWidth="1"/>
    <col min="3588" max="3589" width="13.28515625" style="676" customWidth="1"/>
    <col min="3590" max="3590" width="13.42578125" style="676" customWidth="1"/>
    <col min="3591" max="3591" width="17.140625" style="676" customWidth="1"/>
    <col min="3592" max="3592" width="13.85546875" style="676" customWidth="1"/>
    <col min="3593" max="3786" width="10.28515625" style="676" customWidth="1"/>
    <col min="3787" max="3787" width="2.85546875" style="676" customWidth="1"/>
    <col min="3788" max="3841" width="10.28515625" style="676"/>
    <col min="3842" max="3842" width="33.85546875" style="676" customWidth="1"/>
    <col min="3843" max="3843" width="14" style="676" customWidth="1"/>
    <col min="3844" max="3845" width="13.28515625" style="676" customWidth="1"/>
    <col min="3846" max="3846" width="13.42578125" style="676" customWidth="1"/>
    <col min="3847" max="3847" width="17.140625" style="676" customWidth="1"/>
    <col min="3848" max="3848" width="13.85546875" style="676" customWidth="1"/>
    <col min="3849" max="4042" width="10.28515625" style="676" customWidth="1"/>
    <col min="4043" max="4043" width="2.85546875" style="676" customWidth="1"/>
    <col min="4044" max="4097" width="10.28515625" style="676"/>
    <col min="4098" max="4098" width="33.85546875" style="676" customWidth="1"/>
    <col min="4099" max="4099" width="14" style="676" customWidth="1"/>
    <col min="4100" max="4101" width="13.28515625" style="676" customWidth="1"/>
    <col min="4102" max="4102" width="13.42578125" style="676" customWidth="1"/>
    <col min="4103" max="4103" width="17.140625" style="676" customWidth="1"/>
    <col min="4104" max="4104" width="13.85546875" style="676" customWidth="1"/>
    <col min="4105" max="4298" width="10.28515625" style="676" customWidth="1"/>
    <col min="4299" max="4299" width="2.85546875" style="676" customWidth="1"/>
    <col min="4300" max="4353" width="10.28515625" style="676"/>
    <col min="4354" max="4354" width="33.85546875" style="676" customWidth="1"/>
    <col min="4355" max="4355" width="14" style="676" customWidth="1"/>
    <col min="4356" max="4357" width="13.28515625" style="676" customWidth="1"/>
    <col min="4358" max="4358" width="13.42578125" style="676" customWidth="1"/>
    <col min="4359" max="4359" width="17.140625" style="676" customWidth="1"/>
    <col min="4360" max="4360" width="13.85546875" style="676" customWidth="1"/>
    <col min="4361" max="4554" width="10.28515625" style="676" customWidth="1"/>
    <col min="4555" max="4555" width="2.85546875" style="676" customWidth="1"/>
    <col min="4556" max="4609" width="10.28515625" style="676"/>
    <col min="4610" max="4610" width="33.85546875" style="676" customWidth="1"/>
    <col min="4611" max="4611" width="14" style="676" customWidth="1"/>
    <col min="4612" max="4613" width="13.28515625" style="676" customWidth="1"/>
    <col min="4614" max="4614" width="13.42578125" style="676" customWidth="1"/>
    <col min="4615" max="4615" width="17.140625" style="676" customWidth="1"/>
    <col min="4616" max="4616" width="13.85546875" style="676" customWidth="1"/>
    <col min="4617" max="4810" width="10.28515625" style="676" customWidth="1"/>
    <col min="4811" max="4811" width="2.85546875" style="676" customWidth="1"/>
    <col min="4812" max="4865" width="10.28515625" style="676"/>
    <col min="4866" max="4866" width="33.85546875" style="676" customWidth="1"/>
    <col min="4867" max="4867" width="14" style="676" customWidth="1"/>
    <col min="4868" max="4869" width="13.28515625" style="676" customWidth="1"/>
    <col min="4870" max="4870" width="13.42578125" style="676" customWidth="1"/>
    <col min="4871" max="4871" width="17.140625" style="676" customWidth="1"/>
    <col min="4872" max="4872" width="13.85546875" style="676" customWidth="1"/>
    <col min="4873" max="5066" width="10.28515625" style="676" customWidth="1"/>
    <col min="5067" max="5067" width="2.85546875" style="676" customWidth="1"/>
    <col min="5068" max="5121" width="10.28515625" style="676"/>
    <col min="5122" max="5122" width="33.85546875" style="676" customWidth="1"/>
    <col min="5123" max="5123" width="14" style="676" customWidth="1"/>
    <col min="5124" max="5125" width="13.28515625" style="676" customWidth="1"/>
    <col min="5126" max="5126" width="13.42578125" style="676" customWidth="1"/>
    <col min="5127" max="5127" width="17.140625" style="676" customWidth="1"/>
    <col min="5128" max="5128" width="13.85546875" style="676" customWidth="1"/>
    <col min="5129" max="5322" width="10.28515625" style="676" customWidth="1"/>
    <col min="5323" max="5323" width="2.85546875" style="676" customWidth="1"/>
    <col min="5324" max="5377" width="10.28515625" style="676"/>
    <col min="5378" max="5378" width="33.85546875" style="676" customWidth="1"/>
    <col min="5379" max="5379" width="14" style="676" customWidth="1"/>
    <col min="5380" max="5381" width="13.28515625" style="676" customWidth="1"/>
    <col min="5382" max="5382" width="13.42578125" style="676" customWidth="1"/>
    <col min="5383" max="5383" width="17.140625" style="676" customWidth="1"/>
    <col min="5384" max="5384" width="13.85546875" style="676" customWidth="1"/>
    <col min="5385" max="5578" width="10.28515625" style="676" customWidth="1"/>
    <col min="5579" max="5579" width="2.85546875" style="676" customWidth="1"/>
    <col min="5580" max="5633" width="10.28515625" style="676"/>
    <col min="5634" max="5634" width="33.85546875" style="676" customWidth="1"/>
    <col min="5635" max="5635" width="14" style="676" customWidth="1"/>
    <col min="5636" max="5637" width="13.28515625" style="676" customWidth="1"/>
    <col min="5638" max="5638" width="13.42578125" style="676" customWidth="1"/>
    <col min="5639" max="5639" width="17.140625" style="676" customWidth="1"/>
    <col min="5640" max="5640" width="13.85546875" style="676" customWidth="1"/>
    <col min="5641" max="5834" width="10.28515625" style="676" customWidth="1"/>
    <col min="5835" max="5835" width="2.85546875" style="676" customWidth="1"/>
    <col min="5836" max="5889" width="10.28515625" style="676"/>
    <col min="5890" max="5890" width="33.85546875" style="676" customWidth="1"/>
    <col min="5891" max="5891" width="14" style="676" customWidth="1"/>
    <col min="5892" max="5893" width="13.28515625" style="676" customWidth="1"/>
    <col min="5894" max="5894" width="13.42578125" style="676" customWidth="1"/>
    <col min="5895" max="5895" width="17.140625" style="676" customWidth="1"/>
    <col min="5896" max="5896" width="13.85546875" style="676" customWidth="1"/>
    <col min="5897" max="6090" width="10.28515625" style="676" customWidth="1"/>
    <col min="6091" max="6091" width="2.85546875" style="676" customWidth="1"/>
    <col min="6092" max="6145" width="10.28515625" style="676"/>
    <col min="6146" max="6146" width="33.85546875" style="676" customWidth="1"/>
    <col min="6147" max="6147" width="14" style="676" customWidth="1"/>
    <col min="6148" max="6149" width="13.28515625" style="676" customWidth="1"/>
    <col min="6150" max="6150" width="13.42578125" style="676" customWidth="1"/>
    <col min="6151" max="6151" width="17.140625" style="676" customWidth="1"/>
    <col min="6152" max="6152" width="13.85546875" style="676" customWidth="1"/>
    <col min="6153" max="6346" width="10.28515625" style="676" customWidth="1"/>
    <col min="6347" max="6347" width="2.85546875" style="676" customWidth="1"/>
    <col min="6348" max="6401" width="10.28515625" style="676"/>
    <col min="6402" max="6402" width="33.85546875" style="676" customWidth="1"/>
    <col min="6403" max="6403" width="14" style="676" customWidth="1"/>
    <col min="6404" max="6405" width="13.28515625" style="676" customWidth="1"/>
    <col min="6406" max="6406" width="13.42578125" style="676" customWidth="1"/>
    <col min="6407" max="6407" width="17.140625" style="676" customWidth="1"/>
    <col min="6408" max="6408" width="13.85546875" style="676" customWidth="1"/>
    <col min="6409" max="6602" width="10.28515625" style="676" customWidth="1"/>
    <col min="6603" max="6603" width="2.85546875" style="676" customWidth="1"/>
    <col min="6604" max="6657" width="10.28515625" style="676"/>
    <col min="6658" max="6658" width="33.85546875" style="676" customWidth="1"/>
    <col min="6659" max="6659" width="14" style="676" customWidth="1"/>
    <col min="6660" max="6661" width="13.28515625" style="676" customWidth="1"/>
    <col min="6662" max="6662" width="13.42578125" style="676" customWidth="1"/>
    <col min="6663" max="6663" width="17.140625" style="676" customWidth="1"/>
    <col min="6664" max="6664" width="13.85546875" style="676" customWidth="1"/>
    <col min="6665" max="6858" width="10.28515625" style="676" customWidth="1"/>
    <col min="6859" max="6859" width="2.85546875" style="676" customWidth="1"/>
    <col min="6860" max="6913" width="10.28515625" style="676"/>
    <col min="6914" max="6914" width="33.85546875" style="676" customWidth="1"/>
    <col min="6915" max="6915" width="14" style="676" customWidth="1"/>
    <col min="6916" max="6917" width="13.28515625" style="676" customWidth="1"/>
    <col min="6918" max="6918" width="13.42578125" style="676" customWidth="1"/>
    <col min="6919" max="6919" width="17.140625" style="676" customWidth="1"/>
    <col min="6920" max="6920" width="13.85546875" style="676" customWidth="1"/>
    <col min="6921" max="7114" width="10.28515625" style="676" customWidth="1"/>
    <col min="7115" max="7115" width="2.85546875" style="676" customWidth="1"/>
    <col min="7116" max="7169" width="10.28515625" style="676"/>
    <col min="7170" max="7170" width="33.85546875" style="676" customWidth="1"/>
    <col min="7171" max="7171" width="14" style="676" customWidth="1"/>
    <col min="7172" max="7173" width="13.28515625" style="676" customWidth="1"/>
    <col min="7174" max="7174" width="13.42578125" style="676" customWidth="1"/>
    <col min="7175" max="7175" width="17.140625" style="676" customWidth="1"/>
    <col min="7176" max="7176" width="13.85546875" style="676" customWidth="1"/>
    <col min="7177" max="7370" width="10.28515625" style="676" customWidth="1"/>
    <col min="7371" max="7371" width="2.85546875" style="676" customWidth="1"/>
    <col min="7372" max="7425" width="10.28515625" style="676"/>
    <col min="7426" max="7426" width="33.85546875" style="676" customWidth="1"/>
    <col min="7427" max="7427" width="14" style="676" customWidth="1"/>
    <col min="7428" max="7429" width="13.28515625" style="676" customWidth="1"/>
    <col min="7430" max="7430" width="13.42578125" style="676" customWidth="1"/>
    <col min="7431" max="7431" width="17.140625" style="676" customWidth="1"/>
    <col min="7432" max="7432" width="13.85546875" style="676" customWidth="1"/>
    <col min="7433" max="7626" width="10.28515625" style="676" customWidth="1"/>
    <col min="7627" max="7627" width="2.85546875" style="676" customWidth="1"/>
    <col min="7628" max="7681" width="10.28515625" style="676"/>
    <col min="7682" max="7682" width="33.85546875" style="676" customWidth="1"/>
    <col min="7683" max="7683" width="14" style="676" customWidth="1"/>
    <col min="7684" max="7685" width="13.28515625" style="676" customWidth="1"/>
    <col min="7686" max="7686" width="13.42578125" style="676" customWidth="1"/>
    <col min="7687" max="7687" width="17.140625" style="676" customWidth="1"/>
    <col min="7688" max="7688" width="13.85546875" style="676" customWidth="1"/>
    <col min="7689" max="7882" width="10.28515625" style="676" customWidth="1"/>
    <col min="7883" max="7883" width="2.85546875" style="676" customWidth="1"/>
    <col min="7884" max="7937" width="10.28515625" style="676"/>
    <col min="7938" max="7938" width="33.85546875" style="676" customWidth="1"/>
    <col min="7939" max="7939" width="14" style="676" customWidth="1"/>
    <col min="7940" max="7941" width="13.28515625" style="676" customWidth="1"/>
    <col min="7942" max="7942" width="13.42578125" style="676" customWidth="1"/>
    <col min="7943" max="7943" width="17.140625" style="676" customWidth="1"/>
    <col min="7944" max="7944" width="13.85546875" style="676" customWidth="1"/>
    <col min="7945" max="8138" width="10.28515625" style="676" customWidth="1"/>
    <col min="8139" max="8139" width="2.85546875" style="676" customWidth="1"/>
    <col min="8140" max="8193" width="10.28515625" style="676"/>
    <col min="8194" max="8194" width="33.85546875" style="676" customWidth="1"/>
    <col min="8195" max="8195" width="14" style="676" customWidth="1"/>
    <col min="8196" max="8197" width="13.28515625" style="676" customWidth="1"/>
    <col min="8198" max="8198" width="13.42578125" style="676" customWidth="1"/>
    <col min="8199" max="8199" width="17.140625" style="676" customWidth="1"/>
    <col min="8200" max="8200" width="13.85546875" style="676" customWidth="1"/>
    <col min="8201" max="8394" width="10.28515625" style="676" customWidth="1"/>
    <col min="8395" max="8395" width="2.85546875" style="676" customWidth="1"/>
    <col min="8396" max="8449" width="10.28515625" style="676"/>
    <col min="8450" max="8450" width="33.85546875" style="676" customWidth="1"/>
    <col min="8451" max="8451" width="14" style="676" customWidth="1"/>
    <col min="8452" max="8453" width="13.28515625" style="676" customWidth="1"/>
    <col min="8454" max="8454" width="13.42578125" style="676" customWidth="1"/>
    <col min="8455" max="8455" width="17.140625" style="676" customWidth="1"/>
    <col min="8456" max="8456" width="13.85546875" style="676" customWidth="1"/>
    <col min="8457" max="8650" width="10.28515625" style="676" customWidth="1"/>
    <col min="8651" max="8651" width="2.85546875" style="676" customWidth="1"/>
    <col min="8652" max="8705" width="10.28515625" style="676"/>
    <col min="8706" max="8706" width="33.85546875" style="676" customWidth="1"/>
    <col min="8707" max="8707" width="14" style="676" customWidth="1"/>
    <col min="8708" max="8709" width="13.28515625" style="676" customWidth="1"/>
    <col min="8710" max="8710" width="13.42578125" style="676" customWidth="1"/>
    <col min="8711" max="8711" width="17.140625" style="676" customWidth="1"/>
    <col min="8712" max="8712" width="13.85546875" style="676" customWidth="1"/>
    <col min="8713" max="8906" width="10.28515625" style="676" customWidth="1"/>
    <col min="8907" max="8907" width="2.85546875" style="676" customWidth="1"/>
    <col min="8908" max="8961" width="10.28515625" style="676"/>
    <col min="8962" max="8962" width="33.85546875" style="676" customWidth="1"/>
    <col min="8963" max="8963" width="14" style="676" customWidth="1"/>
    <col min="8964" max="8965" width="13.28515625" style="676" customWidth="1"/>
    <col min="8966" max="8966" width="13.42578125" style="676" customWidth="1"/>
    <col min="8967" max="8967" width="17.140625" style="676" customWidth="1"/>
    <col min="8968" max="8968" width="13.85546875" style="676" customWidth="1"/>
    <col min="8969" max="9162" width="10.28515625" style="676" customWidth="1"/>
    <col min="9163" max="9163" width="2.85546875" style="676" customWidth="1"/>
    <col min="9164" max="9217" width="10.28515625" style="676"/>
    <col min="9218" max="9218" width="33.85546875" style="676" customWidth="1"/>
    <col min="9219" max="9219" width="14" style="676" customWidth="1"/>
    <col min="9220" max="9221" width="13.28515625" style="676" customWidth="1"/>
    <col min="9222" max="9222" width="13.42578125" style="676" customWidth="1"/>
    <col min="9223" max="9223" width="17.140625" style="676" customWidth="1"/>
    <col min="9224" max="9224" width="13.85546875" style="676" customWidth="1"/>
    <col min="9225" max="9418" width="10.28515625" style="676" customWidth="1"/>
    <col min="9419" max="9419" width="2.85546875" style="676" customWidth="1"/>
    <col min="9420" max="9473" width="10.28515625" style="676"/>
    <col min="9474" max="9474" width="33.85546875" style="676" customWidth="1"/>
    <col min="9475" max="9475" width="14" style="676" customWidth="1"/>
    <col min="9476" max="9477" width="13.28515625" style="676" customWidth="1"/>
    <col min="9478" max="9478" width="13.42578125" style="676" customWidth="1"/>
    <col min="9479" max="9479" width="17.140625" style="676" customWidth="1"/>
    <col min="9480" max="9480" width="13.85546875" style="676" customWidth="1"/>
    <col min="9481" max="9674" width="10.28515625" style="676" customWidth="1"/>
    <col min="9675" max="9675" width="2.85546875" style="676" customWidth="1"/>
    <col min="9676" max="9729" width="10.28515625" style="676"/>
    <col min="9730" max="9730" width="33.85546875" style="676" customWidth="1"/>
    <col min="9731" max="9731" width="14" style="676" customWidth="1"/>
    <col min="9732" max="9733" width="13.28515625" style="676" customWidth="1"/>
    <col min="9734" max="9734" width="13.42578125" style="676" customWidth="1"/>
    <col min="9735" max="9735" width="17.140625" style="676" customWidth="1"/>
    <col min="9736" max="9736" width="13.85546875" style="676" customWidth="1"/>
    <col min="9737" max="9930" width="10.28515625" style="676" customWidth="1"/>
    <col min="9931" max="9931" width="2.85546875" style="676" customWidth="1"/>
    <col min="9932" max="9985" width="10.28515625" style="676"/>
    <col min="9986" max="9986" width="33.85546875" style="676" customWidth="1"/>
    <col min="9987" max="9987" width="14" style="676" customWidth="1"/>
    <col min="9988" max="9989" width="13.28515625" style="676" customWidth="1"/>
    <col min="9990" max="9990" width="13.42578125" style="676" customWidth="1"/>
    <col min="9991" max="9991" width="17.140625" style="676" customWidth="1"/>
    <col min="9992" max="9992" width="13.85546875" style="676" customWidth="1"/>
    <col min="9993" max="10186" width="10.28515625" style="676" customWidth="1"/>
    <col min="10187" max="10187" width="2.85546875" style="676" customWidth="1"/>
    <col min="10188" max="10241" width="10.28515625" style="676"/>
    <col min="10242" max="10242" width="33.85546875" style="676" customWidth="1"/>
    <col min="10243" max="10243" width="14" style="676" customWidth="1"/>
    <col min="10244" max="10245" width="13.28515625" style="676" customWidth="1"/>
    <col min="10246" max="10246" width="13.42578125" style="676" customWidth="1"/>
    <col min="10247" max="10247" width="17.140625" style="676" customWidth="1"/>
    <col min="10248" max="10248" width="13.85546875" style="676" customWidth="1"/>
    <col min="10249" max="10442" width="10.28515625" style="676" customWidth="1"/>
    <col min="10443" max="10443" width="2.85546875" style="676" customWidth="1"/>
    <col min="10444" max="10497" width="10.28515625" style="676"/>
    <col min="10498" max="10498" width="33.85546875" style="676" customWidth="1"/>
    <col min="10499" max="10499" width="14" style="676" customWidth="1"/>
    <col min="10500" max="10501" width="13.28515625" style="676" customWidth="1"/>
    <col min="10502" max="10502" width="13.42578125" style="676" customWidth="1"/>
    <col min="10503" max="10503" width="17.140625" style="676" customWidth="1"/>
    <col min="10504" max="10504" width="13.85546875" style="676" customWidth="1"/>
    <col min="10505" max="10698" width="10.28515625" style="676" customWidth="1"/>
    <col min="10699" max="10699" width="2.85546875" style="676" customWidth="1"/>
    <col min="10700" max="10753" width="10.28515625" style="676"/>
    <col min="10754" max="10754" width="33.85546875" style="676" customWidth="1"/>
    <col min="10755" max="10755" width="14" style="676" customWidth="1"/>
    <col min="10756" max="10757" width="13.28515625" style="676" customWidth="1"/>
    <col min="10758" max="10758" width="13.42578125" style="676" customWidth="1"/>
    <col min="10759" max="10759" width="17.140625" style="676" customWidth="1"/>
    <col min="10760" max="10760" width="13.85546875" style="676" customWidth="1"/>
    <col min="10761" max="10954" width="10.28515625" style="676" customWidth="1"/>
    <col min="10955" max="10955" width="2.85546875" style="676" customWidth="1"/>
    <col min="10956" max="11009" width="10.28515625" style="676"/>
    <col min="11010" max="11010" width="33.85546875" style="676" customWidth="1"/>
    <col min="11011" max="11011" width="14" style="676" customWidth="1"/>
    <col min="11012" max="11013" width="13.28515625" style="676" customWidth="1"/>
    <col min="11014" max="11014" width="13.42578125" style="676" customWidth="1"/>
    <col min="11015" max="11015" width="17.140625" style="676" customWidth="1"/>
    <col min="11016" max="11016" width="13.85546875" style="676" customWidth="1"/>
    <col min="11017" max="11210" width="10.28515625" style="676" customWidth="1"/>
    <col min="11211" max="11211" width="2.85546875" style="676" customWidth="1"/>
    <col min="11212" max="11265" width="10.28515625" style="676"/>
    <col min="11266" max="11266" width="33.85546875" style="676" customWidth="1"/>
    <col min="11267" max="11267" width="14" style="676" customWidth="1"/>
    <col min="11268" max="11269" width="13.28515625" style="676" customWidth="1"/>
    <col min="11270" max="11270" width="13.42578125" style="676" customWidth="1"/>
    <col min="11271" max="11271" width="17.140625" style="676" customWidth="1"/>
    <col min="11272" max="11272" width="13.85546875" style="676" customWidth="1"/>
    <col min="11273" max="11466" width="10.28515625" style="676" customWidth="1"/>
    <col min="11467" max="11467" width="2.85546875" style="676" customWidth="1"/>
    <col min="11468" max="11521" width="10.28515625" style="676"/>
    <col min="11522" max="11522" width="33.85546875" style="676" customWidth="1"/>
    <col min="11523" max="11523" width="14" style="676" customWidth="1"/>
    <col min="11524" max="11525" width="13.28515625" style="676" customWidth="1"/>
    <col min="11526" max="11526" width="13.42578125" style="676" customWidth="1"/>
    <col min="11527" max="11527" width="17.140625" style="676" customWidth="1"/>
    <col min="11528" max="11528" width="13.85546875" style="676" customWidth="1"/>
    <col min="11529" max="11722" width="10.28515625" style="676" customWidth="1"/>
    <col min="11723" max="11723" width="2.85546875" style="676" customWidth="1"/>
    <col min="11724" max="11777" width="10.28515625" style="676"/>
    <col min="11778" max="11778" width="33.85546875" style="676" customWidth="1"/>
    <col min="11779" max="11779" width="14" style="676" customWidth="1"/>
    <col min="11780" max="11781" width="13.28515625" style="676" customWidth="1"/>
    <col min="11782" max="11782" width="13.42578125" style="676" customWidth="1"/>
    <col min="11783" max="11783" width="17.140625" style="676" customWidth="1"/>
    <col min="11784" max="11784" width="13.85546875" style="676" customWidth="1"/>
    <col min="11785" max="11978" width="10.28515625" style="676" customWidth="1"/>
    <col min="11979" max="11979" width="2.85546875" style="676" customWidth="1"/>
    <col min="11980" max="12033" width="10.28515625" style="676"/>
    <col min="12034" max="12034" width="33.85546875" style="676" customWidth="1"/>
    <col min="12035" max="12035" width="14" style="676" customWidth="1"/>
    <col min="12036" max="12037" width="13.28515625" style="676" customWidth="1"/>
    <col min="12038" max="12038" width="13.42578125" style="676" customWidth="1"/>
    <col min="12039" max="12039" width="17.140625" style="676" customWidth="1"/>
    <col min="12040" max="12040" width="13.85546875" style="676" customWidth="1"/>
    <col min="12041" max="12234" width="10.28515625" style="676" customWidth="1"/>
    <col min="12235" max="12235" width="2.85546875" style="676" customWidth="1"/>
    <col min="12236" max="12289" width="10.28515625" style="676"/>
    <col min="12290" max="12290" width="33.85546875" style="676" customWidth="1"/>
    <col min="12291" max="12291" width="14" style="676" customWidth="1"/>
    <col min="12292" max="12293" width="13.28515625" style="676" customWidth="1"/>
    <col min="12294" max="12294" width="13.42578125" style="676" customWidth="1"/>
    <col min="12295" max="12295" width="17.140625" style="676" customWidth="1"/>
    <col min="12296" max="12296" width="13.85546875" style="676" customWidth="1"/>
    <col min="12297" max="12490" width="10.28515625" style="676" customWidth="1"/>
    <col min="12491" max="12491" width="2.85546875" style="676" customWidth="1"/>
    <col min="12492" max="12545" width="10.28515625" style="676"/>
    <col min="12546" max="12546" width="33.85546875" style="676" customWidth="1"/>
    <col min="12547" max="12547" width="14" style="676" customWidth="1"/>
    <col min="12548" max="12549" width="13.28515625" style="676" customWidth="1"/>
    <col min="12550" max="12550" width="13.42578125" style="676" customWidth="1"/>
    <col min="12551" max="12551" width="17.140625" style="676" customWidth="1"/>
    <col min="12552" max="12552" width="13.85546875" style="676" customWidth="1"/>
    <col min="12553" max="12746" width="10.28515625" style="676" customWidth="1"/>
    <col min="12747" max="12747" width="2.85546875" style="676" customWidth="1"/>
    <col min="12748" max="12801" width="10.28515625" style="676"/>
    <col min="12802" max="12802" width="33.85546875" style="676" customWidth="1"/>
    <col min="12803" max="12803" width="14" style="676" customWidth="1"/>
    <col min="12804" max="12805" width="13.28515625" style="676" customWidth="1"/>
    <col min="12806" max="12806" width="13.42578125" style="676" customWidth="1"/>
    <col min="12807" max="12807" width="17.140625" style="676" customWidth="1"/>
    <col min="12808" max="12808" width="13.85546875" style="676" customWidth="1"/>
    <col min="12809" max="13002" width="10.28515625" style="676" customWidth="1"/>
    <col min="13003" max="13003" width="2.85546875" style="676" customWidth="1"/>
    <col min="13004" max="13057" width="10.28515625" style="676"/>
    <col min="13058" max="13058" width="33.85546875" style="676" customWidth="1"/>
    <col min="13059" max="13059" width="14" style="676" customWidth="1"/>
    <col min="13060" max="13061" width="13.28515625" style="676" customWidth="1"/>
    <col min="13062" max="13062" width="13.42578125" style="676" customWidth="1"/>
    <col min="13063" max="13063" width="17.140625" style="676" customWidth="1"/>
    <col min="13064" max="13064" width="13.85546875" style="676" customWidth="1"/>
    <col min="13065" max="13258" width="10.28515625" style="676" customWidth="1"/>
    <col min="13259" max="13259" width="2.85546875" style="676" customWidth="1"/>
    <col min="13260" max="13313" width="10.28515625" style="676"/>
    <col min="13314" max="13314" width="33.85546875" style="676" customWidth="1"/>
    <col min="13315" max="13315" width="14" style="676" customWidth="1"/>
    <col min="13316" max="13317" width="13.28515625" style="676" customWidth="1"/>
    <col min="13318" max="13318" width="13.42578125" style="676" customWidth="1"/>
    <col min="13319" max="13319" width="17.140625" style="676" customWidth="1"/>
    <col min="13320" max="13320" width="13.85546875" style="676" customWidth="1"/>
    <col min="13321" max="13514" width="10.28515625" style="676" customWidth="1"/>
    <col min="13515" max="13515" width="2.85546875" style="676" customWidth="1"/>
    <col min="13516" max="13569" width="10.28515625" style="676"/>
    <col min="13570" max="13570" width="33.85546875" style="676" customWidth="1"/>
    <col min="13571" max="13571" width="14" style="676" customWidth="1"/>
    <col min="13572" max="13573" width="13.28515625" style="676" customWidth="1"/>
    <col min="13574" max="13574" width="13.42578125" style="676" customWidth="1"/>
    <col min="13575" max="13575" width="17.140625" style="676" customWidth="1"/>
    <col min="13576" max="13576" width="13.85546875" style="676" customWidth="1"/>
    <col min="13577" max="13770" width="10.28515625" style="676" customWidth="1"/>
    <col min="13771" max="13771" width="2.85546875" style="676" customWidth="1"/>
    <col min="13772" max="13825" width="10.28515625" style="676"/>
    <col min="13826" max="13826" width="33.85546875" style="676" customWidth="1"/>
    <col min="13827" max="13827" width="14" style="676" customWidth="1"/>
    <col min="13828" max="13829" width="13.28515625" style="676" customWidth="1"/>
    <col min="13830" max="13830" width="13.42578125" style="676" customWidth="1"/>
    <col min="13831" max="13831" width="17.140625" style="676" customWidth="1"/>
    <col min="13832" max="13832" width="13.85546875" style="676" customWidth="1"/>
    <col min="13833" max="14026" width="10.28515625" style="676" customWidth="1"/>
    <col min="14027" max="14027" width="2.85546875" style="676" customWidth="1"/>
    <col min="14028" max="14081" width="10.28515625" style="676"/>
    <col min="14082" max="14082" width="33.85546875" style="676" customWidth="1"/>
    <col min="14083" max="14083" width="14" style="676" customWidth="1"/>
    <col min="14084" max="14085" width="13.28515625" style="676" customWidth="1"/>
    <col min="14086" max="14086" width="13.42578125" style="676" customWidth="1"/>
    <col min="14087" max="14087" width="17.140625" style="676" customWidth="1"/>
    <col min="14088" max="14088" width="13.85546875" style="676" customWidth="1"/>
    <col min="14089" max="14282" width="10.28515625" style="676" customWidth="1"/>
    <col min="14283" max="14283" width="2.85546875" style="676" customWidth="1"/>
    <col min="14284" max="14337" width="10.28515625" style="676"/>
    <col min="14338" max="14338" width="33.85546875" style="676" customWidth="1"/>
    <col min="14339" max="14339" width="14" style="676" customWidth="1"/>
    <col min="14340" max="14341" width="13.28515625" style="676" customWidth="1"/>
    <col min="14342" max="14342" width="13.42578125" style="676" customWidth="1"/>
    <col min="14343" max="14343" width="17.140625" style="676" customWidth="1"/>
    <col min="14344" max="14344" width="13.85546875" style="676" customWidth="1"/>
    <col min="14345" max="14538" width="10.28515625" style="676" customWidth="1"/>
    <col min="14539" max="14539" width="2.85546875" style="676" customWidth="1"/>
    <col min="14540" max="14593" width="10.28515625" style="676"/>
    <col min="14594" max="14594" width="33.85546875" style="676" customWidth="1"/>
    <col min="14595" max="14595" width="14" style="676" customWidth="1"/>
    <col min="14596" max="14597" width="13.28515625" style="676" customWidth="1"/>
    <col min="14598" max="14598" width="13.42578125" style="676" customWidth="1"/>
    <col min="14599" max="14599" width="17.140625" style="676" customWidth="1"/>
    <col min="14600" max="14600" width="13.85546875" style="676" customWidth="1"/>
    <col min="14601" max="14794" width="10.28515625" style="676" customWidth="1"/>
    <col min="14795" max="14795" width="2.85546875" style="676" customWidth="1"/>
    <col min="14796" max="14849" width="10.28515625" style="676"/>
    <col min="14850" max="14850" width="33.85546875" style="676" customWidth="1"/>
    <col min="14851" max="14851" width="14" style="676" customWidth="1"/>
    <col min="14852" max="14853" width="13.28515625" style="676" customWidth="1"/>
    <col min="14854" max="14854" width="13.42578125" style="676" customWidth="1"/>
    <col min="14855" max="14855" width="17.140625" style="676" customWidth="1"/>
    <col min="14856" max="14856" width="13.85546875" style="676" customWidth="1"/>
    <col min="14857" max="15050" width="10.28515625" style="676" customWidth="1"/>
    <col min="15051" max="15051" width="2.85546875" style="676" customWidth="1"/>
    <col min="15052" max="15105" width="10.28515625" style="676"/>
    <col min="15106" max="15106" width="33.85546875" style="676" customWidth="1"/>
    <col min="15107" max="15107" width="14" style="676" customWidth="1"/>
    <col min="15108" max="15109" width="13.28515625" style="676" customWidth="1"/>
    <col min="15110" max="15110" width="13.42578125" style="676" customWidth="1"/>
    <col min="15111" max="15111" width="17.140625" style="676" customWidth="1"/>
    <col min="15112" max="15112" width="13.85546875" style="676" customWidth="1"/>
    <col min="15113" max="15306" width="10.28515625" style="676" customWidth="1"/>
    <col min="15307" max="15307" width="2.85546875" style="676" customWidth="1"/>
    <col min="15308" max="15361" width="10.28515625" style="676"/>
    <col min="15362" max="15362" width="33.85546875" style="676" customWidth="1"/>
    <col min="15363" max="15363" width="14" style="676" customWidth="1"/>
    <col min="15364" max="15365" width="13.28515625" style="676" customWidth="1"/>
    <col min="15366" max="15366" width="13.42578125" style="676" customWidth="1"/>
    <col min="15367" max="15367" width="17.140625" style="676" customWidth="1"/>
    <col min="15368" max="15368" width="13.85546875" style="676" customWidth="1"/>
    <col min="15369" max="15562" width="10.28515625" style="676" customWidth="1"/>
    <col min="15563" max="15563" width="2.85546875" style="676" customWidth="1"/>
    <col min="15564" max="15617" width="10.28515625" style="676"/>
    <col min="15618" max="15618" width="33.85546875" style="676" customWidth="1"/>
    <col min="15619" max="15619" width="14" style="676" customWidth="1"/>
    <col min="15620" max="15621" width="13.28515625" style="676" customWidth="1"/>
    <col min="15622" max="15622" width="13.42578125" style="676" customWidth="1"/>
    <col min="15623" max="15623" width="17.140625" style="676" customWidth="1"/>
    <col min="15624" max="15624" width="13.85546875" style="676" customWidth="1"/>
    <col min="15625" max="15818" width="10.28515625" style="676" customWidth="1"/>
    <col min="15819" max="15819" width="2.85546875" style="676" customWidth="1"/>
    <col min="15820" max="15873" width="10.28515625" style="676"/>
    <col min="15874" max="15874" width="33.85546875" style="676" customWidth="1"/>
    <col min="15875" max="15875" width="14" style="676" customWidth="1"/>
    <col min="15876" max="15877" width="13.28515625" style="676" customWidth="1"/>
    <col min="15878" max="15878" width="13.42578125" style="676" customWidth="1"/>
    <col min="15879" max="15879" width="17.140625" style="676" customWidth="1"/>
    <col min="15880" max="15880" width="13.85546875" style="676" customWidth="1"/>
    <col min="15881" max="16074" width="10.28515625" style="676" customWidth="1"/>
    <col min="16075" max="16075" width="2.85546875" style="676" customWidth="1"/>
    <col min="16076" max="16129" width="10.28515625" style="676"/>
    <col min="16130" max="16130" width="33.85546875" style="676" customWidth="1"/>
    <col min="16131" max="16131" width="14" style="676" customWidth="1"/>
    <col min="16132" max="16133" width="13.28515625" style="676" customWidth="1"/>
    <col min="16134" max="16134" width="13.42578125" style="676" customWidth="1"/>
    <col min="16135" max="16135" width="17.140625" style="676" customWidth="1"/>
    <col min="16136" max="16136" width="13.85546875" style="676" customWidth="1"/>
    <col min="16137" max="16330" width="10.28515625" style="676" customWidth="1"/>
    <col min="16331" max="16331" width="2.85546875" style="676" customWidth="1"/>
    <col min="16332" max="16384" width="10.28515625" style="676"/>
  </cols>
  <sheetData>
    <row r="4" spans="2:9" ht="18" x14ac:dyDescent="0.25">
      <c r="B4" s="1863" t="s">
        <v>1089</v>
      </c>
      <c r="C4" s="1863"/>
      <c r="D4" s="1863"/>
      <c r="E4" s="1863"/>
      <c r="F4" s="1863"/>
      <c r="G4" s="1863"/>
      <c r="H4" s="1863"/>
      <c r="I4" s="1143" t="s">
        <v>2</v>
      </c>
    </row>
    <row r="5" spans="2:9" ht="15.75" x14ac:dyDescent="0.25">
      <c r="B5" s="1873" t="s">
        <v>1090</v>
      </c>
      <c r="C5" s="1873"/>
      <c r="D5" s="1873"/>
      <c r="E5" s="1873"/>
      <c r="F5" s="1873"/>
      <c r="G5" s="1873"/>
      <c r="H5" s="1873"/>
    </row>
    <row r="6" spans="2:9" ht="16.5" thickBot="1" x14ac:dyDescent="0.3">
      <c r="B6" s="1866">
        <v>2015</v>
      </c>
      <c r="C6" s="1866"/>
      <c r="D6" s="1866"/>
      <c r="E6" s="1866"/>
      <c r="F6" s="1866"/>
      <c r="G6" s="1866"/>
      <c r="H6" s="1866"/>
    </row>
    <row r="7" spans="2:9" ht="15.75" x14ac:dyDescent="0.25">
      <c r="B7" s="677"/>
      <c r="C7" s="677"/>
      <c r="D7" s="677"/>
      <c r="E7" s="677"/>
      <c r="F7" s="677"/>
      <c r="G7" s="677"/>
      <c r="H7" s="677"/>
    </row>
    <row r="8" spans="2:9" s="678" customFormat="1" ht="63" x14ac:dyDescent="0.25">
      <c r="B8" s="1174" t="s">
        <v>993</v>
      </c>
      <c r="C8" s="1174" t="s">
        <v>1084</v>
      </c>
      <c r="D8" s="1174" t="s">
        <v>1032</v>
      </c>
      <c r="E8" s="1174" t="s">
        <v>1085</v>
      </c>
      <c r="F8" s="1174" t="s">
        <v>1033</v>
      </c>
      <c r="G8" s="1174" t="s">
        <v>1086</v>
      </c>
      <c r="H8" s="1174" t="s">
        <v>18</v>
      </c>
    </row>
    <row r="9" spans="2:9" s="678" customFormat="1" ht="15.75" x14ac:dyDescent="0.25">
      <c r="B9" s="664" t="s">
        <v>1034</v>
      </c>
      <c r="C9" s="665">
        <v>911422</v>
      </c>
      <c r="D9" s="665">
        <v>1728620</v>
      </c>
      <c r="E9" s="665">
        <v>1912642</v>
      </c>
      <c r="F9" s="665">
        <v>209262</v>
      </c>
      <c r="G9" s="665">
        <v>27910</v>
      </c>
      <c r="H9" s="679">
        <v>4789856</v>
      </c>
    </row>
    <row r="10" spans="2:9" ht="28.5" x14ac:dyDescent="0.25">
      <c r="B10" s="675" t="s">
        <v>1035</v>
      </c>
      <c r="C10" s="663">
        <v>10574</v>
      </c>
      <c r="D10" s="663">
        <v>20104</v>
      </c>
      <c r="E10" s="663">
        <v>21734</v>
      </c>
      <c r="F10" s="663">
        <v>7987</v>
      </c>
      <c r="G10" s="663"/>
      <c r="H10" s="679">
        <v>60399</v>
      </c>
    </row>
    <row r="11" spans="2:9" ht="15.75" x14ac:dyDescent="0.25">
      <c r="B11" s="662" t="s">
        <v>1036</v>
      </c>
      <c r="C11" s="663">
        <v>194461</v>
      </c>
      <c r="D11" s="663">
        <v>367027</v>
      </c>
      <c r="E11" s="663">
        <v>389014</v>
      </c>
      <c r="F11" s="663">
        <v>88831</v>
      </c>
      <c r="G11" s="663"/>
      <c r="H11" s="679">
        <v>1039333</v>
      </c>
    </row>
    <row r="12" spans="2:9" ht="15.75" x14ac:dyDescent="0.25">
      <c r="B12" s="662" t="s">
        <v>1037</v>
      </c>
      <c r="C12" s="663">
        <v>1530</v>
      </c>
      <c r="D12" s="663">
        <v>2743</v>
      </c>
      <c r="E12" s="663">
        <v>2776</v>
      </c>
      <c r="F12" s="663">
        <v>240</v>
      </c>
      <c r="G12" s="663"/>
      <c r="H12" s="679">
        <v>7289</v>
      </c>
    </row>
    <row r="13" spans="2:9" ht="15.75" x14ac:dyDescent="0.25">
      <c r="B13" s="662" t="s">
        <v>1038</v>
      </c>
      <c r="C13" s="663">
        <v>254671</v>
      </c>
      <c r="D13" s="663">
        <v>484998</v>
      </c>
      <c r="E13" s="663">
        <v>522800</v>
      </c>
      <c r="F13" s="663">
        <v>110073</v>
      </c>
      <c r="G13" s="663"/>
      <c r="H13" s="679">
        <v>1372542</v>
      </c>
    </row>
    <row r="14" spans="2:9" ht="15.75" x14ac:dyDescent="0.25">
      <c r="B14" s="662" t="s">
        <v>1039</v>
      </c>
      <c r="C14" s="663">
        <v>144120</v>
      </c>
      <c r="D14" s="663">
        <v>359841</v>
      </c>
      <c r="E14" s="663">
        <v>361260</v>
      </c>
      <c r="F14" s="663">
        <v>97885</v>
      </c>
      <c r="G14" s="663"/>
      <c r="H14" s="679">
        <v>963106</v>
      </c>
    </row>
    <row r="15" spans="2:9" ht="15.75" x14ac:dyDescent="0.25">
      <c r="B15" s="662" t="s">
        <v>1040</v>
      </c>
      <c r="C15" s="663">
        <v>298647</v>
      </c>
      <c r="D15" s="663">
        <v>566345</v>
      </c>
      <c r="E15" s="663">
        <v>635904</v>
      </c>
      <c r="F15" s="663">
        <v>154884</v>
      </c>
      <c r="G15" s="663"/>
      <c r="H15" s="679">
        <v>1655780</v>
      </c>
    </row>
    <row r="16" spans="2:9" ht="15.75" x14ac:dyDescent="0.25">
      <c r="B16" s="662" t="s">
        <v>1041</v>
      </c>
      <c r="C16" s="663">
        <v>149</v>
      </c>
      <c r="D16" s="663">
        <v>242</v>
      </c>
      <c r="E16" s="663">
        <v>251</v>
      </c>
      <c r="F16" s="663">
        <v>0</v>
      </c>
      <c r="G16" s="663"/>
      <c r="H16" s="679">
        <v>642</v>
      </c>
    </row>
    <row r="17" spans="2:8" ht="15.75" x14ac:dyDescent="0.25">
      <c r="B17" s="662" t="s">
        <v>1042</v>
      </c>
      <c r="C17" s="663">
        <v>836</v>
      </c>
      <c r="D17" s="663">
        <v>1518</v>
      </c>
      <c r="E17" s="663">
        <v>1417</v>
      </c>
      <c r="F17" s="663">
        <v>1161</v>
      </c>
      <c r="G17" s="663"/>
      <c r="H17" s="679">
        <v>4932</v>
      </c>
    </row>
    <row r="18" spans="2:8" ht="15.75" x14ac:dyDescent="0.25">
      <c r="B18" s="662" t="s">
        <v>1043</v>
      </c>
      <c r="C18" s="663">
        <v>1301</v>
      </c>
      <c r="D18" s="663">
        <v>2839</v>
      </c>
      <c r="E18" s="663">
        <v>3228</v>
      </c>
      <c r="F18" s="663">
        <v>811</v>
      </c>
      <c r="G18" s="663"/>
      <c r="H18" s="679">
        <v>8179</v>
      </c>
    </row>
    <row r="19" spans="2:8" ht="15.75" x14ac:dyDescent="0.25">
      <c r="B19" s="662" t="s">
        <v>1044</v>
      </c>
      <c r="C19" s="663">
        <v>258880</v>
      </c>
      <c r="D19" s="663">
        <v>485068</v>
      </c>
      <c r="E19" s="663">
        <v>454415</v>
      </c>
      <c r="F19" s="663">
        <v>120698</v>
      </c>
      <c r="G19" s="663"/>
      <c r="H19" s="679">
        <v>1319061</v>
      </c>
    </row>
    <row r="20" spans="2:8" ht="15.75" x14ac:dyDescent="0.25">
      <c r="B20" s="662" t="s">
        <v>1045</v>
      </c>
      <c r="C20" s="663">
        <v>336</v>
      </c>
      <c r="D20" s="663">
        <v>505</v>
      </c>
      <c r="E20" s="663">
        <v>655</v>
      </c>
      <c r="F20" s="663">
        <v>123</v>
      </c>
      <c r="G20" s="663"/>
      <c r="H20" s="679">
        <v>1619</v>
      </c>
    </row>
    <row r="21" spans="2:8" ht="15.75" x14ac:dyDescent="0.25">
      <c r="B21" s="662" t="s">
        <v>1046</v>
      </c>
      <c r="C21" s="663">
        <v>4</v>
      </c>
      <c r="D21" s="663">
        <v>71</v>
      </c>
      <c r="E21" s="663">
        <v>84</v>
      </c>
      <c r="F21" s="663">
        <v>54</v>
      </c>
      <c r="G21" s="663"/>
      <c r="H21" s="679">
        <v>213</v>
      </c>
    </row>
    <row r="22" spans="2:8" ht="15.75" x14ac:dyDescent="0.25">
      <c r="B22" s="662" t="s">
        <v>1047</v>
      </c>
      <c r="C22" s="663">
        <v>40356</v>
      </c>
      <c r="D22" s="663">
        <v>79320</v>
      </c>
      <c r="E22" s="663">
        <v>86386</v>
      </c>
      <c r="F22" s="663">
        <v>15931</v>
      </c>
      <c r="G22" s="663"/>
      <c r="H22" s="679">
        <v>221993</v>
      </c>
    </row>
    <row r="23" spans="2:8" ht="15.75" x14ac:dyDescent="0.25">
      <c r="B23" s="664" t="s">
        <v>1048</v>
      </c>
      <c r="C23" s="665">
        <v>1205865</v>
      </c>
      <c r="D23" s="665">
        <v>2370621</v>
      </c>
      <c r="E23" s="665">
        <v>2479924</v>
      </c>
      <c r="F23" s="665">
        <v>598678</v>
      </c>
      <c r="G23" s="665">
        <v>0</v>
      </c>
      <c r="H23" s="679">
        <v>6655088</v>
      </c>
    </row>
    <row r="24" spans="2:8" ht="15.75" x14ac:dyDescent="0.25">
      <c r="B24" s="662" t="s">
        <v>1049</v>
      </c>
      <c r="C24" s="663">
        <v>1176272</v>
      </c>
      <c r="D24" s="663">
        <v>2196146</v>
      </c>
      <c r="E24" s="663">
        <v>2394416</v>
      </c>
      <c r="F24" s="663">
        <v>460667</v>
      </c>
      <c r="G24" s="663"/>
      <c r="H24" s="679">
        <v>6227501</v>
      </c>
    </row>
    <row r="25" spans="2:8" ht="15.75" x14ac:dyDescent="0.25">
      <c r="B25" s="662" t="s">
        <v>1050</v>
      </c>
      <c r="C25" s="663">
        <v>561121</v>
      </c>
      <c r="D25" s="663">
        <v>1057170</v>
      </c>
      <c r="E25" s="663">
        <v>1143391</v>
      </c>
      <c r="F25" s="663">
        <v>202937</v>
      </c>
      <c r="G25" s="663"/>
      <c r="H25" s="679">
        <v>2964619</v>
      </c>
    </row>
    <row r="26" spans="2:8" ht="15.75" x14ac:dyDescent="0.25">
      <c r="B26" s="662" t="s">
        <v>1051</v>
      </c>
      <c r="C26" s="663">
        <v>175511</v>
      </c>
      <c r="D26" s="663">
        <v>331288</v>
      </c>
      <c r="E26" s="663">
        <v>367245</v>
      </c>
      <c r="F26" s="663">
        <v>71194</v>
      </c>
      <c r="G26" s="663"/>
      <c r="H26" s="679">
        <v>945238</v>
      </c>
    </row>
    <row r="27" spans="2:8" ht="15.75" x14ac:dyDescent="0.25">
      <c r="B27" s="662" t="s">
        <v>1088</v>
      </c>
      <c r="C27" s="663">
        <v>193925</v>
      </c>
      <c r="D27" s="663">
        <v>370654</v>
      </c>
      <c r="E27" s="663">
        <v>401684</v>
      </c>
      <c r="F27" s="663">
        <v>72902</v>
      </c>
      <c r="G27" s="663"/>
      <c r="H27" s="679">
        <v>1039165</v>
      </c>
    </row>
    <row r="28" spans="2:8" ht="15.75" x14ac:dyDescent="0.25">
      <c r="B28" s="662" t="s">
        <v>1053</v>
      </c>
      <c r="C28" s="663">
        <v>45069</v>
      </c>
      <c r="D28" s="663">
        <v>86025</v>
      </c>
      <c r="E28" s="663">
        <v>95913</v>
      </c>
      <c r="F28" s="663">
        <v>13420</v>
      </c>
      <c r="G28" s="663"/>
      <c r="H28" s="679">
        <v>240427</v>
      </c>
    </row>
    <row r="29" spans="2:8" ht="15.75" x14ac:dyDescent="0.25">
      <c r="B29" s="664" t="s">
        <v>1054</v>
      </c>
      <c r="C29" s="665">
        <v>2151898</v>
      </c>
      <c r="D29" s="665">
        <v>4041283</v>
      </c>
      <c r="E29" s="665">
        <v>4402649</v>
      </c>
      <c r="F29" s="665">
        <v>821120</v>
      </c>
      <c r="G29" s="665">
        <v>0</v>
      </c>
      <c r="H29" s="679">
        <v>11416950</v>
      </c>
    </row>
    <row r="30" spans="2:8" ht="15.75" x14ac:dyDescent="0.25">
      <c r="B30" s="667" t="s">
        <v>18</v>
      </c>
      <c r="C30" s="668">
        <v>4269185</v>
      </c>
      <c r="D30" s="668">
        <v>8140524</v>
      </c>
      <c r="E30" s="668">
        <v>8795215</v>
      </c>
      <c r="F30" s="668">
        <v>1629060</v>
      </c>
      <c r="G30" s="668">
        <v>27910</v>
      </c>
      <c r="H30" s="679">
        <v>22861894</v>
      </c>
    </row>
    <row r="31" spans="2:8" x14ac:dyDescent="0.25">
      <c r="B31" s="1874" t="s">
        <v>1078</v>
      </c>
      <c r="C31" s="1874"/>
      <c r="D31" s="1874"/>
      <c r="E31" s="1874"/>
      <c r="F31" s="1874"/>
      <c r="G31" s="1874"/>
    </row>
    <row r="32" spans="2:8" x14ac:dyDescent="0.25">
      <c r="B32" s="1879" t="s">
        <v>1057</v>
      </c>
      <c r="C32" s="1880"/>
      <c r="D32" s="1880"/>
      <c r="E32" s="1880"/>
      <c r="F32" s="1880"/>
      <c r="G32" s="1880"/>
    </row>
    <row r="33" spans="2:7" ht="28.5" customHeight="1" x14ac:dyDescent="0.25">
      <c r="B33" s="1878"/>
      <c r="C33" s="1878"/>
      <c r="D33" s="1878"/>
      <c r="E33" s="1878"/>
      <c r="F33" s="1878"/>
      <c r="G33" s="1878"/>
    </row>
    <row r="34" spans="2:7" ht="15" customHeight="1" x14ac:dyDescent="0.25">
      <c r="B34" s="680"/>
    </row>
    <row r="35" spans="2:7" x14ac:dyDescent="0.25">
      <c r="B35" s="681"/>
    </row>
  </sheetData>
  <mergeCells count="6">
    <mergeCell ref="B33:G33"/>
    <mergeCell ref="B4:H4"/>
    <mergeCell ref="B5:H5"/>
    <mergeCell ref="B6:H6"/>
    <mergeCell ref="B31:G31"/>
    <mergeCell ref="B32:G32"/>
  </mergeCells>
  <hyperlinks>
    <hyperlink ref="I4" location="'Indice Total '!A126" display="Volver"/>
  </hyperlinks>
  <pageMargins left="0.70866141732283472" right="0.70866141732283472" top="0.74803149606299213" bottom="0.74803149606299213" header="0.31496062992125984" footer="0.31496062992125984"/>
  <pageSetup scale="92" orientation="landscape"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I36"/>
  <sheetViews>
    <sheetView showGridLines="0" zoomScaleNormal="100" workbookViewId="0"/>
  </sheetViews>
  <sheetFormatPr baseColWidth="10" defaultColWidth="10.28515625" defaultRowHeight="15" x14ac:dyDescent="0.2"/>
  <cols>
    <col min="1" max="1" width="23.5703125" style="682" customWidth="1"/>
    <col min="2" max="2" width="33.28515625" style="682" customWidth="1"/>
    <col min="3" max="5" width="16.85546875" style="682" bestFit="1" customWidth="1"/>
    <col min="6" max="7" width="20.7109375" style="682" customWidth="1"/>
    <col min="8" max="8" width="17.7109375" style="682" bestFit="1" customWidth="1"/>
    <col min="9" max="10" width="17.85546875" style="682" customWidth="1"/>
    <col min="11" max="11" width="8.5703125" style="682" customWidth="1"/>
    <col min="12" max="12" width="13.85546875" style="682" customWidth="1"/>
    <col min="13" max="14" width="10.28515625" style="682" customWidth="1"/>
    <col min="15" max="15" width="17.42578125" style="682" customWidth="1"/>
    <col min="16" max="206" width="10.28515625" style="682" customWidth="1"/>
    <col min="207" max="207" width="2.85546875" style="682" customWidth="1"/>
    <col min="208" max="257" width="10.28515625" style="682"/>
    <col min="258" max="258" width="38.7109375" style="682" customWidth="1"/>
    <col min="259" max="259" width="15.85546875" style="682" customWidth="1"/>
    <col min="260" max="260" width="13.28515625" style="682" customWidth="1"/>
    <col min="261" max="261" width="14" style="682" customWidth="1"/>
    <col min="262" max="262" width="17.85546875" style="682" customWidth="1"/>
    <col min="263" max="263" width="19.85546875" style="682" customWidth="1"/>
    <col min="264" max="266" width="17.85546875" style="682" customWidth="1"/>
    <col min="267" max="267" width="8.5703125" style="682" customWidth="1"/>
    <col min="268" max="268" width="13.85546875" style="682" customWidth="1"/>
    <col min="269" max="462" width="10.28515625" style="682" customWidth="1"/>
    <col min="463" max="463" width="2.85546875" style="682" customWidth="1"/>
    <col min="464" max="513" width="10.28515625" style="682"/>
    <col min="514" max="514" width="38.7109375" style="682" customWidth="1"/>
    <col min="515" max="515" width="15.85546875" style="682" customWidth="1"/>
    <col min="516" max="516" width="13.28515625" style="682" customWidth="1"/>
    <col min="517" max="517" width="14" style="682" customWidth="1"/>
    <col min="518" max="518" width="17.85546875" style="682" customWidth="1"/>
    <col min="519" max="519" width="19.85546875" style="682" customWidth="1"/>
    <col min="520" max="522" width="17.85546875" style="682" customWidth="1"/>
    <col min="523" max="523" width="8.5703125" style="682" customWidth="1"/>
    <col min="524" max="524" width="13.85546875" style="682" customWidth="1"/>
    <col min="525" max="718" width="10.28515625" style="682" customWidth="1"/>
    <col min="719" max="719" width="2.85546875" style="682" customWidth="1"/>
    <col min="720" max="769" width="10.28515625" style="682"/>
    <col min="770" max="770" width="38.7109375" style="682" customWidth="1"/>
    <col min="771" max="771" width="15.85546875" style="682" customWidth="1"/>
    <col min="772" max="772" width="13.28515625" style="682" customWidth="1"/>
    <col min="773" max="773" width="14" style="682" customWidth="1"/>
    <col min="774" max="774" width="17.85546875" style="682" customWidth="1"/>
    <col min="775" max="775" width="19.85546875" style="682" customWidth="1"/>
    <col min="776" max="778" width="17.85546875" style="682" customWidth="1"/>
    <col min="779" max="779" width="8.5703125" style="682" customWidth="1"/>
    <col min="780" max="780" width="13.85546875" style="682" customWidth="1"/>
    <col min="781" max="974" width="10.28515625" style="682" customWidth="1"/>
    <col min="975" max="975" width="2.85546875" style="682" customWidth="1"/>
    <col min="976" max="1025" width="10.28515625" style="682"/>
    <col min="1026" max="1026" width="38.7109375" style="682" customWidth="1"/>
    <col min="1027" max="1027" width="15.85546875" style="682" customWidth="1"/>
    <col min="1028" max="1028" width="13.28515625" style="682" customWidth="1"/>
    <col min="1029" max="1029" width="14" style="682" customWidth="1"/>
    <col min="1030" max="1030" width="17.85546875" style="682" customWidth="1"/>
    <col min="1031" max="1031" width="19.85546875" style="682" customWidth="1"/>
    <col min="1032" max="1034" width="17.85546875" style="682" customWidth="1"/>
    <col min="1035" max="1035" width="8.5703125" style="682" customWidth="1"/>
    <col min="1036" max="1036" width="13.85546875" style="682" customWidth="1"/>
    <col min="1037" max="1230" width="10.28515625" style="682" customWidth="1"/>
    <col min="1231" max="1231" width="2.85546875" style="682" customWidth="1"/>
    <col min="1232" max="1281" width="10.28515625" style="682"/>
    <col min="1282" max="1282" width="38.7109375" style="682" customWidth="1"/>
    <col min="1283" max="1283" width="15.85546875" style="682" customWidth="1"/>
    <col min="1284" max="1284" width="13.28515625" style="682" customWidth="1"/>
    <col min="1285" max="1285" width="14" style="682" customWidth="1"/>
    <col min="1286" max="1286" width="17.85546875" style="682" customWidth="1"/>
    <col min="1287" max="1287" width="19.85546875" style="682" customWidth="1"/>
    <col min="1288" max="1290" width="17.85546875" style="682" customWidth="1"/>
    <col min="1291" max="1291" width="8.5703125" style="682" customWidth="1"/>
    <col min="1292" max="1292" width="13.85546875" style="682" customWidth="1"/>
    <col min="1293" max="1486" width="10.28515625" style="682" customWidth="1"/>
    <col min="1487" max="1487" width="2.85546875" style="682" customWidth="1"/>
    <col min="1488" max="1537" width="10.28515625" style="682"/>
    <col min="1538" max="1538" width="38.7109375" style="682" customWidth="1"/>
    <col min="1539" max="1539" width="15.85546875" style="682" customWidth="1"/>
    <col min="1540" max="1540" width="13.28515625" style="682" customWidth="1"/>
    <col min="1541" max="1541" width="14" style="682" customWidth="1"/>
    <col min="1542" max="1542" width="17.85546875" style="682" customWidth="1"/>
    <col min="1543" max="1543" width="19.85546875" style="682" customWidth="1"/>
    <col min="1544" max="1546" width="17.85546875" style="682" customWidth="1"/>
    <col min="1547" max="1547" width="8.5703125" style="682" customWidth="1"/>
    <col min="1548" max="1548" width="13.85546875" style="682" customWidth="1"/>
    <col min="1549" max="1742" width="10.28515625" style="682" customWidth="1"/>
    <col min="1743" max="1743" width="2.85546875" style="682" customWidth="1"/>
    <col min="1744" max="1793" width="10.28515625" style="682"/>
    <col min="1794" max="1794" width="38.7109375" style="682" customWidth="1"/>
    <col min="1795" max="1795" width="15.85546875" style="682" customWidth="1"/>
    <col min="1796" max="1796" width="13.28515625" style="682" customWidth="1"/>
    <col min="1797" max="1797" width="14" style="682" customWidth="1"/>
    <col min="1798" max="1798" width="17.85546875" style="682" customWidth="1"/>
    <col min="1799" max="1799" width="19.85546875" style="682" customWidth="1"/>
    <col min="1800" max="1802" width="17.85546875" style="682" customWidth="1"/>
    <col min="1803" max="1803" width="8.5703125" style="682" customWidth="1"/>
    <col min="1804" max="1804" width="13.85546875" style="682" customWidth="1"/>
    <col min="1805" max="1998" width="10.28515625" style="682" customWidth="1"/>
    <col min="1999" max="1999" width="2.85546875" style="682" customWidth="1"/>
    <col min="2000" max="2049" width="10.28515625" style="682"/>
    <col min="2050" max="2050" width="38.7109375" style="682" customWidth="1"/>
    <col min="2051" max="2051" width="15.85546875" style="682" customWidth="1"/>
    <col min="2052" max="2052" width="13.28515625" style="682" customWidth="1"/>
    <col min="2053" max="2053" width="14" style="682" customWidth="1"/>
    <col min="2054" max="2054" width="17.85546875" style="682" customWidth="1"/>
    <col min="2055" max="2055" width="19.85546875" style="682" customWidth="1"/>
    <col min="2056" max="2058" width="17.85546875" style="682" customWidth="1"/>
    <col min="2059" max="2059" width="8.5703125" style="682" customWidth="1"/>
    <col min="2060" max="2060" width="13.85546875" style="682" customWidth="1"/>
    <col min="2061" max="2254" width="10.28515625" style="682" customWidth="1"/>
    <col min="2255" max="2255" width="2.85546875" style="682" customWidth="1"/>
    <col min="2256" max="2305" width="10.28515625" style="682"/>
    <col min="2306" max="2306" width="38.7109375" style="682" customWidth="1"/>
    <col min="2307" max="2307" width="15.85546875" style="682" customWidth="1"/>
    <col min="2308" max="2308" width="13.28515625" style="682" customWidth="1"/>
    <col min="2309" max="2309" width="14" style="682" customWidth="1"/>
    <col min="2310" max="2310" width="17.85546875" style="682" customWidth="1"/>
    <col min="2311" max="2311" width="19.85546875" style="682" customWidth="1"/>
    <col min="2312" max="2314" width="17.85546875" style="682" customWidth="1"/>
    <col min="2315" max="2315" width="8.5703125" style="682" customWidth="1"/>
    <col min="2316" max="2316" width="13.85546875" style="682" customWidth="1"/>
    <col min="2317" max="2510" width="10.28515625" style="682" customWidth="1"/>
    <col min="2511" max="2511" width="2.85546875" style="682" customWidth="1"/>
    <col min="2512" max="2561" width="10.28515625" style="682"/>
    <col min="2562" max="2562" width="38.7109375" style="682" customWidth="1"/>
    <col min="2563" max="2563" width="15.85546875" style="682" customWidth="1"/>
    <col min="2564" max="2564" width="13.28515625" style="682" customWidth="1"/>
    <col min="2565" max="2565" width="14" style="682" customWidth="1"/>
    <col min="2566" max="2566" width="17.85546875" style="682" customWidth="1"/>
    <col min="2567" max="2567" width="19.85546875" style="682" customWidth="1"/>
    <col min="2568" max="2570" width="17.85546875" style="682" customWidth="1"/>
    <col min="2571" max="2571" width="8.5703125" style="682" customWidth="1"/>
    <col min="2572" max="2572" width="13.85546875" style="682" customWidth="1"/>
    <col min="2573" max="2766" width="10.28515625" style="682" customWidth="1"/>
    <col min="2767" max="2767" width="2.85546875" style="682" customWidth="1"/>
    <col min="2768" max="2817" width="10.28515625" style="682"/>
    <col min="2818" max="2818" width="38.7109375" style="682" customWidth="1"/>
    <col min="2819" max="2819" width="15.85546875" style="682" customWidth="1"/>
    <col min="2820" max="2820" width="13.28515625" style="682" customWidth="1"/>
    <col min="2821" max="2821" width="14" style="682" customWidth="1"/>
    <col min="2822" max="2822" width="17.85546875" style="682" customWidth="1"/>
    <col min="2823" max="2823" width="19.85546875" style="682" customWidth="1"/>
    <col min="2824" max="2826" width="17.85546875" style="682" customWidth="1"/>
    <col min="2827" max="2827" width="8.5703125" style="682" customWidth="1"/>
    <col min="2828" max="2828" width="13.85546875" style="682" customWidth="1"/>
    <col min="2829" max="3022" width="10.28515625" style="682" customWidth="1"/>
    <col min="3023" max="3023" width="2.85546875" style="682" customWidth="1"/>
    <col min="3024" max="3073" width="10.28515625" style="682"/>
    <col min="3074" max="3074" width="38.7109375" style="682" customWidth="1"/>
    <col min="3075" max="3075" width="15.85546875" style="682" customWidth="1"/>
    <col min="3076" max="3076" width="13.28515625" style="682" customWidth="1"/>
    <col min="3077" max="3077" width="14" style="682" customWidth="1"/>
    <col min="3078" max="3078" width="17.85546875" style="682" customWidth="1"/>
    <col min="3079" max="3079" width="19.85546875" style="682" customWidth="1"/>
    <col min="3080" max="3082" width="17.85546875" style="682" customWidth="1"/>
    <col min="3083" max="3083" width="8.5703125" style="682" customWidth="1"/>
    <col min="3084" max="3084" width="13.85546875" style="682" customWidth="1"/>
    <col min="3085" max="3278" width="10.28515625" style="682" customWidth="1"/>
    <col min="3279" max="3279" width="2.85546875" style="682" customWidth="1"/>
    <col min="3280" max="3329" width="10.28515625" style="682"/>
    <col min="3330" max="3330" width="38.7109375" style="682" customWidth="1"/>
    <col min="3331" max="3331" width="15.85546875" style="682" customWidth="1"/>
    <col min="3332" max="3332" width="13.28515625" style="682" customWidth="1"/>
    <col min="3333" max="3333" width="14" style="682" customWidth="1"/>
    <col min="3334" max="3334" width="17.85546875" style="682" customWidth="1"/>
    <col min="3335" max="3335" width="19.85546875" style="682" customWidth="1"/>
    <col min="3336" max="3338" width="17.85546875" style="682" customWidth="1"/>
    <col min="3339" max="3339" width="8.5703125" style="682" customWidth="1"/>
    <col min="3340" max="3340" width="13.85546875" style="682" customWidth="1"/>
    <col min="3341" max="3534" width="10.28515625" style="682" customWidth="1"/>
    <col min="3535" max="3535" width="2.85546875" style="682" customWidth="1"/>
    <col min="3536" max="3585" width="10.28515625" style="682"/>
    <col min="3586" max="3586" width="38.7109375" style="682" customWidth="1"/>
    <col min="3587" max="3587" width="15.85546875" style="682" customWidth="1"/>
    <col min="3588" max="3588" width="13.28515625" style="682" customWidth="1"/>
    <col min="3589" max="3589" width="14" style="682" customWidth="1"/>
    <col min="3590" max="3590" width="17.85546875" style="682" customWidth="1"/>
    <col min="3591" max="3591" width="19.85546875" style="682" customWidth="1"/>
    <col min="3592" max="3594" width="17.85546875" style="682" customWidth="1"/>
    <col min="3595" max="3595" width="8.5703125" style="682" customWidth="1"/>
    <col min="3596" max="3596" width="13.85546875" style="682" customWidth="1"/>
    <col min="3597" max="3790" width="10.28515625" style="682" customWidth="1"/>
    <col min="3791" max="3791" width="2.85546875" style="682" customWidth="1"/>
    <col min="3792" max="3841" width="10.28515625" style="682"/>
    <col min="3842" max="3842" width="38.7109375" style="682" customWidth="1"/>
    <col min="3843" max="3843" width="15.85546875" style="682" customWidth="1"/>
    <col min="3844" max="3844" width="13.28515625" style="682" customWidth="1"/>
    <col min="3845" max="3845" width="14" style="682" customWidth="1"/>
    <col min="3846" max="3846" width="17.85546875" style="682" customWidth="1"/>
    <col min="3847" max="3847" width="19.85546875" style="682" customWidth="1"/>
    <col min="3848" max="3850" width="17.85546875" style="682" customWidth="1"/>
    <col min="3851" max="3851" width="8.5703125" style="682" customWidth="1"/>
    <col min="3852" max="3852" width="13.85546875" style="682" customWidth="1"/>
    <col min="3853" max="4046" width="10.28515625" style="682" customWidth="1"/>
    <col min="4047" max="4047" width="2.85546875" style="682" customWidth="1"/>
    <col min="4048" max="4097" width="10.28515625" style="682"/>
    <col min="4098" max="4098" width="38.7109375" style="682" customWidth="1"/>
    <col min="4099" max="4099" width="15.85546875" style="682" customWidth="1"/>
    <col min="4100" max="4100" width="13.28515625" style="682" customWidth="1"/>
    <col min="4101" max="4101" width="14" style="682" customWidth="1"/>
    <col min="4102" max="4102" width="17.85546875" style="682" customWidth="1"/>
    <col min="4103" max="4103" width="19.85546875" style="682" customWidth="1"/>
    <col min="4104" max="4106" width="17.85546875" style="682" customWidth="1"/>
    <col min="4107" max="4107" width="8.5703125" style="682" customWidth="1"/>
    <col min="4108" max="4108" width="13.85546875" style="682" customWidth="1"/>
    <col min="4109" max="4302" width="10.28515625" style="682" customWidth="1"/>
    <col min="4303" max="4303" width="2.85546875" style="682" customWidth="1"/>
    <col min="4304" max="4353" width="10.28515625" style="682"/>
    <col min="4354" max="4354" width="38.7109375" style="682" customWidth="1"/>
    <col min="4355" max="4355" width="15.85546875" style="682" customWidth="1"/>
    <col min="4356" max="4356" width="13.28515625" style="682" customWidth="1"/>
    <col min="4357" max="4357" width="14" style="682" customWidth="1"/>
    <col min="4358" max="4358" width="17.85546875" style="682" customWidth="1"/>
    <col min="4359" max="4359" width="19.85546875" style="682" customWidth="1"/>
    <col min="4360" max="4362" width="17.85546875" style="682" customWidth="1"/>
    <col min="4363" max="4363" width="8.5703125" style="682" customWidth="1"/>
    <col min="4364" max="4364" width="13.85546875" style="682" customWidth="1"/>
    <col min="4365" max="4558" width="10.28515625" style="682" customWidth="1"/>
    <col min="4559" max="4559" width="2.85546875" style="682" customWidth="1"/>
    <col min="4560" max="4609" width="10.28515625" style="682"/>
    <col min="4610" max="4610" width="38.7109375" style="682" customWidth="1"/>
    <col min="4611" max="4611" width="15.85546875" style="682" customWidth="1"/>
    <col min="4612" max="4612" width="13.28515625" style="682" customWidth="1"/>
    <col min="4613" max="4613" width="14" style="682" customWidth="1"/>
    <col min="4614" max="4614" width="17.85546875" style="682" customWidth="1"/>
    <col min="4615" max="4615" width="19.85546875" style="682" customWidth="1"/>
    <col min="4616" max="4618" width="17.85546875" style="682" customWidth="1"/>
    <col min="4619" max="4619" width="8.5703125" style="682" customWidth="1"/>
    <col min="4620" max="4620" width="13.85546875" style="682" customWidth="1"/>
    <col min="4621" max="4814" width="10.28515625" style="682" customWidth="1"/>
    <col min="4815" max="4815" width="2.85546875" style="682" customWidth="1"/>
    <col min="4816" max="4865" width="10.28515625" style="682"/>
    <col min="4866" max="4866" width="38.7109375" style="682" customWidth="1"/>
    <col min="4867" max="4867" width="15.85546875" style="682" customWidth="1"/>
    <col min="4868" max="4868" width="13.28515625" style="682" customWidth="1"/>
    <col min="4869" max="4869" width="14" style="682" customWidth="1"/>
    <col min="4870" max="4870" width="17.85546875" style="682" customWidth="1"/>
    <col min="4871" max="4871" width="19.85546875" style="682" customWidth="1"/>
    <col min="4872" max="4874" width="17.85546875" style="682" customWidth="1"/>
    <col min="4875" max="4875" width="8.5703125" style="682" customWidth="1"/>
    <col min="4876" max="4876" width="13.85546875" style="682" customWidth="1"/>
    <col min="4877" max="5070" width="10.28515625" style="682" customWidth="1"/>
    <col min="5071" max="5071" width="2.85546875" style="682" customWidth="1"/>
    <col min="5072" max="5121" width="10.28515625" style="682"/>
    <col min="5122" max="5122" width="38.7109375" style="682" customWidth="1"/>
    <col min="5123" max="5123" width="15.85546875" style="682" customWidth="1"/>
    <col min="5124" max="5124" width="13.28515625" style="682" customWidth="1"/>
    <col min="5125" max="5125" width="14" style="682" customWidth="1"/>
    <col min="5126" max="5126" width="17.85546875" style="682" customWidth="1"/>
    <col min="5127" max="5127" width="19.85546875" style="682" customWidth="1"/>
    <col min="5128" max="5130" width="17.85546875" style="682" customWidth="1"/>
    <col min="5131" max="5131" width="8.5703125" style="682" customWidth="1"/>
    <col min="5132" max="5132" width="13.85546875" style="682" customWidth="1"/>
    <col min="5133" max="5326" width="10.28515625" style="682" customWidth="1"/>
    <col min="5327" max="5327" width="2.85546875" style="682" customWidth="1"/>
    <col min="5328" max="5377" width="10.28515625" style="682"/>
    <col min="5378" max="5378" width="38.7109375" style="682" customWidth="1"/>
    <col min="5379" max="5379" width="15.85546875" style="682" customWidth="1"/>
    <col min="5380" max="5380" width="13.28515625" style="682" customWidth="1"/>
    <col min="5381" max="5381" width="14" style="682" customWidth="1"/>
    <col min="5382" max="5382" width="17.85546875" style="682" customWidth="1"/>
    <col min="5383" max="5383" width="19.85546875" style="682" customWidth="1"/>
    <col min="5384" max="5386" width="17.85546875" style="682" customWidth="1"/>
    <col min="5387" max="5387" width="8.5703125" style="682" customWidth="1"/>
    <col min="5388" max="5388" width="13.85546875" style="682" customWidth="1"/>
    <col min="5389" max="5582" width="10.28515625" style="682" customWidth="1"/>
    <col min="5583" max="5583" width="2.85546875" style="682" customWidth="1"/>
    <col min="5584" max="5633" width="10.28515625" style="682"/>
    <col min="5634" max="5634" width="38.7109375" style="682" customWidth="1"/>
    <col min="5635" max="5635" width="15.85546875" style="682" customWidth="1"/>
    <col min="5636" max="5636" width="13.28515625" style="682" customWidth="1"/>
    <col min="5637" max="5637" width="14" style="682" customWidth="1"/>
    <col min="5638" max="5638" width="17.85546875" style="682" customWidth="1"/>
    <col min="5639" max="5639" width="19.85546875" style="682" customWidth="1"/>
    <col min="5640" max="5642" width="17.85546875" style="682" customWidth="1"/>
    <col min="5643" max="5643" width="8.5703125" style="682" customWidth="1"/>
    <col min="5644" max="5644" width="13.85546875" style="682" customWidth="1"/>
    <col min="5645" max="5838" width="10.28515625" style="682" customWidth="1"/>
    <col min="5839" max="5839" width="2.85546875" style="682" customWidth="1"/>
    <col min="5840" max="5889" width="10.28515625" style="682"/>
    <col min="5890" max="5890" width="38.7109375" style="682" customWidth="1"/>
    <col min="5891" max="5891" width="15.85546875" style="682" customWidth="1"/>
    <col min="5892" max="5892" width="13.28515625" style="682" customWidth="1"/>
    <col min="5893" max="5893" width="14" style="682" customWidth="1"/>
    <col min="5894" max="5894" width="17.85546875" style="682" customWidth="1"/>
    <col min="5895" max="5895" width="19.85546875" style="682" customWidth="1"/>
    <col min="5896" max="5898" width="17.85546875" style="682" customWidth="1"/>
    <col min="5899" max="5899" width="8.5703125" style="682" customWidth="1"/>
    <col min="5900" max="5900" width="13.85546875" style="682" customWidth="1"/>
    <col min="5901" max="6094" width="10.28515625" style="682" customWidth="1"/>
    <col min="6095" max="6095" width="2.85546875" style="682" customWidth="1"/>
    <col min="6096" max="6145" width="10.28515625" style="682"/>
    <col min="6146" max="6146" width="38.7109375" style="682" customWidth="1"/>
    <col min="6147" max="6147" width="15.85546875" style="682" customWidth="1"/>
    <col min="6148" max="6148" width="13.28515625" style="682" customWidth="1"/>
    <col min="6149" max="6149" width="14" style="682" customWidth="1"/>
    <col min="6150" max="6150" width="17.85546875" style="682" customWidth="1"/>
    <col min="6151" max="6151" width="19.85546875" style="682" customWidth="1"/>
    <col min="6152" max="6154" width="17.85546875" style="682" customWidth="1"/>
    <col min="6155" max="6155" width="8.5703125" style="682" customWidth="1"/>
    <col min="6156" max="6156" width="13.85546875" style="682" customWidth="1"/>
    <col min="6157" max="6350" width="10.28515625" style="682" customWidth="1"/>
    <col min="6351" max="6351" width="2.85546875" style="682" customWidth="1"/>
    <col min="6352" max="6401" width="10.28515625" style="682"/>
    <col min="6402" max="6402" width="38.7109375" style="682" customWidth="1"/>
    <col min="6403" max="6403" width="15.85546875" style="682" customWidth="1"/>
    <col min="6404" max="6404" width="13.28515625" style="682" customWidth="1"/>
    <col min="6405" max="6405" width="14" style="682" customWidth="1"/>
    <col min="6406" max="6406" width="17.85546875" style="682" customWidth="1"/>
    <col min="6407" max="6407" width="19.85546875" style="682" customWidth="1"/>
    <col min="6408" max="6410" width="17.85546875" style="682" customWidth="1"/>
    <col min="6411" max="6411" width="8.5703125" style="682" customWidth="1"/>
    <col min="6412" max="6412" width="13.85546875" style="682" customWidth="1"/>
    <col min="6413" max="6606" width="10.28515625" style="682" customWidth="1"/>
    <col min="6607" max="6607" width="2.85546875" style="682" customWidth="1"/>
    <col min="6608" max="6657" width="10.28515625" style="682"/>
    <col min="6658" max="6658" width="38.7109375" style="682" customWidth="1"/>
    <col min="6659" max="6659" width="15.85546875" style="682" customWidth="1"/>
    <col min="6660" max="6660" width="13.28515625" style="682" customWidth="1"/>
    <col min="6661" max="6661" width="14" style="682" customWidth="1"/>
    <col min="6662" max="6662" width="17.85546875" style="682" customWidth="1"/>
    <col min="6663" max="6663" width="19.85546875" style="682" customWidth="1"/>
    <col min="6664" max="6666" width="17.85546875" style="682" customWidth="1"/>
    <col min="6667" max="6667" width="8.5703125" style="682" customWidth="1"/>
    <col min="6668" max="6668" width="13.85546875" style="682" customWidth="1"/>
    <col min="6669" max="6862" width="10.28515625" style="682" customWidth="1"/>
    <col min="6863" max="6863" width="2.85546875" style="682" customWidth="1"/>
    <col min="6864" max="6913" width="10.28515625" style="682"/>
    <col min="6914" max="6914" width="38.7109375" style="682" customWidth="1"/>
    <col min="6915" max="6915" width="15.85546875" style="682" customWidth="1"/>
    <col min="6916" max="6916" width="13.28515625" style="682" customWidth="1"/>
    <col min="6917" max="6917" width="14" style="682" customWidth="1"/>
    <col min="6918" max="6918" width="17.85546875" style="682" customWidth="1"/>
    <col min="6919" max="6919" width="19.85546875" style="682" customWidth="1"/>
    <col min="6920" max="6922" width="17.85546875" style="682" customWidth="1"/>
    <col min="6923" max="6923" width="8.5703125" style="682" customWidth="1"/>
    <col min="6924" max="6924" width="13.85546875" style="682" customWidth="1"/>
    <col min="6925" max="7118" width="10.28515625" style="682" customWidth="1"/>
    <col min="7119" max="7119" width="2.85546875" style="682" customWidth="1"/>
    <col min="7120" max="7169" width="10.28515625" style="682"/>
    <col min="7170" max="7170" width="38.7109375" style="682" customWidth="1"/>
    <col min="7171" max="7171" width="15.85546875" style="682" customWidth="1"/>
    <col min="7172" max="7172" width="13.28515625" style="682" customWidth="1"/>
    <col min="7173" max="7173" width="14" style="682" customWidth="1"/>
    <col min="7174" max="7174" width="17.85546875" style="682" customWidth="1"/>
    <col min="7175" max="7175" width="19.85546875" style="682" customWidth="1"/>
    <col min="7176" max="7178" width="17.85546875" style="682" customWidth="1"/>
    <col min="7179" max="7179" width="8.5703125" style="682" customWidth="1"/>
    <col min="7180" max="7180" width="13.85546875" style="682" customWidth="1"/>
    <col min="7181" max="7374" width="10.28515625" style="682" customWidth="1"/>
    <col min="7375" max="7375" width="2.85546875" style="682" customWidth="1"/>
    <col min="7376" max="7425" width="10.28515625" style="682"/>
    <col min="7426" max="7426" width="38.7109375" style="682" customWidth="1"/>
    <col min="7427" max="7427" width="15.85546875" style="682" customWidth="1"/>
    <col min="7428" max="7428" width="13.28515625" style="682" customWidth="1"/>
    <col min="7429" max="7429" width="14" style="682" customWidth="1"/>
    <col min="7430" max="7430" width="17.85546875" style="682" customWidth="1"/>
    <col min="7431" max="7431" width="19.85546875" style="682" customWidth="1"/>
    <col min="7432" max="7434" width="17.85546875" style="682" customWidth="1"/>
    <col min="7435" max="7435" width="8.5703125" style="682" customWidth="1"/>
    <col min="7436" max="7436" width="13.85546875" style="682" customWidth="1"/>
    <col min="7437" max="7630" width="10.28515625" style="682" customWidth="1"/>
    <col min="7631" max="7631" width="2.85546875" style="682" customWidth="1"/>
    <col min="7632" max="7681" width="10.28515625" style="682"/>
    <col min="7682" max="7682" width="38.7109375" style="682" customWidth="1"/>
    <col min="7683" max="7683" width="15.85546875" style="682" customWidth="1"/>
    <col min="7684" max="7684" width="13.28515625" style="682" customWidth="1"/>
    <col min="7685" max="7685" width="14" style="682" customWidth="1"/>
    <col min="7686" max="7686" width="17.85546875" style="682" customWidth="1"/>
    <col min="7687" max="7687" width="19.85546875" style="682" customWidth="1"/>
    <col min="7688" max="7690" width="17.85546875" style="682" customWidth="1"/>
    <col min="7691" max="7691" width="8.5703125" style="682" customWidth="1"/>
    <col min="7692" max="7692" width="13.85546875" style="682" customWidth="1"/>
    <col min="7693" max="7886" width="10.28515625" style="682" customWidth="1"/>
    <col min="7887" max="7887" width="2.85546875" style="682" customWidth="1"/>
    <col min="7888" max="7937" width="10.28515625" style="682"/>
    <col min="7938" max="7938" width="38.7109375" style="682" customWidth="1"/>
    <col min="7939" max="7939" width="15.85546875" style="682" customWidth="1"/>
    <col min="7940" max="7940" width="13.28515625" style="682" customWidth="1"/>
    <col min="7941" max="7941" width="14" style="682" customWidth="1"/>
    <col min="7942" max="7942" width="17.85546875" style="682" customWidth="1"/>
    <col min="7943" max="7943" width="19.85546875" style="682" customWidth="1"/>
    <col min="7944" max="7946" width="17.85546875" style="682" customWidth="1"/>
    <col min="7947" max="7947" width="8.5703125" style="682" customWidth="1"/>
    <col min="7948" max="7948" width="13.85546875" style="682" customWidth="1"/>
    <col min="7949" max="8142" width="10.28515625" style="682" customWidth="1"/>
    <col min="8143" max="8143" width="2.85546875" style="682" customWidth="1"/>
    <col min="8144" max="8193" width="10.28515625" style="682"/>
    <col min="8194" max="8194" width="38.7109375" style="682" customWidth="1"/>
    <col min="8195" max="8195" width="15.85546875" style="682" customWidth="1"/>
    <col min="8196" max="8196" width="13.28515625" style="682" customWidth="1"/>
    <col min="8197" max="8197" width="14" style="682" customWidth="1"/>
    <col min="8198" max="8198" width="17.85546875" style="682" customWidth="1"/>
    <col min="8199" max="8199" width="19.85546875" style="682" customWidth="1"/>
    <col min="8200" max="8202" width="17.85546875" style="682" customWidth="1"/>
    <col min="8203" max="8203" width="8.5703125" style="682" customWidth="1"/>
    <col min="8204" max="8204" width="13.85546875" style="682" customWidth="1"/>
    <col min="8205" max="8398" width="10.28515625" style="682" customWidth="1"/>
    <col min="8399" max="8399" width="2.85546875" style="682" customWidth="1"/>
    <col min="8400" max="8449" width="10.28515625" style="682"/>
    <col min="8450" max="8450" width="38.7109375" style="682" customWidth="1"/>
    <col min="8451" max="8451" width="15.85546875" style="682" customWidth="1"/>
    <col min="8452" max="8452" width="13.28515625" style="682" customWidth="1"/>
    <col min="8453" max="8453" width="14" style="682" customWidth="1"/>
    <col min="8454" max="8454" width="17.85546875" style="682" customWidth="1"/>
    <col min="8455" max="8455" width="19.85546875" style="682" customWidth="1"/>
    <col min="8456" max="8458" width="17.85546875" style="682" customWidth="1"/>
    <col min="8459" max="8459" width="8.5703125" style="682" customWidth="1"/>
    <col min="8460" max="8460" width="13.85546875" style="682" customWidth="1"/>
    <col min="8461" max="8654" width="10.28515625" style="682" customWidth="1"/>
    <col min="8655" max="8655" width="2.85546875" style="682" customWidth="1"/>
    <col min="8656" max="8705" width="10.28515625" style="682"/>
    <col min="8706" max="8706" width="38.7109375" style="682" customWidth="1"/>
    <col min="8707" max="8707" width="15.85546875" style="682" customWidth="1"/>
    <col min="8708" max="8708" width="13.28515625" style="682" customWidth="1"/>
    <col min="8709" max="8709" width="14" style="682" customWidth="1"/>
    <col min="8710" max="8710" width="17.85546875" style="682" customWidth="1"/>
    <col min="8711" max="8711" width="19.85546875" style="682" customWidth="1"/>
    <col min="8712" max="8714" width="17.85546875" style="682" customWidth="1"/>
    <col min="8715" max="8715" width="8.5703125" style="682" customWidth="1"/>
    <col min="8716" max="8716" width="13.85546875" style="682" customWidth="1"/>
    <col min="8717" max="8910" width="10.28515625" style="682" customWidth="1"/>
    <col min="8911" max="8911" width="2.85546875" style="682" customWidth="1"/>
    <col min="8912" max="8961" width="10.28515625" style="682"/>
    <col min="8962" max="8962" width="38.7109375" style="682" customWidth="1"/>
    <col min="8963" max="8963" width="15.85546875" style="682" customWidth="1"/>
    <col min="8964" max="8964" width="13.28515625" style="682" customWidth="1"/>
    <col min="8965" max="8965" width="14" style="682" customWidth="1"/>
    <col min="8966" max="8966" width="17.85546875" style="682" customWidth="1"/>
    <col min="8967" max="8967" width="19.85546875" style="682" customWidth="1"/>
    <col min="8968" max="8970" width="17.85546875" style="682" customWidth="1"/>
    <col min="8971" max="8971" width="8.5703125" style="682" customWidth="1"/>
    <col min="8972" max="8972" width="13.85546875" style="682" customWidth="1"/>
    <col min="8973" max="9166" width="10.28515625" style="682" customWidth="1"/>
    <col min="9167" max="9167" width="2.85546875" style="682" customWidth="1"/>
    <col min="9168" max="9217" width="10.28515625" style="682"/>
    <col min="9218" max="9218" width="38.7109375" style="682" customWidth="1"/>
    <col min="9219" max="9219" width="15.85546875" style="682" customWidth="1"/>
    <col min="9220" max="9220" width="13.28515625" style="682" customWidth="1"/>
    <col min="9221" max="9221" width="14" style="682" customWidth="1"/>
    <col min="9222" max="9222" width="17.85546875" style="682" customWidth="1"/>
    <col min="9223" max="9223" width="19.85546875" style="682" customWidth="1"/>
    <col min="9224" max="9226" width="17.85546875" style="682" customWidth="1"/>
    <col min="9227" max="9227" width="8.5703125" style="682" customWidth="1"/>
    <col min="9228" max="9228" width="13.85546875" style="682" customWidth="1"/>
    <col min="9229" max="9422" width="10.28515625" style="682" customWidth="1"/>
    <col min="9423" max="9423" width="2.85546875" style="682" customWidth="1"/>
    <col min="9424" max="9473" width="10.28515625" style="682"/>
    <col min="9474" max="9474" width="38.7109375" style="682" customWidth="1"/>
    <col min="9475" max="9475" width="15.85546875" style="682" customWidth="1"/>
    <col min="9476" max="9476" width="13.28515625" style="682" customWidth="1"/>
    <col min="9477" max="9477" width="14" style="682" customWidth="1"/>
    <col min="9478" max="9478" width="17.85546875" style="682" customWidth="1"/>
    <col min="9479" max="9479" width="19.85546875" style="682" customWidth="1"/>
    <col min="9480" max="9482" width="17.85546875" style="682" customWidth="1"/>
    <col min="9483" max="9483" width="8.5703125" style="682" customWidth="1"/>
    <col min="9484" max="9484" width="13.85546875" style="682" customWidth="1"/>
    <col min="9485" max="9678" width="10.28515625" style="682" customWidth="1"/>
    <col min="9679" max="9679" width="2.85546875" style="682" customWidth="1"/>
    <col min="9680" max="9729" width="10.28515625" style="682"/>
    <col min="9730" max="9730" width="38.7109375" style="682" customWidth="1"/>
    <col min="9731" max="9731" width="15.85546875" style="682" customWidth="1"/>
    <col min="9732" max="9732" width="13.28515625" style="682" customWidth="1"/>
    <col min="9733" max="9733" width="14" style="682" customWidth="1"/>
    <col min="9734" max="9734" width="17.85546875" style="682" customWidth="1"/>
    <col min="9735" max="9735" width="19.85546875" style="682" customWidth="1"/>
    <col min="9736" max="9738" width="17.85546875" style="682" customWidth="1"/>
    <col min="9739" max="9739" width="8.5703125" style="682" customWidth="1"/>
    <col min="9740" max="9740" width="13.85546875" style="682" customWidth="1"/>
    <col min="9741" max="9934" width="10.28515625" style="682" customWidth="1"/>
    <col min="9935" max="9935" width="2.85546875" style="682" customWidth="1"/>
    <col min="9936" max="9985" width="10.28515625" style="682"/>
    <col min="9986" max="9986" width="38.7109375" style="682" customWidth="1"/>
    <col min="9987" max="9987" width="15.85546875" style="682" customWidth="1"/>
    <col min="9988" max="9988" width="13.28515625" style="682" customWidth="1"/>
    <col min="9989" max="9989" width="14" style="682" customWidth="1"/>
    <col min="9990" max="9990" width="17.85546875" style="682" customWidth="1"/>
    <col min="9991" max="9991" width="19.85546875" style="682" customWidth="1"/>
    <col min="9992" max="9994" width="17.85546875" style="682" customWidth="1"/>
    <col min="9995" max="9995" width="8.5703125" style="682" customWidth="1"/>
    <col min="9996" max="9996" width="13.85546875" style="682" customWidth="1"/>
    <col min="9997" max="10190" width="10.28515625" style="682" customWidth="1"/>
    <col min="10191" max="10191" width="2.85546875" style="682" customWidth="1"/>
    <col min="10192" max="10241" width="10.28515625" style="682"/>
    <col min="10242" max="10242" width="38.7109375" style="682" customWidth="1"/>
    <col min="10243" max="10243" width="15.85546875" style="682" customWidth="1"/>
    <col min="10244" max="10244" width="13.28515625" style="682" customWidth="1"/>
    <col min="10245" max="10245" width="14" style="682" customWidth="1"/>
    <col min="10246" max="10246" width="17.85546875" style="682" customWidth="1"/>
    <col min="10247" max="10247" width="19.85546875" style="682" customWidth="1"/>
    <col min="10248" max="10250" width="17.85546875" style="682" customWidth="1"/>
    <col min="10251" max="10251" width="8.5703125" style="682" customWidth="1"/>
    <col min="10252" max="10252" width="13.85546875" style="682" customWidth="1"/>
    <col min="10253" max="10446" width="10.28515625" style="682" customWidth="1"/>
    <col min="10447" max="10447" width="2.85546875" style="682" customWidth="1"/>
    <col min="10448" max="10497" width="10.28515625" style="682"/>
    <col min="10498" max="10498" width="38.7109375" style="682" customWidth="1"/>
    <col min="10499" max="10499" width="15.85546875" style="682" customWidth="1"/>
    <col min="10500" max="10500" width="13.28515625" style="682" customWidth="1"/>
    <col min="10501" max="10501" width="14" style="682" customWidth="1"/>
    <col min="10502" max="10502" width="17.85546875" style="682" customWidth="1"/>
    <col min="10503" max="10503" width="19.85546875" style="682" customWidth="1"/>
    <col min="10504" max="10506" width="17.85546875" style="682" customWidth="1"/>
    <col min="10507" max="10507" width="8.5703125" style="682" customWidth="1"/>
    <col min="10508" max="10508" width="13.85546875" style="682" customWidth="1"/>
    <col min="10509" max="10702" width="10.28515625" style="682" customWidth="1"/>
    <col min="10703" max="10703" width="2.85546875" style="682" customWidth="1"/>
    <col min="10704" max="10753" width="10.28515625" style="682"/>
    <col min="10754" max="10754" width="38.7109375" style="682" customWidth="1"/>
    <col min="10755" max="10755" width="15.85546875" style="682" customWidth="1"/>
    <col min="10756" max="10756" width="13.28515625" style="682" customWidth="1"/>
    <col min="10757" max="10757" width="14" style="682" customWidth="1"/>
    <col min="10758" max="10758" width="17.85546875" style="682" customWidth="1"/>
    <col min="10759" max="10759" width="19.85546875" style="682" customWidth="1"/>
    <col min="10760" max="10762" width="17.85546875" style="682" customWidth="1"/>
    <col min="10763" max="10763" width="8.5703125" style="682" customWidth="1"/>
    <col min="10764" max="10764" width="13.85546875" style="682" customWidth="1"/>
    <col min="10765" max="10958" width="10.28515625" style="682" customWidth="1"/>
    <col min="10959" max="10959" width="2.85546875" style="682" customWidth="1"/>
    <col min="10960" max="11009" width="10.28515625" style="682"/>
    <col min="11010" max="11010" width="38.7109375" style="682" customWidth="1"/>
    <col min="11011" max="11011" width="15.85546875" style="682" customWidth="1"/>
    <col min="11012" max="11012" width="13.28515625" style="682" customWidth="1"/>
    <col min="11013" max="11013" width="14" style="682" customWidth="1"/>
    <col min="11014" max="11014" width="17.85546875" style="682" customWidth="1"/>
    <col min="11015" max="11015" width="19.85546875" style="682" customWidth="1"/>
    <col min="11016" max="11018" width="17.85546875" style="682" customWidth="1"/>
    <col min="11019" max="11019" width="8.5703125" style="682" customWidth="1"/>
    <col min="11020" max="11020" width="13.85546875" style="682" customWidth="1"/>
    <col min="11021" max="11214" width="10.28515625" style="682" customWidth="1"/>
    <col min="11215" max="11215" width="2.85546875" style="682" customWidth="1"/>
    <col min="11216" max="11265" width="10.28515625" style="682"/>
    <col min="11266" max="11266" width="38.7109375" style="682" customWidth="1"/>
    <col min="11267" max="11267" width="15.85546875" style="682" customWidth="1"/>
    <col min="11268" max="11268" width="13.28515625" style="682" customWidth="1"/>
    <col min="11269" max="11269" width="14" style="682" customWidth="1"/>
    <col min="11270" max="11270" width="17.85546875" style="682" customWidth="1"/>
    <col min="11271" max="11271" width="19.85546875" style="682" customWidth="1"/>
    <col min="11272" max="11274" width="17.85546875" style="682" customWidth="1"/>
    <col min="11275" max="11275" width="8.5703125" style="682" customWidth="1"/>
    <col min="11276" max="11276" width="13.85546875" style="682" customWidth="1"/>
    <col min="11277" max="11470" width="10.28515625" style="682" customWidth="1"/>
    <col min="11471" max="11471" width="2.85546875" style="682" customWidth="1"/>
    <col min="11472" max="11521" width="10.28515625" style="682"/>
    <col min="11522" max="11522" width="38.7109375" style="682" customWidth="1"/>
    <col min="11523" max="11523" width="15.85546875" style="682" customWidth="1"/>
    <col min="11524" max="11524" width="13.28515625" style="682" customWidth="1"/>
    <col min="11525" max="11525" width="14" style="682" customWidth="1"/>
    <col min="11526" max="11526" width="17.85546875" style="682" customWidth="1"/>
    <col min="11527" max="11527" width="19.85546875" style="682" customWidth="1"/>
    <col min="11528" max="11530" width="17.85546875" style="682" customWidth="1"/>
    <col min="11531" max="11531" width="8.5703125" style="682" customWidth="1"/>
    <col min="11532" max="11532" width="13.85546875" style="682" customWidth="1"/>
    <col min="11533" max="11726" width="10.28515625" style="682" customWidth="1"/>
    <col min="11727" max="11727" width="2.85546875" style="682" customWidth="1"/>
    <col min="11728" max="11777" width="10.28515625" style="682"/>
    <col min="11778" max="11778" width="38.7109375" style="682" customWidth="1"/>
    <col min="11779" max="11779" width="15.85546875" style="682" customWidth="1"/>
    <col min="11780" max="11780" width="13.28515625" style="682" customWidth="1"/>
    <col min="11781" max="11781" width="14" style="682" customWidth="1"/>
    <col min="11782" max="11782" width="17.85546875" style="682" customWidth="1"/>
    <col min="11783" max="11783" width="19.85546875" style="682" customWidth="1"/>
    <col min="11784" max="11786" width="17.85546875" style="682" customWidth="1"/>
    <col min="11787" max="11787" width="8.5703125" style="682" customWidth="1"/>
    <col min="11788" max="11788" width="13.85546875" style="682" customWidth="1"/>
    <col min="11789" max="11982" width="10.28515625" style="682" customWidth="1"/>
    <col min="11983" max="11983" width="2.85546875" style="682" customWidth="1"/>
    <col min="11984" max="12033" width="10.28515625" style="682"/>
    <col min="12034" max="12034" width="38.7109375" style="682" customWidth="1"/>
    <col min="12035" max="12035" width="15.85546875" style="682" customWidth="1"/>
    <col min="12036" max="12036" width="13.28515625" style="682" customWidth="1"/>
    <col min="12037" max="12037" width="14" style="682" customWidth="1"/>
    <col min="12038" max="12038" width="17.85546875" style="682" customWidth="1"/>
    <col min="12039" max="12039" width="19.85546875" style="682" customWidth="1"/>
    <col min="12040" max="12042" width="17.85546875" style="682" customWidth="1"/>
    <col min="12043" max="12043" width="8.5703125" style="682" customWidth="1"/>
    <col min="12044" max="12044" width="13.85546875" style="682" customWidth="1"/>
    <col min="12045" max="12238" width="10.28515625" style="682" customWidth="1"/>
    <col min="12239" max="12239" width="2.85546875" style="682" customWidth="1"/>
    <col min="12240" max="12289" width="10.28515625" style="682"/>
    <col min="12290" max="12290" width="38.7109375" style="682" customWidth="1"/>
    <col min="12291" max="12291" width="15.85546875" style="682" customWidth="1"/>
    <col min="12292" max="12292" width="13.28515625" style="682" customWidth="1"/>
    <col min="12293" max="12293" width="14" style="682" customWidth="1"/>
    <col min="12294" max="12294" width="17.85546875" style="682" customWidth="1"/>
    <col min="12295" max="12295" width="19.85546875" style="682" customWidth="1"/>
    <col min="12296" max="12298" width="17.85546875" style="682" customWidth="1"/>
    <col min="12299" max="12299" width="8.5703125" style="682" customWidth="1"/>
    <col min="12300" max="12300" width="13.85546875" style="682" customWidth="1"/>
    <col min="12301" max="12494" width="10.28515625" style="682" customWidth="1"/>
    <col min="12495" max="12495" width="2.85546875" style="682" customWidth="1"/>
    <col min="12496" max="12545" width="10.28515625" style="682"/>
    <col min="12546" max="12546" width="38.7109375" style="682" customWidth="1"/>
    <col min="12547" max="12547" width="15.85546875" style="682" customWidth="1"/>
    <col min="12548" max="12548" width="13.28515625" style="682" customWidth="1"/>
    <col min="12549" max="12549" width="14" style="682" customWidth="1"/>
    <col min="12550" max="12550" width="17.85546875" style="682" customWidth="1"/>
    <col min="12551" max="12551" width="19.85546875" style="682" customWidth="1"/>
    <col min="12552" max="12554" width="17.85546875" style="682" customWidth="1"/>
    <col min="12555" max="12555" width="8.5703125" style="682" customWidth="1"/>
    <col min="12556" max="12556" width="13.85546875" style="682" customWidth="1"/>
    <col min="12557" max="12750" width="10.28515625" style="682" customWidth="1"/>
    <col min="12751" max="12751" width="2.85546875" style="682" customWidth="1"/>
    <col min="12752" max="12801" width="10.28515625" style="682"/>
    <col min="12802" max="12802" width="38.7109375" style="682" customWidth="1"/>
    <col min="12803" max="12803" width="15.85546875" style="682" customWidth="1"/>
    <col min="12804" max="12804" width="13.28515625" style="682" customWidth="1"/>
    <col min="12805" max="12805" width="14" style="682" customWidth="1"/>
    <col min="12806" max="12806" width="17.85546875" style="682" customWidth="1"/>
    <col min="12807" max="12807" width="19.85546875" style="682" customWidth="1"/>
    <col min="12808" max="12810" width="17.85546875" style="682" customWidth="1"/>
    <col min="12811" max="12811" width="8.5703125" style="682" customWidth="1"/>
    <col min="12812" max="12812" width="13.85546875" style="682" customWidth="1"/>
    <col min="12813" max="13006" width="10.28515625" style="682" customWidth="1"/>
    <col min="13007" max="13007" width="2.85546875" style="682" customWidth="1"/>
    <col min="13008" max="13057" width="10.28515625" style="682"/>
    <col min="13058" max="13058" width="38.7109375" style="682" customWidth="1"/>
    <col min="13059" max="13059" width="15.85546875" style="682" customWidth="1"/>
    <col min="13060" max="13060" width="13.28515625" style="682" customWidth="1"/>
    <col min="13061" max="13061" width="14" style="682" customWidth="1"/>
    <col min="13062" max="13062" width="17.85546875" style="682" customWidth="1"/>
    <col min="13063" max="13063" width="19.85546875" style="682" customWidth="1"/>
    <col min="13064" max="13066" width="17.85546875" style="682" customWidth="1"/>
    <col min="13067" max="13067" width="8.5703125" style="682" customWidth="1"/>
    <col min="13068" max="13068" width="13.85546875" style="682" customWidth="1"/>
    <col min="13069" max="13262" width="10.28515625" style="682" customWidth="1"/>
    <col min="13263" max="13263" width="2.85546875" style="682" customWidth="1"/>
    <col min="13264" max="13313" width="10.28515625" style="682"/>
    <col min="13314" max="13314" width="38.7109375" style="682" customWidth="1"/>
    <col min="13315" max="13315" width="15.85546875" style="682" customWidth="1"/>
    <col min="13316" max="13316" width="13.28515625" style="682" customWidth="1"/>
    <col min="13317" max="13317" width="14" style="682" customWidth="1"/>
    <col min="13318" max="13318" width="17.85546875" style="682" customWidth="1"/>
    <col min="13319" max="13319" width="19.85546875" style="682" customWidth="1"/>
    <col min="13320" max="13322" width="17.85546875" style="682" customWidth="1"/>
    <col min="13323" max="13323" width="8.5703125" style="682" customWidth="1"/>
    <col min="13324" max="13324" width="13.85546875" style="682" customWidth="1"/>
    <col min="13325" max="13518" width="10.28515625" style="682" customWidth="1"/>
    <col min="13519" max="13519" width="2.85546875" style="682" customWidth="1"/>
    <col min="13520" max="13569" width="10.28515625" style="682"/>
    <col min="13570" max="13570" width="38.7109375" style="682" customWidth="1"/>
    <col min="13571" max="13571" width="15.85546875" style="682" customWidth="1"/>
    <col min="13572" max="13572" width="13.28515625" style="682" customWidth="1"/>
    <col min="13573" max="13573" width="14" style="682" customWidth="1"/>
    <col min="13574" max="13574" width="17.85546875" style="682" customWidth="1"/>
    <col min="13575" max="13575" width="19.85546875" style="682" customWidth="1"/>
    <col min="13576" max="13578" width="17.85546875" style="682" customWidth="1"/>
    <col min="13579" max="13579" width="8.5703125" style="682" customWidth="1"/>
    <col min="13580" max="13580" width="13.85546875" style="682" customWidth="1"/>
    <col min="13581" max="13774" width="10.28515625" style="682" customWidth="1"/>
    <col min="13775" max="13775" width="2.85546875" style="682" customWidth="1"/>
    <col min="13776" max="13825" width="10.28515625" style="682"/>
    <col min="13826" max="13826" width="38.7109375" style="682" customWidth="1"/>
    <col min="13827" max="13827" width="15.85546875" style="682" customWidth="1"/>
    <col min="13828" max="13828" width="13.28515625" style="682" customWidth="1"/>
    <col min="13829" max="13829" width="14" style="682" customWidth="1"/>
    <col min="13830" max="13830" width="17.85546875" style="682" customWidth="1"/>
    <col min="13831" max="13831" width="19.85546875" style="682" customWidth="1"/>
    <col min="13832" max="13834" width="17.85546875" style="682" customWidth="1"/>
    <col min="13835" max="13835" width="8.5703125" style="682" customWidth="1"/>
    <col min="13836" max="13836" width="13.85546875" style="682" customWidth="1"/>
    <col min="13837" max="14030" width="10.28515625" style="682" customWidth="1"/>
    <col min="14031" max="14031" width="2.85546875" style="682" customWidth="1"/>
    <col min="14032" max="14081" width="10.28515625" style="682"/>
    <col min="14082" max="14082" width="38.7109375" style="682" customWidth="1"/>
    <col min="14083" max="14083" width="15.85546875" style="682" customWidth="1"/>
    <col min="14084" max="14084" width="13.28515625" style="682" customWidth="1"/>
    <col min="14085" max="14085" width="14" style="682" customWidth="1"/>
    <col min="14086" max="14086" width="17.85546875" style="682" customWidth="1"/>
    <col min="14087" max="14087" width="19.85546875" style="682" customWidth="1"/>
    <col min="14088" max="14090" width="17.85546875" style="682" customWidth="1"/>
    <col min="14091" max="14091" width="8.5703125" style="682" customWidth="1"/>
    <col min="14092" max="14092" width="13.85546875" style="682" customWidth="1"/>
    <col min="14093" max="14286" width="10.28515625" style="682" customWidth="1"/>
    <col min="14287" max="14287" width="2.85546875" style="682" customWidth="1"/>
    <col min="14288" max="14337" width="10.28515625" style="682"/>
    <col min="14338" max="14338" width="38.7109375" style="682" customWidth="1"/>
    <col min="14339" max="14339" width="15.85546875" style="682" customWidth="1"/>
    <col min="14340" max="14340" width="13.28515625" style="682" customWidth="1"/>
    <col min="14341" max="14341" width="14" style="682" customWidth="1"/>
    <col min="14342" max="14342" width="17.85546875" style="682" customWidth="1"/>
    <col min="14343" max="14343" width="19.85546875" style="682" customWidth="1"/>
    <col min="14344" max="14346" width="17.85546875" style="682" customWidth="1"/>
    <col min="14347" max="14347" width="8.5703125" style="682" customWidth="1"/>
    <col min="14348" max="14348" width="13.85546875" style="682" customWidth="1"/>
    <col min="14349" max="14542" width="10.28515625" style="682" customWidth="1"/>
    <col min="14543" max="14543" width="2.85546875" style="682" customWidth="1"/>
    <col min="14544" max="14593" width="10.28515625" style="682"/>
    <col min="14594" max="14594" width="38.7109375" style="682" customWidth="1"/>
    <col min="14595" max="14595" width="15.85546875" style="682" customWidth="1"/>
    <col min="14596" max="14596" width="13.28515625" style="682" customWidth="1"/>
    <col min="14597" max="14597" width="14" style="682" customWidth="1"/>
    <col min="14598" max="14598" width="17.85546875" style="682" customWidth="1"/>
    <col min="14599" max="14599" width="19.85546875" style="682" customWidth="1"/>
    <col min="14600" max="14602" width="17.85546875" style="682" customWidth="1"/>
    <col min="14603" max="14603" width="8.5703125" style="682" customWidth="1"/>
    <col min="14604" max="14604" width="13.85546875" style="682" customWidth="1"/>
    <col min="14605" max="14798" width="10.28515625" style="682" customWidth="1"/>
    <col min="14799" max="14799" width="2.85546875" style="682" customWidth="1"/>
    <col min="14800" max="14849" width="10.28515625" style="682"/>
    <col min="14850" max="14850" width="38.7109375" style="682" customWidth="1"/>
    <col min="14851" max="14851" width="15.85546875" style="682" customWidth="1"/>
    <col min="14852" max="14852" width="13.28515625" style="682" customWidth="1"/>
    <col min="14853" max="14853" width="14" style="682" customWidth="1"/>
    <col min="14854" max="14854" width="17.85546875" style="682" customWidth="1"/>
    <col min="14855" max="14855" width="19.85546875" style="682" customWidth="1"/>
    <col min="14856" max="14858" width="17.85546875" style="682" customWidth="1"/>
    <col min="14859" max="14859" width="8.5703125" style="682" customWidth="1"/>
    <col min="14860" max="14860" width="13.85546875" style="682" customWidth="1"/>
    <col min="14861" max="15054" width="10.28515625" style="682" customWidth="1"/>
    <col min="15055" max="15055" width="2.85546875" style="682" customWidth="1"/>
    <col min="15056" max="15105" width="10.28515625" style="682"/>
    <col min="15106" max="15106" width="38.7109375" style="682" customWidth="1"/>
    <col min="15107" max="15107" width="15.85546875" style="682" customWidth="1"/>
    <col min="15108" max="15108" width="13.28515625" style="682" customWidth="1"/>
    <col min="15109" max="15109" width="14" style="682" customWidth="1"/>
    <col min="15110" max="15110" width="17.85546875" style="682" customWidth="1"/>
    <col min="15111" max="15111" width="19.85546875" style="682" customWidth="1"/>
    <col min="15112" max="15114" width="17.85546875" style="682" customWidth="1"/>
    <col min="15115" max="15115" width="8.5703125" style="682" customWidth="1"/>
    <col min="15116" max="15116" width="13.85546875" style="682" customWidth="1"/>
    <col min="15117" max="15310" width="10.28515625" style="682" customWidth="1"/>
    <col min="15311" max="15311" width="2.85546875" style="682" customWidth="1"/>
    <col min="15312" max="15361" width="10.28515625" style="682"/>
    <col min="15362" max="15362" width="38.7109375" style="682" customWidth="1"/>
    <col min="15363" max="15363" width="15.85546875" style="682" customWidth="1"/>
    <col min="15364" max="15364" width="13.28515625" style="682" customWidth="1"/>
    <col min="15365" max="15365" width="14" style="682" customWidth="1"/>
    <col min="15366" max="15366" width="17.85546875" style="682" customWidth="1"/>
    <col min="15367" max="15367" width="19.85546875" style="682" customWidth="1"/>
    <col min="15368" max="15370" width="17.85546875" style="682" customWidth="1"/>
    <col min="15371" max="15371" width="8.5703125" style="682" customWidth="1"/>
    <col min="15372" max="15372" width="13.85546875" style="682" customWidth="1"/>
    <col min="15373" max="15566" width="10.28515625" style="682" customWidth="1"/>
    <col min="15567" max="15567" width="2.85546875" style="682" customWidth="1"/>
    <col min="15568" max="15617" width="10.28515625" style="682"/>
    <col min="15618" max="15618" width="38.7109375" style="682" customWidth="1"/>
    <col min="15619" max="15619" width="15.85546875" style="682" customWidth="1"/>
    <col min="15620" max="15620" width="13.28515625" style="682" customWidth="1"/>
    <col min="15621" max="15621" width="14" style="682" customWidth="1"/>
    <col min="15622" max="15622" width="17.85546875" style="682" customWidth="1"/>
    <col min="15623" max="15623" width="19.85546875" style="682" customWidth="1"/>
    <col min="15624" max="15626" width="17.85546875" style="682" customWidth="1"/>
    <col min="15627" max="15627" width="8.5703125" style="682" customWidth="1"/>
    <col min="15628" max="15628" width="13.85546875" style="682" customWidth="1"/>
    <col min="15629" max="15822" width="10.28515625" style="682" customWidth="1"/>
    <col min="15823" max="15823" width="2.85546875" style="682" customWidth="1"/>
    <col min="15824" max="15873" width="10.28515625" style="682"/>
    <col min="15874" max="15874" width="38.7109375" style="682" customWidth="1"/>
    <col min="15875" max="15875" width="15.85546875" style="682" customWidth="1"/>
    <col min="15876" max="15876" width="13.28515625" style="682" customWidth="1"/>
    <col min="15877" max="15877" width="14" style="682" customWidth="1"/>
    <col min="15878" max="15878" width="17.85546875" style="682" customWidth="1"/>
    <col min="15879" max="15879" width="19.85546875" style="682" customWidth="1"/>
    <col min="15880" max="15882" width="17.85546875" style="682" customWidth="1"/>
    <col min="15883" max="15883" width="8.5703125" style="682" customWidth="1"/>
    <col min="15884" max="15884" width="13.85546875" style="682" customWidth="1"/>
    <col min="15885" max="16078" width="10.28515625" style="682" customWidth="1"/>
    <col min="16079" max="16079" width="2.85546875" style="682" customWidth="1"/>
    <col min="16080" max="16129" width="10.28515625" style="682"/>
    <col min="16130" max="16130" width="38.7109375" style="682" customWidth="1"/>
    <col min="16131" max="16131" width="15.85546875" style="682" customWidth="1"/>
    <col min="16132" max="16132" width="13.28515625" style="682" customWidth="1"/>
    <col min="16133" max="16133" width="14" style="682" customWidth="1"/>
    <col min="16134" max="16134" width="17.85546875" style="682" customWidth="1"/>
    <col min="16135" max="16135" width="19.85546875" style="682" customWidth="1"/>
    <col min="16136" max="16138" width="17.85546875" style="682" customWidth="1"/>
    <col min="16139" max="16139" width="8.5703125" style="682" customWidth="1"/>
    <col min="16140" max="16140" width="13.85546875" style="682" customWidth="1"/>
    <col min="16141" max="16334" width="10.28515625" style="682" customWidth="1"/>
    <col min="16335" max="16335" width="2.85546875" style="682" customWidth="1"/>
    <col min="16336" max="16384" width="10.28515625" style="682"/>
  </cols>
  <sheetData>
    <row r="4" spans="2:9" ht="18" x14ac:dyDescent="0.25">
      <c r="B4" s="1863" t="s">
        <v>1091</v>
      </c>
      <c r="C4" s="1863"/>
      <c r="D4" s="1863"/>
      <c r="E4" s="1863"/>
      <c r="F4" s="1863"/>
      <c r="G4" s="1863"/>
      <c r="H4" s="1863"/>
      <c r="I4" s="1143" t="s">
        <v>2</v>
      </c>
    </row>
    <row r="5" spans="2:9" ht="36" customHeight="1" x14ac:dyDescent="0.2">
      <c r="B5" s="1873" t="s">
        <v>1092</v>
      </c>
      <c r="C5" s="1873"/>
      <c r="D5" s="1873"/>
      <c r="E5" s="1873"/>
      <c r="F5" s="1873"/>
      <c r="G5" s="1873"/>
      <c r="H5" s="1873"/>
    </row>
    <row r="6" spans="2:9" ht="15.75" x14ac:dyDescent="0.25">
      <c r="B6" s="1881" t="s">
        <v>175</v>
      </c>
      <c r="C6" s="1881"/>
      <c r="D6" s="1881"/>
      <c r="E6" s="1881"/>
      <c r="F6" s="1881"/>
      <c r="G6" s="1881"/>
      <c r="H6" s="1881"/>
    </row>
    <row r="7" spans="2:9" ht="16.5" thickBot="1" x14ac:dyDescent="0.3">
      <c r="B7" s="1866">
        <v>2015</v>
      </c>
      <c r="C7" s="1866"/>
      <c r="D7" s="1866"/>
      <c r="E7" s="1866"/>
      <c r="F7" s="1866"/>
      <c r="G7" s="1866"/>
      <c r="H7" s="1866"/>
    </row>
    <row r="8" spans="2:9" x14ac:dyDescent="0.2">
      <c r="B8" s="683"/>
      <c r="C8" s="684"/>
      <c r="D8" s="684"/>
      <c r="E8" s="683"/>
      <c r="F8" s="683"/>
      <c r="G8" s="683"/>
      <c r="H8" s="683"/>
    </row>
    <row r="9" spans="2:9" s="672" customFormat="1" ht="63" x14ac:dyDescent="0.2">
      <c r="B9" s="1174" t="s">
        <v>993</v>
      </c>
      <c r="C9" s="1174" t="s">
        <v>1084</v>
      </c>
      <c r="D9" s="1174" t="s">
        <v>1032</v>
      </c>
      <c r="E9" s="1174" t="s">
        <v>1085</v>
      </c>
      <c r="F9" s="1174" t="s">
        <v>1033</v>
      </c>
      <c r="G9" s="1174" t="s">
        <v>1086</v>
      </c>
      <c r="H9" s="1174" t="s">
        <v>18</v>
      </c>
    </row>
    <row r="10" spans="2:9" s="672" customFormat="1" ht="21.75" customHeight="1" x14ac:dyDescent="0.2">
      <c r="B10" s="664" t="s">
        <v>1093</v>
      </c>
      <c r="C10" s="665">
        <v>9665911</v>
      </c>
      <c r="D10" s="665">
        <v>17665986</v>
      </c>
      <c r="E10" s="665">
        <v>19539267</v>
      </c>
      <c r="F10" s="665">
        <v>3030624</v>
      </c>
      <c r="G10" s="665">
        <v>182342</v>
      </c>
      <c r="H10" s="665">
        <v>50084130</v>
      </c>
    </row>
    <row r="11" spans="2:9" ht="28.5" x14ac:dyDescent="0.2">
      <c r="B11" s="675" t="s">
        <v>1035</v>
      </c>
      <c r="C11" s="663">
        <v>368528</v>
      </c>
      <c r="D11" s="663">
        <v>687651</v>
      </c>
      <c r="E11" s="663">
        <v>726144</v>
      </c>
      <c r="F11" s="663">
        <v>288450</v>
      </c>
      <c r="G11" s="663"/>
      <c r="H11" s="685">
        <v>2070773</v>
      </c>
    </row>
    <row r="12" spans="2:9" x14ac:dyDescent="0.2">
      <c r="B12" s="662" t="s">
        <v>1036</v>
      </c>
      <c r="C12" s="663">
        <v>6972651</v>
      </c>
      <c r="D12" s="663">
        <v>13252101</v>
      </c>
      <c r="E12" s="663">
        <v>13576377</v>
      </c>
      <c r="F12" s="663">
        <v>3299205</v>
      </c>
      <c r="G12" s="663"/>
      <c r="H12" s="685">
        <v>37100334</v>
      </c>
    </row>
    <row r="13" spans="2:9" x14ac:dyDescent="0.2">
      <c r="B13" s="662" t="s">
        <v>1037</v>
      </c>
      <c r="C13" s="663">
        <v>67028</v>
      </c>
      <c r="D13" s="663">
        <v>118374</v>
      </c>
      <c r="E13" s="663">
        <v>117047</v>
      </c>
      <c r="F13" s="663">
        <v>7718</v>
      </c>
      <c r="G13" s="663"/>
      <c r="H13" s="685">
        <v>310167</v>
      </c>
    </row>
    <row r="14" spans="2:9" x14ac:dyDescent="0.2">
      <c r="B14" s="662" t="s">
        <v>1038</v>
      </c>
      <c r="C14" s="663">
        <v>10239192</v>
      </c>
      <c r="D14" s="663">
        <v>19672173</v>
      </c>
      <c r="E14" s="663">
        <v>20555365</v>
      </c>
      <c r="F14" s="663">
        <v>4375416</v>
      </c>
      <c r="G14" s="663"/>
      <c r="H14" s="685">
        <v>54842146</v>
      </c>
    </row>
    <row r="15" spans="2:9" x14ac:dyDescent="0.2">
      <c r="B15" s="662" t="s">
        <v>1039</v>
      </c>
      <c r="C15" s="663">
        <v>4763388</v>
      </c>
      <c r="D15" s="663">
        <v>10866103</v>
      </c>
      <c r="E15" s="663">
        <v>10528056</v>
      </c>
      <c r="F15" s="663">
        <v>2899717</v>
      </c>
      <c r="G15" s="663"/>
      <c r="H15" s="685">
        <v>29057264</v>
      </c>
    </row>
    <row r="16" spans="2:9" x14ac:dyDescent="0.2">
      <c r="B16" s="662" t="s">
        <v>1040</v>
      </c>
      <c r="C16" s="663">
        <v>10302206</v>
      </c>
      <c r="D16" s="663">
        <v>19823731</v>
      </c>
      <c r="E16" s="663">
        <v>21543369</v>
      </c>
      <c r="F16" s="686">
        <v>5220957</v>
      </c>
      <c r="G16" s="663"/>
      <c r="H16" s="685">
        <v>56890263</v>
      </c>
    </row>
    <row r="17" spans="2:8" x14ac:dyDescent="0.2">
      <c r="B17" s="662" t="s">
        <v>1041</v>
      </c>
      <c r="C17" s="663">
        <v>3460</v>
      </c>
      <c r="D17" s="663">
        <v>5672</v>
      </c>
      <c r="E17" s="663">
        <v>6908</v>
      </c>
      <c r="F17" s="663">
        <v>62</v>
      </c>
      <c r="G17" s="663"/>
      <c r="H17" s="685">
        <v>16102</v>
      </c>
    </row>
    <row r="18" spans="2:8" x14ac:dyDescent="0.2">
      <c r="B18" s="662" t="s">
        <v>1094</v>
      </c>
      <c r="C18" s="663">
        <v>22765</v>
      </c>
      <c r="D18" s="663">
        <v>40470</v>
      </c>
      <c r="E18" s="663">
        <v>42459</v>
      </c>
      <c r="F18" s="663">
        <v>20887</v>
      </c>
      <c r="G18" s="663"/>
      <c r="H18" s="685">
        <v>126581</v>
      </c>
    </row>
    <row r="19" spans="2:8" x14ac:dyDescent="0.2">
      <c r="B19" s="662" t="s">
        <v>1043</v>
      </c>
      <c r="C19" s="663">
        <v>43111</v>
      </c>
      <c r="D19" s="663">
        <v>90010</v>
      </c>
      <c r="E19" s="663">
        <v>99304</v>
      </c>
      <c r="F19" s="663">
        <v>27478</v>
      </c>
      <c r="G19" s="663"/>
      <c r="H19" s="685">
        <v>259903</v>
      </c>
    </row>
    <row r="20" spans="2:8" x14ac:dyDescent="0.2">
      <c r="B20" s="662" t="s">
        <v>1044</v>
      </c>
      <c r="C20" s="663">
        <v>9244796</v>
      </c>
      <c r="D20" s="663">
        <v>17324316</v>
      </c>
      <c r="E20" s="663">
        <v>15801932</v>
      </c>
      <c r="F20" s="663">
        <v>4282538</v>
      </c>
      <c r="G20" s="663"/>
      <c r="H20" s="685">
        <v>46653582</v>
      </c>
    </row>
    <row r="21" spans="2:8" x14ac:dyDescent="0.2">
      <c r="B21" s="662" t="s">
        <v>1045</v>
      </c>
      <c r="C21" s="663">
        <v>13129</v>
      </c>
      <c r="D21" s="663">
        <v>17277</v>
      </c>
      <c r="E21" s="663">
        <v>24830</v>
      </c>
      <c r="F21" s="663">
        <v>6428</v>
      </c>
      <c r="G21" s="663"/>
      <c r="H21" s="685">
        <v>61664</v>
      </c>
    </row>
    <row r="22" spans="2:8" x14ac:dyDescent="0.2">
      <c r="B22" s="662" t="s">
        <v>1046</v>
      </c>
      <c r="C22" s="663">
        <v>144</v>
      </c>
      <c r="D22" s="663">
        <v>2631</v>
      </c>
      <c r="E22" s="663">
        <v>2914</v>
      </c>
      <c r="F22" s="663">
        <v>2570</v>
      </c>
      <c r="G22" s="663"/>
      <c r="H22" s="685">
        <v>8259</v>
      </c>
    </row>
    <row r="23" spans="2:8" x14ac:dyDescent="0.2">
      <c r="B23" s="662" t="s">
        <v>1047</v>
      </c>
      <c r="C23" s="663">
        <v>1793101</v>
      </c>
      <c r="D23" s="663">
        <v>3548954</v>
      </c>
      <c r="E23" s="663">
        <v>3709469</v>
      </c>
      <c r="F23" s="663">
        <v>693075</v>
      </c>
      <c r="G23" s="663"/>
      <c r="H23" s="685">
        <v>9744599</v>
      </c>
    </row>
    <row r="24" spans="2:8" ht="21" customHeight="1" x14ac:dyDescent="0.2">
      <c r="B24" s="664" t="s">
        <v>1048</v>
      </c>
      <c r="C24" s="665">
        <v>43833499</v>
      </c>
      <c r="D24" s="665">
        <v>85449463</v>
      </c>
      <c r="E24" s="665">
        <v>86734174</v>
      </c>
      <c r="F24" s="665">
        <v>21124501</v>
      </c>
      <c r="G24" s="665">
        <v>0</v>
      </c>
      <c r="H24" s="665">
        <v>237141637</v>
      </c>
    </row>
    <row r="25" spans="2:8" x14ac:dyDescent="0.2">
      <c r="B25" s="662" t="s">
        <v>1049</v>
      </c>
      <c r="C25" s="663">
        <v>16576371</v>
      </c>
      <c r="D25" s="663">
        <v>30490752</v>
      </c>
      <c r="E25" s="663">
        <v>32366757</v>
      </c>
      <c r="F25" s="686">
        <v>6511793</v>
      </c>
      <c r="G25" s="663"/>
      <c r="H25" s="685">
        <v>85945673</v>
      </c>
    </row>
    <row r="26" spans="2:8" x14ac:dyDescent="0.2">
      <c r="B26" s="662" t="s">
        <v>1050</v>
      </c>
      <c r="C26" s="663">
        <v>7394599</v>
      </c>
      <c r="D26" s="663">
        <v>13665674</v>
      </c>
      <c r="E26" s="663">
        <v>14374678</v>
      </c>
      <c r="F26" s="663">
        <v>2768834</v>
      </c>
      <c r="G26" s="663"/>
      <c r="H26" s="685">
        <v>38203785</v>
      </c>
    </row>
    <row r="27" spans="2:8" x14ac:dyDescent="0.2">
      <c r="B27" s="662" t="s">
        <v>1051</v>
      </c>
      <c r="C27" s="663">
        <v>2430920</v>
      </c>
      <c r="D27" s="663">
        <v>4592618</v>
      </c>
      <c r="E27" s="663">
        <v>5011771</v>
      </c>
      <c r="F27" s="663">
        <v>1026890</v>
      </c>
      <c r="G27" s="663"/>
      <c r="H27" s="685">
        <v>13062199</v>
      </c>
    </row>
    <row r="28" spans="2:8" x14ac:dyDescent="0.2">
      <c r="B28" s="662" t="s">
        <v>1088</v>
      </c>
      <c r="C28" s="663">
        <v>2310418</v>
      </c>
      <c r="D28" s="663">
        <v>4345205</v>
      </c>
      <c r="E28" s="663">
        <v>4624366</v>
      </c>
      <c r="F28" s="663">
        <v>902993</v>
      </c>
      <c r="G28" s="663"/>
      <c r="H28" s="685">
        <v>12182982</v>
      </c>
    </row>
    <row r="29" spans="2:8" x14ac:dyDescent="0.2">
      <c r="B29" s="662" t="s">
        <v>1053</v>
      </c>
      <c r="C29" s="663">
        <v>496809</v>
      </c>
      <c r="D29" s="663">
        <v>938509</v>
      </c>
      <c r="E29" s="663">
        <v>1025754</v>
      </c>
      <c r="F29" s="663">
        <v>156351</v>
      </c>
      <c r="G29" s="663"/>
      <c r="H29" s="685">
        <v>2617423</v>
      </c>
    </row>
    <row r="30" spans="2:8" x14ac:dyDescent="0.2">
      <c r="B30" s="664" t="s">
        <v>1054</v>
      </c>
      <c r="C30" s="665">
        <v>29209117</v>
      </c>
      <c r="D30" s="665">
        <v>54032758</v>
      </c>
      <c r="E30" s="665">
        <v>57403326</v>
      </c>
      <c r="F30" s="665">
        <v>11366861</v>
      </c>
      <c r="G30" s="665">
        <v>0</v>
      </c>
      <c r="H30" s="665">
        <v>152012062</v>
      </c>
    </row>
    <row r="31" spans="2:8" ht="19.5" customHeight="1" x14ac:dyDescent="0.2">
      <c r="B31" s="667" t="s">
        <v>26</v>
      </c>
      <c r="C31" s="668">
        <v>82708527</v>
      </c>
      <c r="D31" s="668">
        <v>157148207</v>
      </c>
      <c r="E31" s="668">
        <v>163676767</v>
      </c>
      <c r="F31" s="668">
        <v>35521986</v>
      </c>
      <c r="G31" s="668">
        <v>182342</v>
      </c>
      <c r="H31" s="668">
        <v>439237829</v>
      </c>
    </row>
    <row r="32" spans="2:8" x14ac:dyDescent="0.2">
      <c r="B32" s="1882" t="s">
        <v>1095</v>
      </c>
      <c r="C32" s="1882"/>
      <c r="D32" s="1882"/>
      <c r="E32" s="1882"/>
      <c r="F32" s="1882"/>
      <c r="G32" s="1882"/>
    </row>
    <row r="34" spans="2:7" ht="15.75" x14ac:dyDescent="0.25">
      <c r="B34" s="687"/>
      <c r="C34" s="688"/>
      <c r="D34" s="688"/>
      <c r="E34" s="689"/>
      <c r="F34" s="689"/>
      <c r="G34" s="689"/>
    </row>
    <row r="36" spans="2:7" x14ac:dyDescent="0.2">
      <c r="B36" s="690"/>
    </row>
  </sheetData>
  <mergeCells count="5">
    <mergeCell ref="B4:H4"/>
    <mergeCell ref="B5:H5"/>
    <mergeCell ref="B6:H6"/>
    <mergeCell ref="B7:H7"/>
    <mergeCell ref="B32:G32"/>
  </mergeCells>
  <hyperlinks>
    <hyperlink ref="I4" location="'Indice Total '!A126" display="Volver"/>
  </hyperlinks>
  <pageMargins left="0.70866141732283472" right="0.70866141732283472" top="0.74803149606299213" bottom="0.74803149606299213" header="0.31496062992125984" footer="0.31496062992125984"/>
  <pageSetup scale="85" orientation="landscape"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I76"/>
  <sheetViews>
    <sheetView showGridLines="0" zoomScaleNormal="100" workbookViewId="0"/>
  </sheetViews>
  <sheetFormatPr baseColWidth="10" defaultColWidth="10.28515625" defaultRowHeight="15" x14ac:dyDescent="0.2"/>
  <cols>
    <col min="1" max="1" width="22.5703125" style="682" customWidth="1"/>
    <col min="2" max="2" width="54.28515625" style="682" customWidth="1"/>
    <col min="3" max="4" width="15.85546875" style="682" customWidth="1"/>
    <col min="5" max="5" width="17.7109375" style="682" customWidth="1"/>
    <col min="6" max="6" width="17.5703125" style="682" customWidth="1"/>
    <col min="7" max="7" width="16.140625" style="682" customWidth="1"/>
    <col min="8" max="8" width="11.42578125" style="682" customWidth="1"/>
    <col min="9" max="9" width="15.42578125" style="682" customWidth="1"/>
    <col min="10" max="10" width="14.28515625" style="682" customWidth="1"/>
    <col min="11" max="202" width="10.28515625" style="682" customWidth="1"/>
    <col min="203" max="203" width="1.85546875" style="682" customWidth="1"/>
    <col min="204" max="16384" width="10.28515625" style="682"/>
  </cols>
  <sheetData>
    <row r="4" spans="2:8" ht="18" x14ac:dyDescent="0.25">
      <c r="B4" s="1863" t="s">
        <v>1096</v>
      </c>
      <c r="C4" s="1863"/>
      <c r="D4" s="1863"/>
      <c r="E4" s="1863"/>
      <c r="F4" s="1863"/>
      <c r="G4" s="1143" t="s">
        <v>2</v>
      </c>
    </row>
    <row r="5" spans="2:8" ht="15.75" x14ac:dyDescent="0.25">
      <c r="B5" s="1873" t="s">
        <v>1097</v>
      </c>
      <c r="C5" s="1873"/>
      <c r="D5" s="1873"/>
      <c r="E5" s="1873"/>
      <c r="F5" s="1873"/>
      <c r="G5" s="643"/>
    </row>
    <row r="6" spans="2:8" ht="15.75" x14ac:dyDescent="0.25">
      <c r="B6" s="1881" t="s">
        <v>175</v>
      </c>
      <c r="C6" s="1881"/>
      <c r="D6" s="1881"/>
      <c r="E6" s="1881"/>
      <c r="F6" s="1881"/>
      <c r="G6" s="691"/>
      <c r="H6" s="691"/>
    </row>
    <row r="7" spans="2:8" ht="16.5" thickBot="1" x14ac:dyDescent="0.3">
      <c r="B7" s="1866" t="s">
        <v>992</v>
      </c>
      <c r="C7" s="1866"/>
      <c r="D7" s="1866"/>
      <c r="E7" s="1866"/>
      <c r="F7" s="1866"/>
      <c r="G7" s="643"/>
    </row>
    <row r="8" spans="2:8" x14ac:dyDescent="0.2">
      <c r="D8" s="692"/>
    </row>
    <row r="9" spans="2:8" ht="15.75" x14ac:dyDescent="0.2">
      <c r="B9" s="1174"/>
      <c r="C9" s="1174">
        <v>2012</v>
      </c>
      <c r="D9" s="1174">
        <v>2013</v>
      </c>
      <c r="E9" s="1174">
        <v>2014</v>
      </c>
      <c r="F9" s="1174">
        <v>2015</v>
      </c>
    </row>
    <row r="10" spans="2:8" ht="15.75" x14ac:dyDescent="0.25">
      <c r="B10" s="651" t="s">
        <v>994</v>
      </c>
      <c r="C10" s="651"/>
      <c r="D10" s="651"/>
      <c r="E10" s="651"/>
      <c r="F10" s="651"/>
    </row>
    <row r="11" spans="2:8" x14ac:dyDescent="0.2">
      <c r="B11" s="656"/>
      <c r="C11" s="693"/>
      <c r="D11" s="693"/>
      <c r="E11" s="693"/>
      <c r="F11" s="693"/>
    </row>
    <row r="12" spans="2:8" x14ac:dyDescent="0.2">
      <c r="B12" s="656" t="s">
        <v>1098</v>
      </c>
      <c r="C12" s="694">
        <v>282745500</v>
      </c>
      <c r="D12" s="694">
        <v>323791000</v>
      </c>
      <c r="E12" s="694">
        <v>391422160</v>
      </c>
      <c r="F12" s="694">
        <v>438075450</v>
      </c>
    </row>
    <row r="13" spans="2:8" x14ac:dyDescent="0.2">
      <c r="B13" s="656" t="s">
        <v>1099</v>
      </c>
      <c r="C13" s="694">
        <v>248467</v>
      </c>
      <c r="D13" s="694">
        <v>164187</v>
      </c>
      <c r="E13" s="694">
        <v>226885</v>
      </c>
      <c r="F13" s="694">
        <v>209805</v>
      </c>
    </row>
    <row r="14" spans="2:8" ht="15.75" x14ac:dyDescent="0.25">
      <c r="B14" s="695" t="s">
        <v>995</v>
      </c>
      <c r="C14" s="696">
        <v>282993967</v>
      </c>
      <c r="D14" s="696">
        <v>323955187</v>
      </c>
      <c r="E14" s="696">
        <v>391649045</v>
      </c>
      <c r="F14" s="696">
        <v>438285255</v>
      </c>
    </row>
    <row r="15" spans="2:8" x14ac:dyDescent="0.2">
      <c r="B15" s="697"/>
      <c r="C15" s="698"/>
      <c r="D15" s="698"/>
      <c r="E15" s="698"/>
      <c r="F15" s="698"/>
    </row>
    <row r="16" spans="2:8" ht="15.75" x14ac:dyDescent="0.25">
      <c r="B16" s="651" t="s">
        <v>996</v>
      </c>
      <c r="C16" s="699"/>
      <c r="D16" s="699"/>
      <c r="E16" s="699"/>
      <c r="F16" s="699"/>
    </row>
    <row r="17" spans="2:9" x14ac:dyDescent="0.2">
      <c r="B17" s="656"/>
      <c r="C17" s="694"/>
      <c r="D17" s="694"/>
      <c r="E17" s="694"/>
      <c r="F17" s="694"/>
    </row>
    <row r="18" spans="2:9" x14ac:dyDescent="0.2">
      <c r="B18" s="656" t="s">
        <v>1100</v>
      </c>
      <c r="C18" s="694">
        <v>44474912</v>
      </c>
      <c r="D18" s="694">
        <v>50299943</v>
      </c>
      <c r="E18" s="694">
        <v>57978009</v>
      </c>
      <c r="F18" s="694">
        <v>63648664</v>
      </c>
    </row>
    <row r="19" spans="2:9" x14ac:dyDescent="0.2">
      <c r="B19" s="656" t="s">
        <v>1101</v>
      </c>
      <c r="C19" s="694">
        <v>82306721</v>
      </c>
      <c r="D19" s="694">
        <v>93380329</v>
      </c>
      <c r="E19" s="694">
        <v>108687260</v>
      </c>
      <c r="F19" s="694">
        <v>120040535</v>
      </c>
    </row>
    <row r="20" spans="2:9" x14ac:dyDescent="0.2">
      <c r="B20" s="656" t="s">
        <v>1102</v>
      </c>
      <c r="C20" s="694">
        <v>80380663</v>
      </c>
      <c r="D20" s="694">
        <v>96272110</v>
      </c>
      <c r="E20" s="694">
        <v>109481658</v>
      </c>
      <c r="F20" s="694">
        <v>125288638</v>
      </c>
    </row>
    <row r="21" spans="2:9" ht="15.75" x14ac:dyDescent="0.25">
      <c r="B21" s="656" t="s">
        <v>1103</v>
      </c>
      <c r="C21" s="694">
        <v>15415256</v>
      </c>
      <c r="D21" s="694">
        <v>15681628</v>
      </c>
      <c r="E21" s="694">
        <v>20446963</v>
      </c>
      <c r="F21" s="694">
        <v>26964782</v>
      </c>
      <c r="H21" s="700"/>
    </row>
    <row r="22" spans="2:9" x14ac:dyDescent="0.2">
      <c r="B22" s="656" t="s">
        <v>1104</v>
      </c>
      <c r="C22" s="694">
        <v>0</v>
      </c>
      <c r="D22" s="694">
        <v>139571</v>
      </c>
      <c r="E22" s="694">
        <v>169257</v>
      </c>
      <c r="F22" s="694">
        <v>147434</v>
      </c>
    </row>
    <row r="23" spans="2:9" x14ac:dyDescent="0.2">
      <c r="B23" s="656" t="s">
        <v>1105</v>
      </c>
      <c r="C23" s="694">
        <v>7286752</v>
      </c>
      <c r="D23" s="694">
        <v>8107874</v>
      </c>
      <c r="E23" s="694">
        <v>9335294</v>
      </c>
      <c r="F23" s="694">
        <v>10035930</v>
      </c>
      <c r="G23" s="701"/>
      <c r="H23" s="702"/>
      <c r="I23" s="692"/>
    </row>
    <row r="24" spans="2:9" x14ac:dyDescent="0.2">
      <c r="B24" s="656" t="s">
        <v>1106</v>
      </c>
      <c r="C24" s="694">
        <v>13356317</v>
      </c>
      <c r="D24" s="694">
        <v>15074889</v>
      </c>
      <c r="E24" s="694">
        <v>17486863</v>
      </c>
      <c r="F24" s="694">
        <v>18911633</v>
      </c>
      <c r="G24" s="701"/>
      <c r="H24" s="702"/>
      <c r="I24" s="692"/>
    </row>
    <row r="25" spans="2:9" x14ac:dyDescent="0.2">
      <c r="B25" s="656" t="s">
        <v>1107</v>
      </c>
      <c r="C25" s="694">
        <v>13231274</v>
      </c>
      <c r="D25" s="694">
        <v>15735586</v>
      </c>
      <c r="E25" s="694">
        <v>17433574</v>
      </c>
      <c r="F25" s="694">
        <v>19601388</v>
      </c>
      <c r="G25" s="701"/>
      <c r="H25" s="702"/>
      <c r="I25" s="692"/>
    </row>
    <row r="26" spans="2:9" x14ac:dyDescent="0.2">
      <c r="B26" s="656" t="s">
        <v>1108</v>
      </c>
      <c r="C26" s="694">
        <v>2527820</v>
      </c>
      <c r="D26" s="694">
        <v>2677774</v>
      </c>
      <c r="E26" s="694">
        <v>3362260</v>
      </c>
      <c r="F26" s="694">
        <v>4349841</v>
      </c>
      <c r="G26" s="701"/>
      <c r="H26" s="702"/>
      <c r="I26" s="692"/>
    </row>
    <row r="27" spans="2:9" x14ac:dyDescent="0.2">
      <c r="B27" s="656" t="s">
        <v>1109</v>
      </c>
      <c r="C27" s="694"/>
      <c r="D27" s="694">
        <v>21328</v>
      </c>
      <c r="E27" s="694">
        <v>25350</v>
      </c>
      <c r="F27" s="694">
        <v>22081</v>
      </c>
      <c r="G27" s="701"/>
      <c r="H27" s="702"/>
      <c r="I27" s="692"/>
    </row>
    <row r="28" spans="2:9" ht="15.75" x14ac:dyDescent="0.25">
      <c r="B28" s="656" t="s">
        <v>1110</v>
      </c>
      <c r="C28" s="694">
        <v>5836098</v>
      </c>
      <c r="D28" s="694">
        <v>6612984</v>
      </c>
      <c r="E28" s="694">
        <v>8035085</v>
      </c>
      <c r="F28" s="694">
        <v>9023933</v>
      </c>
      <c r="G28" s="703"/>
      <c r="I28" s="704"/>
    </row>
    <row r="29" spans="2:9" x14ac:dyDescent="0.2">
      <c r="B29" s="656" t="s">
        <v>1111</v>
      </c>
      <c r="C29" s="694">
        <v>12047287</v>
      </c>
      <c r="D29" s="694">
        <v>13659245</v>
      </c>
      <c r="E29" s="694">
        <v>15995727</v>
      </c>
      <c r="F29" s="694">
        <v>18196039</v>
      </c>
    </row>
    <row r="30" spans="2:9" x14ac:dyDescent="0.2">
      <c r="B30" s="656" t="s">
        <v>1112</v>
      </c>
      <c r="C30" s="694">
        <v>12359381</v>
      </c>
      <c r="D30" s="694">
        <v>14351114</v>
      </c>
      <c r="E30" s="694">
        <v>16651512</v>
      </c>
      <c r="F30" s="694">
        <v>18786741</v>
      </c>
    </row>
    <row r="31" spans="2:9" x14ac:dyDescent="0.2">
      <c r="B31" s="656" t="s">
        <v>1113</v>
      </c>
      <c r="C31" s="694">
        <v>2343140</v>
      </c>
      <c r="D31" s="694">
        <v>2450066</v>
      </c>
      <c r="E31" s="694">
        <v>3179042</v>
      </c>
      <c r="F31" s="694">
        <v>4207363</v>
      </c>
    </row>
    <row r="32" spans="2:9" x14ac:dyDescent="0.2">
      <c r="B32" s="656" t="s">
        <v>1114</v>
      </c>
      <c r="C32" s="694"/>
      <c r="D32" s="694">
        <v>12163</v>
      </c>
      <c r="E32" s="694">
        <v>14674</v>
      </c>
      <c r="F32" s="694">
        <v>12827</v>
      </c>
    </row>
    <row r="33" spans="2:8" x14ac:dyDescent="0.2">
      <c r="B33" s="656" t="s">
        <v>1115</v>
      </c>
      <c r="C33" s="694">
        <v>184</v>
      </c>
      <c r="D33" s="694">
        <v>1385343</v>
      </c>
      <c r="E33" s="694">
        <v>373789</v>
      </c>
      <c r="F33" s="694">
        <v>0</v>
      </c>
      <c r="G33" s="701"/>
    </row>
    <row r="34" spans="2:8" x14ac:dyDescent="0.2">
      <c r="B34" s="656" t="s">
        <v>1116</v>
      </c>
      <c r="C34" s="694">
        <v>291565805</v>
      </c>
      <c r="D34" s="694">
        <v>335861947</v>
      </c>
      <c r="E34" s="694">
        <v>388656317</v>
      </c>
      <c r="F34" s="694">
        <v>439237829</v>
      </c>
      <c r="G34" s="692"/>
      <c r="H34" s="692"/>
    </row>
    <row r="35" spans="2:8" x14ac:dyDescent="0.2">
      <c r="B35" s="656" t="s">
        <v>1117</v>
      </c>
      <c r="C35" s="694">
        <v>241463</v>
      </c>
      <c r="D35" s="694">
        <v>207729</v>
      </c>
      <c r="E35" s="694">
        <v>254945</v>
      </c>
      <c r="F35" s="694">
        <v>497050</v>
      </c>
      <c r="G35" s="701"/>
      <c r="H35" s="701"/>
    </row>
    <row r="36" spans="2:8" x14ac:dyDescent="0.2">
      <c r="B36" s="656" t="s">
        <v>1118</v>
      </c>
      <c r="C36" s="694">
        <v>4322872</v>
      </c>
      <c r="D36" s="694">
        <v>4745546</v>
      </c>
      <c r="E36" s="694">
        <v>5013325</v>
      </c>
      <c r="F36" s="694">
        <v>5085241</v>
      </c>
    </row>
    <row r="37" spans="2:8" x14ac:dyDescent="0.2">
      <c r="B37" s="656" t="s">
        <v>1119</v>
      </c>
      <c r="C37" s="694">
        <v>6602</v>
      </c>
      <c r="D37" s="694">
        <v>-37317</v>
      </c>
      <c r="E37" s="694">
        <v>308913</v>
      </c>
      <c r="F37" s="694">
        <v>-110476</v>
      </c>
    </row>
    <row r="38" spans="2:8" x14ac:dyDescent="0.2">
      <c r="B38" s="656" t="s">
        <v>1120</v>
      </c>
      <c r="C38" s="694">
        <v>-7151705</v>
      </c>
      <c r="D38" s="694">
        <v>-7952749</v>
      </c>
      <c r="E38" s="694">
        <v>-8607049</v>
      </c>
      <c r="F38" s="694">
        <v>-9266103</v>
      </c>
      <c r="G38" s="701"/>
    </row>
    <row r="39" spans="2:8" x14ac:dyDescent="0.2">
      <c r="B39" s="656" t="s">
        <v>1121</v>
      </c>
      <c r="C39" s="694">
        <v>-483258</v>
      </c>
      <c r="D39" s="694">
        <v>-315528</v>
      </c>
      <c r="E39" s="694">
        <v>-383481</v>
      </c>
      <c r="F39" s="694">
        <v>-604758</v>
      </c>
      <c r="G39" s="701"/>
    </row>
    <row r="40" spans="2:8" ht="15.75" x14ac:dyDescent="0.25">
      <c r="B40" s="695" t="s">
        <v>1122</v>
      </c>
      <c r="C40" s="696">
        <v>288501779</v>
      </c>
      <c r="D40" s="696">
        <v>332509628</v>
      </c>
      <c r="E40" s="696">
        <v>385242970</v>
      </c>
      <c r="F40" s="696">
        <v>434838783</v>
      </c>
      <c r="G40" s="701"/>
    </row>
    <row r="41" spans="2:8" x14ac:dyDescent="0.2">
      <c r="B41" s="705"/>
      <c r="C41" s="706"/>
      <c r="D41" s="706"/>
      <c r="E41" s="706"/>
      <c r="F41" s="706"/>
    </row>
    <row r="42" spans="2:8" ht="15.75" x14ac:dyDescent="0.25">
      <c r="B42" s="695" t="s">
        <v>1123</v>
      </c>
      <c r="C42" s="696">
        <v>-5507812</v>
      </c>
      <c r="D42" s="696">
        <v>-8554441</v>
      </c>
      <c r="E42" s="696">
        <v>6406075</v>
      </c>
      <c r="F42" s="696">
        <v>3446472</v>
      </c>
    </row>
    <row r="43" spans="2:8" x14ac:dyDescent="0.2">
      <c r="B43" s="687"/>
      <c r="C43" s="689"/>
      <c r="D43" s="689"/>
      <c r="G43" s="692"/>
    </row>
    <row r="44" spans="2:8" x14ac:dyDescent="0.2">
      <c r="B44" s="707"/>
      <c r="C44" s="692"/>
      <c r="F44" s="708"/>
      <c r="G44" s="692"/>
    </row>
    <row r="45" spans="2:8" x14ac:dyDescent="0.2">
      <c r="D45" s="692"/>
      <c r="G45" s="692"/>
    </row>
    <row r="46" spans="2:8" x14ac:dyDescent="0.2">
      <c r="D46" s="692"/>
      <c r="G46" s="692"/>
    </row>
    <row r="47" spans="2:8" x14ac:dyDescent="0.2">
      <c r="D47" s="692"/>
      <c r="G47" s="692"/>
    </row>
    <row r="48" spans="2:8" x14ac:dyDescent="0.2">
      <c r="D48" s="692"/>
      <c r="G48" s="692"/>
    </row>
    <row r="49" spans="4:7" x14ac:dyDescent="0.2">
      <c r="D49" s="692"/>
      <c r="G49" s="692"/>
    </row>
    <row r="50" spans="4:7" x14ac:dyDescent="0.2">
      <c r="D50" s="692"/>
      <c r="G50" s="692"/>
    </row>
    <row r="51" spans="4:7" x14ac:dyDescent="0.2">
      <c r="D51" s="692"/>
      <c r="G51" s="692"/>
    </row>
    <row r="52" spans="4:7" x14ac:dyDescent="0.2">
      <c r="D52" s="692"/>
      <c r="G52" s="692"/>
    </row>
    <row r="53" spans="4:7" x14ac:dyDescent="0.2">
      <c r="D53" s="692"/>
      <c r="G53" s="692"/>
    </row>
    <row r="54" spans="4:7" x14ac:dyDescent="0.2">
      <c r="D54" s="692"/>
      <c r="G54" s="692"/>
    </row>
    <row r="55" spans="4:7" x14ac:dyDescent="0.2">
      <c r="D55" s="692"/>
      <c r="G55" s="692"/>
    </row>
    <row r="56" spans="4:7" x14ac:dyDescent="0.2">
      <c r="D56" s="692"/>
      <c r="G56" s="692"/>
    </row>
    <row r="57" spans="4:7" x14ac:dyDescent="0.2">
      <c r="D57" s="692"/>
      <c r="G57" s="692"/>
    </row>
    <row r="58" spans="4:7" x14ac:dyDescent="0.2">
      <c r="D58" s="692"/>
    </row>
    <row r="59" spans="4:7" x14ac:dyDescent="0.2">
      <c r="D59" s="692"/>
    </row>
    <row r="60" spans="4:7" x14ac:dyDescent="0.2">
      <c r="D60" s="692"/>
    </row>
    <row r="61" spans="4:7" x14ac:dyDescent="0.2">
      <c r="D61" s="692"/>
    </row>
    <row r="62" spans="4:7" x14ac:dyDescent="0.2">
      <c r="D62" s="692"/>
    </row>
    <row r="63" spans="4:7" x14ac:dyDescent="0.2">
      <c r="D63" s="692"/>
    </row>
    <row r="64" spans="4:7" x14ac:dyDescent="0.2">
      <c r="D64" s="692"/>
    </row>
    <row r="65" spans="4:4" x14ac:dyDescent="0.2">
      <c r="D65" s="692"/>
    </row>
    <row r="66" spans="4:4" x14ac:dyDescent="0.2">
      <c r="D66" s="692"/>
    </row>
    <row r="67" spans="4:4" x14ac:dyDescent="0.2">
      <c r="D67" s="692"/>
    </row>
    <row r="68" spans="4:4" x14ac:dyDescent="0.2">
      <c r="D68" s="692"/>
    </row>
    <row r="69" spans="4:4" x14ac:dyDescent="0.2">
      <c r="D69" s="692"/>
    </row>
    <row r="70" spans="4:4" x14ac:dyDescent="0.2">
      <c r="D70" s="692"/>
    </row>
    <row r="71" spans="4:4" x14ac:dyDescent="0.2">
      <c r="D71" s="692"/>
    </row>
    <row r="72" spans="4:4" x14ac:dyDescent="0.2">
      <c r="D72" s="692"/>
    </row>
    <row r="73" spans="4:4" x14ac:dyDescent="0.2">
      <c r="D73" s="692"/>
    </row>
    <row r="74" spans="4:4" x14ac:dyDescent="0.2">
      <c r="D74" s="692"/>
    </row>
    <row r="75" spans="4:4" x14ac:dyDescent="0.2">
      <c r="D75" s="692"/>
    </row>
    <row r="76" spans="4:4" x14ac:dyDescent="0.2">
      <c r="D76" s="692"/>
    </row>
  </sheetData>
  <mergeCells count="4">
    <mergeCell ref="B4:F4"/>
    <mergeCell ref="B5:F5"/>
    <mergeCell ref="B6:F6"/>
    <mergeCell ref="B7:F7"/>
  </mergeCells>
  <hyperlinks>
    <hyperlink ref="G4" location="'Indice Total '!A126" display="Volver"/>
  </hyperlinks>
  <pageMargins left="1.1023622047244095" right="0.70866141732283472" top="0.74803149606299213" bottom="0.74803149606299213" header="0.31496062992125984" footer="0.31496062992125984"/>
  <pageSetup scale="71" orientation="landscape"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32"/>
  <sheetViews>
    <sheetView showGridLines="0" zoomScaleNormal="100" workbookViewId="0"/>
  </sheetViews>
  <sheetFormatPr baseColWidth="10" defaultRowHeight="15" x14ac:dyDescent="0.25"/>
  <cols>
    <col min="1" max="1" width="23.42578125" customWidth="1"/>
    <col min="2" max="2" width="45.85546875" bestFit="1" customWidth="1"/>
    <col min="3" max="3" width="13.28515625" customWidth="1"/>
    <col min="4" max="4" width="14.42578125" customWidth="1"/>
    <col min="5" max="5" width="13.28515625" customWidth="1"/>
    <col min="6" max="6" width="19.42578125" customWidth="1"/>
  </cols>
  <sheetData>
    <row r="4" spans="2:10" ht="18" x14ac:dyDescent="0.25">
      <c r="B4" s="1863" t="s">
        <v>1124</v>
      </c>
      <c r="C4" s="1863"/>
      <c r="D4" s="1863"/>
      <c r="E4" s="1863"/>
      <c r="F4" s="1143" t="s">
        <v>2</v>
      </c>
      <c r="G4" s="709"/>
      <c r="H4" s="709"/>
      <c r="I4" s="709"/>
      <c r="J4" s="709"/>
    </row>
    <row r="5" spans="2:10" ht="44.25" customHeight="1" x14ac:dyDescent="0.25">
      <c r="B5" s="1873" t="s">
        <v>1125</v>
      </c>
      <c r="C5" s="1873"/>
      <c r="D5" s="1873"/>
      <c r="E5" s="1873"/>
      <c r="F5" s="710"/>
      <c r="G5" s="710"/>
      <c r="H5" s="710"/>
      <c r="I5" s="710"/>
      <c r="J5" s="710"/>
    </row>
    <row r="6" spans="2:10" ht="16.5" thickBot="1" x14ac:dyDescent="0.3">
      <c r="B6" s="1866">
        <v>2015</v>
      </c>
      <c r="C6" s="1866"/>
      <c r="D6" s="1866"/>
      <c r="E6" s="1866"/>
      <c r="F6" s="711"/>
      <c r="G6" s="711"/>
      <c r="H6" s="711"/>
      <c r="I6" s="711"/>
      <c r="J6" s="711"/>
    </row>
    <row r="7" spans="2:10" x14ac:dyDescent="0.25">
      <c r="B7" s="712"/>
      <c r="C7" s="712"/>
      <c r="D7" s="712"/>
      <c r="E7" s="712"/>
      <c r="F7" s="712"/>
      <c r="G7" s="712"/>
      <c r="H7" s="712"/>
      <c r="I7" s="712"/>
      <c r="J7" s="712"/>
    </row>
    <row r="8" spans="2:10" s="672" customFormat="1" ht="31.5" x14ac:dyDescent="0.2">
      <c r="B8" s="1174" t="s">
        <v>993</v>
      </c>
      <c r="C8" s="1174" t="s">
        <v>1126</v>
      </c>
      <c r="D8" s="1174" t="s">
        <v>1127</v>
      </c>
      <c r="E8" s="1174" t="s">
        <v>18</v>
      </c>
      <c r="F8" s="713"/>
      <c r="G8" s="713"/>
      <c r="H8" s="713"/>
      <c r="I8" s="713"/>
    </row>
    <row r="9" spans="2:10" ht="15.75" x14ac:dyDescent="0.25">
      <c r="B9" s="664" t="s">
        <v>1034</v>
      </c>
      <c r="C9" s="674">
        <v>57</v>
      </c>
      <c r="D9" s="674">
        <v>22737</v>
      </c>
      <c r="E9" s="668">
        <v>22794</v>
      </c>
      <c r="F9" s="714"/>
    </row>
    <row r="10" spans="2:10" ht="15.75" x14ac:dyDescent="0.25">
      <c r="B10" s="662" t="s">
        <v>1035</v>
      </c>
      <c r="C10" s="663">
        <v>2</v>
      </c>
      <c r="D10" s="663">
        <v>259</v>
      </c>
      <c r="E10" s="668">
        <v>261</v>
      </c>
      <c r="F10" s="714"/>
    </row>
    <row r="11" spans="2:10" ht="15.75" x14ac:dyDescent="0.25">
      <c r="B11" s="662" t="s">
        <v>1036</v>
      </c>
      <c r="C11" s="663">
        <v>109</v>
      </c>
      <c r="D11" s="663">
        <v>5149</v>
      </c>
      <c r="E11" s="668">
        <v>5258</v>
      </c>
      <c r="F11" s="714"/>
    </row>
    <row r="12" spans="2:10" ht="15.75" x14ac:dyDescent="0.25">
      <c r="B12" s="662" t="s">
        <v>1037</v>
      </c>
      <c r="C12" s="663">
        <v>0</v>
      </c>
      <c r="D12" s="663">
        <v>33</v>
      </c>
      <c r="E12" s="668">
        <v>33</v>
      </c>
      <c r="F12" s="714"/>
    </row>
    <row r="13" spans="2:10" ht="15.75" x14ac:dyDescent="0.25">
      <c r="B13" s="662" t="s">
        <v>1038</v>
      </c>
      <c r="C13" s="663">
        <v>199</v>
      </c>
      <c r="D13" s="663">
        <v>5663</v>
      </c>
      <c r="E13" s="668">
        <v>5862</v>
      </c>
      <c r="F13" s="714"/>
    </row>
    <row r="14" spans="2:10" ht="15.75" x14ac:dyDescent="0.25">
      <c r="B14" s="662" t="s">
        <v>1039</v>
      </c>
      <c r="C14" s="663">
        <v>54</v>
      </c>
      <c r="D14" s="663">
        <v>4209</v>
      </c>
      <c r="E14" s="668">
        <v>4263</v>
      </c>
      <c r="F14" s="714"/>
    </row>
    <row r="15" spans="2:10" ht="15.75" x14ac:dyDescent="0.25">
      <c r="B15" s="662" t="s">
        <v>1040</v>
      </c>
      <c r="C15" s="663">
        <v>135</v>
      </c>
      <c r="D15" s="663">
        <v>7528</v>
      </c>
      <c r="E15" s="668">
        <v>7663</v>
      </c>
      <c r="F15" s="714"/>
    </row>
    <row r="16" spans="2:10" ht="15.75" x14ac:dyDescent="0.25">
      <c r="B16" s="662" t="s">
        <v>1041</v>
      </c>
      <c r="C16" s="663">
        <v>0</v>
      </c>
      <c r="D16" s="663">
        <v>2</v>
      </c>
      <c r="E16" s="668">
        <v>2</v>
      </c>
      <c r="F16" s="714"/>
    </row>
    <row r="17" spans="2:8" ht="15.75" x14ac:dyDescent="0.25">
      <c r="B17" s="662" t="s">
        <v>1042</v>
      </c>
      <c r="C17" s="663">
        <v>0</v>
      </c>
      <c r="D17" s="663">
        <v>19</v>
      </c>
      <c r="E17" s="668">
        <v>19</v>
      </c>
      <c r="F17" s="714"/>
    </row>
    <row r="18" spans="2:8" ht="15.75" x14ac:dyDescent="0.25">
      <c r="B18" s="662" t="s">
        <v>1043</v>
      </c>
      <c r="C18" s="663">
        <v>0</v>
      </c>
      <c r="D18" s="663">
        <v>38</v>
      </c>
      <c r="E18" s="668">
        <v>38</v>
      </c>
      <c r="F18" s="714"/>
    </row>
    <row r="19" spans="2:8" ht="15.75" x14ac:dyDescent="0.25">
      <c r="B19" s="662" t="s">
        <v>1044</v>
      </c>
      <c r="C19" s="663">
        <v>92</v>
      </c>
      <c r="D19" s="663">
        <v>5189</v>
      </c>
      <c r="E19" s="668">
        <v>5281</v>
      </c>
      <c r="F19" s="714"/>
    </row>
    <row r="20" spans="2:8" ht="15.75" x14ac:dyDescent="0.25">
      <c r="B20" s="662" t="s">
        <v>1045</v>
      </c>
      <c r="C20" s="663">
        <v>0</v>
      </c>
      <c r="D20" s="663">
        <v>6</v>
      </c>
      <c r="E20" s="668">
        <v>6</v>
      </c>
      <c r="F20" s="714"/>
    </row>
    <row r="21" spans="2:8" ht="15.75" x14ac:dyDescent="0.25">
      <c r="B21" s="662" t="s">
        <v>1046</v>
      </c>
      <c r="C21" s="663">
        <v>0</v>
      </c>
      <c r="D21" s="663">
        <v>1</v>
      </c>
      <c r="E21" s="668">
        <v>1</v>
      </c>
      <c r="F21" s="714"/>
    </row>
    <row r="22" spans="2:8" ht="15.75" x14ac:dyDescent="0.25">
      <c r="B22" s="662" t="s">
        <v>1047</v>
      </c>
      <c r="C22" s="663">
        <v>47</v>
      </c>
      <c r="D22" s="663">
        <v>1120</v>
      </c>
      <c r="E22" s="668">
        <v>1167</v>
      </c>
      <c r="F22" s="714"/>
    </row>
    <row r="23" spans="2:8" ht="15.75" x14ac:dyDescent="0.25">
      <c r="B23" s="664" t="s">
        <v>1048</v>
      </c>
      <c r="C23" s="674">
        <v>638</v>
      </c>
      <c r="D23" s="674">
        <v>29216</v>
      </c>
      <c r="E23" s="668">
        <v>29854</v>
      </c>
      <c r="F23" s="712"/>
    </row>
    <row r="24" spans="2:8" ht="15.75" x14ac:dyDescent="0.25">
      <c r="B24" s="662" t="s">
        <v>1049</v>
      </c>
      <c r="C24" s="663">
        <v>134</v>
      </c>
      <c r="D24" s="663">
        <v>28297</v>
      </c>
      <c r="E24" s="668">
        <v>28431</v>
      </c>
      <c r="F24" s="712"/>
    </row>
    <row r="25" spans="2:8" ht="15.75" x14ac:dyDescent="0.25">
      <c r="B25" s="662" t="s">
        <v>1050</v>
      </c>
      <c r="C25" s="663">
        <v>78</v>
      </c>
      <c r="D25" s="663">
        <v>13416</v>
      </c>
      <c r="E25" s="668">
        <v>13494</v>
      </c>
      <c r="F25" s="715"/>
    </row>
    <row r="26" spans="2:8" ht="15.75" x14ac:dyDescent="0.25">
      <c r="B26" s="662" t="s">
        <v>1051</v>
      </c>
      <c r="C26" s="663">
        <v>15</v>
      </c>
      <c r="D26" s="663">
        <v>4531</v>
      </c>
      <c r="E26" s="668">
        <v>4546</v>
      </c>
      <c r="F26" s="714"/>
    </row>
    <row r="27" spans="2:8" ht="15.75" x14ac:dyDescent="0.25">
      <c r="B27" s="662" t="s">
        <v>1088</v>
      </c>
      <c r="C27" s="663">
        <v>19</v>
      </c>
      <c r="D27" s="663">
        <v>4828</v>
      </c>
      <c r="E27" s="668">
        <v>4847</v>
      </c>
      <c r="F27" s="714"/>
    </row>
    <row r="28" spans="2:8" ht="15.75" x14ac:dyDescent="0.25">
      <c r="B28" s="662" t="s">
        <v>1053</v>
      </c>
      <c r="C28" s="663">
        <v>4</v>
      </c>
      <c r="D28" s="663">
        <v>1143</v>
      </c>
      <c r="E28" s="668">
        <v>1147</v>
      </c>
      <c r="F28" s="714"/>
    </row>
    <row r="29" spans="2:8" ht="15.75" x14ac:dyDescent="0.25">
      <c r="B29" s="664" t="s">
        <v>1054</v>
      </c>
      <c r="C29" s="674">
        <v>250</v>
      </c>
      <c r="D29" s="674">
        <v>52215</v>
      </c>
      <c r="E29" s="668">
        <v>52465</v>
      </c>
      <c r="F29" s="714"/>
    </row>
    <row r="30" spans="2:8" ht="15.75" x14ac:dyDescent="0.25">
      <c r="B30" s="667" t="s">
        <v>18</v>
      </c>
      <c r="C30" s="668">
        <v>945</v>
      </c>
      <c r="D30" s="668">
        <v>104168</v>
      </c>
      <c r="E30" s="668">
        <v>105113</v>
      </c>
      <c r="F30" s="714"/>
    </row>
    <row r="31" spans="2:8" x14ac:dyDescent="0.25">
      <c r="B31" s="1871" t="s">
        <v>1057</v>
      </c>
      <c r="C31" s="1871"/>
      <c r="D31" s="1872"/>
      <c r="E31" s="1872"/>
      <c r="F31" s="1872"/>
      <c r="G31" s="1872"/>
      <c r="H31" s="1872"/>
    </row>
    <row r="32" spans="2:8" x14ac:dyDescent="0.25">
      <c r="F32" s="684"/>
      <c r="G32" s="712"/>
      <c r="H32" s="712"/>
    </row>
  </sheetData>
  <mergeCells count="4">
    <mergeCell ref="B4:E4"/>
    <mergeCell ref="B5:E5"/>
    <mergeCell ref="B6:E6"/>
    <mergeCell ref="B31:H31"/>
  </mergeCells>
  <hyperlinks>
    <hyperlink ref="F4" location="'Indice Total '!A126" display="Volver"/>
  </hyperlinks>
  <pageMargins left="0.70866141732283472" right="0.70866141732283472" top="0.74803149606299213" bottom="0.74803149606299213" header="0.31496062992125984" footer="0.31496062992125984"/>
  <pageSetup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32"/>
  <sheetViews>
    <sheetView showGridLines="0" zoomScaleNormal="100" zoomScaleSheetLayoutView="50" workbookViewId="0"/>
  </sheetViews>
  <sheetFormatPr baseColWidth="10" defaultRowHeight="15" x14ac:dyDescent="0.25"/>
  <cols>
    <col min="1" max="1" width="23.5703125" customWidth="1"/>
    <col min="2" max="2" width="47" bestFit="1" customWidth="1"/>
    <col min="3" max="3" width="12.5703125" bestFit="1" customWidth="1"/>
    <col min="4" max="4" width="14.140625" bestFit="1" customWidth="1"/>
    <col min="5" max="5" width="11" customWidth="1"/>
    <col min="7" max="7" width="5.28515625" customWidth="1"/>
  </cols>
  <sheetData>
    <row r="4" spans="2:6" ht="18" x14ac:dyDescent="0.25">
      <c r="B4" s="1863" t="s">
        <v>1128</v>
      </c>
      <c r="C4" s="1863"/>
      <c r="D4" s="1863"/>
      <c r="E4" s="1863"/>
      <c r="F4" s="1143" t="s">
        <v>2</v>
      </c>
    </row>
    <row r="5" spans="2:6" ht="50.25" customHeight="1" x14ac:dyDescent="0.25">
      <c r="B5" s="1873" t="s">
        <v>1129</v>
      </c>
      <c r="C5" s="1873"/>
      <c r="D5" s="1873"/>
      <c r="E5" s="1873"/>
      <c r="F5" s="710"/>
    </row>
    <row r="6" spans="2:6" ht="16.5" thickBot="1" x14ac:dyDescent="0.3">
      <c r="B6" s="1866">
        <v>2015</v>
      </c>
      <c r="C6" s="1866"/>
      <c r="D6" s="1866"/>
      <c r="E6" s="1866"/>
      <c r="F6" s="711"/>
    </row>
    <row r="7" spans="2:6" ht="15.75" x14ac:dyDescent="0.25">
      <c r="B7" s="677"/>
      <c r="C7" s="677"/>
      <c r="D7" s="677"/>
      <c r="E7" s="677"/>
      <c r="F7" s="711"/>
    </row>
    <row r="8" spans="2:6" s="672" customFormat="1" ht="31.5" x14ac:dyDescent="0.2">
      <c r="B8" s="1174" t="s">
        <v>993</v>
      </c>
      <c r="C8" s="1174" t="s">
        <v>1126</v>
      </c>
      <c r="D8" s="1174" t="s">
        <v>1127</v>
      </c>
      <c r="E8" s="1174" t="s">
        <v>18</v>
      </c>
    </row>
    <row r="9" spans="2:6" s="672" customFormat="1" ht="15.75" x14ac:dyDescent="0.2">
      <c r="B9" s="664" t="s">
        <v>1034</v>
      </c>
      <c r="C9" s="674"/>
      <c r="D9" s="674">
        <v>2</v>
      </c>
      <c r="E9" s="668">
        <f t="shared" ref="E9" si="0">+D9+C9</f>
        <v>2</v>
      </c>
    </row>
    <row r="10" spans="2:6" ht="15.75" x14ac:dyDescent="0.25">
      <c r="B10" s="662" t="s">
        <v>1130</v>
      </c>
      <c r="C10" s="663"/>
      <c r="D10" s="663">
        <v>2</v>
      </c>
      <c r="E10" s="668">
        <f>+D10+C10</f>
        <v>2</v>
      </c>
    </row>
    <row r="11" spans="2:6" ht="15.75" x14ac:dyDescent="0.25">
      <c r="B11" s="662" t="s">
        <v>1036</v>
      </c>
      <c r="C11" s="663">
        <v>3</v>
      </c>
      <c r="D11" s="663">
        <v>33</v>
      </c>
      <c r="E11" s="668">
        <f t="shared" ref="E11:E30" si="1">+D11+C11</f>
        <v>36</v>
      </c>
    </row>
    <row r="12" spans="2:6" ht="15.75" x14ac:dyDescent="0.25">
      <c r="B12" s="662" t="s">
        <v>1037</v>
      </c>
      <c r="C12" s="663">
        <v>1</v>
      </c>
      <c r="D12" s="663">
        <v>1</v>
      </c>
      <c r="E12" s="668">
        <f t="shared" si="1"/>
        <v>2</v>
      </c>
    </row>
    <row r="13" spans="2:6" ht="15.75" x14ac:dyDescent="0.25">
      <c r="B13" s="662" t="s">
        <v>1038</v>
      </c>
      <c r="C13" s="663">
        <v>2</v>
      </c>
      <c r="D13" s="663">
        <v>34</v>
      </c>
      <c r="E13" s="668">
        <f t="shared" si="1"/>
        <v>36</v>
      </c>
    </row>
    <row r="14" spans="2:6" ht="15.75" x14ac:dyDescent="0.25">
      <c r="B14" s="662" t="s">
        <v>1039</v>
      </c>
      <c r="C14" s="663">
        <v>2</v>
      </c>
      <c r="D14" s="663">
        <v>27</v>
      </c>
      <c r="E14" s="668">
        <f t="shared" si="1"/>
        <v>29</v>
      </c>
    </row>
    <row r="15" spans="2:6" ht="15.75" x14ac:dyDescent="0.25">
      <c r="B15" s="662" t="s">
        <v>1040</v>
      </c>
      <c r="C15" s="716">
        <v>0</v>
      </c>
      <c r="D15" s="663">
        <v>24</v>
      </c>
      <c r="E15" s="668">
        <f t="shared" si="1"/>
        <v>24</v>
      </c>
    </row>
    <row r="16" spans="2:6" ht="15.75" x14ac:dyDescent="0.25">
      <c r="B16" s="662" t="s">
        <v>1131</v>
      </c>
      <c r="C16" s="716">
        <v>0</v>
      </c>
      <c r="D16" s="663">
        <v>0</v>
      </c>
      <c r="E16" s="668">
        <f t="shared" si="1"/>
        <v>0</v>
      </c>
    </row>
    <row r="17" spans="2:8" ht="15.75" x14ac:dyDescent="0.25">
      <c r="B17" s="662" t="s">
        <v>1042</v>
      </c>
      <c r="C17" s="716">
        <v>0</v>
      </c>
      <c r="D17" s="663">
        <v>0</v>
      </c>
      <c r="E17" s="668">
        <f t="shared" si="1"/>
        <v>0</v>
      </c>
    </row>
    <row r="18" spans="2:8" ht="15.75" x14ac:dyDescent="0.25">
      <c r="B18" s="662" t="s">
        <v>1043</v>
      </c>
      <c r="C18" s="716">
        <v>0</v>
      </c>
      <c r="D18" s="663">
        <v>0</v>
      </c>
      <c r="E18" s="668">
        <f t="shared" si="1"/>
        <v>0</v>
      </c>
    </row>
    <row r="19" spans="2:8" ht="15.75" x14ac:dyDescent="0.25">
      <c r="B19" s="662" t="s">
        <v>1044</v>
      </c>
      <c r="C19" s="716">
        <v>0</v>
      </c>
      <c r="D19" s="663">
        <v>26</v>
      </c>
      <c r="E19" s="668">
        <f t="shared" si="1"/>
        <v>26</v>
      </c>
    </row>
    <row r="20" spans="2:8" ht="15.75" x14ac:dyDescent="0.25">
      <c r="B20" s="662" t="s">
        <v>1045</v>
      </c>
      <c r="C20" s="716">
        <v>0</v>
      </c>
      <c r="D20" s="663">
        <v>0</v>
      </c>
      <c r="E20" s="668">
        <f t="shared" si="1"/>
        <v>0</v>
      </c>
    </row>
    <row r="21" spans="2:8" ht="15.75" x14ac:dyDescent="0.25">
      <c r="B21" s="662" t="s">
        <v>1046</v>
      </c>
      <c r="C21" s="716">
        <v>0</v>
      </c>
      <c r="D21" s="663">
        <v>0</v>
      </c>
      <c r="E21" s="668">
        <f t="shared" si="1"/>
        <v>0</v>
      </c>
    </row>
    <row r="22" spans="2:8" ht="15.75" x14ac:dyDescent="0.25">
      <c r="B22" s="662" t="s">
        <v>1047</v>
      </c>
      <c r="C22" s="663">
        <v>2</v>
      </c>
      <c r="D22" s="663">
        <v>2</v>
      </c>
      <c r="E22" s="668">
        <f t="shared" si="1"/>
        <v>4</v>
      </c>
    </row>
    <row r="23" spans="2:8" ht="15.75" x14ac:dyDescent="0.25">
      <c r="B23" s="664" t="s">
        <v>1048</v>
      </c>
      <c r="C23" s="674">
        <f>SUM(C10:C22)</f>
        <v>10</v>
      </c>
      <c r="D23" s="674">
        <f>SUM(D10:D22)</f>
        <v>149</v>
      </c>
      <c r="E23" s="668">
        <f t="shared" si="1"/>
        <v>159</v>
      </c>
    </row>
    <row r="24" spans="2:8" ht="15.75" x14ac:dyDescent="0.25">
      <c r="B24" s="662" t="s">
        <v>1049</v>
      </c>
      <c r="C24" s="663">
        <v>1</v>
      </c>
      <c r="D24" s="663">
        <v>30</v>
      </c>
      <c r="E24" s="668">
        <f t="shared" si="1"/>
        <v>31</v>
      </c>
    </row>
    <row r="25" spans="2:8" ht="15.75" x14ac:dyDescent="0.25">
      <c r="B25" s="662" t="s">
        <v>1087</v>
      </c>
      <c r="C25" s="663">
        <v>0</v>
      </c>
      <c r="D25" s="663">
        <v>11</v>
      </c>
      <c r="E25" s="668">
        <f t="shared" si="1"/>
        <v>11</v>
      </c>
    </row>
    <row r="26" spans="2:8" ht="15.75" x14ac:dyDescent="0.25">
      <c r="B26" s="662" t="s">
        <v>1051</v>
      </c>
      <c r="C26" s="663">
        <v>0</v>
      </c>
      <c r="D26" s="663">
        <v>6</v>
      </c>
      <c r="E26" s="668">
        <f t="shared" si="1"/>
        <v>6</v>
      </c>
    </row>
    <row r="27" spans="2:8" ht="15.75" x14ac:dyDescent="0.25">
      <c r="B27" s="662" t="s">
        <v>1088</v>
      </c>
      <c r="C27" s="663">
        <v>0</v>
      </c>
      <c r="D27" s="663">
        <v>8</v>
      </c>
      <c r="E27" s="668">
        <f t="shared" si="1"/>
        <v>8</v>
      </c>
    </row>
    <row r="28" spans="2:8" ht="15.75" x14ac:dyDescent="0.25">
      <c r="B28" s="662" t="s">
        <v>1053</v>
      </c>
      <c r="C28" s="663">
        <v>0</v>
      </c>
      <c r="D28" s="663">
        <v>2</v>
      </c>
      <c r="E28" s="668">
        <f t="shared" si="1"/>
        <v>2</v>
      </c>
    </row>
    <row r="29" spans="2:8" ht="15.75" x14ac:dyDescent="0.25">
      <c r="B29" s="664" t="s">
        <v>1054</v>
      </c>
      <c r="C29" s="674">
        <f>SUM(C24:C28)</f>
        <v>1</v>
      </c>
      <c r="D29" s="674">
        <f>SUM(D24:D28)</f>
        <v>57</v>
      </c>
      <c r="E29" s="668">
        <f t="shared" si="1"/>
        <v>58</v>
      </c>
    </row>
    <row r="30" spans="2:8" ht="15.75" x14ac:dyDescent="0.25">
      <c r="B30" s="667" t="s">
        <v>26</v>
      </c>
      <c r="C30" s="668">
        <f>+C9+C23+C29</f>
        <v>11</v>
      </c>
      <c r="D30" s="668">
        <f>+D9+D23+D29</f>
        <v>208</v>
      </c>
      <c r="E30" s="668">
        <f t="shared" si="1"/>
        <v>219</v>
      </c>
    </row>
    <row r="31" spans="2:8" ht="45.75" customHeight="1" x14ac:dyDescent="0.25">
      <c r="B31" s="1874" t="s">
        <v>1132</v>
      </c>
      <c r="C31" s="1874"/>
      <c r="D31" s="1874"/>
      <c r="E31" s="1874"/>
      <c r="F31" s="1167"/>
      <c r="G31" s="1167"/>
      <c r="H31" s="717"/>
    </row>
    <row r="32" spans="2:8" x14ac:dyDescent="0.25">
      <c r="B32" s="1871" t="s">
        <v>1057</v>
      </c>
      <c r="C32" s="1871"/>
      <c r="D32" s="1872"/>
      <c r="E32" s="1872"/>
      <c r="F32" s="1872"/>
      <c r="G32" s="1872"/>
      <c r="H32" s="1872"/>
    </row>
  </sheetData>
  <mergeCells count="5">
    <mergeCell ref="B4:E4"/>
    <mergeCell ref="B5:E5"/>
    <mergeCell ref="B6:E6"/>
    <mergeCell ref="B31:E31"/>
    <mergeCell ref="B32:H32"/>
  </mergeCells>
  <hyperlinks>
    <hyperlink ref="F4" location="'Indice Total '!A126" display="Volver"/>
  </hyperlinks>
  <pageMargins left="0.70866141732283472" right="0.70866141732283472" top="0.74803149606299213" bottom="0.74803149606299213" header="0.31496062992125984" footer="0.31496062992125984"/>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B1:C9"/>
  <sheetViews>
    <sheetView showGridLines="0" workbookViewId="0"/>
  </sheetViews>
  <sheetFormatPr baseColWidth="10" defaultRowHeight="15" x14ac:dyDescent="0.25"/>
  <cols>
    <col min="1" max="1" width="23.5703125" customWidth="1"/>
    <col min="2" max="2" width="8.85546875" style="1172" customWidth="1"/>
    <col min="3" max="3" width="99.5703125" customWidth="1"/>
  </cols>
  <sheetData>
    <row r="1" spans="2:3" ht="29.25" customHeight="1" x14ac:dyDescent="0.25">
      <c r="C1" s="718"/>
    </row>
    <row r="2" spans="2:3" ht="21" x14ac:dyDescent="0.35">
      <c r="C2" s="631" t="s">
        <v>960</v>
      </c>
    </row>
    <row r="3" spans="2:3" ht="21" x14ac:dyDescent="0.35">
      <c r="B3" s="420" t="s">
        <v>747</v>
      </c>
      <c r="C3" s="633"/>
    </row>
    <row r="4" spans="2:3" x14ac:dyDescent="0.25">
      <c r="B4" s="1172">
        <v>109</v>
      </c>
      <c r="C4" t="str">
        <f>CONCATENATE('109-110'!B5,"  ",'109-110'!B6)</f>
        <v>NÚMERO PROMEDIO MENSUAL DE ASIGNACIONES FAMILIARES EMITIDAS A PAGO, SEGÚN ENTIDADES PAGADORAS   2012 - 2015</v>
      </c>
    </row>
    <row r="5" spans="2:3" x14ac:dyDescent="0.25">
      <c r="B5" s="1172">
        <v>110</v>
      </c>
      <c r="C5" t="str">
        <f>CONCATENATE('109-110'!B22,"  ",'109-110'!B24)</f>
        <v>MONTO TOTAL  DE ASIGNACIONES FAMILIARES EMITIDAS A PAGO, SEGÚN ENTIDADES PAGADORAS   2012 - 2015</v>
      </c>
    </row>
    <row r="6" spans="2:3" x14ac:dyDescent="0.25">
      <c r="B6" s="1172">
        <v>111</v>
      </c>
      <c r="C6" t="str">
        <f>CONCATENATE('111'!B5,"  ",'111'!B6)</f>
        <v>NÚMERO PROMEDIO MENSUAL DE ASIGNACIONES FAMILIARES EMITIDAS A PAGO SEGÚN ENTIDAD PAGADORA  2015</v>
      </c>
    </row>
    <row r="7" spans="2:3" x14ac:dyDescent="0.25">
      <c r="B7" s="1172">
        <v>112</v>
      </c>
      <c r="C7" t="str">
        <f>CONCATENATE('112'!B5,"  ",'112'!B7)</f>
        <v>MONTO TOTAL DE ASIGNACIONES FAMILIARES EMITIDAS A PAGO SEGÚN ENTIDAD PAGADORA  AÑO 2015</v>
      </c>
    </row>
    <row r="8" spans="2:3" x14ac:dyDescent="0.25">
      <c r="B8" s="1172">
        <v>113</v>
      </c>
      <c r="C8" t="str">
        <f>CONCATENATE('113'!B5,"  ",'113'!B7)</f>
        <v>VALOR  DE LA ASIGNACION FAMILIAR SEGUN TRAMOS DE RENTA  1990 - 2015</v>
      </c>
    </row>
    <row r="9" spans="2:3" x14ac:dyDescent="0.25">
      <c r="B9" s="1172">
        <v>114</v>
      </c>
      <c r="C9" t="str">
        <f>CONCATENATE('114'!B5,"  ",'114'!B7)</f>
        <v>INGRESOS Y EGRESOS DEL SISTEMA DE PRESTACIONES FAMILIARES   2011 - 2015</v>
      </c>
    </row>
  </sheetData>
  <pageMargins left="0.7" right="0.7" top="0.75" bottom="0.75" header="0.3" footer="0.3"/>
  <drawing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GS75"/>
  <sheetViews>
    <sheetView showGridLines="0" zoomScale="95" zoomScaleNormal="95" workbookViewId="0"/>
  </sheetViews>
  <sheetFormatPr baseColWidth="10" defaultColWidth="10.28515625" defaultRowHeight="15" x14ac:dyDescent="0.25"/>
  <cols>
    <col min="1" max="1" width="23.7109375" style="719" customWidth="1"/>
    <col min="2" max="2" width="38.7109375" style="720" customWidth="1"/>
    <col min="3" max="5" width="15.28515625" style="720" bestFit="1" customWidth="1"/>
    <col min="6" max="6" width="15.42578125" style="720" customWidth="1"/>
    <col min="7" max="7" width="19.5703125" style="1514" customWidth="1"/>
    <col min="8" max="8" width="8" style="720" customWidth="1"/>
    <col min="9" max="9" width="12.42578125" style="720" customWidth="1"/>
    <col min="10" max="200" width="10.28515625" style="719" customWidth="1"/>
    <col min="201" max="201" width="0" style="720" hidden="1" customWidth="1"/>
    <col min="202" max="16384" width="10.28515625" style="719"/>
  </cols>
  <sheetData>
    <row r="4" spans="2:201" ht="18" x14ac:dyDescent="0.25">
      <c r="B4" s="1883" t="s">
        <v>1133</v>
      </c>
      <c r="C4" s="1883"/>
      <c r="D4" s="1883"/>
      <c r="E4" s="1883"/>
      <c r="F4" s="1883"/>
      <c r="G4" s="1512" t="s">
        <v>2</v>
      </c>
      <c r="H4" s="719"/>
      <c r="I4" s="719"/>
      <c r="S4" s="720"/>
      <c r="T4" s="720"/>
      <c r="U4" s="720"/>
      <c r="GS4" s="719"/>
    </row>
    <row r="5" spans="2:201" ht="46.5" customHeight="1" x14ac:dyDescent="0.25">
      <c r="B5" s="1884" t="s">
        <v>1134</v>
      </c>
      <c r="C5" s="1884"/>
      <c r="D5" s="1884"/>
      <c r="E5" s="1884"/>
      <c r="F5" s="1884"/>
      <c r="G5" s="1513"/>
      <c r="H5" s="719"/>
      <c r="I5" s="719"/>
      <c r="S5" s="720"/>
      <c r="T5" s="720"/>
      <c r="U5" s="720"/>
      <c r="GS5" s="719"/>
    </row>
    <row r="6" spans="2:201" ht="16.5" thickBot="1" x14ac:dyDescent="0.3">
      <c r="B6" s="1885" t="s">
        <v>990</v>
      </c>
      <c r="C6" s="1885"/>
      <c r="D6" s="1885"/>
      <c r="E6" s="1885"/>
      <c r="F6" s="1885"/>
      <c r="G6" s="1513"/>
      <c r="H6" s="719"/>
      <c r="I6" s="719"/>
      <c r="S6" s="720"/>
      <c r="T6" s="720"/>
      <c r="U6" s="720"/>
      <c r="GS6" s="719"/>
    </row>
    <row r="7" spans="2:201" x14ac:dyDescent="0.25">
      <c r="B7" s="721"/>
      <c r="C7" s="721"/>
      <c r="D7" s="721"/>
      <c r="E7" s="721"/>
      <c r="F7" s="722"/>
      <c r="G7" s="1513"/>
      <c r="H7" s="719"/>
      <c r="I7" s="719"/>
      <c r="S7" s="720"/>
      <c r="T7" s="720"/>
      <c r="U7" s="720"/>
      <c r="GS7" s="719"/>
    </row>
    <row r="8" spans="2:201" ht="15.75" x14ac:dyDescent="0.25">
      <c r="B8" s="1174" t="s">
        <v>1135</v>
      </c>
      <c r="C8" s="1174">
        <v>2012</v>
      </c>
      <c r="D8" s="1174">
        <v>2013</v>
      </c>
      <c r="E8" s="1174">
        <v>2014</v>
      </c>
      <c r="F8" s="1174">
        <v>2015</v>
      </c>
      <c r="G8" s="1513"/>
      <c r="H8" s="719"/>
      <c r="I8" s="719"/>
      <c r="S8" s="720"/>
      <c r="T8" s="720"/>
      <c r="U8" s="720"/>
      <c r="GS8" s="719"/>
    </row>
    <row r="9" spans="2:201" x14ac:dyDescent="0.25">
      <c r="B9" s="662" t="s">
        <v>1136</v>
      </c>
      <c r="C9" s="723">
        <v>459744</v>
      </c>
      <c r="D9" s="723">
        <v>404381</v>
      </c>
      <c r="E9" s="723">
        <v>368011</v>
      </c>
      <c r="F9" s="723">
        <v>316149</v>
      </c>
      <c r="G9" s="1513"/>
      <c r="H9" s="719"/>
      <c r="I9" s="719"/>
      <c r="R9" s="720"/>
      <c r="S9" s="720"/>
      <c r="T9" s="720"/>
      <c r="GS9" s="719"/>
    </row>
    <row r="10" spans="2:201" x14ac:dyDescent="0.25">
      <c r="B10" s="662" t="s">
        <v>1137</v>
      </c>
      <c r="C10" s="723">
        <v>746934</v>
      </c>
      <c r="D10" s="723">
        <v>698706</v>
      </c>
      <c r="E10" s="723">
        <v>665717</v>
      </c>
      <c r="F10" s="723">
        <v>673342</v>
      </c>
      <c r="G10" s="1513"/>
      <c r="H10" s="719"/>
      <c r="I10" s="719"/>
      <c r="R10" s="720"/>
      <c r="S10" s="720"/>
      <c r="T10" s="720"/>
      <c r="GS10" s="719"/>
    </row>
    <row r="11" spans="2:201" x14ac:dyDescent="0.25">
      <c r="B11" s="662" t="s">
        <v>1138</v>
      </c>
      <c r="C11" s="723">
        <v>4929</v>
      </c>
      <c r="D11" s="723">
        <v>4212</v>
      </c>
      <c r="E11" s="723">
        <v>3647</v>
      </c>
      <c r="F11" s="723">
        <v>4434</v>
      </c>
      <c r="G11" s="1513"/>
      <c r="H11" s="719"/>
      <c r="I11" s="719"/>
      <c r="R11" s="720"/>
      <c r="S11" s="720"/>
      <c r="T11" s="720"/>
      <c r="GS11" s="719"/>
    </row>
    <row r="12" spans="2:201" ht="28.5" x14ac:dyDescent="0.25">
      <c r="B12" s="675" t="s">
        <v>1139</v>
      </c>
      <c r="C12" s="723">
        <v>6760</v>
      </c>
      <c r="D12" s="723">
        <v>8153</v>
      </c>
      <c r="E12" s="723">
        <v>6527</v>
      </c>
      <c r="F12" s="723">
        <v>5301</v>
      </c>
      <c r="G12" s="1513"/>
      <c r="H12" s="719"/>
      <c r="I12" s="719"/>
      <c r="R12" s="720"/>
      <c r="S12" s="720"/>
      <c r="T12" s="720"/>
      <c r="GS12" s="719"/>
    </row>
    <row r="13" spans="2:201" x14ac:dyDescent="0.25">
      <c r="B13" s="662" t="s">
        <v>1140</v>
      </c>
      <c r="C13" s="723">
        <v>33447</v>
      </c>
      <c r="D13" s="723">
        <v>30770</v>
      </c>
      <c r="E13" s="723">
        <v>30772</v>
      </c>
      <c r="F13" s="723">
        <v>29394</v>
      </c>
      <c r="G13" s="1513"/>
      <c r="H13" s="719"/>
      <c r="I13" s="719"/>
      <c r="R13" s="720"/>
      <c r="S13" s="720"/>
      <c r="T13" s="720"/>
      <c r="GS13" s="719"/>
    </row>
    <row r="14" spans="2:201" x14ac:dyDescent="0.25">
      <c r="B14" s="662" t="s">
        <v>1141</v>
      </c>
      <c r="C14" s="723">
        <v>17051</v>
      </c>
      <c r="D14" s="723">
        <v>15521</v>
      </c>
      <c r="E14" s="723">
        <v>15163</v>
      </c>
      <c r="F14" s="723">
        <v>13540</v>
      </c>
      <c r="G14" s="1513"/>
      <c r="H14" s="719"/>
      <c r="I14" s="719"/>
      <c r="R14" s="720"/>
      <c r="S14" s="720"/>
      <c r="T14" s="720"/>
      <c r="GS14" s="719"/>
    </row>
    <row r="15" spans="2:201" x14ac:dyDescent="0.25">
      <c r="B15" s="662" t="s">
        <v>1142</v>
      </c>
      <c r="C15" s="723">
        <v>11009</v>
      </c>
      <c r="D15" s="723">
        <v>10090</v>
      </c>
      <c r="E15" s="723">
        <v>9775</v>
      </c>
      <c r="F15" s="723">
        <v>8647</v>
      </c>
      <c r="G15" s="1513"/>
      <c r="H15" s="719"/>
      <c r="I15" s="719"/>
      <c r="R15" s="720"/>
      <c r="S15" s="720"/>
      <c r="T15" s="720"/>
      <c r="GS15" s="719"/>
    </row>
    <row r="16" spans="2:201" x14ac:dyDescent="0.25">
      <c r="B16" s="662" t="s">
        <v>1143</v>
      </c>
      <c r="C16" s="723">
        <v>51930</v>
      </c>
      <c r="D16" s="723">
        <v>52845</v>
      </c>
      <c r="E16" s="723">
        <v>47792</v>
      </c>
      <c r="F16" s="723">
        <v>43559</v>
      </c>
      <c r="G16" s="1513"/>
      <c r="H16" s="719"/>
      <c r="I16" s="719"/>
      <c r="R16" s="720"/>
      <c r="S16" s="720"/>
      <c r="T16" s="720"/>
      <c r="GS16" s="719"/>
    </row>
    <row r="17" spans="2:201" x14ac:dyDescent="0.25">
      <c r="B17" s="662" t="s">
        <v>1144</v>
      </c>
      <c r="C17" s="723">
        <v>58846</v>
      </c>
      <c r="D17" s="723">
        <v>55798</v>
      </c>
      <c r="E17" s="723">
        <v>52902</v>
      </c>
      <c r="F17" s="723">
        <v>48317</v>
      </c>
      <c r="G17" s="1513"/>
      <c r="H17" s="719"/>
      <c r="I17" s="719"/>
      <c r="R17" s="720"/>
      <c r="S17" s="720"/>
      <c r="T17" s="720"/>
      <c r="GS17" s="719"/>
    </row>
    <row r="18" spans="2:201" ht="15.75" x14ac:dyDescent="0.25">
      <c r="B18" s="667" t="s">
        <v>18</v>
      </c>
      <c r="C18" s="724">
        <v>1390650</v>
      </c>
      <c r="D18" s="724">
        <v>1280476</v>
      </c>
      <c r="E18" s="724">
        <v>1200306</v>
      </c>
      <c r="F18" s="724">
        <v>1142683</v>
      </c>
      <c r="G18" s="1513"/>
      <c r="H18" s="719"/>
      <c r="I18" s="719"/>
      <c r="S18" s="720"/>
      <c r="T18" s="720"/>
      <c r="U18" s="720"/>
      <c r="GS18" s="719"/>
    </row>
    <row r="19" spans="2:201" x14ac:dyDescent="0.2">
      <c r="B19" s="725"/>
      <c r="C19" s="726"/>
      <c r="D19" s="726"/>
      <c r="E19" s="726"/>
      <c r="G19" s="1513"/>
      <c r="H19" s="719"/>
      <c r="I19" s="719"/>
      <c r="S19" s="720"/>
      <c r="T19" s="720"/>
      <c r="U19" s="720"/>
      <c r="GS19" s="719"/>
    </row>
    <row r="20" spans="2:201" x14ac:dyDescent="0.25">
      <c r="B20" s="727"/>
      <c r="C20" s="726"/>
      <c r="D20" s="726"/>
      <c r="E20" s="726"/>
      <c r="G20" s="1513"/>
      <c r="H20" s="719"/>
      <c r="I20" s="719"/>
      <c r="S20" s="720"/>
      <c r="T20" s="720"/>
      <c r="U20" s="720"/>
      <c r="GS20" s="719"/>
    </row>
    <row r="21" spans="2:201" ht="18" x14ac:dyDescent="0.25">
      <c r="B21" s="1883" t="s">
        <v>1145</v>
      </c>
      <c r="C21" s="1883"/>
      <c r="D21" s="1883"/>
      <c r="E21" s="1883"/>
      <c r="F21" s="1883"/>
      <c r="G21" s="1512" t="s">
        <v>2</v>
      </c>
      <c r="S21" s="720"/>
      <c r="T21" s="720"/>
      <c r="U21" s="720"/>
    </row>
    <row r="22" spans="2:201" ht="15" customHeight="1" x14ac:dyDescent="0.25">
      <c r="B22" s="1884" t="s">
        <v>1146</v>
      </c>
      <c r="C22" s="1884"/>
      <c r="D22" s="1884"/>
      <c r="E22" s="1884"/>
      <c r="F22" s="1884"/>
      <c r="S22" s="720"/>
      <c r="T22" s="720"/>
      <c r="U22" s="720"/>
    </row>
    <row r="23" spans="2:201" x14ac:dyDescent="0.25">
      <c r="B23" s="1884"/>
      <c r="C23" s="1884"/>
      <c r="D23" s="1884"/>
      <c r="E23" s="1884"/>
      <c r="F23" s="1884"/>
      <c r="S23" s="720"/>
      <c r="T23" s="720"/>
      <c r="U23" s="720"/>
    </row>
    <row r="24" spans="2:201" ht="16.5" thickBot="1" x14ac:dyDescent="0.3">
      <c r="B24" s="1866" t="s">
        <v>990</v>
      </c>
      <c r="C24" s="1866"/>
      <c r="D24" s="1866"/>
      <c r="E24" s="1866"/>
      <c r="F24" s="1866"/>
      <c r="S24" s="720"/>
      <c r="T24" s="720"/>
      <c r="U24" s="720"/>
    </row>
    <row r="25" spans="2:201" x14ac:dyDescent="0.25">
      <c r="B25" s="721"/>
      <c r="C25" s="721"/>
      <c r="D25" s="721"/>
      <c r="E25" s="721"/>
      <c r="F25" s="722"/>
      <c r="S25" s="720"/>
      <c r="T25" s="720"/>
      <c r="U25" s="720"/>
    </row>
    <row r="26" spans="2:201" ht="15.75" x14ac:dyDescent="0.25">
      <c r="B26" s="728" t="s">
        <v>1135</v>
      </c>
      <c r="C26" s="728">
        <v>2012</v>
      </c>
      <c r="D26" s="728">
        <v>2013</v>
      </c>
      <c r="E26" s="728">
        <v>2014</v>
      </c>
      <c r="F26" s="728">
        <v>2015</v>
      </c>
      <c r="I26" s="719"/>
      <c r="R26" s="720"/>
      <c r="S26" s="720"/>
      <c r="T26" s="720"/>
      <c r="GR26" s="720"/>
      <c r="GS26" s="719"/>
    </row>
    <row r="27" spans="2:201" x14ac:dyDescent="0.25">
      <c r="B27" s="662" t="s">
        <v>1136</v>
      </c>
      <c r="C27" s="723">
        <v>24528571</v>
      </c>
      <c r="D27" s="723">
        <v>23756870</v>
      </c>
      <c r="E27" s="723">
        <v>21038078</v>
      </c>
      <c r="F27" s="723">
        <v>23153837</v>
      </c>
      <c r="I27" s="719"/>
      <c r="R27" s="720"/>
      <c r="S27" s="720"/>
      <c r="T27" s="720"/>
      <c r="GR27" s="720"/>
      <c r="GS27" s="719"/>
    </row>
    <row r="28" spans="2:201" x14ac:dyDescent="0.25">
      <c r="B28" s="662" t="s">
        <v>1137</v>
      </c>
      <c r="C28" s="723">
        <v>37799208</v>
      </c>
      <c r="D28" s="723">
        <v>33784339</v>
      </c>
      <c r="E28" s="723">
        <v>30489825</v>
      </c>
      <c r="F28" s="723">
        <v>35768347</v>
      </c>
      <c r="I28" s="719"/>
      <c r="R28" s="720"/>
      <c r="S28" s="720"/>
      <c r="T28" s="720"/>
      <c r="GR28" s="720"/>
      <c r="GS28" s="719"/>
    </row>
    <row r="29" spans="2:201" x14ac:dyDescent="0.25">
      <c r="B29" s="662" t="s">
        <v>1138</v>
      </c>
      <c r="C29" s="723">
        <v>336999</v>
      </c>
      <c r="D29" s="723">
        <v>257355</v>
      </c>
      <c r="E29" s="723">
        <v>291113</v>
      </c>
      <c r="F29" s="723">
        <v>385516</v>
      </c>
      <c r="I29" s="719"/>
      <c r="R29" s="720"/>
      <c r="S29" s="720"/>
      <c r="T29" s="720"/>
      <c r="GR29" s="720"/>
      <c r="GS29" s="719"/>
    </row>
    <row r="30" spans="2:201" ht="28.5" x14ac:dyDescent="0.25">
      <c r="B30" s="675" t="s">
        <v>1139</v>
      </c>
      <c r="C30" s="723">
        <v>196555</v>
      </c>
      <c r="D30" s="723">
        <v>257654</v>
      </c>
      <c r="E30" s="723">
        <v>157354</v>
      </c>
      <c r="F30" s="723">
        <v>155773</v>
      </c>
      <c r="I30" s="719"/>
      <c r="R30" s="720"/>
      <c r="S30" s="720"/>
      <c r="T30" s="720"/>
      <c r="GR30" s="720"/>
      <c r="GS30" s="719"/>
    </row>
    <row r="31" spans="2:201" x14ac:dyDescent="0.25">
      <c r="B31" s="662" t="s">
        <v>1140</v>
      </c>
      <c r="C31" s="723">
        <v>928805</v>
      </c>
      <c r="D31" s="723">
        <v>805189</v>
      </c>
      <c r="E31" s="723">
        <v>834373</v>
      </c>
      <c r="F31" s="723">
        <v>816082</v>
      </c>
      <c r="I31" s="719"/>
      <c r="R31" s="720"/>
      <c r="S31" s="720"/>
      <c r="T31" s="720"/>
      <c r="GR31" s="720"/>
      <c r="GS31" s="719"/>
    </row>
    <row r="32" spans="2:201" x14ac:dyDescent="0.25">
      <c r="B32" s="662" t="s">
        <v>1141</v>
      </c>
      <c r="C32" s="723">
        <v>578660</v>
      </c>
      <c r="D32" s="723">
        <v>536973</v>
      </c>
      <c r="E32" s="723">
        <v>477828</v>
      </c>
      <c r="F32" s="723">
        <v>513937</v>
      </c>
      <c r="I32" s="719"/>
      <c r="R32" s="720"/>
      <c r="S32" s="720"/>
      <c r="T32" s="720"/>
      <c r="GR32" s="720"/>
      <c r="GS32" s="719"/>
    </row>
    <row r="33" spans="2:201" x14ac:dyDescent="0.25">
      <c r="B33" s="662" t="s">
        <v>1142</v>
      </c>
      <c r="C33" s="723">
        <v>849335</v>
      </c>
      <c r="D33" s="723">
        <v>794160</v>
      </c>
      <c r="E33" s="723">
        <v>587334</v>
      </c>
      <c r="F33" s="723">
        <v>523271</v>
      </c>
      <c r="I33" s="719"/>
      <c r="R33" s="720"/>
      <c r="S33" s="720"/>
      <c r="T33" s="720"/>
      <c r="GR33" s="720"/>
      <c r="GS33" s="719"/>
    </row>
    <row r="34" spans="2:201" x14ac:dyDescent="0.25">
      <c r="B34" s="662" t="s">
        <v>1143</v>
      </c>
      <c r="C34" s="723">
        <v>4432646</v>
      </c>
      <c r="D34" s="723">
        <v>5470931</v>
      </c>
      <c r="E34" s="723">
        <v>3865627</v>
      </c>
      <c r="F34" s="723">
        <v>5355009</v>
      </c>
      <c r="I34" s="719"/>
      <c r="R34" s="720"/>
      <c r="S34" s="720"/>
      <c r="T34" s="720"/>
      <c r="GR34" s="720"/>
      <c r="GS34" s="719"/>
    </row>
    <row r="35" spans="2:201" x14ac:dyDescent="0.25">
      <c r="B35" s="662" t="s">
        <v>1144</v>
      </c>
      <c r="C35" s="723">
        <v>4124520</v>
      </c>
      <c r="D35" s="723">
        <v>4126735</v>
      </c>
      <c r="E35" s="723">
        <v>3864769</v>
      </c>
      <c r="F35" s="723">
        <v>4060915</v>
      </c>
      <c r="I35" s="719"/>
      <c r="R35" s="720"/>
      <c r="S35" s="720"/>
      <c r="T35" s="720"/>
      <c r="GR35" s="720"/>
      <c r="GS35" s="719"/>
    </row>
    <row r="36" spans="2:201" ht="15.75" x14ac:dyDescent="0.25">
      <c r="B36" s="729" t="s">
        <v>18</v>
      </c>
      <c r="C36" s="724">
        <v>73775299</v>
      </c>
      <c r="D36" s="724">
        <v>69790206</v>
      </c>
      <c r="E36" s="724">
        <v>61606301</v>
      </c>
      <c r="F36" s="724">
        <v>70732687</v>
      </c>
      <c r="I36" s="719"/>
      <c r="R36" s="720"/>
      <c r="S36" s="720"/>
      <c r="T36" s="720"/>
      <c r="GR36" s="720"/>
      <c r="GS36" s="719"/>
    </row>
    <row r="37" spans="2:201" x14ac:dyDescent="0.2">
      <c r="B37" s="725"/>
      <c r="S37" s="720"/>
      <c r="T37" s="720"/>
      <c r="U37" s="720"/>
    </row>
    <row r="38" spans="2:201" x14ac:dyDescent="0.25">
      <c r="S38" s="720"/>
      <c r="T38" s="720"/>
      <c r="U38" s="720"/>
    </row>
    <row r="39" spans="2:201" x14ac:dyDescent="0.25">
      <c r="S39" s="720"/>
      <c r="T39" s="720"/>
      <c r="U39" s="720"/>
    </row>
    <row r="40" spans="2:201" x14ac:dyDescent="0.25">
      <c r="S40" s="720"/>
      <c r="T40" s="720"/>
      <c r="U40" s="720"/>
    </row>
    <row r="41" spans="2:201" x14ac:dyDescent="0.25">
      <c r="S41" s="720"/>
      <c r="T41" s="720"/>
      <c r="U41" s="720"/>
    </row>
    <row r="42" spans="2:201" x14ac:dyDescent="0.25">
      <c r="S42" s="720"/>
      <c r="T42" s="720"/>
      <c r="U42" s="720"/>
    </row>
    <row r="43" spans="2:201" x14ac:dyDescent="0.25">
      <c r="S43" s="720"/>
      <c r="T43" s="720"/>
      <c r="U43" s="720"/>
    </row>
    <row r="44" spans="2:201" x14ac:dyDescent="0.25">
      <c r="S44" s="720"/>
      <c r="T44" s="720"/>
      <c r="U44" s="720"/>
    </row>
    <row r="45" spans="2:201" x14ac:dyDescent="0.25">
      <c r="S45" s="720"/>
      <c r="T45" s="720"/>
      <c r="U45" s="720"/>
    </row>
    <row r="46" spans="2:201" x14ac:dyDescent="0.25">
      <c r="S46" s="720"/>
      <c r="T46" s="720"/>
      <c r="U46" s="720"/>
    </row>
    <row r="47" spans="2:201" x14ac:dyDescent="0.25">
      <c r="S47" s="720"/>
      <c r="T47" s="720"/>
      <c r="U47" s="720"/>
    </row>
    <row r="48" spans="2:201" x14ac:dyDescent="0.25">
      <c r="S48" s="720"/>
      <c r="T48" s="720"/>
      <c r="U48" s="720"/>
    </row>
    <row r="49" spans="19:21" x14ac:dyDescent="0.25">
      <c r="S49" s="720"/>
      <c r="T49" s="720"/>
      <c r="U49" s="720"/>
    </row>
    <row r="50" spans="19:21" x14ac:dyDescent="0.25">
      <c r="S50" s="720"/>
      <c r="T50" s="720"/>
      <c r="U50" s="720"/>
    </row>
    <row r="51" spans="19:21" x14ac:dyDescent="0.25">
      <c r="S51" s="720"/>
      <c r="T51" s="720"/>
      <c r="U51" s="720"/>
    </row>
    <row r="52" spans="19:21" x14ac:dyDescent="0.25">
      <c r="S52" s="720"/>
      <c r="T52" s="720"/>
      <c r="U52" s="720"/>
    </row>
    <row r="53" spans="19:21" x14ac:dyDescent="0.25">
      <c r="S53" s="720"/>
      <c r="T53" s="720"/>
      <c r="U53" s="720"/>
    </row>
    <row r="54" spans="19:21" x14ac:dyDescent="0.25">
      <c r="S54" s="720"/>
      <c r="T54" s="720"/>
      <c r="U54" s="720"/>
    </row>
    <row r="55" spans="19:21" x14ac:dyDescent="0.25">
      <c r="S55" s="720"/>
      <c r="T55" s="720"/>
      <c r="U55" s="720"/>
    </row>
    <row r="56" spans="19:21" x14ac:dyDescent="0.25">
      <c r="S56" s="720"/>
      <c r="T56" s="720"/>
      <c r="U56" s="720"/>
    </row>
    <row r="57" spans="19:21" x14ac:dyDescent="0.25">
      <c r="S57" s="720"/>
      <c r="T57" s="720"/>
      <c r="U57" s="720"/>
    </row>
    <row r="58" spans="19:21" x14ac:dyDescent="0.25">
      <c r="S58" s="720"/>
      <c r="T58" s="720"/>
      <c r="U58" s="720"/>
    </row>
    <row r="59" spans="19:21" x14ac:dyDescent="0.25">
      <c r="S59" s="720"/>
      <c r="T59" s="720"/>
      <c r="U59" s="720"/>
    </row>
    <row r="60" spans="19:21" x14ac:dyDescent="0.25">
      <c r="S60" s="720"/>
      <c r="T60" s="720"/>
      <c r="U60" s="720"/>
    </row>
    <row r="61" spans="19:21" x14ac:dyDescent="0.25">
      <c r="S61" s="720"/>
      <c r="T61" s="720"/>
      <c r="U61" s="720"/>
    </row>
    <row r="62" spans="19:21" x14ac:dyDescent="0.25">
      <c r="S62" s="720"/>
      <c r="T62" s="720"/>
      <c r="U62" s="720"/>
    </row>
    <row r="63" spans="19:21" x14ac:dyDescent="0.25">
      <c r="S63" s="720"/>
      <c r="T63" s="720"/>
      <c r="U63" s="720"/>
    </row>
    <row r="64" spans="19:21" x14ac:dyDescent="0.25">
      <c r="S64" s="720"/>
      <c r="T64" s="720"/>
      <c r="U64" s="720"/>
    </row>
    <row r="65" spans="19:21" x14ac:dyDescent="0.25">
      <c r="S65" s="720"/>
      <c r="T65" s="720"/>
      <c r="U65" s="720"/>
    </row>
    <row r="66" spans="19:21" x14ac:dyDescent="0.25">
      <c r="S66" s="720"/>
      <c r="T66" s="720"/>
      <c r="U66" s="720"/>
    </row>
    <row r="67" spans="19:21" x14ac:dyDescent="0.25">
      <c r="S67" s="720"/>
      <c r="T67" s="720"/>
      <c r="U67" s="720"/>
    </row>
    <row r="68" spans="19:21" x14ac:dyDescent="0.25">
      <c r="S68" s="720"/>
      <c r="T68" s="720"/>
      <c r="U68" s="720"/>
    </row>
    <row r="69" spans="19:21" x14ac:dyDescent="0.25">
      <c r="S69" s="720"/>
      <c r="T69" s="720"/>
      <c r="U69" s="720"/>
    </row>
    <row r="70" spans="19:21" x14ac:dyDescent="0.25">
      <c r="S70" s="720"/>
      <c r="T70" s="720"/>
      <c r="U70" s="720"/>
    </row>
    <row r="71" spans="19:21" x14ac:dyDescent="0.25">
      <c r="S71" s="720"/>
      <c r="T71" s="720"/>
      <c r="U71" s="720"/>
    </row>
    <row r="72" spans="19:21" x14ac:dyDescent="0.25">
      <c r="S72" s="720"/>
      <c r="T72" s="720"/>
      <c r="U72" s="720"/>
    </row>
    <row r="73" spans="19:21" x14ac:dyDescent="0.25">
      <c r="S73" s="720"/>
      <c r="T73" s="720"/>
      <c r="U73" s="720"/>
    </row>
    <row r="74" spans="19:21" x14ac:dyDescent="0.25">
      <c r="S74" s="720"/>
      <c r="T74" s="720"/>
      <c r="U74" s="720"/>
    </row>
    <row r="75" spans="19:21" x14ac:dyDescent="0.25">
      <c r="S75" s="720"/>
      <c r="T75" s="720"/>
      <c r="U75" s="720"/>
    </row>
  </sheetData>
  <mergeCells count="6">
    <mergeCell ref="B24:F24"/>
    <mergeCell ref="B4:F4"/>
    <mergeCell ref="B5:F5"/>
    <mergeCell ref="B6:F6"/>
    <mergeCell ref="B21:F21"/>
    <mergeCell ref="B22:F23"/>
  </mergeCells>
  <hyperlinks>
    <hyperlink ref="G4" location="'Indice Total '!A126" display="Volver"/>
    <hyperlink ref="G21" location="'Indice Total '!A126" display="Volver"/>
  </hyperlinks>
  <pageMargins left="0.70866141732283472" right="0.70866141732283472" top="0.74803149606299213" bottom="0.74803149606299213" header="0.31496062992125984" footer="0.31496062992125984"/>
  <pageSetup scale="92" orientation="landscape"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GO326"/>
  <sheetViews>
    <sheetView showGridLines="0" zoomScaleNormal="100" workbookViewId="0"/>
  </sheetViews>
  <sheetFormatPr baseColWidth="10" defaultColWidth="10.28515625" defaultRowHeight="15" x14ac:dyDescent="0.25"/>
  <cols>
    <col min="1" max="1" width="23.5703125" style="719" customWidth="1"/>
    <col min="2" max="2" width="50.140625" style="730" customWidth="1"/>
    <col min="3" max="3" width="20.140625" style="731" bestFit="1" customWidth="1"/>
    <col min="4" max="4" width="20.5703125" style="720" bestFit="1" customWidth="1"/>
    <col min="5" max="5" width="18.140625" style="720" bestFit="1" customWidth="1"/>
    <col min="6" max="6" width="18.28515625" style="720" bestFit="1" customWidth="1"/>
    <col min="7" max="7" width="13.42578125" style="719" customWidth="1"/>
    <col min="8" max="196" width="10.28515625" style="719" customWidth="1"/>
    <col min="197" max="197" width="0" style="720" hidden="1" customWidth="1"/>
    <col min="198" max="16384" width="10.28515625" style="719"/>
  </cols>
  <sheetData>
    <row r="4" spans="2:197" ht="18" x14ac:dyDescent="0.25">
      <c r="B4" s="1883" t="s">
        <v>1147</v>
      </c>
      <c r="C4" s="1886"/>
      <c r="D4" s="1886"/>
      <c r="E4" s="1886"/>
      <c r="F4" s="1886"/>
      <c r="G4" s="1512" t="s">
        <v>2</v>
      </c>
      <c r="GO4" s="719"/>
    </row>
    <row r="5" spans="2:197" ht="33.75" customHeight="1" x14ac:dyDescent="0.25">
      <c r="B5" s="1884" t="s">
        <v>1148</v>
      </c>
      <c r="C5" s="1887"/>
      <c r="D5" s="1887"/>
      <c r="E5" s="1887"/>
      <c r="F5" s="1887"/>
      <c r="G5" s="720"/>
      <c r="H5" s="720"/>
      <c r="GO5" s="719"/>
    </row>
    <row r="6" spans="2:197" ht="16.5" thickBot="1" x14ac:dyDescent="0.3">
      <c r="B6" s="1866">
        <v>2015</v>
      </c>
      <c r="C6" s="1866"/>
      <c r="D6" s="1866"/>
      <c r="E6" s="1866"/>
      <c r="F6" s="1866"/>
      <c r="G6" s="720"/>
      <c r="H6" s="720"/>
      <c r="GO6" s="719"/>
    </row>
    <row r="7" spans="2:197" x14ac:dyDescent="0.25">
      <c r="G7" s="720"/>
      <c r="H7" s="720"/>
      <c r="GO7" s="719"/>
    </row>
    <row r="8" spans="2:197" ht="31.5" x14ac:dyDescent="0.25">
      <c r="B8" s="1174" t="s">
        <v>1135</v>
      </c>
      <c r="C8" s="1174" t="s">
        <v>985</v>
      </c>
      <c r="D8" s="1174" t="s">
        <v>1149</v>
      </c>
      <c r="E8" s="1174" t="s">
        <v>986</v>
      </c>
      <c r="F8" s="1174" t="s">
        <v>77</v>
      </c>
      <c r="GO8" s="719"/>
    </row>
    <row r="9" spans="2:197" x14ac:dyDescent="0.25">
      <c r="B9" s="732" t="s">
        <v>1150</v>
      </c>
      <c r="C9" s="733">
        <v>249630.58333333366</v>
      </c>
      <c r="D9" s="733">
        <v>65.583333333333329</v>
      </c>
      <c r="E9" s="733">
        <v>66452.666666666672</v>
      </c>
      <c r="F9" s="734">
        <v>316148.83333333366</v>
      </c>
      <c r="GO9" s="719"/>
    </row>
    <row r="10" spans="2:197" x14ac:dyDescent="0.25">
      <c r="B10" s="675" t="s">
        <v>1051</v>
      </c>
      <c r="C10" s="723">
        <v>64930.333333333365</v>
      </c>
      <c r="D10" s="723">
        <v>75.333333333333329</v>
      </c>
      <c r="E10" s="723"/>
      <c r="F10" s="734">
        <v>65005.666666666664</v>
      </c>
      <c r="GO10" s="719"/>
    </row>
    <row r="11" spans="2:197" x14ac:dyDescent="0.25">
      <c r="B11" s="675" t="s">
        <v>1049</v>
      </c>
      <c r="C11" s="723">
        <v>299234.33333333331</v>
      </c>
      <c r="D11" s="723">
        <v>183.91666666666666</v>
      </c>
      <c r="E11" s="723"/>
      <c r="F11" s="734">
        <v>299418.25</v>
      </c>
      <c r="GO11" s="719"/>
    </row>
    <row r="12" spans="2:197" x14ac:dyDescent="0.25">
      <c r="B12" s="675" t="s">
        <v>1053</v>
      </c>
      <c r="C12" s="723">
        <v>26107.583333333332</v>
      </c>
      <c r="D12" s="723">
        <v>2.6666666666666665</v>
      </c>
      <c r="E12" s="723"/>
      <c r="F12" s="734">
        <v>26110.25</v>
      </c>
      <c r="GO12" s="719"/>
    </row>
    <row r="13" spans="2:197" x14ac:dyDescent="0.25">
      <c r="B13" s="675" t="s">
        <v>1151</v>
      </c>
      <c r="C13" s="723">
        <v>90608.666666666672</v>
      </c>
      <c r="D13" s="723">
        <v>58.833333333333336</v>
      </c>
      <c r="E13" s="723"/>
      <c r="F13" s="734">
        <v>90667.5</v>
      </c>
      <c r="GO13" s="719"/>
    </row>
    <row r="14" spans="2:197" x14ac:dyDescent="0.25">
      <c r="B14" s="675" t="s">
        <v>1050</v>
      </c>
      <c r="C14" s="723">
        <v>192062.33333333366</v>
      </c>
      <c r="D14" s="723">
        <v>77.833333333333329</v>
      </c>
      <c r="E14" s="723"/>
      <c r="F14" s="734">
        <v>192140.16666666666</v>
      </c>
      <c r="GO14" s="719"/>
    </row>
    <row r="15" spans="2:197" x14ac:dyDescent="0.25">
      <c r="B15" s="735" t="s">
        <v>1054</v>
      </c>
      <c r="C15" s="736">
        <v>672943.25000000035</v>
      </c>
      <c r="D15" s="736">
        <v>398.58333333333331</v>
      </c>
      <c r="E15" s="736">
        <v>0</v>
      </c>
      <c r="F15" s="734">
        <v>673341.83333333372</v>
      </c>
      <c r="GO15" s="719"/>
    </row>
    <row r="16" spans="2:197" x14ac:dyDescent="0.25">
      <c r="B16" s="735" t="s">
        <v>1138</v>
      </c>
      <c r="C16" s="736">
        <v>0</v>
      </c>
      <c r="D16" s="736">
        <v>4433.666666666667</v>
      </c>
      <c r="E16" s="736">
        <v>0</v>
      </c>
      <c r="F16" s="734">
        <v>4433.666666666667</v>
      </c>
      <c r="GO16" s="719"/>
    </row>
    <row r="17" spans="2:197" ht="30" x14ac:dyDescent="0.25">
      <c r="B17" s="735" t="s">
        <v>1139</v>
      </c>
      <c r="C17" s="736">
        <v>5288.9166666666697</v>
      </c>
      <c r="D17" s="736">
        <v>0</v>
      </c>
      <c r="E17" s="736">
        <v>12</v>
      </c>
      <c r="F17" s="734">
        <v>5300.916666666667</v>
      </c>
      <c r="GO17" s="719"/>
    </row>
    <row r="18" spans="2:197" x14ac:dyDescent="0.25">
      <c r="B18" s="675" t="s">
        <v>1152</v>
      </c>
      <c r="C18" s="737">
        <v>25</v>
      </c>
      <c r="D18" s="723"/>
      <c r="E18" s="723"/>
      <c r="F18" s="734">
        <v>25</v>
      </c>
      <c r="G18" s="720"/>
      <c r="H18" s="720"/>
      <c r="I18" s="720"/>
      <c r="J18" s="720"/>
      <c r="K18" s="720"/>
      <c r="L18" s="720"/>
      <c r="M18" s="720"/>
      <c r="N18" s="720"/>
      <c r="O18" s="720"/>
      <c r="GO18" s="719"/>
    </row>
    <row r="19" spans="2:197" x14ac:dyDescent="0.25">
      <c r="B19" s="675" t="s">
        <v>1153</v>
      </c>
      <c r="C19" s="737">
        <v>22.5</v>
      </c>
      <c r="D19" s="723"/>
      <c r="E19" s="723"/>
      <c r="F19" s="734">
        <v>22.5</v>
      </c>
      <c r="G19" s="720"/>
      <c r="H19" s="720"/>
      <c r="I19" s="720"/>
      <c r="J19" s="720"/>
      <c r="K19" s="720"/>
      <c r="L19" s="720"/>
      <c r="M19" s="720"/>
      <c r="N19" s="720"/>
      <c r="O19" s="720"/>
      <c r="GO19" s="719"/>
    </row>
    <row r="20" spans="2:197" x14ac:dyDescent="0.25">
      <c r="B20" s="675" t="s">
        <v>1154</v>
      </c>
      <c r="C20" s="737">
        <v>0</v>
      </c>
      <c r="D20" s="723"/>
      <c r="E20" s="723"/>
      <c r="F20" s="734">
        <v>0</v>
      </c>
      <c r="G20" s="720"/>
      <c r="H20" s="720"/>
      <c r="I20" s="720"/>
      <c r="J20" s="720"/>
      <c r="K20" s="720"/>
      <c r="L20" s="720"/>
      <c r="M20" s="720"/>
      <c r="N20" s="720"/>
      <c r="O20" s="720"/>
      <c r="GO20" s="719"/>
    </row>
    <row r="21" spans="2:197" x14ac:dyDescent="0.25">
      <c r="B21" s="675" t="s">
        <v>1155</v>
      </c>
      <c r="C21" s="737"/>
      <c r="D21" s="723"/>
      <c r="E21" s="723"/>
      <c r="F21" s="734">
        <v>0</v>
      </c>
      <c r="G21" s="720"/>
      <c r="H21" s="720"/>
      <c r="I21" s="720"/>
      <c r="J21" s="720"/>
      <c r="K21" s="720"/>
      <c r="L21" s="720"/>
      <c r="M21" s="720"/>
      <c r="N21" s="720"/>
      <c r="O21" s="720"/>
      <c r="GO21" s="719"/>
    </row>
    <row r="22" spans="2:197" x14ac:dyDescent="0.25">
      <c r="B22" s="675" t="s">
        <v>1156</v>
      </c>
      <c r="C22" s="737">
        <v>0</v>
      </c>
      <c r="D22" s="723"/>
      <c r="E22" s="723"/>
      <c r="F22" s="734">
        <v>0</v>
      </c>
      <c r="G22" s="720"/>
      <c r="H22" s="720"/>
      <c r="I22" s="720"/>
      <c r="J22" s="720"/>
      <c r="K22" s="720"/>
      <c r="L22" s="720"/>
      <c r="M22" s="720"/>
      <c r="N22" s="720"/>
      <c r="O22" s="720"/>
      <c r="GO22" s="719"/>
    </row>
    <row r="23" spans="2:197" x14ac:dyDescent="0.25">
      <c r="B23" s="675" t="s">
        <v>1157</v>
      </c>
      <c r="C23" s="737">
        <v>0</v>
      </c>
      <c r="D23" s="723"/>
      <c r="E23" s="723"/>
      <c r="F23" s="734">
        <v>0</v>
      </c>
      <c r="G23" s="720"/>
      <c r="H23" s="720"/>
      <c r="I23" s="720"/>
      <c r="J23" s="720"/>
      <c r="K23" s="720"/>
      <c r="L23" s="720"/>
      <c r="M23" s="720"/>
      <c r="N23" s="720"/>
      <c r="O23" s="720"/>
      <c r="GO23" s="719"/>
    </row>
    <row r="24" spans="2:197" ht="28.5" x14ac:dyDescent="0.25">
      <c r="B24" s="675" t="s">
        <v>1158</v>
      </c>
      <c r="C24" s="737">
        <v>0</v>
      </c>
      <c r="D24" s="723"/>
      <c r="E24" s="723"/>
      <c r="F24" s="734">
        <v>0</v>
      </c>
      <c r="G24" s="720"/>
      <c r="H24" s="720"/>
      <c r="I24" s="720"/>
      <c r="J24" s="720"/>
      <c r="K24" s="720"/>
      <c r="L24" s="720"/>
      <c r="M24" s="720"/>
      <c r="N24" s="720"/>
      <c r="O24" s="720"/>
      <c r="GO24" s="719"/>
    </row>
    <row r="25" spans="2:197" x14ac:dyDescent="0.25">
      <c r="B25" s="675" t="s">
        <v>1159</v>
      </c>
      <c r="C25" s="737"/>
      <c r="D25" s="723"/>
      <c r="E25" s="723"/>
      <c r="F25" s="734">
        <v>0</v>
      </c>
      <c r="G25" s="720"/>
      <c r="H25" s="720"/>
      <c r="I25" s="720"/>
      <c r="J25" s="720"/>
      <c r="K25" s="720"/>
      <c r="L25" s="720"/>
      <c r="M25" s="720"/>
      <c r="N25" s="720"/>
      <c r="O25" s="720"/>
      <c r="GO25" s="719"/>
    </row>
    <row r="26" spans="2:197" x14ac:dyDescent="0.25">
      <c r="B26" s="675" t="s">
        <v>1160</v>
      </c>
      <c r="C26" s="737">
        <v>91.666666666666671</v>
      </c>
      <c r="D26" s="723"/>
      <c r="E26" s="723"/>
      <c r="F26" s="734">
        <v>91.666666666666671</v>
      </c>
      <c r="G26" s="720"/>
      <c r="H26" s="720"/>
      <c r="I26" s="720"/>
      <c r="J26" s="720"/>
      <c r="K26" s="720"/>
      <c r="L26" s="720"/>
      <c r="M26" s="720"/>
      <c r="N26" s="720"/>
      <c r="O26" s="720"/>
      <c r="GO26" s="719"/>
    </row>
    <row r="27" spans="2:197" ht="28.5" x14ac:dyDescent="0.25">
      <c r="B27" s="675" t="s">
        <v>1161</v>
      </c>
      <c r="C27" s="737"/>
      <c r="D27" s="723"/>
      <c r="E27" s="723"/>
      <c r="F27" s="734">
        <v>0</v>
      </c>
      <c r="G27" s="720"/>
      <c r="H27" s="720"/>
      <c r="I27" s="720"/>
      <c r="J27" s="720"/>
      <c r="K27" s="720"/>
      <c r="L27" s="720"/>
      <c r="M27" s="720"/>
      <c r="N27" s="720"/>
      <c r="O27" s="720"/>
      <c r="GO27" s="719"/>
    </row>
    <row r="28" spans="2:197" x14ac:dyDescent="0.25">
      <c r="B28" s="675" t="s">
        <v>1162</v>
      </c>
      <c r="C28" s="737">
        <v>0</v>
      </c>
      <c r="D28" s="723"/>
      <c r="E28" s="723"/>
      <c r="F28" s="734">
        <v>0</v>
      </c>
      <c r="G28" s="720"/>
      <c r="H28" s="720"/>
      <c r="I28" s="720"/>
      <c r="J28" s="720"/>
      <c r="K28" s="720"/>
      <c r="L28" s="720"/>
      <c r="M28" s="720"/>
      <c r="N28" s="720"/>
      <c r="O28" s="720"/>
      <c r="GO28" s="719"/>
    </row>
    <row r="29" spans="2:197" ht="28.5" x14ac:dyDescent="0.25">
      <c r="B29" s="675" t="s">
        <v>1163</v>
      </c>
      <c r="C29" s="737">
        <v>0</v>
      </c>
      <c r="D29" s="723"/>
      <c r="E29" s="723"/>
      <c r="F29" s="734">
        <v>0</v>
      </c>
      <c r="G29" s="720"/>
      <c r="H29" s="720"/>
      <c r="I29" s="720"/>
      <c r="J29" s="720"/>
      <c r="K29" s="720"/>
      <c r="L29" s="720"/>
      <c r="M29" s="720"/>
      <c r="N29" s="720"/>
      <c r="O29" s="720"/>
      <c r="GO29" s="719"/>
    </row>
    <row r="30" spans="2:197" x14ac:dyDescent="0.25">
      <c r="B30" s="675" t="s">
        <v>1164</v>
      </c>
      <c r="C30" s="737">
        <v>0</v>
      </c>
      <c r="D30" s="723"/>
      <c r="E30" s="723"/>
      <c r="F30" s="734">
        <v>0</v>
      </c>
      <c r="G30" s="720"/>
      <c r="H30" s="720"/>
      <c r="I30" s="720"/>
      <c r="J30" s="720"/>
      <c r="K30" s="720"/>
      <c r="L30" s="720"/>
      <c r="M30" s="720"/>
      <c r="N30" s="720"/>
      <c r="O30" s="720"/>
      <c r="GO30" s="719"/>
    </row>
    <row r="31" spans="2:197" x14ac:dyDescent="0.25">
      <c r="B31" s="675" t="s">
        <v>1165</v>
      </c>
      <c r="C31" s="737">
        <v>54.75</v>
      </c>
      <c r="D31" s="723"/>
      <c r="E31" s="723"/>
      <c r="F31" s="734">
        <v>54.75</v>
      </c>
      <c r="G31" s="720"/>
      <c r="H31" s="720"/>
      <c r="I31" s="720"/>
      <c r="J31" s="720"/>
      <c r="K31" s="720"/>
      <c r="L31" s="720"/>
      <c r="M31" s="720"/>
      <c r="N31" s="720"/>
      <c r="O31" s="720"/>
      <c r="GO31" s="719"/>
    </row>
    <row r="32" spans="2:197" x14ac:dyDescent="0.25">
      <c r="B32" s="675" t="s">
        <v>1166</v>
      </c>
      <c r="C32" s="737"/>
      <c r="D32" s="723"/>
      <c r="E32" s="723"/>
      <c r="F32" s="734">
        <v>0</v>
      </c>
      <c r="M32" s="720"/>
      <c r="N32" s="720"/>
      <c r="O32" s="720"/>
      <c r="GO32" s="719"/>
    </row>
    <row r="33" spans="2:197" x14ac:dyDescent="0.25">
      <c r="B33" s="675" t="s">
        <v>1167</v>
      </c>
      <c r="C33" s="737">
        <v>0</v>
      </c>
      <c r="D33" s="723"/>
      <c r="E33" s="723"/>
      <c r="F33" s="734">
        <v>0</v>
      </c>
      <c r="M33" s="720"/>
      <c r="N33" s="720"/>
      <c r="O33" s="720"/>
      <c r="GO33" s="719"/>
    </row>
    <row r="34" spans="2:197" x14ac:dyDescent="0.25">
      <c r="B34" s="675" t="s">
        <v>1168</v>
      </c>
      <c r="C34" s="738">
        <v>382.5</v>
      </c>
      <c r="D34" s="723"/>
      <c r="E34" s="723"/>
      <c r="F34" s="734">
        <v>382.5</v>
      </c>
      <c r="M34" s="720"/>
      <c r="N34" s="720"/>
      <c r="O34" s="720"/>
      <c r="GO34" s="719"/>
    </row>
    <row r="35" spans="2:197" x14ac:dyDescent="0.25">
      <c r="B35" s="675" t="s">
        <v>1169</v>
      </c>
      <c r="C35" s="737"/>
      <c r="D35" s="723"/>
      <c r="E35" s="723"/>
      <c r="F35" s="734">
        <v>0</v>
      </c>
      <c r="M35" s="720"/>
      <c r="N35" s="720"/>
      <c r="O35" s="720"/>
      <c r="GO35" s="719"/>
    </row>
    <row r="36" spans="2:197" x14ac:dyDescent="0.25">
      <c r="B36" s="675" t="s">
        <v>1170</v>
      </c>
      <c r="C36" s="737">
        <v>0.75</v>
      </c>
      <c r="D36" s="723"/>
      <c r="E36" s="723"/>
      <c r="F36" s="734">
        <v>0.75</v>
      </c>
      <c r="M36" s="720"/>
      <c r="N36" s="720"/>
      <c r="O36" s="720"/>
      <c r="GO36" s="719"/>
    </row>
    <row r="37" spans="2:197" x14ac:dyDescent="0.25">
      <c r="B37" s="675" t="s">
        <v>1171</v>
      </c>
      <c r="C37" s="737">
        <v>0</v>
      </c>
      <c r="D37" s="723"/>
      <c r="E37" s="723"/>
      <c r="F37" s="734">
        <v>0</v>
      </c>
      <c r="M37" s="720"/>
      <c r="N37" s="720"/>
      <c r="O37" s="720"/>
      <c r="GO37" s="719"/>
    </row>
    <row r="38" spans="2:197" x14ac:dyDescent="0.25">
      <c r="B38" s="675" t="s">
        <v>1172</v>
      </c>
      <c r="C38" s="737">
        <v>0</v>
      </c>
      <c r="D38" s="723"/>
      <c r="E38" s="723"/>
      <c r="F38" s="734">
        <v>0</v>
      </c>
      <c r="M38" s="720"/>
      <c r="N38" s="720"/>
      <c r="O38" s="720"/>
      <c r="GO38" s="719"/>
    </row>
    <row r="39" spans="2:197" x14ac:dyDescent="0.25">
      <c r="B39" s="675" t="s">
        <v>1173</v>
      </c>
      <c r="C39" s="737">
        <v>0</v>
      </c>
      <c r="D39" s="723"/>
      <c r="E39" s="723"/>
      <c r="F39" s="734">
        <v>0</v>
      </c>
      <c r="M39" s="720"/>
      <c r="N39" s="720"/>
      <c r="O39" s="720"/>
      <c r="GO39" s="719"/>
    </row>
    <row r="40" spans="2:197" x14ac:dyDescent="0.25">
      <c r="B40" s="675" t="s">
        <v>1174</v>
      </c>
      <c r="C40" s="737">
        <v>1.75</v>
      </c>
      <c r="D40" s="723"/>
      <c r="E40" s="723"/>
      <c r="F40" s="734">
        <v>1.75</v>
      </c>
      <c r="M40" s="720"/>
      <c r="N40" s="720"/>
      <c r="O40" s="720"/>
      <c r="GO40" s="719"/>
    </row>
    <row r="41" spans="2:197" x14ac:dyDescent="0.25">
      <c r="B41" s="675" t="s">
        <v>1175</v>
      </c>
      <c r="C41" s="737">
        <v>393.33333333333331</v>
      </c>
      <c r="D41" s="723"/>
      <c r="E41" s="723"/>
      <c r="F41" s="734">
        <v>393.33333333333331</v>
      </c>
      <c r="M41" s="720"/>
      <c r="N41" s="720"/>
      <c r="O41" s="720"/>
      <c r="GO41" s="719"/>
    </row>
    <row r="42" spans="2:197" x14ac:dyDescent="0.25">
      <c r="B42" s="675" t="s">
        <v>1176</v>
      </c>
      <c r="C42" s="737">
        <v>0</v>
      </c>
      <c r="D42" s="723"/>
      <c r="E42" s="723"/>
      <c r="F42" s="734">
        <v>0</v>
      </c>
      <c r="M42" s="720"/>
      <c r="N42" s="720"/>
      <c r="O42" s="720"/>
      <c r="GO42" s="719"/>
    </row>
    <row r="43" spans="2:197" x14ac:dyDescent="0.25">
      <c r="B43" s="675" t="s">
        <v>1177</v>
      </c>
      <c r="C43" s="737">
        <v>1.9166666666666667</v>
      </c>
      <c r="D43" s="723"/>
      <c r="E43" s="723"/>
      <c r="F43" s="734">
        <v>1.9166666666666667</v>
      </c>
      <c r="M43" s="720"/>
      <c r="N43" s="720"/>
      <c r="O43" s="720"/>
      <c r="GO43" s="719"/>
    </row>
    <row r="44" spans="2:197" x14ac:dyDescent="0.25">
      <c r="B44" s="675" t="s">
        <v>1178</v>
      </c>
      <c r="C44" s="737">
        <v>0</v>
      </c>
      <c r="D44" s="723"/>
      <c r="E44" s="723"/>
      <c r="F44" s="734">
        <v>0</v>
      </c>
      <c r="M44" s="720"/>
      <c r="N44" s="720"/>
      <c r="O44" s="720"/>
      <c r="GO44" s="719"/>
    </row>
    <row r="45" spans="2:197" x14ac:dyDescent="0.25">
      <c r="B45" s="675" t="s">
        <v>1179</v>
      </c>
      <c r="C45" s="737">
        <v>152.83333333333334</v>
      </c>
      <c r="D45" s="723"/>
      <c r="E45" s="723"/>
      <c r="F45" s="734">
        <v>152.83333333333334</v>
      </c>
      <c r="M45" s="720"/>
      <c r="N45" s="720"/>
      <c r="O45" s="720"/>
      <c r="GO45" s="719"/>
    </row>
    <row r="46" spans="2:197" x14ac:dyDescent="0.25">
      <c r="B46" s="675" t="s">
        <v>1180</v>
      </c>
      <c r="C46" s="737">
        <v>0</v>
      </c>
      <c r="D46" s="723"/>
      <c r="E46" s="723"/>
      <c r="F46" s="734">
        <v>0</v>
      </c>
      <c r="M46" s="720"/>
      <c r="N46" s="720"/>
      <c r="O46" s="720"/>
      <c r="GO46" s="719"/>
    </row>
    <row r="47" spans="2:197" x14ac:dyDescent="0.25">
      <c r="B47" s="675" t="s">
        <v>1181</v>
      </c>
      <c r="C47" s="737">
        <v>42.25</v>
      </c>
      <c r="D47" s="723"/>
      <c r="E47" s="723"/>
      <c r="F47" s="734">
        <v>42.25</v>
      </c>
      <c r="M47" s="720"/>
      <c r="N47" s="720"/>
      <c r="O47" s="720"/>
      <c r="GO47" s="719"/>
    </row>
    <row r="48" spans="2:197" x14ac:dyDescent="0.25">
      <c r="B48" s="675" t="s">
        <v>1182</v>
      </c>
      <c r="C48" s="737">
        <v>28.083333333333332</v>
      </c>
      <c r="D48" s="723"/>
      <c r="E48" s="723"/>
      <c r="F48" s="734">
        <v>28.083333333333332</v>
      </c>
      <c r="M48" s="720"/>
      <c r="N48" s="720"/>
      <c r="O48" s="720"/>
      <c r="GO48" s="719"/>
    </row>
    <row r="49" spans="2:197" x14ac:dyDescent="0.25">
      <c r="B49" s="675" t="s">
        <v>1183</v>
      </c>
      <c r="C49" s="737">
        <v>0</v>
      </c>
      <c r="D49" s="723"/>
      <c r="E49" s="723"/>
      <c r="F49" s="734">
        <v>0</v>
      </c>
      <c r="M49" s="720"/>
      <c r="N49" s="720"/>
      <c r="O49" s="720"/>
      <c r="GO49" s="719"/>
    </row>
    <row r="50" spans="2:197" x14ac:dyDescent="0.25">
      <c r="B50" s="675" t="s">
        <v>1184</v>
      </c>
      <c r="C50" s="737">
        <v>16.416666666666668</v>
      </c>
      <c r="D50" s="723"/>
      <c r="E50" s="723"/>
      <c r="F50" s="734">
        <v>16.416666666666668</v>
      </c>
      <c r="M50" s="720"/>
      <c r="N50" s="720"/>
      <c r="O50" s="720"/>
      <c r="GO50" s="719"/>
    </row>
    <row r="51" spans="2:197" x14ac:dyDescent="0.25">
      <c r="B51" s="675" t="s">
        <v>1185</v>
      </c>
      <c r="C51" s="723">
        <v>0</v>
      </c>
      <c r="D51" s="723"/>
      <c r="E51" s="723"/>
      <c r="F51" s="734">
        <v>0</v>
      </c>
      <c r="M51" s="720"/>
      <c r="N51" s="720"/>
      <c r="O51" s="720"/>
      <c r="GO51" s="719"/>
    </row>
    <row r="52" spans="2:197" x14ac:dyDescent="0.25">
      <c r="B52" s="675" t="s">
        <v>1186</v>
      </c>
      <c r="C52" s="723">
        <v>0</v>
      </c>
      <c r="D52" s="723"/>
      <c r="E52" s="723"/>
      <c r="F52" s="734">
        <v>0</v>
      </c>
      <c r="M52" s="720"/>
      <c r="N52" s="720"/>
      <c r="O52" s="720"/>
      <c r="GO52" s="719"/>
    </row>
    <row r="53" spans="2:197" x14ac:dyDescent="0.25">
      <c r="B53" s="675" t="s">
        <v>1187</v>
      </c>
      <c r="C53" s="723">
        <v>0</v>
      </c>
      <c r="D53" s="723"/>
      <c r="E53" s="723"/>
      <c r="F53" s="734">
        <v>0</v>
      </c>
      <c r="M53" s="720"/>
      <c r="N53" s="720"/>
      <c r="O53" s="720"/>
      <c r="GO53" s="719"/>
    </row>
    <row r="54" spans="2:197" x14ac:dyDescent="0.25">
      <c r="B54" s="675" t="s">
        <v>1188</v>
      </c>
      <c r="C54" s="723">
        <v>0</v>
      </c>
      <c r="D54" s="723"/>
      <c r="E54" s="723"/>
      <c r="F54" s="734">
        <v>0</v>
      </c>
      <c r="M54" s="720"/>
      <c r="N54" s="720"/>
      <c r="O54" s="720"/>
      <c r="GO54" s="719"/>
    </row>
    <row r="55" spans="2:197" x14ac:dyDescent="0.25">
      <c r="B55" s="675" t="s">
        <v>1189</v>
      </c>
      <c r="C55" s="723">
        <v>0</v>
      </c>
      <c r="D55" s="723"/>
      <c r="E55" s="723"/>
      <c r="F55" s="734">
        <v>0</v>
      </c>
      <c r="M55" s="720"/>
      <c r="N55" s="720"/>
      <c r="O55" s="720"/>
      <c r="GO55" s="719"/>
    </row>
    <row r="56" spans="2:197" x14ac:dyDescent="0.25">
      <c r="B56" s="675" t="s">
        <v>1190</v>
      </c>
      <c r="C56" s="737">
        <v>344.08333333333331</v>
      </c>
      <c r="D56" s="723"/>
      <c r="E56" s="723"/>
      <c r="F56" s="734">
        <v>344.08333333333331</v>
      </c>
      <c r="M56" s="720"/>
      <c r="N56" s="720"/>
      <c r="O56" s="720"/>
      <c r="GO56" s="719"/>
    </row>
    <row r="57" spans="2:197" x14ac:dyDescent="0.25">
      <c r="B57" s="675" t="s">
        <v>1191</v>
      </c>
      <c r="C57" s="737">
        <v>520.58333333333337</v>
      </c>
      <c r="D57" s="723"/>
      <c r="E57" s="723"/>
      <c r="F57" s="734">
        <v>520.58333333333337</v>
      </c>
      <c r="M57" s="720"/>
      <c r="N57" s="720"/>
      <c r="O57" s="720"/>
      <c r="GO57" s="719"/>
    </row>
    <row r="58" spans="2:197" x14ac:dyDescent="0.25">
      <c r="B58" s="675" t="s">
        <v>1192</v>
      </c>
      <c r="C58" s="737">
        <v>1183.5</v>
      </c>
      <c r="D58" s="723"/>
      <c r="E58" s="723"/>
      <c r="F58" s="734">
        <v>1183.5</v>
      </c>
      <c r="M58" s="720"/>
      <c r="N58" s="720"/>
      <c r="O58" s="720"/>
      <c r="GO58" s="719"/>
    </row>
    <row r="59" spans="2:197" x14ac:dyDescent="0.25">
      <c r="B59" s="675" t="s">
        <v>1193</v>
      </c>
      <c r="C59" s="737">
        <v>318.41666666666669</v>
      </c>
      <c r="D59" s="723"/>
      <c r="E59" s="723"/>
      <c r="F59" s="734">
        <v>318.41666666666669</v>
      </c>
      <c r="M59" s="720"/>
      <c r="N59" s="720"/>
      <c r="O59" s="720"/>
      <c r="GO59" s="719"/>
    </row>
    <row r="60" spans="2:197" x14ac:dyDescent="0.25">
      <c r="B60" s="675" t="s">
        <v>1194</v>
      </c>
      <c r="C60" s="737">
        <v>172.5</v>
      </c>
      <c r="D60" s="723"/>
      <c r="E60" s="723"/>
      <c r="F60" s="734">
        <v>172.5</v>
      </c>
      <c r="M60" s="720"/>
      <c r="N60" s="720"/>
      <c r="O60" s="720"/>
      <c r="GO60" s="719"/>
    </row>
    <row r="61" spans="2:197" x14ac:dyDescent="0.25">
      <c r="B61" s="675" t="s">
        <v>1195</v>
      </c>
      <c r="C61" s="737">
        <v>439.66666666666669</v>
      </c>
      <c r="D61" s="723"/>
      <c r="E61" s="723"/>
      <c r="F61" s="734">
        <v>439.66666666666669</v>
      </c>
      <c r="M61" s="720"/>
      <c r="N61" s="720"/>
      <c r="O61" s="720"/>
      <c r="GO61" s="719"/>
    </row>
    <row r="62" spans="2:197" x14ac:dyDescent="0.25">
      <c r="B62" s="675" t="s">
        <v>1196</v>
      </c>
      <c r="C62" s="737">
        <v>754.5</v>
      </c>
      <c r="D62" s="723"/>
      <c r="E62" s="723"/>
      <c r="F62" s="734">
        <v>754.5</v>
      </c>
      <c r="M62" s="720"/>
      <c r="N62" s="720"/>
      <c r="O62" s="720"/>
      <c r="GO62" s="719"/>
    </row>
    <row r="63" spans="2:197" x14ac:dyDescent="0.25">
      <c r="B63" s="675" t="s">
        <v>1197</v>
      </c>
      <c r="C63" s="737">
        <v>281.08333333333331</v>
      </c>
      <c r="D63" s="723"/>
      <c r="E63" s="723"/>
      <c r="F63" s="734">
        <v>281.08333333333331</v>
      </c>
      <c r="M63" s="720"/>
      <c r="N63" s="720"/>
      <c r="O63" s="720"/>
      <c r="GO63" s="719"/>
    </row>
    <row r="64" spans="2:197" x14ac:dyDescent="0.25">
      <c r="B64" s="675" t="s">
        <v>1198</v>
      </c>
      <c r="C64" s="737">
        <v>1532.0833333333333</v>
      </c>
      <c r="D64" s="723"/>
      <c r="E64" s="723"/>
      <c r="F64" s="734">
        <v>1532.0833333333333</v>
      </c>
      <c r="M64" s="720"/>
      <c r="N64" s="720"/>
      <c r="O64" s="720"/>
      <c r="GO64" s="719"/>
    </row>
    <row r="65" spans="2:197" x14ac:dyDescent="0.25">
      <c r="B65" s="675" t="s">
        <v>1199</v>
      </c>
      <c r="C65" s="737">
        <v>1358.4166666666667</v>
      </c>
      <c r="D65" s="723"/>
      <c r="E65" s="723"/>
      <c r="F65" s="734">
        <v>1358.4166666666667</v>
      </c>
      <c r="M65" s="720"/>
      <c r="N65" s="720"/>
      <c r="O65" s="720"/>
      <c r="GO65" s="719"/>
    </row>
    <row r="66" spans="2:197" x14ac:dyDescent="0.25">
      <c r="B66" s="675" t="s">
        <v>1200</v>
      </c>
      <c r="C66" s="737">
        <v>29</v>
      </c>
      <c r="D66" s="723"/>
      <c r="E66" s="723"/>
      <c r="F66" s="734">
        <v>29</v>
      </c>
      <c r="M66" s="720"/>
      <c r="N66" s="720"/>
      <c r="O66" s="720"/>
      <c r="GO66" s="719"/>
    </row>
    <row r="67" spans="2:197" x14ac:dyDescent="0.25">
      <c r="B67" s="675" t="s">
        <v>1201</v>
      </c>
      <c r="C67" s="737">
        <v>1438</v>
      </c>
      <c r="D67" s="723"/>
      <c r="E67" s="723"/>
      <c r="F67" s="734">
        <v>1438</v>
      </c>
      <c r="M67" s="720"/>
      <c r="N67" s="720"/>
      <c r="O67" s="720"/>
      <c r="GO67" s="719"/>
    </row>
    <row r="68" spans="2:197" x14ac:dyDescent="0.25">
      <c r="B68" s="675" t="s">
        <v>1202</v>
      </c>
      <c r="C68" s="737">
        <v>2161.5833333333335</v>
      </c>
      <c r="D68" s="723"/>
      <c r="E68" s="723"/>
      <c r="F68" s="734">
        <v>2161.5833333333335</v>
      </c>
      <c r="M68" s="720"/>
      <c r="N68" s="720"/>
      <c r="O68" s="720"/>
      <c r="GO68" s="719"/>
    </row>
    <row r="69" spans="2:197" x14ac:dyDescent="0.25">
      <c r="B69" s="675" t="s">
        <v>1203</v>
      </c>
      <c r="C69" s="737">
        <v>751.5</v>
      </c>
      <c r="D69" s="723"/>
      <c r="E69" s="723"/>
      <c r="F69" s="734">
        <v>751.5</v>
      </c>
      <c r="M69" s="720"/>
      <c r="N69" s="720"/>
      <c r="O69" s="720"/>
      <c r="GO69" s="719"/>
    </row>
    <row r="70" spans="2:197" x14ac:dyDescent="0.25">
      <c r="B70" s="675" t="s">
        <v>1204</v>
      </c>
      <c r="C70" s="737">
        <v>243.08333333333334</v>
      </c>
      <c r="D70" s="723"/>
      <c r="E70" s="723"/>
      <c r="F70" s="734">
        <v>243.08333333333334</v>
      </c>
      <c r="M70" s="720"/>
      <c r="N70" s="720"/>
      <c r="O70" s="720"/>
      <c r="GO70" s="719"/>
    </row>
    <row r="71" spans="2:197" x14ac:dyDescent="0.25">
      <c r="B71" s="675" t="s">
        <v>1205</v>
      </c>
      <c r="C71" s="737">
        <v>74.833333333333329</v>
      </c>
      <c r="D71" s="723"/>
      <c r="E71" s="723"/>
      <c r="F71" s="734">
        <v>74.833333333333329</v>
      </c>
      <c r="M71" s="720"/>
      <c r="N71" s="720"/>
      <c r="O71" s="720"/>
      <c r="GO71" s="719"/>
    </row>
    <row r="72" spans="2:197" x14ac:dyDescent="0.25">
      <c r="B72" s="675" t="s">
        <v>1206</v>
      </c>
      <c r="C72" s="737">
        <v>1556.0833333333333</v>
      </c>
      <c r="D72" s="723"/>
      <c r="E72" s="723"/>
      <c r="F72" s="734">
        <v>1556.0833333333333</v>
      </c>
      <c r="M72" s="720"/>
      <c r="N72" s="720"/>
      <c r="O72" s="720"/>
      <c r="GO72" s="719"/>
    </row>
    <row r="73" spans="2:197" x14ac:dyDescent="0.25">
      <c r="B73" s="675" t="s">
        <v>1207</v>
      </c>
      <c r="C73" s="737">
        <v>956.25</v>
      </c>
      <c r="D73" s="723"/>
      <c r="E73" s="723"/>
      <c r="F73" s="734">
        <v>956.25</v>
      </c>
      <c r="M73" s="720"/>
      <c r="N73" s="720"/>
      <c r="O73" s="720"/>
      <c r="GO73" s="719"/>
    </row>
    <row r="74" spans="2:197" x14ac:dyDescent="0.25">
      <c r="B74" s="675" t="s">
        <v>1208</v>
      </c>
      <c r="C74" s="737">
        <v>1503.5833333333333</v>
      </c>
      <c r="D74" s="723"/>
      <c r="E74" s="723"/>
      <c r="F74" s="734">
        <v>1503.5833333333333</v>
      </c>
      <c r="M74" s="720"/>
      <c r="N74" s="720"/>
      <c r="O74" s="720"/>
      <c r="GO74" s="719"/>
    </row>
    <row r="75" spans="2:197" x14ac:dyDescent="0.25">
      <c r="B75" s="675" t="s">
        <v>1209</v>
      </c>
      <c r="C75" s="737">
        <v>1087.1666666666667</v>
      </c>
      <c r="D75" s="723"/>
      <c r="E75" s="723"/>
      <c r="F75" s="734">
        <v>1087.1666666666667</v>
      </c>
      <c r="M75" s="720"/>
      <c r="N75" s="720"/>
      <c r="O75" s="720"/>
      <c r="GO75" s="719"/>
    </row>
    <row r="76" spans="2:197" x14ac:dyDescent="0.25">
      <c r="B76" s="675" t="s">
        <v>1210</v>
      </c>
      <c r="C76" s="737">
        <v>1603.8333333333333</v>
      </c>
      <c r="D76" s="723"/>
      <c r="E76" s="723"/>
      <c r="F76" s="734">
        <v>1603.8333333333333</v>
      </c>
      <c r="M76" s="720"/>
      <c r="N76" s="720"/>
      <c r="O76" s="720"/>
      <c r="GO76" s="719"/>
    </row>
    <row r="77" spans="2:197" x14ac:dyDescent="0.25">
      <c r="B77" s="675" t="s">
        <v>1211</v>
      </c>
      <c r="C77" s="737">
        <v>1173</v>
      </c>
      <c r="D77" s="723"/>
      <c r="E77" s="723"/>
      <c r="F77" s="734">
        <v>1173</v>
      </c>
      <c r="M77" s="720"/>
      <c r="N77" s="720"/>
      <c r="O77" s="720"/>
      <c r="GO77" s="719"/>
    </row>
    <row r="78" spans="2:197" x14ac:dyDescent="0.25">
      <c r="B78" s="675" t="s">
        <v>1212</v>
      </c>
      <c r="C78" s="737">
        <v>776.75</v>
      </c>
      <c r="D78" s="723"/>
      <c r="E78" s="723"/>
      <c r="F78" s="734">
        <v>776.75</v>
      </c>
      <c r="M78" s="720"/>
      <c r="N78" s="720"/>
      <c r="O78" s="720"/>
      <c r="GO78" s="719"/>
    </row>
    <row r="79" spans="2:197" x14ac:dyDescent="0.25">
      <c r="B79" s="675" t="s">
        <v>1213</v>
      </c>
      <c r="C79" s="737">
        <v>707.83333333333337</v>
      </c>
      <c r="D79" s="723"/>
      <c r="E79" s="723"/>
      <c r="F79" s="734">
        <v>707.83333333333337</v>
      </c>
      <c r="M79" s="720"/>
      <c r="N79" s="720"/>
      <c r="O79" s="720"/>
      <c r="GO79" s="719"/>
    </row>
    <row r="80" spans="2:197" x14ac:dyDescent="0.25">
      <c r="B80" s="675" t="s">
        <v>1214</v>
      </c>
      <c r="C80" s="737">
        <v>654.83333333333337</v>
      </c>
      <c r="D80" s="723"/>
      <c r="E80" s="723"/>
      <c r="F80" s="734">
        <v>654.83333333333337</v>
      </c>
      <c r="M80" s="720"/>
      <c r="N80" s="720"/>
      <c r="O80" s="720"/>
      <c r="GO80" s="719"/>
    </row>
    <row r="81" spans="2:197" x14ac:dyDescent="0.25">
      <c r="B81" s="675" t="s">
        <v>1215</v>
      </c>
      <c r="C81" s="737">
        <v>597.08333333333337</v>
      </c>
      <c r="D81" s="723"/>
      <c r="E81" s="723"/>
      <c r="F81" s="734">
        <v>597.08333333333337</v>
      </c>
      <c r="M81" s="720"/>
      <c r="N81" s="720"/>
      <c r="O81" s="720"/>
      <c r="GO81" s="719"/>
    </row>
    <row r="82" spans="2:197" x14ac:dyDescent="0.25">
      <c r="B82" s="675" t="s">
        <v>1216</v>
      </c>
      <c r="C82" s="737">
        <v>603.16666666666663</v>
      </c>
      <c r="D82" s="723"/>
      <c r="E82" s="723"/>
      <c r="F82" s="734">
        <v>603.16666666666663</v>
      </c>
      <c r="M82" s="720"/>
      <c r="N82" s="720"/>
      <c r="O82" s="720"/>
      <c r="GO82" s="719"/>
    </row>
    <row r="83" spans="2:197" x14ac:dyDescent="0.25">
      <c r="B83" s="675" t="s">
        <v>1217</v>
      </c>
      <c r="C83" s="737">
        <v>960.66666666666663</v>
      </c>
      <c r="D83" s="723"/>
      <c r="E83" s="723"/>
      <c r="F83" s="734">
        <v>960.66666666666663</v>
      </c>
      <c r="M83" s="720"/>
      <c r="N83" s="720"/>
      <c r="O83" s="720"/>
      <c r="GO83" s="719"/>
    </row>
    <row r="84" spans="2:197" x14ac:dyDescent="0.25">
      <c r="B84" s="675" t="s">
        <v>1218</v>
      </c>
      <c r="C84" s="737">
        <v>1462</v>
      </c>
      <c r="D84" s="723"/>
      <c r="E84" s="723"/>
      <c r="F84" s="734">
        <v>1462</v>
      </c>
      <c r="M84" s="720"/>
      <c r="N84" s="720"/>
      <c r="O84" s="720"/>
      <c r="GO84" s="719"/>
    </row>
    <row r="85" spans="2:197" x14ac:dyDescent="0.25">
      <c r="B85" s="675" t="s">
        <v>1219</v>
      </c>
      <c r="C85" s="737">
        <v>0</v>
      </c>
      <c r="D85" s="723"/>
      <c r="E85" s="723"/>
      <c r="F85" s="734">
        <v>0</v>
      </c>
      <c r="M85" s="720"/>
      <c r="N85" s="720"/>
      <c r="O85" s="720"/>
      <c r="GO85" s="719"/>
    </row>
    <row r="86" spans="2:197" x14ac:dyDescent="0.25">
      <c r="B86" s="675" t="s">
        <v>1220</v>
      </c>
      <c r="C86" s="737">
        <v>0</v>
      </c>
      <c r="D86" s="723"/>
      <c r="E86" s="723"/>
      <c r="F86" s="734">
        <v>0</v>
      </c>
      <c r="M86" s="720"/>
      <c r="N86" s="720"/>
      <c r="O86" s="720"/>
      <c r="GO86" s="719"/>
    </row>
    <row r="87" spans="2:197" x14ac:dyDescent="0.25">
      <c r="B87" s="675" t="s">
        <v>1221</v>
      </c>
      <c r="C87" s="737">
        <v>0</v>
      </c>
      <c r="D87" s="723"/>
      <c r="E87" s="723"/>
      <c r="F87" s="734">
        <v>0</v>
      </c>
      <c r="M87" s="720"/>
      <c r="N87" s="720"/>
      <c r="O87" s="720"/>
      <c r="GO87" s="719"/>
    </row>
    <row r="88" spans="2:197" x14ac:dyDescent="0.25">
      <c r="B88" s="675" t="s">
        <v>1222</v>
      </c>
      <c r="C88" s="737">
        <v>0</v>
      </c>
      <c r="D88" s="723"/>
      <c r="E88" s="723"/>
      <c r="F88" s="734">
        <v>0</v>
      </c>
      <c r="M88" s="720"/>
      <c r="N88" s="720"/>
      <c r="O88" s="720"/>
      <c r="GO88" s="719"/>
    </row>
    <row r="89" spans="2:197" x14ac:dyDescent="0.25">
      <c r="B89" s="675" t="s">
        <v>1223</v>
      </c>
      <c r="C89" s="737">
        <v>0</v>
      </c>
      <c r="D89" s="723"/>
      <c r="E89" s="723"/>
      <c r="F89" s="734">
        <v>0</v>
      </c>
      <c r="M89" s="720"/>
      <c r="N89" s="720"/>
      <c r="O89" s="720"/>
      <c r="GO89" s="719"/>
    </row>
    <row r="90" spans="2:197" x14ac:dyDescent="0.25">
      <c r="B90" s="675" t="s">
        <v>1224</v>
      </c>
      <c r="C90" s="737">
        <v>24.666666666666668</v>
      </c>
      <c r="D90" s="723"/>
      <c r="E90" s="723"/>
      <c r="F90" s="734">
        <v>24.666666666666668</v>
      </c>
      <c r="M90" s="720"/>
      <c r="N90" s="720"/>
      <c r="O90" s="720"/>
      <c r="GO90" s="719"/>
    </row>
    <row r="91" spans="2:197" x14ac:dyDescent="0.25">
      <c r="B91" s="675" t="s">
        <v>1225</v>
      </c>
      <c r="C91" s="723">
        <v>0</v>
      </c>
      <c r="D91" s="723"/>
      <c r="E91" s="723"/>
      <c r="F91" s="734">
        <v>0</v>
      </c>
      <c r="M91" s="720"/>
      <c r="N91" s="720"/>
      <c r="O91" s="720"/>
      <c r="GO91" s="719"/>
    </row>
    <row r="92" spans="2:197" x14ac:dyDescent="0.25">
      <c r="B92" s="675" t="s">
        <v>1226</v>
      </c>
      <c r="C92" s="723">
        <v>0</v>
      </c>
      <c r="D92" s="723"/>
      <c r="E92" s="723"/>
      <c r="F92" s="734">
        <v>0</v>
      </c>
      <c r="M92" s="720"/>
      <c r="N92" s="720"/>
      <c r="O92" s="720"/>
      <c r="GO92" s="719"/>
    </row>
    <row r="93" spans="2:197" x14ac:dyDescent="0.25">
      <c r="B93" s="675" t="s">
        <v>1227</v>
      </c>
      <c r="C93" s="723">
        <v>0</v>
      </c>
      <c r="D93" s="723"/>
      <c r="E93" s="723"/>
      <c r="F93" s="734">
        <v>0</v>
      </c>
      <c r="M93" s="720"/>
      <c r="N93" s="720"/>
      <c r="O93" s="720"/>
      <c r="GO93" s="719"/>
    </row>
    <row r="94" spans="2:197" x14ac:dyDescent="0.25">
      <c r="B94" s="675" t="s">
        <v>1228</v>
      </c>
      <c r="C94" s="723">
        <v>0</v>
      </c>
      <c r="D94" s="723"/>
      <c r="E94" s="723"/>
      <c r="F94" s="734">
        <v>0</v>
      </c>
      <c r="M94" s="720"/>
      <c r="N94" s="720"/>
      <c r="O94" s="720"/>
      <c r="GO94" s="719"/>
    </row>
    <row r="95" spans="2:197" x14ac:dyDescent="0.25">
      <c r="B95" s="675" t="s">
        <v>1229</v>
      </c>
      <c r="C95" s="723">
        <v>0</v>
      </c>
      <c r="D95" s="723"/>
      <c r="E95" s="723"/>
      <c r="F95" s="734">
        <v>0</v>
      </c>
      <c r="M95" s="720"/>
      <c r="N95" s="720"/>
      <c r="O95" s="720"/>
      <c r="GO95" s="719"/>
    </row>
    <row r="96" spans="2:197" x14ac:dyDescent="0.25">
      <c r="B96" s="675" t="s">
        <v>1230</v>
      </c>
      <c r="C96" s="723">
        <v>0</v>
      </c>
      <c r="D96" s="723"/>
      <c r="E96" s="723"/>
      <c r="F96" s="734">
        <v>0</v>
      </c>
      <c r="M96" s="720"/>
      <c r="N96" s="720"/>
      <c r="O96" s="720"/>
      <c r="GO96" s="719"/>
    </row>
    <row r="97" spans="2:197" x14ac:dyDescent="0.25">
      <c r="B97" s="675" t="s">
        <v>1231</v>
      </c>
      <c r="C97" s="723">
        <v>0</v>
      </c>
      <c r="D97" s="723"/>
      <c r="E97" s="723"/>
      <c r="F97" s="734">
        <v>0</v>
      </c>
      <c r="M97" s="720"/>
      <c r="N97" s="720"/>
      <c r="O97" s="720"/>
      <c r="GO97" s="719"/>
    </row>
    <row r="98" spans="2:197" x14ac:dyDescent="0.25">
      <c r="B98" s="675" t="s">
        <v>1232</v>
      </c>
      <c r="C98" s="723">
        <v>0</v>
      </c>
      <c r="D98" s="723"/>
      <c r="E98" s="723"/>
      <c r="F98" s="734">
        <v>0</v>
      </c>
      <c r="M98" s="720"/>
      <c r="N98" s="720"/>
      <c r="O98" s="720"/>
      <c r="GO98" s="719"/>
    </row>
    <row r="99" spans="2:197" x14ac:dyDescent="0.25">
      <c r="B99" s="675" t="s">
        <v>1233</v>
      </c>
      <c r="C99" s="723">
        <v>0</v>
      </c>
      <c r="D99" s="723"/>
      <c r="E99" s="723"/>
      <c r="F99" s="734">
        <v>0</v>
      </c>
      <c r="M99" s="720"/>
      <c r="N99" s="720"/>
      <c r="O99" s="720"/>
      <c r="GO99" s="719"/>
    </row>
    <row r="100" spans="2:197" x14ac:dyDescent="0.25">
      <c r="B100" s="675" t="s">
        <v>1234</v>
      </c>
      <c r="C100" s="737">
        <v>171.75</v>
      </c>
      <c r="D100" s="723"/>
      <c r="E100" s="723"/>
      <c r="F100" s="734">
        <v>171.75</v>
      </c>
      <c r="M100" s="720"/>
      <c r="N100" s="720"/>
      <c r="O100" s="720"/>
      <c r="GO100" s="719"/>
    </row>
    <row r="101" spans="2:197" x14ac:dyDescent="0.25">
      <c r="B101" s="675" t="s">
        <v>1235</v>
      </c>
      <c r="C101" s="737">
        <v>6.083333333333333</v>
      </c>
      <c r="D101" s="723"/>
      <c r="E101" s="723"/>
      <c r="F101" s="734">
        <v>6.083333333333333</v>
      </c>
      <c r="M101" s="720"/>
      <c r="N101" s="720"/>
      <c r="O101" s="720"/>
      <c r="GO101" s="719"/>
    </row>
    <row r="102" spans="2:197" x14ac:dyDescent="0.25">
      <c r="B102" s="675" t="s">
        <v>1236</v>
      </c>
      <c r="C102" s="737">
        <v>22.833333333333332</v>
      </c>
      <c r="D102" s="723"/>
      <c r="E102" s="723"/>
      <c r="F102" s="734">
        <v>22.833333333333332</v>
      </c>
      <c r="M102" s="720"/>
      <c r="N102" s="720"/>
      <c r="O102" s="720"/>
      <c r="GO102" s="719"/>
    </row>
    <row r="103" spans="2:197" x14ac:dyDescent="0.25">
      <c r="B103" s="675" t="s">
        <v>1237</v>
      </c>
      <c r="C103" s="737">
        <v>196.91666666666666</v>
      </c>
      <c r="D103" s="723"/>
      <c r="E103" s="723"/>
      <c r="F103" s="734">
        <v>196.91666666666666</v>
      </c>
      <c r="M103" s="720"/>
      <c r="N103" s="720"/>
      <c r="O103" s="720"/>
      <c r="GO103" s="719"/>
    </row>
    <row r="104" spans="2:197" x14ac:dyDescent="0.25">
      <c r="B104" s="675" t="s">
        <v>1238</v>
      </c>
      <c r="C104" s="737">
        <v>1254.8333333333333</v>
      </c>
      <c r="D104" s="723"/>
      <c r="E104" s="723"/>
      <c r="F104" s="734">
        <v>1254.8333333333333</v>
      </c>
      <c r="M104" s="720"/>
      <c r="N104" s="720"/>
      <c r="O104" s="720"/>
      <c r="GO104" s="719"/>
    </row>
    <row r="105" spans="2:197" x14ac:dyDescent="0.25">
      <c r="B105" s="675" t="s">
        <v>1239</v>
      </c>
      <c r="C105" s="737">
        <v>377.66666666666669</v>
      </c>
      <c r="D105" s="723"/>
      <c r="E105" s="723"/>
      <c r="F105" s="734">
        <v>377.66666666666669</v>
      </c>
      <c r="M105" s="720"/>
      <c r="N105" s="720"/>
      <c r="O105" s="720"/>
      <c r="GO105" s="719"/>
    </row>
    <row r="106" spans="2:197" x14ac:dyDescent="0.25">
      <c r="B106" s="675" t="s">
        <v>1240</v>
      </c>
      <c r="C106" s="737">
        <v>188.83333333333334</v>
      </c>
      <c r="D106" s="723"/>
      <c r="E106" s="723"/>
      <c r="F106" s="734">
        <v>188.83333333333334</v>
      </c>
      <c r="M106" s="720"/>
      <c r="N106" s="720"/>
      <c r="O106" s="720"/>
      <c r="GO106" s="719"/>
    </row>
    <row r="107" spans="2:197" x14ac:dyDescent="0.25">
      <c r="B107" s="675" t="s">
        <v>1241</v>
      </c>
      <c r="C107" s="737">
        <v>47</v>
      </c>
      <c r="D107" s="723"/>
      <c r="E107" s="723"/>
      <c r="F107" s="734">
        <v>47</v>
      </c>
      <c r="M107" s="720"/>
      <c r="N107" s="720"/>
      <c r="O107" s="720"/>
      <c r="GO107" s="719"/>
    </row>
    <row r="108" spans="2:197" x14ac:dyDescent="0.25">
      <c r="B108" s="675" t="s">
        <v>1242</v>
      </c>
      <c r="C108" s="737">
        <v>66.833333333333329</v>
      </c>
      <c r="D108" s="723"/>
      <c r="E108" s="723"/>
      <c r="F108" s="734">
        <v>66.833333333333329</v>
      </c>
      <c r="M108" s="720"/>
      <c r="N108" s="720"/>
      <c r="O108" s="720"/>
      <c r="GO108" s="719"/>
    </row>
    <row r="109" spans="2:197" x14ac:dyDescent="0.25">
      <c r="B109" s="675" t="s">
        <v>1243</v>
      </c>
      <c r="C109" s="737">
        <v>79.166666666666671</v>
      </c>
      <c r="D109" s="723"/>
      <c r="E109" s="723"/>
      <c r="F109" s="734">
        <v>79.166666666666671</v>
      </c>
      <c r="M109" s="720"/>
      <c r="N109" s="720"/>
      <c r="O109" s="720"/>
      <c r="GO109" s="719"/>
    </row>
    <row r="110" spans="2:197" x14ac:dyDescent="0.25">
      <c r="B110" s="675" t="s">
        <v>1244</v>
      </c>
      <c r="C110" s="737">
        <v>6.416666666666667</v>
      </c>
      <c r="D110" s="723"/>
      <c r="E110" s="723"/>
      <c r="F110" s="734">
        <v>6.416666666666667</v>
      </c>
      <c r="M110" s="720"/>
      <c r="N110" s="720"/>
      <c r="O110" s="720"/>
      <c r="GO110" s="719"/>
    </row>
    <row r="111" spans="2:197" x14ac:dyDescent="0.25">
      <c r="B111" s="675" t="s">
        <v>1245</v>
      </c>
      <c r="C111" s="737">
        <v>17.583333333333332</v>
      </c>
      <c r="D111" s="723"/>
      <c r="E111" s="723"/>
      <c r="F111" s="734">
        <v>17.583333333333332</v>
      </c>
      <c r="M111" s="720"/>
      <c r="N111" s="720"/>
      <c r="O111" s="720"/>
      <c r="GO111" s="719"/>
    </row>
    <row r="112" spans="2:197" x14ac:dyDescent="0.25">
      <c r="B112" s="675" t="s">
        <v>1246</v>
      </c>
      <c r="C112" s="737">
        <v>206.33333333333334</v>
      </c>
      <c r="D112" s="723"/>
      <c r="E112" s="723"/>
      <c r="F112" s="734">
        <v>206.33333333333334</v>
      </c>
      <c r="M112" s="720"/>
      <c r="N112" s="720"/>
      <c r="O112" s="720"/>
      <c r="GO112" s="719"/>
    </row>
    <row r="113" spans="2:197" ht="28.5" x14ac:dyDescent="0.25">
      <c r="B113" s="675" t="s">
        <v>1247</v>
      </c>
      <c r="C113" s="737">
        <v>119.08333333333333</v>
      </c>
      <c r="D113" s="723"/>
      <c r="E113" s="723"/>
      <c r="F113" s="734">
        <v>119.08333333333333</v>
      </c>
      <c r="M113" s="720"/>
      <c r="N113" s="720"/>
      <c r="O113" s="720"/>
      <c r="GO113" s="719"/>
    </row>
    <row r="114" spans="2:197" ht="28.5" x14ac:dyDescent="0.25">
      <c r="B114" s="675" t="s">
        <v>1248</v>
      </c>
      <c r="C114" s="737">
        <v>147.33333333333334</v>
      </c>
      <c r="D114" s="723"/>
      <c r="E114" s="723"/>
      <c r="F114" s="734">
        <v>147.33333333333334</v>
      </c>
      <c r="M114" s="720"/>
      <c r="N114" s="720"/>
      <c r="O114" s="720"/>
      <c r="GO114" s="719"/>
    </row>
    <row r="115" spans="2:197" x14ac:dyDescent="0.25">
      <c r="B115" s="675" t="s">
        <v>1249</v>
      </c>
      <c r="C115" s="737">
        <v>2.25</v>
      </c>
      <c r="D115" s="723"/>
      <c r="E115" s="723"/>
      <c r="F115" s="734">
        <v>2.25</v>
      </c>
      <c r="M115" s="720"/>
      <c r="N115" s="720"/>
      <c r="O115" s="720"/>
      <c r="GO115" s="719"/>
    </row>
    <row r="116" spans="2:197" x14ac:dyDescent="0.25">
      <c r="B116" s="732" t="s">
        <v>1250</v>
      </c>
      <c r="C116" s="733">
        <v>29394.416666666661</v>
      </c>
      <c r="D116" s="733">
        <v>0</v>
      </c>
      <c r="E116" s="733">
        <v>0</v>
      </c>
      <c r="F116" s="734">
        <v>29394.416666666661</v>
      </c>
      <c r="G116" s="739"/>
      <c r="I116" s="740"/>
      <c r="M116" s="720"/>
      <c r="N116" s="720"/>
      <c r="O116" s="720"/>
      <c r="GO116" s="719"/>
    </row>
    <row r="117" spans="2:197" x14ac:dyDescent="0.25">
      <c r="B117" s="675" t="s">
        <v>1251</v>
      </c>
      <c r="C117" s="723">
        <v>139.08333333333334</v>
      </c>
      <c r="D117" s="723"/>
      <c r="E117" s="723">
        <v>7683.75</v>
      </c>
      <c r="F117" s="734">
        <v>7822.833333333333</v>
      </c>
      <c r="M117" s="720"/>
      <c r="N117" s="720"/>
      <c r="O117" s="720"/>
      <c r="GO117" s="719"/>
    </row>
    <row r="118" spans="2:197" x14ac:dyDescent="0.25">
      <c r="B118" s="675" t="s">
        <v>1252</v>
      </c>
      <c r="C118" s="723">
        <v>113.8</v>
      </c>
      <c r="D118" s="723"/>
      <c r="E118" s="723">
        <v>5603.7</v>
      </c>
      <c r="F118" s="734">
        <v>5717.5</v>
      </c>
      <c r="M118" s="720"/>
      <c r="N118" s="720"/>
      <c r="O118" s="720"/>
      <c r="GO118" s="719"/>
    </row>
    <row r="119" spans="2:197" x14ac:dyDescent="0.25">
      <c r="B119" s="732" t="s">
        <v>1253</v>
      </c>
      <c r="C119" s="733">
        <v>252.88333333333333</v>
      </c>
      <c r="D119" s="733">
        <v>0</v>
      </c>
      <c r="E119" s="733">
        <v>13287.45</v>
      </c>
      <c r="F119" s="734">
        <v>13540.333333333334</v>
      </c>
      <c r="M119" s="720"/>
      <c r="N119" s="720"/>
      <c r="O119" s="720"/>
      <c r="GO119" s="719"/>
    </row>
    <row r="120" spans="2:197" x14ac:dyDescent="0.25">
      <c r="B120" s="675" t="s">
        <v>4</v>
      </c>
      <c r="C120" s="723"/>
      <c r="D120" s="723"/>
      <c r="E120" s="723">
        <v>2711</v>
      </c>
      <c r="F120" s="734">
        <v>2710.6666666666665</v>
      </c>
      <c r="M120" s="720"/>
      <c r="N120" s="720"/>
      <c r="O120" s="720"/>
      <c r="GO120" s="719"/>
    </row>
    <row r="121" spans="2:197" x14ac:dyDescent="0.25">
      <c r="B121" s="675" t="s">
        <v>1254</v>
      </c>
      <c r="C121" s="723"/>
      <c r="D121" s="723"/>
      <c r="E121" s="723">
        <v>2063</v>
      </c>
      <c r="F121" s="734">
        <v>2063.0833333333335</v>
      </c>
      <c r="M121" s="720"/>
      <c r="N121" s="720"/>
      <c r="O121" s="720"/>
      <c r="GO121" s="719"/>
    </row>
    <row r="122" spans="2:197" x14ac:dyDescent="0.25">
      <c r="B122" s="675" t="s">
        <v>6</v>
      </c>
      <c r="C122" s="723"/>
      <c r="D122" s="723"/>
      <c r="E122" s="723">
        <v>596</v>
      </c>
      <c r="F122" s="734">
        <v>595.5</v>
      </c>
      <c r="M122" s="720"/>
      <c r="N122" s="720"/>
      <c r="O122" s="720"/>
      <c r="GO122" s="719"/>
    </row>
    <row r="123" spans="2:197" x14ac:dyDescent="0.25">
      <c r="B123" s="675" t="s">
        <v>1255</v>
      </c>
      <c r="C123" s="723">
        <v>1</v>
      </c>
      <c r="D123" s="723"/>
      <c r="E123" s="723">
        <v>3276</v>
      </c>
      <c r="F123" s="734">
        <v>3276.5</v>
      </c>
      <c r="G123" s="740"/>
      <c r="M123" s="720"/>
      <c r="N123" s="720"/>
      <c r="O123" s="720"/>
      <c r="GO123" s="719"/>
    </row>
    <row r="124" spans="2:197" x14ac:dyDescent="0.25">
      <c r="B124" s="732" t="s">
        <v>1256</v>
      </c>
      <c r="C124" s="733">
        <v>1</v>
      </c>
      <c r="D124" s="733">
        <v>0</v>
      </c>
      <c r="E124" s="733">
        <v>8646</v>
      </c>
      <c r="F124" s="734">
        <v>8647</v>
      </c>
      <c r="M124" s="720"/>
      <c r="N124" s="720"/>
      <c r="O124" s="720"/>
      <c r="GO124" s="719"/>
    </row>
    <row r="125" spans="2:197" x14ac:dyDescent="0.25">
      <c r="B125" s="675" t="s">
        <v>1257</v>
      </c>
      <c r="C125" s="723"/>
      <c r="D125" s="723"/>
      <c r="E125" s="723">
        <v>1799.5833333333333</v>
      </c>
      <c r="F125" s="734">
        <v>1799.5833333333333</v>
      </c>
      <c r="M125" s="720"/>
      <c r="N125" s="720"/>
      <c r="O125" s="720"/>
      <c r="GO125" s="719"/>
    </row>
    <row r="126" spans="2:197" x14ac:dyDescent="0.25">
      <c r="B126" s="675" t="s">
        <v>1258</v>
      </c>
      <c r="C126" s="723"/>
      <c r="D126" s="723"/>
      <c r="E126" s="723">
        <v>10352.25</v>
      </c>
      <c r="F126" s="734">
        <v>10352.25</v>
      </c>
      <c r="M126" s="720"/>
      <c r="N126" s="720"/>
      <c r="O126" s="720"/>
      <c r="GO126" s="719"/>
    </row>
    <row r="127" spans="2:197" x14ac:dyDescent="0.25">
      <c r="B127" s="675" t="s">
        <v>1259</v>
      </c>
      <c r="C127" s="723"/>
      <c r="D127" s="723"/>
      <c r="E127" s="723">
        <v>4676.833333333333</v>
      </c>
      <c r="F127" s="734">
        <v>4676.833333333333</v>
      </c>
      <c r="M127" s="720"/>
      <c r="N127" s="720"/>
      <c r="O127" s="720"/>
      <c r="GO127" s="719"/>
    </row>
    <row r="128" spans="2:197" x14ac:dyDescent="0.25">
      <c r="B128" s="675" t="s">
        <v>1260</v>
      </c>
      <c r="C128" s="723"/>
      <c r="D128" s="723"/>
      <c r="E128" s="723">
        <v>16442.75</v>
      </c>
      <c r="F128" s="734">
        <v>16442.75</v>
      </c>
      <c r="M128" s="720"/>
      <c r="N128" s="720"/>
      <c r="O128" s="720"/>
      <c r="GO128" s="719"/>
    </row>
    <row r="129" spans="2:197" x14ac:dyDescent="0.25">
      <c r="B129" s="675" t="s">
        <v>1261</v>
      </c>
      <c r="C129" s="723"/>
      <c r="D129" s="723"/>
      <c r="E129" s="723">
        <v>10252.25</v>
      </c>
      <c r="F129" s="734">
        <v>10252.25</v>
      </c>
      <c r="M129" s="720"/>
      <c r="N129" s="720"/>
      <c r="O129" s="720"/>
      <c r="GO129" s="719"/>
    </row>
    <row r="130" spans="2:197" x14ac:dyDescent="0.25">
      <c r="B130" s="675" t="s">
        <v>1262</v>
      </c>
      <c r="C130" s="723"/>
      <c r="D130" s="723"/>
      <c r="E130" s="723">
        <v>35.416666666666664</v>
      </c>
      <c r="F130" s="734">
        <v>35.416666666666664</v>
      </c>
      <c r="M130" s="720"/>
      <c r="N130" s="720"/>
      <c r="O130" s="720"/>
      <c r="GO130" s="719"/>
    </row>
    <row r="131" spans="2:197" ht="30" x14ac:dyDescent="0.25">
      <c r="B131" s="732" t="s">
        <v>1263</v>
      </c>
      <c r="C131" s="733">
        <v>0</v>
      </c>
      <c r="D131" s="733">
        <v>0</v>
      </c>
      <c r="E131" s="733">
        <v>43559.083333333336</v>
      </c>
      <c r="F131" s="734">
        <v>43559.083333333336</v>
      </c>
      <c r="M131" s="720"/>
      <c r="N131" s="720"/>
      <c r="O131" s="720"/>
      <c r="GO131" s="719"/>
    </row>
    <row r="132" spans="2:197" x14ac:dyDescent="0.25">
      <c r="B132" s="675" t="s">
        <v>1264</v>
      </c>
      <c r="C132" s="723"/>
      <c r="D132" s="723"/>
      <c r="E132" s="737">
        <v>101.25</v>
      </c>
      <c r="F132" s="734">
        <v>101.25</v>
      </c>
      <c r="M132" s="720"/>
      <c r="N132" s="720"/>
      <c r="O132" s="720"/>
      <c r="GO132" s="719"/>
    </row>
    <row r="133" spans="2:197" x14ac:dyDescent="0.25">
      <c r="B133" s="675" t="s">
        <v>1265</v>
      </c>
      <c r="C133" s="723"/>
      <c r="D133" s="723"/>
      <c r="E133" s="737">
        <v>159.25</v>
      </c>
      <c r="F133" s="734">
        <v>159.25</v>
      </c>
      <c r="M133" s="720"/>
      <c r="N133" s="720"/>
      <c r="O133" s="720"/>
      <c r="GO133" s="719"/>
    </row>
    <row r="134" spans="2:197" x14ac:dyDescent="0.25">
      <c r="B134" s="675" t="s">
        <v>1266</v>
      </c>
      <c r="C134" s="723"/>
      <c r="D134" s="723"/>
      <c r="E134" s="737">
        <v>4642.75</v>
      </c>
      <c r="F134" s="734">
        <v>4642.75</v>
      </c>
      <c r="M134" s="720"/>
      <c r="N134" s="720"/>
      <c r="O134" s="720"/>
      <c r="GO134" s="719"/>
    </row>
    <row r="135" spans="2:197" x14ac:dyDescent="0.25">
      <c r="B135" s="675" t="s">
        <v>1267</v>
      </c>
      <c r="C135" s="723"/>
      <c r="D135" s="723"/>
      <c r="E135" s="737">
        <v>2538.1666666666665</v>
      </c>
      <c r="F135" s="734">
        <v>2538.1666666666665</v>
      </c>
      <c r="M135" s="720"/>
      <c r="N135" s="720"/>
      <c r="O135" s="720"/>
      <c r="GO135" s="719"/>
    </row>
    <row r="136" spans="2:197" x14ac:dyDescent="0.25">
      <c r="B136" s="675" t="s">
        <v>1268</v>
      </c>
      <c r="C136" s="723"/>
      <c r="D136" s="723"/>
      <c r="E136" s="737">
        <v>1198.0833333333333</v>
      </c>
      <c r="F136" s="734">
        <v>1198.0833333333333</v>
      </c>
      <c r="M136" s="720"/>
      <c r="N136" s="720"/>
      <c r="O136" s="720"/>
      <c r="GO136" s="719"/>
    </row>
    <row r="137" spans="2:197" x14ac:dyDescent="0.25">
      <c r="B137" s="675" t="s">
        <v>1269</v>
      </c>
      <c r="C137" s="723"/>
      <c r="D137" s="723"/>
      <c r="E137" s="737">
        <v>6458.583333333333</v>
      </c>
      <c r="F137" s="734">
        <v>6458.583333333333</v>
      </c>
      <c r="M137" s="720"/>
      <c r="N137" s="720"/>
      <c r="O137" s="720"/>
      <c r="GO137" s="719"/>
    </row>
    <row r="138" spans="2:197" x14ac:dyDescent="0.25">
      <c r="B138" s="675" t="s">
        <v>1270</v>
      </c>
      <c r="C138" s="723"/>
      <c r="D138" s="723"/>
      <c r="E138" s="737">
        <v>4656.083333333333</v>
      </c>
      <c r="F138" s="734">
        <v>4656.083333333333</v>
      </c>
      <c r="M138" s="720"/>
      <c r="N138" s="720"/>
      <c r="O138" s="720"/>
      <c r="GO138" s="719"/>
    </row>
    <row r="139" spans="2:197" x14ac:dyDescent="0.25">
      <c r="B139" s="675" t="s">
        <v>1271</v>
      </c>
      <c r="C139" s="723"/>
      <c r="D139" s="723"/>
      <c r="E139" s="737">
        <v>5632.166666666667</v>
      </c>
      <c r="F139" s="734">
        <v>5632.166666666667</v>
      </c>
      <c r="M139" s="720"/>
      <c r="N139" s="720"/>
      <c r="O139" s="720"/>
      <c r="GO139" s="719"/>
    </row>
    <row r="140" spans="2:197" x14ac:dyDescent="0.25">
      <c r="B140" s="675" t="s">
        <v>1272</v>
      </c>
      <c r="C140" s="723"/>
      <c r="D140" s="723"/>
      <c r="E140" s="737">
        <v>787.08333333333337</v>
      </c>
      <c r="F140" s="734">
        <v>787.08333333333337</v>
      </c>
      <c r="M140" s="720"/>
      <c r="N140" s="720"/>
      <c r="O140" s="720"/>
      <c r="GO140" s="719"/>
    </row>
    <row r="141" spans="2:197" x14ac:dyDescent="0.25">
      <c r="B141" s="675" t="s">
        <v>1273</v>
      </c>
      <c r="C141" s="723"/>
      <c r="D141" s="723"/>
      <c r="E141" s="737">
        <v>68</v>
      </c>
      <c r="F141" s="734">
        <v>68</v>
      </c>
      <c r="M141" s="720"/>
      <c r="N141" s="720"/>
      <c r="O141" s="720"/>
      <c r="GO141" s="719"/>
    </row>
    <row r="142" spans="2:197" x14ac:dyDescent="0.25">
      <c r="B142" s="675" t="s">
        <v>1274</v>
      </c>
      <c r="C142" s="723"/>
      <c r="D142" s="723"/>
      <c r="E142" s="737">
        <v>6708.75</v>
      </c>
      <c r="F142" s="734">
        <v>6708.75</v>
      </c>
      <c r="M142" s="720"/>
      <c r="N142" s="720"/>
      <c r="O142" s="720"/>
      <c r="GO142" s="719"/>
    </row>
    <row r="143" spans="2:197" x14ac:dyDescent="0.25">
      <c r="B143" s="675" t="s">
        <v>1275</v>
      </c>
      <c r="C143" s="723"/>
      <c r="D143" s="723"/>
      <c r="E143" s="737">
        <v>1233.6666666666667</v>
      </c>
      <c r="F143" s="734">
        <v>1233.6666666666667</v>
      </c>
      <c r="M143" s="720"/>
      <c r="N143" s="720"/>
      <c r="O143" s="720"/>
      <c r="GO143" s="719"/>
    </row>
    <row r="144" spans="2:197" x14ac:dyDescent="0.25">
      <c r="B144" s="675" t="s">
        <v>1276</v>
      </c>
      <c r="C144" s="723"/>
      <c r="D144" s="723"/>
      <c r="E144" s="737">
        <v>3500.75</v>
      </c>
      <c r="F144" s="734">
        <v>3500.75</v>
      </c>
      <c r="M144" s="720"/>
      <c r="N144" s="720"/>
      <c r="O144" s="720"/>
      <c r="GO144" s="719"/>
    </row>
    <row r="145" spans="2:197" x14ac:dyDescent="0.25">
      <c r="B145" s="675" t="s">
        <v>1277</v>
      </c>
      <c r="C145" s="723"/>
      <c r="D145" s="723"/>
      <c r="E145" s="737">
        <v>4432.333333333333</v>
      </c>
      <c r="F145" s="734">
        <v>4432.333333333333</v>
      </c>
      <c r="M145" s="720"/>
      <c r="N145" s="720"/>
      <c r="O145" s="720"/>
      <c r="GO145" s="719"/>
    </row>
    <row r="146" spans="2:197" x14ac:dyDescent="0.25">
      <c r="B146" s="675" t="s">
        <v>1278</v>
      </c>
      <c r="C146" s="723"/>
      <c r="D146" s="723"/>
      <c r="E146" s="737">
        <v>2737.3333333333335</v>
      </c>
      <c r="F146" s="734">
        <v>2737.3333333333335</v>
      </c>
      <c r="M146" s="720"/>
      <c r="N146" s="720"/>
      <c r="O146" s="720"/>
      <c r="GO146" s="719"/>
    </row>
    <row r="147" spans="2:197" x14ac:dyDescent="0.25">
      <c r="B147" s="675" t="s">
        <v>1279</v>
      </c>
      <c r="C147" s="723"/>
      <c r="D147" s="723"/>
      <c r="E147" s="737">
        <v>228.58333333333334</v>
      </c>
      <c r="F147" s="734">
        <v>228.58333333333334</v>
      </c>
      <c r="M147" s="720"/>
      <c r="N147" s="720"/>
      <c r="O147" s="720"/>
      <c r="GO147" s="719"/>
    </row>
    <row r="148" spans="2:197" x14ac:dyDescent="0.25">
      <c r="B148" s="675" t="s">
        <v>1280</v>
      </c>
      <c r="C148" s="723"/>
      <c r="D148" s="723"/>
      <c r="E148" s="737">
        <v>3234.4166666666665</v>
      </c>
      <c r="F148" s="734">
        <v>3234.4166666666665</v>
      </c>
      <c r="M148" s="720"/>
      <c r="N148" s="720"/>
      <c r="O148" s="720"/>
      <c r="GO148" s="719"/>
    </row>
    <row r="149" spans="2:197" ht="23.25" customHeight="1" x14ac:dyDescent="0.25">
      <c r="B149" s="732" t="s">
        <v>1281</v>
      </c>
      <c r="C149" s="733">
        <v>0</v>
      </c>
      <c r="D149" s="733">
        <v>0</v>
      </c>
      <c r="E149" s="733">
        <v>48317.25</v>
      </c>
      <c r="F149" s="734">
        <v>48317.25</v>
      </c>
      <c r="M149" s="720"/>
      <c r="N149" s="720"/>
      <c r="O149" s="720"/>
      <c r="GO149" s="719"/>
    </row>
    <row r="150" spans="2:197" ht="20.25" customHeight="1" x14ac:dyDescent="0.25">
      <c r="B150" s="741" t="s">
        <v>18</v>
      </c>
      <c r="C150" s="742">
        <v>957511.05000000075</v>
      </c>
      <c r="D150" s="742">
        <v>4897.833333333333</v>
      </c>
      <c r="E150" s="742">
        <v>180274.45</v>
      </c>
      <c r="F150" s="734">
        <v>1142683.333333334</v>
      </c>
      <c r="M150" s="720"/>
      <c r="N150" s="720"/>
      <c r="O150" s="720"/>
      <c r="GO150" s="719"/>
    </row>
    <row r="151" spans="2:197" ht="30.75" customHeight="1" x14ac:dyDescent="0.25">
      <c r="B151" s="1888"/>
      <c r="C151" s="1888"/>
      <c r="D151" s="1888"/>
      <c r="E151" s="1888"/>
      <c r="F151" s="1888"/>
    </row>
    <row r="152" spans="2:197" ht="15.75" x14ac:dyDescent="0.25">
      <c r="B152" s="743"/>
      <c r="C152" s="744"/>
      <c r="F152" s="745"/>
      <c r="G152" s="745"/>
      <c r="H152" s="745"/>
      <c r="I152" s="745"/>
      <c r="J152" s="745"/>
      <c r="O152" s="720"/>
      <c r="P152" s="720"/>
      <c r="Q152" s="720"/>
      <c r="GO152" s="719"/>
    </row>
    <row r="153" spans="2:197" x14ac:dyDescent="0.25">
      <c r="B153" s="746"/>
      <c r="C153" s="747"/>
      <c r="O153" s="720"/>
      <c r="P153" s="720"/>
      <c r="Q153" s="720"/>
      <c r="GO153" s="719"/>
    </row>
    <row r="154" spans="2:197" x14ac:dyDescent="0.25">
      <c r="B154" s="748"/>
      <c r="C154" s="749"/>
      <c r="D154" s="719"/>
      <c r="E154" s="719"/>
      <c r="F154" s="740"/>
      <c r="O154" s="720"/>
      <c r="P154" s="720"/>
      <c r="Q154" s="720"/>
    </row>
    <row r="155" spans="2:197" x14ac:dyDescent="0.25">
      <c r="B155" s="743"/>
      <c r="C155" s="744"/>
      <c r="O155" s="720"/>
      <c r="P155" s="720"/>
      <c r="Q155" s="720"/>
      <c r="GO155" s="719"/>
    </row>
    <row r="156" spans="2:197" x14ac:dyDescent="0.25">
      <c r="B156" s="748"/>
      <c r="C156" s="749"/>
      <c r="D156" s="719"/>
      <c r="E156" s="719"/>
      <c r="F156" s="719"/>
      <c r="O156" s="720"/>
      <c r="P156" s="720"/>
      <c r="Q156" s="720"/>
    </row>
    <row r="157" spans="2:197" x14ac:dyDescent="0.25">
      <c r="B157" s="748"/>
      <c r="C157" s="749"/>
      <c r="D157" s="719"/>
      <c r="E157" s="719"/>
      <c r="F157" s="719"/>
      <c r="O157" s="720"/>
      <c r="P157" s="720"/>
      <c r="Q157" s="720"/>
    </row>
    <row r="158" spans="2:197" x14ac:dyDescent="0.25">
      <c r="B158" s="748"/>
      <c r="C158" s="749"/>
      <c r="D158" s="719"/>
      <c r="E158" s="719"/>
      <c r="F158" s="719"/>
      <c r="O158" s="720"/>
      <c r="P158" s="720"/>
      <c r="Q158" s="720"/>
    </row>
    <row r="159" spans="2:197" x14ac:dyDescent="0.25">
      <c r="O159" s="720"/>
      <c r="P159" s="720"/>
      <c r="Q159" s="720"/>
    </row>
    <row r="160" spans="2:197" x14ac:dyDescent="0.25">
      <c r="O160" s="720"/>
      <c r="P160" s="720"/>
      <c r="Q160" s="720"/>
    </row>
    <row r="161" spans="2:197" x14ac:dyDescent="0.25">
      <c r="O161" s="720"/>
      <c r="P161" s="720"/>
      <c r="Q161" s="720"/>
    </row>
    <row r="162" spans="2:197" x14ac:dyDescent="0.25">
      <c r="O162" s="720"/>
      <c r="P162" s="720"/>
      <c r="Q162" s="720"/>
    </row>
    <row r="163" spans="2:197" x14ac:dyDescent="0.25">
      <c r="O163" s="720"/>
      <c r="P163" s="720"/>
      <c r="Q163" s="720"/>
    </row>
    <row r="164" spans="2:197" x14ac:dyDescent="0.25">
      <c r="O164" s="720"/>
      <c r="P164" s="720"/>
      <c r="Q164" s="720"/>
    </row>
    <row r="165" spans="2:197" x14ac:dyDescent="0.25">
      <c r="O165" s="720"/>
      <c r="P165" s="720"/>
      <c r="Q165" s="720"/>
    </row>
    <row r="166" spans="2:197" x14ac:dyDescent="0.25">
      <c r="O166" s="720"/>
      <c r="P166" s="720"/>
      <c r="Q166" s="720"/>
    </row>
    <row r="167" spans="2:197" x14ac:dyDescent="0.25">
      <c r="B167" s="748"/>
      <c r="C167" s="749"/>
      <c r="D167" s="719"/>
      <c r="E167" s="719"/>
      <c r="F167" s="719"/>
      <c r="O167" s="720"/>
      <c r="P167" s="720"/>
      <c r="Q167" s="720"/>
      <c r="GO167" s="719"/>
    </row>
    <row r="168" spans="2:197" x14ac:dyDescent="0.25">
      <c r="B168" s="748"/>
      <c r="C168" s="749"/>
      <c r="D168" s="719"/>
      <c r="E168" s="719"/>
      <c r="F168" s="719"/>
      <c r="O168" s="720"/>
      <c r="P168" s="720"/>
      <c r="Q168" s="720"/>
      <c r="GO168" s="719"/>
    </row>
    <row r="169" spans="2:197" x14ac:dyDescent="0.25">
      <c r="B169" s="748"/>
      <c r="C169" s="749"/>
      <c r="D169" s="719"/>
      <c r="E169" s="719"/>
      <c r="F169" s="719"/>
      <c r="O169" s="720"/>
      <c r="P169" s="720"/>
      <c r="Q169" s="720"/>
      <c r="GO169" s="719"/>
    </row>
    <row r="170" spans="2:197" x14ac:dyDescent="0.25">
      <c r="B170" s="748"/>
      <c r="C170" s="749"/>
      <c r="D170" s="719"/>
      <c r="E170" s="719"/>
      <c r="F170" s="719"/>
      <c r="O170" s="720"/>
      <c r="P170" s="720"/>
      <c r="Q170" s="720"/>
      <c r="GO170" s="719"/>
    </row>
    <row r="171" spans="2:197" x14ac:dyDescent="0.25">
      <c r="B171" s="748"/>
      <c r="C171" s="749"/>
      <c r="D171" s="719"/>
      <c r="E171" s="719"/>
      <c r="F171" s="719"/>
      <c r="O171" s="720"/>
      <c r="P171" s="720"/>
      <c r="Q171" s="720"/>
      <c r="GO171" s="719"/>
    </row>
    <row r="172" spans="2:197" x14ac:dyDescent="0.25">
      <c r="B172" s="748"/>
      <c r="C172" s="749"/>
      <c r="D172" s="719"/>
      <c r="E172" s="719"/>
      <c r="F172" s="719"/>
      <c r="O172" s="720"/>
      <c r="P172" s="720"/>
      <c r="Q172" s="720"/>
      <c r="GO172" s="719"/>
    </row>
    <row r="173" spans="2:197" x14ac:dyDescent="0.25">
      <c r="B173" s="748"/>
      <c r="C173" s="749"/>
      <c r="D173" s="719"/>
      <c r="E173" s="719"/>
      <c r="F173" s="719"/>
      <c r="O173" s="720"/>
      <c r="P173" s="720"/>
      <c r="Q173" s="720"/>
      <c r="GO173" s="719"/>
    </row>
    <row r="174" spans="2:197" x14ac:dyDescent="0.25">
      <c r="B174" s="748"/>
      <c r="C174" s="749"/>
      <c r="D174" s="719"/>
      <c r="E174" s="719"/>
      <c r="F174" s="719"/>
      <c r="O174" s="720"/>
      <c r="P174" s="720"/>
      <c r="Q174" s="720"/>
      <c r="GO174" s="719"/>
    </row>
    <row r="175" spans="2:197" x14ac:dyDescent="0.25">
      <c r="B175" s="748"/>
      <c r="C175" s="749"/>
      <c r="D175" s="719"/>
      <c r="E175" s="719"/>
      <c r="F175" s="719"/>
      <c r="O175" s="720"/>
      <c r="P175" s="720"/>
      <c r="Q175" s="720"/>
      <c r="GO175" s="719"/>
    </row>
    <row r="176" spans="2:197" x14ac:dyDescent="0.25">
      <c r="B176" s="748"/>
      <c r="C176" s="749"/>
      <c r="D176" s="719"/>
      <c r="E176" s="719"/>
      <c r="F176" s="719"/>
      <c r="O176" s="720"/>
      <c r="P176" s="720"/>
      <c r="Q176" s="720"/>
      <c r="GO176" s="719"/>
    </row>
    <row r="177" spans="2:197" x14ac:dyDescent="0.25">
      <c r="B177" s="748"/>
      <c r="C177" s="749"/>
      <c r="D177" s="719"/>
      <c r="E177" s="719"/>
      <c r="F177" s="719"/>
      <c r="O177" s="720"/>
      <c r="P177" s="720"/>
      <c r="Q177" s="720"/>
      <c r="GO177" s="719"/>
    </row>
    <row r="178" spans="2:197" x14ac:dyDescent="0.25">
      <c r="B178" s="748"/>
      <c r="C178" s="749"/>
      <c r="D178" s="719"/>
      <c r="E178" s="719"/>
      <c r="F178" s="719"/>
      <c r="O178" s="720"/>
      <c r="P178" s="720"/>
      <c r="Q178" s="720"/>
      <c r="GO178" s="719"/>
    </row>
    <row r="179" spans="2:197" x14ac:dyDescent="0.25">
      <c r="B179" s="748"/>
      <c r="C179" s="749"/>
      <c r="D179" s="719"/>
      <c r="E179" s="719"/>
      <c r="F179" s="719"/>
      <c r="O179" s="720"/>
      <c r="P179" s="720"/>
      <c r="Q179" s="720"/>
      <c r="GO179" s="719"/>
    </row>
    <row r="180" spans="2:197" x14ac:dyDescent="0.25">
      <c r="B180" s="748"/>
      <c r="C180" s="749"/>
      <c r="D180" s="719"/>
      <c r="E180" s="719"/>
      <c r="F180" s="719"/>
      <c r="O180" s="720"/>
      <c r="P180" s="720"/>
      <c r="Q180" s="720"/>
      <c r="GO180" s="719"/>
    </row>
    <row r="181" spans="2:197" x14ac:dyDescent="0.25">
      <c r="B181" s="748"/>
      <c r="C181" s="749"/>
      <c r="D181" s="719"/>
      <c r="E181" s="719"/>
      <c r="F181" s="719"/>
      <c r="O181" s="720"/>
      <c r="P181" s="720"/>
      <c r="Q181" s="720"/>
      <c r="GO181" s="719"/>
    </row>
    <row r="182" spans="2:197" x14ac:dyDescent="0.25">
      <c r="B182" s="748"/>
      <c r="C182" s="749"/>
      <c r="D182" s="719"/>
      <c r="E182" s="719"/>
      <c r="F182" s="719"/>
      <c r="O182" s="720"/>
      <c r="P182" s="720"/>
      <c r="Q182" s="720"/>
      <c r="GO182" s="719"/>
    </row>
    <row r="183" spans="2:197" x14ac:dyDescent="0.25">
      <c r="B183" s="748"/>
      <c r="C183" s="749"/>
      <c r="D183" s="719"/>
      <c r="E183" s="719"/>
      <c r="F183" s="719"/>
      <c r="O183" s="720"/>
      <c r="P183" s="720"/>
      <c r="Q183" s="720"/>
      <c r="GO183" s="719"/>
    </row>
    <row r="184" spans="2:197" x14ac:dyDescent="0.25">
      <c r="B184" s="748"/>
      <c r="C184" s="749"/>
      <c r="D184" s="719"/>
      <c r="E184" s="719"/>
      <c r="F184" s="719"/>
      <c r="O184" s="720"/>
      <c r="P184" s="720"/>
      <c r="Q184" s="720"/>
      <c r="GO184" s="719"/>
    </row>
    <row r="185" spans="2:197" x14ac:dyDescent="0.25">
      <c r="B185" s="748"/>
      <c r="C185" s="749"/>
      <c r="D185" s="719"/>
      <c r="E185" s="719"/>
      <c r="F185" s="719"/>
      <c r="O185" s="720"/>
      <c r="P185" s="720"/>
      <c r="Q185" s="720"/>
      <c r="GO185" s="719"/>
    </row>
    <row r="186" spans="2:197" x14ac:dyDescent="0.25">
      <c r="B186" s="748"/>
      <c r="C186" s="749"/>
      <c r="D186" s="719"/>
      <c r="E186" s="719"/>
      <c r="F186" s="719"/>
      <c r="O186" s="720"/>
      <c r="P186" s="720"/>
      <c r="Q186" s="720"/>
      <c r="GO186" s="719"/>
    </row>
    <row r="187" spans="2:197" x14ac:dyDescent="0.25">
      <c r="B187" s="748"/>
      <c r="C187" s="749"/>
      <c r="D187" s="719"/>
      <c r="E187" s="719"/>
      <c r="F187" s="719"/>
      <c r="O187" s="720"/>
      <c r="P187" s="720"/>
      <c r="Q187" s="720"/>
      <c r="GO187" s="719"/>
    </row>
    <row r="188" spans="2:197" x14ac:dyDescent="0.25">
      <c r="B188" s="748"/>
      <c r="C188" s="749"/>
      <c r="D188" s="719"/>
      <c r="E188" s="719"/>
      <c r="F188" s="719"/>
      <c r="O188" s="720"/>
      <c r="P188" s="720"/>
      <c r="Q188" s="720"/>
      <c r="GO188" s="719"/>
    </row>
    <row r="189" spans="2:197" x14ac:dyDescent="0.25">
      <c r="B189" s="748"/>
      <c r="C189" s="749"/>
      <c r="D189" s="719"/>
      <c r="E189" s="719"/>
      <c r="F189" s="719"/>
      <c r="O189" s="720"/>
      <c r="P189" s="720"/>
      <c r="Q189" s="720"/>
      <c r="GO189" s="719"/>
    </row>
    <row r="190" spans="2:197" x14ac:dyDescent="0.25">
      <c r="B190" s="748"/>
      <c r="C190" s="749"/>
      <c r="D190" s="719"/>
      <c r="E190" s="719"/>
      <c r="F190" s="719"/>
      <c r="O190" s="720"/>
      <c r="P190" s="720"/>
      <c r="Q190" s="720"/>
      <c r="GO190" s="719"/>
    </row>
    <row r="191" spans="2:197" x14ac:dyDescent="0.25">
      <c r="B191" s="748"/>
      <c r="C191" s="749"/>
      <c r="D191" s="719"/>
      <c r="E191" s="719"/>
      <c r="F191" s="719"/>
      <c r="O191" s="720"/>
      <c r="P191" s="720"/>
      <c r="Q191" s="720"/>
      <c r="GO191" s="719"/>
    </row>
    <row r="192" spans="2:197" x14ac:dyDescent="0.25">
      <c r="B192" s="748"/>
      <c r="C192" s="749"/>
      <c r="D192" s="719"/>
      <c r="E192" s="719"/>
      <c r="F192" s="719"/>
      <c r="O192" s="720"/>
      <c r="P192" s="720"/>
      <c r="Q192" s="720"/>
      <c r="GO192" s="719"/>
    </row>
    <row r="193" spans="2:197" x14ac:dyDescent="0.25">
      <c r="B193" s="748"/>
      <c r="C193" s="749"/>
      <c r="D193" s="719"/>
      <c r="E193" s="719"/>
      <c r="F193" s="719"/>
      <c r="O193" s="720"/>
      <c r="P193" s="720"/>
      <c r="Q193" s="720"/>
      <c r="GO193" s="719"/>
    </row>
    <row r="194" spans="2:197" x14ac:dyDescent="0.25">
      <c r="B194" s="748"/>
      <c r="C194" s="749"/>
      <c r="D194" s="719"/>
      <c r="E194" s="719"/>
      <c r="F194" s="719"/>
      <c r="O194" s="720"/>
      <c r="P194" s="720"/>
      <c r="Q194" s="720"/>
      <c r="GO194" s="719"/>
    </row>
    <row r="195" spans="2:197" x14ac:dyDescent="0.25">
      <c r="B195" s="748"/>
      <c r="C195" s="749"/>
      <c r="D195" s="719"/>
      <c r="E195" s="719"/>
      <c r="F195" s="719"/>
      <c r="O195" s="720"/>
      <c r="P195" s="720"/>
      <c r="Q195" s="720"/>
      <c r="GO195" s="719"/>
    </row>
    <row r="196" spans="2:197" x14ac:dyDescent="0.25">
      <c r="B196" s="748"/>
      <c r="C196" s="749"/>
      <c r="D196" s="719"/>
      <c r="E196" s="719"/>
      <c r="F196" s="719"/>
      <c r="O196" s="720"/>
      <c r="P196" s="720"/>
      <c r="Q196" s="720"/>
      <c r="GO196" s="719"/>
    </row>
    <row r="197" spans="2:197" x14ac:dyDescent="0.25">
      <c r="B197" s="748"/>
      <c r="C197" s="749"/>
      <c r="D197" s="719"/>
      <c r="E197" s="719"/>
      <c r="F197" s="719"/>
      <c r="O197" s="720"/>
      <c r="P197" s="720"/>
      <c r="Q197" s="720"/>
      <c r="GO197" s="719"/>
    </row>
    <row r="198" spans="2:197" x14ac:dyDescent="0.25">
      <c r="B198" s="748"/>
      <c r="C198" s="749"/>
      <c r="D198" s="719"/>
      <c r="E198" s="719"/>
      <c r="F198" s="719"/>
      <c r="O198" s="720"/>
      <c r="P198" s="720"/>
      <c r="Q198" s="720"/>
      <c r="GO198" s="719"/>
    </row>
    <row r="199" spans="2:197" x14ac:dyDescent="0.25">
      <c r="B199" s="748"/>
      <c r="C199" s="749"/>
      <c r="D199" s="719"/>
      <c r="E199" s="719"/>
      <c r="F199" s="719"/>
      <c r="O199" s="720"/>
      <c r="P199" s="720"/>
      <c r="Q199" s="720"/>
      <c r="GO199" s="719"/>
    </row>
    <row r="200" spans="2:197" x14ac:dyDescent="0.25">
      <c r="B200" s="748"/>
      <c r="C200" s="749"/>
      <c r="D200" s="719"/>
      <c r="E200" s="719"/>
      <c r="F200" s="719"/>
      <c r="O200" s="720"/>
      <c r="P200" s="720"/>
      <c r="Q200" s="720"/>
      <c r="GO200" s="719"/>
    </row>
    <row r="201" spans="2:197" x14ac:dyDescent="0.25">
      <c r="B201" s="748"/>
      <c r="C201" s="749"/>
      <c r="D201" s="719"/>
      <c r="E201" s="719"/>
      <c r="F201" s="719"/>
      <c r="O201" s="720"/>
      <c r="P201" s="720"/>
      <c r="Q201" s="720"/>
      <c r="GO201" s="719"/>
    </row>
    <row r="202" spans="2:197" x14ac:dyDescent="0.25">
      <c r="B202" s="748"/>
      <c r="C202" s="749"/>
      <c r="D202" s="719"/>
      <c r="E202" s="719"/>
      <c r="F202" s="719"/>
      <c r="O202" s="720"/>
      <c r="P202" s="720"/>
      <c r="Q202" s="720"/>
      <c r="GO202" s="719"/>
    </row>
    <row r="203" spans="2:197" x14ac:dyDescent="0.25">
      <c r="B203" s="748"/>
      <c r="C203" s="749"/>
      <c r="D203" s="719"/>
      <c r="E203" s="719"/>
      <c r="F203" s="719"/>
      <c r="O203" s="720"/>
      <c r="P203" s="720"/>
      <c r="Q203" s="720"/>
      <c r="GO203" s="719"/>
    </row>
    <row r="204" spans="2:197" x14ac:dyDescent="0.25">
      <c r="B204" s="748"/>
      <c r="C204" s="749"/>
      <c r="D204" s="719"/>
      <c r="E204" s="719"/>
      <c r="F204" s="719"/>
      <c r="O204" s="720"/>
      <c r="P204" s="720"/>
      <c r="Q204" s="720"/>
      <c r="GO204" s="719"/>
    </row>
    <row r="205" spans="2:197" x14ac:dyDescent="0.25">
      <c r="B205" s="748"/>
      <c r="C205" s="749"/>
      <c r="D205" s="719"/>
      <c r="E205" s="719"/>
      <c r="F205" s="719"/>
      <c r="O205" s="720"/>
      <c r="P205" s="720"/>
      <c r="Q205" s="720"/>
      <c r="GO205" s="719"/>
    </row>
    <row r="206" spans="2:197" x14ac:dyDescent="0.25">
      <c r="B206" s="748"/>
      <c r="C206" s="749"/>
      <c r="D206" s="719"/>
      <c r="E206" s="719"/>
      <c r="F206" s="719"/>
      <c r="O206" s="720"/>
      <c r="P206" s="720"/>
      <c r="Q206" s="720"/>
      <c r="GO206" s="719"/>
    </row>
    <row r="207" spans="2:197" x14ac:dyDescent="0.25">
      <c r="B207" s="748"/>
      <c r="C207" s="749"/>
      <c r="D207" s="719"/>
      <c r="E207" s="719"/>
      <c r="F207" s="719"/>
      <c r="O207" s="720"/>
      <c r="P207" s="720"/>
      <c r="Q207" s="720"/>
      <c r="GO207" s="719"/>
    </row>
    <row r="208" spans="2:197" x14ac:dyDescent="0.25">
      <c r="B208" s="748"/>
      <c r="C208" s="749"/>
      <c r="D208" s="719"/>
      <c r="E208" s="719"/>
      <c r="F208" s="719"/>
      <c r="O208" s="720"/>
      <c r="P208" s="720"/>
      <c r="Q208" s="720"/>
      <c r="GO208" s="719"/>
    </row>
    <row r="209" spans="2:197" x14ac:dyDescent="0.25">
      <c r="B209" s="748"/>
      <c r="C209" s="749"/>
      <c r="D209" s="719"/>
      <c r="E209" s="719"/>
      <c r="F209" s="719"/>
      <c r="O209" s="720"/>
      <c r="P209" s="720"/>
      <c r="Q209" s="720"/>
      <c r="GO209" s="719"/>
    </row>
    <row r="210" spans="2:197" x14ac:dyDescent="0.25">
      <c r="B210" s="748"/>
      <c r="C210" s="749"/>
      <c r="D210" s="719"/>
      <c r="E210" s="719"/>
      <c r="F210" s="719"/>
      <c r="O210" s="720"/>
      <c r="P210" s="720"/>
      <c r="Q210" s="720"/>
      <c r="GO210" s="719"/>
    </row>
    <row r="211" spans="2:197" x14ac:dyDescent="0.25">
      <c r="B211" s="748"/>
      <c r="C211" s="749"/>
      <c r="D211" s="719"/>
      <c r="E211" s="719"/>
      <c r="F211" s="719"/>
      <c r="O211" s="720"/>
      <c r="P211" s="720"/>
      <c r="Q211" s="720"/>
      <c r="GO211" s="719"/>
    </row>
    <row r="212" spans="2:197" x14ac:dyDescent="0.25">
      <c r="B212" s="748"/>
      <c r="C212" s="749"/>
      <c r="D212" s="719"/>
      <c r="E212" s="719"/>
      <c r="F212" s="719"/>
      <c r="O212" s="720"/>
      <c r="P212" s="720"/>
      <c r="Q212" s="720"/>
      <c r="GO212" s="719"/>
    </row>
    <row r="213" spans="2:197" x14ac:dyDescent="0.25">
      <c r="B213" s="748"/>
      <c r="C213" s="749"/>
      <c r="D213" s="719"/>
      <c r="E213" s="719"/>
      <c r="F213" s="719"/>
      <c r="O213" s="720"/>
      <c r="P213" s="720"/>
      <c r="Q213" s="720"/>
      <c r="GO213" s="719"/>
    </row>
    <row r="214" spans="2:197" x14ac:dyDescent="0.25">
      <c r="B214" s="748"/>
      <c r="C214" s="749"/>
      <c r="D214" s="719"/>
      <c r="E214" s="719"/>
      <c r="F214" s="719"/>
      <c r="O214" s="720"/>
      <c r="P214" s="720"/>
      <c r="Q214" s="720"/>
      <c r="GO214" s="719"/>
    </row>
    <row r="215" spans="2:197" x14ac:dyDescent="0.25">
      <c r="B215" s="748"/>
      <c r="C215" s="749"/>
      <c r="D215" s="719"/>
      <c r="E215" s="719"/>
      <c r="F215" s="719"/>
      <c r="O215" s="720"/>
      <c r="P215" s="720"/>
      <c r="Q215" s="720"/>
      <c r="GO215" s="719"/>
    </row>
    <row r="216" spans="2:197" x14ac:dyDescent="0.25">
      <c r="B216" s="748"/>
      <c r="C216" s="749"/>
      <c r="D216" s="719"/>
      <c r="E216" s="719"/>
      <c r="F216" s="719"/>
      <c r="O216" s="720"/>
      <c r="P216" s="720"/>
      <c r="Q216" s="720"/>
      <c r="GO216" s="719"/>
    </row>
    <row r="217" spans="2:197" x14ac:dyDescent="0.25">
      <c r="B217" s="748"/>
      <c r="C217" s="749"/>
      <c r="D217" s="719"/>
      <c r="E217" s="719"/>
      <c r="F217" s="719"/>
      <c r="O217" s="720"/>
      <c r="P217" s="720"/>
      <c r="Q217" s="720"/>
      <c r="GO217" s="719"/>
    </row>
    <row r="218" spans="2:197" x14ac:dyDescent="0.25">
      <c r="B218" s="748"/>
      <c r="C218" s="749"/>
      <c r="D218" s="719"/>
      <c r="E218" s="719"/>
      <c r="F218" s="719"/>
      <c r="O218" s="720"/>
      <c r="P218" s="720"/>
      <c r="Q218" s="720"/>
      <c r="GO218" s="719"/>
    </row>
    <row r="219" spans="2:197" x14ac:dyDescent="0.25">
      <c r="B219" s="748"/>
      <c r="C219" s="749"/>
      <c r="D219" s="719"/>
      <c r="E219" s="719"/>
      <c r="F219" s="719"/>
      <c r="O219" s="720"/>
      <c r="P219" s="720"/>
      <c r="Q219" s="720"/>
      <c r="GO219" s="719"/>
    </row>
    <row r="220" spans="2:197" x14ac:dyDescent="0.25">
      <c r="B220" s="748"/>
      <c r="C220" s="749"/>
      <c r="D220" s="719"/>
      <c r="E220" s="719"/>
      <c r="F220" s="719"/>
      <c r="O220" s="720"/>
      <c r="P220" s="720"/>
      <c r="Q220" s="720"/>
      <c r="GO220" s="719"/>
    </row>
    <row r="221" spans="2:197" x14ac:dyDescent="0.25">
      <c r="B221" s="748"/>
      <c r="C221" s="749"/>
      <c r="D221" s="719"/>
      <c r="E221" s="719"/>
      <c r="F221" s="719"/>
      <c r="O221" s="720"/>
      <c r="P221" s="720"/>
      <c r="Q221" s="720"/>
      <c r="GO221" s="719"/>
    </row>
    <row r="222" spans="2:197" x14ac:dyDescent="0.25">
      <c r="B222" s="748"/>
      <c r="C222" s="749"/>
      <c r="D222" s="719"/>
      <c r="E222" s="719"/>
      <c r="F222" s="719"/>
      <c r="O222" s="720"/>
      <c r="P222" s="720"/>
      <c r="Q222" s="720"/>
      <c r="GO222" s="719"/>
    </row>
    <row r="223" spans="2:197" x14ac:dyDescent="0.25">
      <c r="B223" s="748"/>
      <c r="C223" s="749"/>
      <c r="D223" s="719"/>
      <c r="E223" s="719"/>
      <c r="F223" s="719"/>
      <c r="O223" s="720"/>
      <c r="P223" s="720"/>
      <c r="Q223" s="720"/>
      <c r="GO223" s="719"/>
    </row>
    <row r="224" spans="2:197" x14ac:dyDescent="0.25">
      <c r="B224" s="748"/>
      <c r="C224" s="749"/>
      <c r="D224" s="719"/>
      <c r="E224" s="719"/>
      <c r="F224" s="719"/>
      <c r="O224" s="720"/>
      <c r="P224" s="720"/>
      <c r="Q224" s="720"/>
      <c r="GO224" s="719"/>
    </row>
    <row r="225" spans="2:197" x14ac:dyDescent="0.25">
      <c r="B225" s="748"/>
      <c r="C225" s="749"/>
      <c r="D225" s="719"/>
      <c r="E225" s="719"/>
      <c r="F225" s="719"/>
      <c r="O225" s="720"/>
      <c r="P225" s="720"/>
      <c r="Q225" s="720"/>
      <c r="GO225" s="719"/>
    </row>
    <row r="226" spans="2:197" x14ac:dyDescent="0.25">
      <c r="B226" s="748"/>
      <c r="C226" s="749"/>
      <c r="D226" s="719"/>
      <c r="E226" s="719"/>
      <c r="F226" s="719"/>
      <c r="O226" s="720"/>
      <c r="P226" s="720"/>
      <c r="Q226" s="720"/>
      <c r="GO226" s="719"/>
    </row>
    <row r="227" spans="2:197" x14ac:dyDescent="0.25">
      <c r="B227" s="748"/>
      <c r="C227" s="749"/>
      <c r="D227" s="719"/>
      <c r="E227" s="719"/>
      <c r="F227" s="719"/>
      <c r="O227" s="720"/>
      <c r="P227" s="720"/>
      <c r="Q227" s="720"/>
      <c r="GO227" s="719"/>
    </row>
    <row r="228" spans="2:197" x14ac:dyDescent="0.25">
      <c r="B228" s="748"/>
      <c r="C228" s="749"/>
      <c r="D228" s="719"/>
      <c r="E228" s="719"/>
      <c r="F228" s="719"/>
      <c r="O228" s="720"/>
      <c r="P228" s="720"/>
      <c r="Q228" s="720"/>
      <c r="GO228" s="719"/>
    </row>
    <row r="229" spans="2:197" x14ac:dyDescent="0.25">
      <c r="B229" s="748"/>
      <c r="C229" s="749"/>
      <c r="D229" s="719"/>
      <c r="E229" s="719"/>
      <c r="F229" s="719"/>
      <c r="O229" s="720"/>
      <c r="P229" s="720"/>
      <c r="Q229" s="720"/>
      <c r="GO229" s="719"/>
    </row>
    <row r="230" spans="2:197" x14ac:dyDescent="0.25">
      <c r="B230" s="748"/>
      <c r="C230" s="749"/>
      <c r="D230" s="719"/>
      <c r="E230" s="719"/>
      <c r="F230" s="719"/>
      <c r="O230" s="720"/>
      <c r="P230" s="720"/>
      <c r="Q230" s="720"/>
      <c r="GO230" s="719"/>
    </row>
    <row r="231" spans="2:197" x14ac:dyDescent="0.25">
      <c r="B231" s="748"/>
      <c r="C231" s="749"/>
      <c r="D231" s="719"/>
      <c r="E231" s="719"/>
      <c r="F231" s="719"/>
      <c r="O231" s="720"/>
      <c r="P231" s="720"/>
      <c r="Q231" s="720"/>
      <c r="GO231" s="719"/>
    </row>
    <row r="232" spans="2:197" x14ac:dyDescent="0.25">
      <c r="B232" s="748"/>
      <c r="C232" s="749"/>
      <c r="D232" s="719"/>
      <c r="E232" s="719"/>
      <c r="F232" s="719"/>
      <c r="O232" s="720"/>
      <c r="P232" s="720"/>
      <c r="Q232" s="720"/>
      <c r="GO232" s="719"/>
    </row>
    <row r="233" spans="2:197" x14ac:dyDescent="0.25">
      <c r="B233" s="748"/>
      <c r="C233" s="749"/>
      <c r="D233" s="719"/>
      <c r="E233" s="719"/>
      <c r="F233" s="719"/>
      <c r="O233" s="720"/>
      <c r="P233" s="720"/>
      <c r="Q233" s="720"/>
      <c r="GO233" s="719"/>
    </row>
    <row r="234" spans="2:197" x14ac:dyDescent="0.25">
      <c r="B234" s="748"/>
      <c r="C234" s="749"/>
      <c r="D234" s="719"/>
      <c r="E234" s="719"/>
      <c r="F234" s="719"/>
      <c r="O234" s="720"/>
      <c r="P234" s="720"/>
      <c r="Q234" s="720"/>
      <c r="GO234" s="719"/>
    </row>
    <row r="235" spans="2:197" x14ac:dyDescent="0.25">
      <c r="B235" s="748"/>
      <c r="C235" s="749"/>
      <c r="D235" s="719"/>
      <c r="E235" s="719"/>
      <c r="F235" s="719"/>
      <c r="O235" s="720"/>
      <c r="P235" s="720"/>
      <c r="Q235" s="720"/>
      <c r="GO235" s="719"/>
    </row>
    <row r="236" spans="2:197" x14ac:dyDescent="0.25">
      <c r="B236" s="748"/>
      <c r="C236" s="749"/>
      <c r="D236" s="719"/>
      <c r="E236" s="719"/>
      <c r="F236" s="719"/>
      <c r="O236" s="720"/>
      <c r="P236" s="720"/>
      <c r="Q236" s="720"/>
      <c r="GO236" s="719"/>
    </row>
    <row r="237" spans="2:197" x14ac:dyDescent="0.25">
      <c r="B237" s="748"/>
      <c r="C237" s="749"/>
      <c r="D237" s="719"/>
      <c r="E237" s="719"/>
      <c r="F237" s="719"/>
      <c r="O237" s="720"/>
      <c r="P237" s="720"/>
      <c r="Q237" s="720"/>
      <c r="GO237" s="719"/>
    </row>
    <row r="238" spans="2:197" x14ac:dyDescent="0.25">
      <c r="B238" s="748"/>
      <c r="C238" s="749"/>
      <c r="D238" s="719"/>
      <c r="E238" s="719"/>
      <c r="F238" s="719"/>
      <c r="O238" s="720"/>
      <c r="P238" s="720"/>
      <c r="Q238" s="720"/>
      <c r="GO238" s="719"/>
    </row>
    <row r="239" spans="2:197" x14ac:dyDescent="0.25">
      <c r="B239" s="748"/>
      <c r="C239" s="749"/>
      <c r="D239" s="719"/>
      <c r="E239" s="719"/>
      <c r="F239" s="719"/>
      <c r="O239" s="720"/>
      <c r="P239" s="720"/>
      <c r="Q239" s="720"/>
      <c r="GO239" s="719"/>
    </row>
    <row r="240" spans="2:197" x14ac:dyDescent="0.25">
      <c r="B240" s="748"/>
      <c r="C240" s="749"/>
      <c r="D240" s="719"/>
      <c r="E240" s="719"/>
      <c r="F240" s="719"/>
      <c r="O240" s="720"/>
      <c r="P240" s="720"/>
      <c r="Q240" s="720"/>
      <c r="GO240" s="719"/>
    </row>
    <row r="241" spans="2:197" x14ac:dyDescent="0.25">
      <c r="B241" s="748"/>
      <c r="C241" s="749"/>
      <c r="D241" s="719"/>
      <c r="E241" s="719"/>
      <c r="F241" s="719"/>
      <c r="O241" s="720"/>
      <c r="P241" s="720"/>
      <c r="Q241" s="720"/>
      <c r="GO241" s="719"/>
    </row>
    <row r="242" spans="2:197" x14ac:dyDescent="0.25">
      <c r="B242" s="748"/>
      <c r="C242" s="749"/>
      <c r="D242" s="719"/>
      <c r="E242" s="719"/>
      <c r="F242" s="719"/>
      <c r="O242" s="720"/>
      <c r="P242" s="720"/>
      <c r="Q242" s="720"/>
      <c r="GO242" s="719"/>
    </row>
    <row r="243" spans="2:197" x14ac:dyDescent="0.25">
      <c r="B243" s="748"/>
      <c r="C243" s="749"/>
      <c r="D243" s="719"/>
      <c r="E243" s="719"/>
      <c r="F243" s="719"/>
      <c r="O243" s="720"/>
      <c r="P243" s="720"/>
      <c r="Q243" s="720"/>
      <c r="GO243" s="719"/>
    </row>
    <row r="244" spans="2:197" x14ac:dyDescent="0.25">
      <c r="B244" s="748"/>
      <c r="C244" s="749"/>
      <c r="D244" s="719"/>
      <c r="E244" s="719"/>
      <c r="F244" s="719"/>
      <c r="O244" s="720"/>
      <c r="P244" s="720"/>
      <c r="Q244" s="720"/>
      <c r="GO244" s="719"/>
    </row>
    <row r="245" spans="2:197" x14ac:dyDescent="0.25">
      <c r="B245" s="748"/>
      <c r="C245" s="749"/>
      <c r="D245" s="719"/>
      <c r="E245" s="719"/>
      <c r="F245" s="719"/>
      <c r="O245" s="720"/>
      <c r="P245" s="720"/>
      <c r="Q245" s="720"/>
      <c r="GO245" s="719"/>
    </row>
    <row r="246" spans="2:197" x14ac:dyDescent="0.25">
      <c r="B246" s="748"/>
      <c r="C246" s="749"/>
      <c r="D246" s="719"/>
      <c r="E246" s="719"/>
      <c r="F246" s="719"/>
      <c r="O246" s="720"/>
      <c r="P246" s="720"/>
      <c r="Q246" s="720"/>
      <c r="GO246" s="719"/>
    </row>
    <row r="247" spans="2:197" x14ac:dyDescent="0.25">
      <c r="B247" s="748"/>
      <c r="C247" s="749"/>
      <c r="D247" s="719"/>
      <c r="E247" s="719"/>
      <c r="F247" s="719"/>
      <c r="O247" s="720"/>
      <c r="P247" s="720"/>
      <c r="Q247" s="720"/>
      <c r="GO247" s="719"/>
    </row>
    <row r="248" spans="2:197" x14ac:dyDescent="0.25">
      <c r="B248" s="748"/>
      <c r="C248" s="749"/>
      <c r="D248" s="719"/>
      <c r="E248" s="719"/>
      <c r="F248" s="719"/>
      <c r="O248" s="720"/>
      <c r="P248" s="720"/>
      <c r="Q248" s="720"/>
      <c r="GO248" s="719"/>
    </row>
    <row r="249" spans="2:197" x14ac:dyDescent="0.25">
      <c r="B249" s="748"/>
      <c r="C249" s="749"/>
      <c r="D249" s="719"/>
      <c r="E249" s="719"/>
      <c r="F249" s="719"/>
      <c r="O249" s="720"/>
      <c r="P249" s="720"/>
      <c r="Q249" s="720"/>
      <c r="GO249" s="719"/>
    </row>
    <row r="250" spans="2:197" x14ac:dyDescent="0.25">
      <c r="B250" s="748"/>
      <c r="C250" s="749"/>
      <c r="D250" s="719"/>
      <c r="E250" s="719"/>
      <c r="F250" s="719"/>
      <c r="O250" s="720"/>
      <c r="P250" s="720"/>
      <c r="Q250" s="720"/>
      <c r="GO250" s="719"/>
    </row>
    <row r="251" spans="2:197" x14ac:dyDescent="0.25">
      <c r="B251" s="748"/>
      <c r="C251" s="749"/>
      <c r="D251" s="719"/>
      <c r="E251" s="719"/>
      <c r="F251" s="719"/>
      <c r="O251" s="720"/>
      <c r="P251" s="720"/>
      <c r="Q251" s="720"/>
      <c r="GO251" s="719"/>
    </row>
    <row r="252" spans="2:197" x14ac:dyDescent="0.25">
      <c r="B252" s="748"/>
      <c r="C252" s="749"/>
      <c r="D252" s="719"/>
      <c r="E252" s="719"/>
      <c r="F252" s="719"/>
      <c r="O252" s="720"/>
      <c r="P252" s="720"/>
      <c r="Q252" s="720"/>
      <c r="GO252" s="719"/>
    </row>
    <row r="253" spans="2:197" x14ac:dyDescent="0.25">
      <c r="B253" s="748"/>
      <c r="C253" s="749"/>
      <c r="D253" s="719"/>
      <c r="E253" s="719"/>
      <c r="F253" s="719"/>
      <c r="O253" s="720"/>
      <c r="P253" s="720"/>
      <c r="Q253" s="720"/>
      <c r="GO253" s="719"/>
    </row>
    <row r="254" spans="2:197" x14ac:dyDescent="0.25">
      <c r="B254" s="748"/>
      <c r="C254" s="749"/>
      <c r="D254" s="719"/>
      <c r="E254" s="719"/>
      <c r="F254" s="719"/>
      <c r="O254" s="720"/>
      <c r="P254" s="720"/>
      <c r="Q254" s="720"/>
      <c r="GO254" s="719"/>
    </row>
    <row r="255" spans="2:197" x14ac:dyDescent="0.25">
      <c r="B255" s="748"/>
      <c r="C255" s="749"/>
      <c r="D255" s="719"/>
      <c r="E255" s="719"/>
      <c r="F255" s="719"/>
      <c r="O255" s="720"/>
      <c r="P255" s="720"/>
      <c r="Q255" s="720"/>
      <c r="GO255" s="719"/>
    </row>
    <row r="256" spans="2:197" x14ac:dyDescent="0.25">
      <c r="B256" s="748"/>
      <c r="C256" s="749"/>
      <c r="D256" s="719"/>
      <c r="E256" s="719"/>
      <c r="F256" s="719"/>
      <c r="O256" s="720"/>
      <c r="P256" s="720"/>
      <c r="Q256" s="720"/>
      <c r="GO256" s="719"/>
    </row>
    <row r="257" spans="2:197" x14ac:dyDescent="0.25">
      <c r="B257" s="748"/>
      <c r="C257" s="749"/>
      <c r="D257" s="719"/>
      <c r="E257" s="719"/>
      <c r="F257" s="719"/>
      <c r="O257" s="720"/>
      <c r="P257" s="720"/>
      <c r="Q257" s="720"/>
      <c r="GO257" s="719"/>
    </row>
    <row r="258" spans="2:197" x14ac:dyDescent="0.25">
      <c r="B258" s="748"/>
      <c r="C258" s="749"/>
      <c r="D258" s="719"/>
      <c r="E258" s="719"/>
      <c r="F258" s="719"/>
      <c r="O258" s="720"/>
      <c r="P258" s="720"/>
      <c r="Q258" s="720"/>
      <c r="GO258" s="719"/>
    </row>
    <row r="259" spans="2:197" x14ac:dyDescent="0.25">
      <c r="B259" s="748"/>
      <c r="C259" s="749"/>
      <c r="D259" s="719"/>
      <c r="E259" s="719"/>
      <c r="F259" s="719"/>
      <c r="O259" s="720"/>
      <c r="P259" s="720"/>
      <c r="Q259" s="720"/>
      <c r="GO259" s="719"/>
    </row>
    <row r="260" spans="2:197" x14ac:dyDescent="0.25">
      <c r="B260" s="748"/>
      <c r="C260" s="749"/>
      <c r="D260" s="719"/>
      <c r="E260" s="719"/>
      <c r="F260" s="719"/>
      <c r="O260" s="720"/>
      <c r="P260" s="720"/>
      <c r="Q260" s="720"/>
      <c r="GO260" s="719"/>
    </row>
    <row r="261" spans="2:197" x14ac:dyDescent="0.25">
      <c r="B261" s="748"/>
      <c r="C261" s="749"/>
      <c r="D261" s="719"/>
      <c r="E261" s="719"/>
      <c r="F261" s="719"/>
      <c r="O261" s="720"/>
      <c r="P261" s="720"/>
      <c r="Q261" s="720"/>
      <c r="GO261" s="719"/>
    </row>
    <row r="262" spans="2:197" x14ac:dyDescent="0.25">
      <c r="B262" s="748"/>
      <c r="C262" s="749"/>
      <c r="D262" s="719"/>
      <c r="E262" s="719"/>
      <c r="F262" s="719"/>
      <c r="O262" s="720"/>
      <c r="P262" s="720"/>
      <c r="Q262" s="720"/>
      <c r="GO262" s="719"/>
    </row>
    <row r="263" spans="2:197" x14ac:dyDescent="0.25">
      <c r="B263" s="748"/>
      <c r="C263" s="749"/>
      <c r="D263" s="719"/>
      <c r="E263" s="719"/>
      <c r="F263" s="719"/>
      <c r="O263" s="720"/>
      <c r="P263" s="720"/>
      <c r="Q263" s="720"/>
      <c r="GO263" s="719"/>
    </row>
    <row r="264" spans="2:197" x14ac:dyDescent="0.25">
      <c r="B264" s="748"/>
      <c r="C264" s="749"/>
      <c r="D264" s="719"/>
      <c r="E264" s="719"/>
      <c r="F264" s="719"/>
      <c r="O264" s="720"/>
      <c r="P264" s="720"/>
      <c r="Q264" s="720"/>
      <c r="GO264" s="719"/>
    </row>
    <row r="265" spans="2:197" x14ac:dyDescent="0.25">
      <c r="B265" s="748"/>
      <c r="C265" s="749"/>
      <c r="D265" s="719"/>
      <c r="E265" s="719"/>
      <c r="F265" s="719"/>
      <c r="O265" s="720"/>
      <c r="P265" s="720"/>
      <c r="Q265" s="720"/>
      <c r="GO265" s="719"/>
    </row>
    <row r="266" spans="2:197" x14ac:dyDescent="0.25">
      <c r="B266" s="748"/>
      <c r="C266" s="749"/>
      <c r="D266" s="719"/>
      <c r="E266" s="719"/>
      <c r="F266" s="719"/>
      <c r="O266" s="720"/>
      <c r="P266" s="720"/>
      <c r="Q266" s="720"/>
      <c r="GO266" s="719"/>
    </row>
    <row r="267" spans="2:197" x14ac:dyDescent="0.25">
      <c r="B267" s="748"/>
      <c r="C267" s="749"/>
      <c r="D267" s="719"/>
      <c r="E267" s="719"/>
      <c r="F267" s="719"/>
      <c r="O267" s="720"/>
      <c r="P267" s="720"/>
      <c r="Q267" s="720"/>
      <c r="GO267" s="719"/>
    </row>
    <row r="268" spans="2:197" x14ac:dyDescent="0.25">
      <c r="B268" s="748"/>
      <c r="C268" s="749"/>
      <c r="D268" s="719"/>
      <c r="E268" s="719"/>
      <c r="F268" s="719"/>
      <c r="O268" s="720"/>
      <c r="P268" s="720"/>
      <c r="Q268" s="720"/>
      <c r="GO268" s="719"/>
    </row>
    <row r="269" spans="2:197" x14ac:dyDescent="0.25">
      <c r="B269" s="748"/>
      <c r="C269" s="749"/>
      <c r="D269" s="719"/>
      <c r="E269" s="719"/>
      <c r="F269" s="719"/>
      <c r="O269" s="720"/>
      <c r="P269" s="720"/>
      <c r="Q269" s="720"/>
      <c r="GO269" s="719"/>
    </row>
    <row r="270" spans="2:197" x14ac:dyDescent="0.25">
      <c r="B270" s="748"/>
      <c r="C270" s="749"/>
      <c r="D270" s="719"/>
      <c r="E270" s="719"/>
      <c r="F270" s="719"/>
      <c r="O270" s="720"/>
      <c r="P270" s="720"/>
      <c r="Q270" s="720"/>
      <c r="GO270" s="719"/>
    </row>
    <row r="271" spans="2:197" x14ac:dyDescent="0.25">
      <c r="B271" s="748"/>
      <c r="C271" s="749"/>
      <c r="D271" s="719"/>
      <c r="E271" s="719"/>
      <c r="F271" s="719"/>
      <c r="O271" s="720"/>
      <c r="P271" s="720"/>
      <c r="Q271" s="720"/>
      <c r="GO271" s="719"/>
    </row>
    <row r="272" spans="2:197" x14ac:dyDescent="0.25">
      <c r="B272" s="748"/>
      <c r="C272" s="749"/>
      <c r="D272" s="719"/>
      <c r="E272" s="719"/>
      <c r="F272" s="719"/>
      <c r="O272" s="720"/>
      <c r="P272" s="720"/>
      <c r="Q272" s="720"/>
      <c r="GO272" s="719"/>
    </row>
    <row r="273" spans="2:197" x14ac:dyDescent="0.25">
      <c r="B273" s="748"/>
      <c r="C273" s="749"/>
      <c r="D273" s="719"/>
      <c r="E273" s="719"/>
      <c r="F273" s="719"/>
      <c r="O273" s="720"/>
      <c r="P273" s="720"/>
      <c r="Q273" s="720"/>
      <c r="GO273" s="719"/>
    </row>
    <row r="274" spans="2:197" x14ac:dyDescent="0.25">
      <c r="B274" s="748"/>
      <c r="C274" s="749"/>
      <c r="D274" s="719"/>
      <c r="E274" s="719"/>
      <c r="F274" s="719"/>
      <c r="O274" s="720"/>
      <c r="P274" s="720"/>
      <c r="Q274" s="720"/>
      <c r="GO274" s="719"/>
    </row>
    <row r="275" spans="2:197" x14ac:dyDescent="0.25">
      <c r="B275" s="748"/>
      <c r="C275" s="749"/>
      <c r="D275" s="719"/>
      <c r="E275" s="719"/>
      <c r="F275" s="719"/>
      <c r="O275" s="720"/>
      <c r="P275" s="720"/>
      <c r="Q275" s="720"/>
      <c r="GO275" s="719"/>
    </row>
    <row r="276" spans="2:197" x14ac:dyDescent="0.25">
      <c r="B276" s="748"/>
      <c r="C276" s="749"/>
      <c r="D276" s="719"/>
      <c r="E276" s="719"/>
      <c r="F276" s="719"/>
      <c r="O276" s="720"/>
      <c r="P276" s="720"/>
      <c r="Q276" s="720"/>
      <c r="GO276" s="719"/>
    </row>
    <row r="277" spans="2:197" x14ac:dyDescent="0.25">
      <c r="B277" s="748"/>
      <c r="C277" s="749"/>
      <c r="D277" s="719"/>
      <c r="E277" s="719"/>
      <c r="F277" s="719"/>
      <c r="O277" s="720"/>
      <c r="P277" s="720"/>
      <c r="Q277" s="720"/>
      <c r="GO277" s="719"/>
    </row>
    <row r="278" spans="2:197" x14ac:dyDescent="0.25">
      <c r="B278" s="748"/>
      <c r="C278" s="749"/>
      <c r="D278" s="719"/>
      <c r="E278" s="719"/>
      <c r="F278" s="719"/>
      <c r="O278" s="720"/>
      <c r="P278" s="720"/>
      <c r="Q278" s="720"/>
      <c r="GO278" s="719"/>
    </row>
    <row r="279" spans="2:197" x14ac:dyDescent="0.25">
      <c r="B279" s="748"/>
      <c r="C279" s="749"/>
      <c r="D279" s="719"/>
      <c r="E279" s="719"/>
      <c r="F279" s="719"/>
      <c r="O279" s="720"/>
      <c r="P279" s="720"/>
      <c r="Q279" s="720"/>
      <c r="GO279" s="719"/>
    </row>
    <row r="280" spans="2:197" x14ac:dyDescent="0.25">
      <c r="B280" s="748"/>
      <c r="C280" s="749"/>
      <c r="D280" s="719"/>
      <c r="E280" s="719"/>
      <c r="F280" s="719"/>
      <c r="O280" s="720"/>
      <c r="P280" s="720"/>
      <c r="Q280" s="720"/>
      <c r="GO280" s="719"/>
    </row>
    <row r="281" spans="2:197" x14ac:dyDescent="0.25">
      <c r="B281" s="748"/>
      <c r="C281" s="749"/>
      <c r="D281" s="719"/>
      <c r="E281" s="719"/>
      <c r="F281" s="719"/>
      <c r="O281" s="720"/>
      <c r="P281" s="720"/>
      <c r="Q281" s="720"/>
      <c r="GO281" s="719"/>
    </row>
    <row r="282" spans="2:197" x14ac:dyDescent="0.25">
      <c r="B282" s="748"/>
      <c r="C282" s="749"/>
      <c r="D282" s="719"/>
      <c r="E282" s="719"/>
      <c r="F282" s="719"/>
      <c r="O282" s="720"/>
      <c r="P282" s="720"/>
      <c r="Q282" s="720"/>
      <c r="GO282" s="719"/>
    </row>
    <row r="283" spans="2:197" x14ac:dyDescent="0.25">
      <c r="B283" s="748"/>
      <c r="C283" s="749"/>
      <c r="D283" s="719"/>
      <c r="E283" s="719"/>
      <c r="F283" s="719"/>
      <c r="O283" s="720"/>
      <c r="P283" s="720"/>
      <c r="Q283" s="720"/>
      <c r="GO283" s="719"/>
    </row>
    <row r="284" spans="2:197" x14ac:dyDescent="0.25">
      <c r="B284" s="748"/>
      <c r="C284" s="749"/>
      <c r="D284" s="719"/>
      <c r="E284" s="719"/>
      <c r="F284" s="719"/>
      <c r="O284" s="720"/>
      <c r="P284" s="720"/>
      <c r="Q284" s="720"/>
      <c r="GO284" s="719"/>
    </row>
    <row r="285" spans="2:197" x14ac:dyDescent="0.25">
      <c r="B285" s="748"/>
      <c r="C285" s="749"/>
      <c r="D285" s="719"/>
      <c r="E285" s="719"/>
      <c r="F285" s="719"/>
      <c r="O285" s="720"/>
      <c r="P285" s="720"/>
      <c r="Q285" s="720"/>
      <c r="GO285" s="719"/>
    </row>
    <row r="286" spans="2:197" x14ac:dyDescent="0.25">
      <c r="B286" s="748"/>
      <c r="C286" s="749"/>
      <c r="D286" s="719"/>
      <c r="E286" s="719"/>
      <c r="F286" s="719"/>
      <c r="O286" s="720"/>
      <c r="P286" s="720"/>
      <c r="Q286" s="720"/>
      <c r="GO286" s="719"/>
    </row>
    <row r="287" spans="2:197" x14ac:dyDescent="0.25">
      <c r="B287" s="748"/>
      <c r="C287" s="749"/>
      <c r="D287" s="719"/>
      <c r="E287" s="719"/>
      <c r="F287" s="719"/>
      <c r="O287" s="720"/>
      <c r="P287" s="720"/>
      <c r="Q287" s="720"/>
      <c r="GO287" s="719"/>
    </row>
    <row r="288" spans="2:197" x14ac:dyDescent="0.25">
      <c r="B288" s="748"/>
      <c r="C288" s="749"/>
      <c r="D288" s="719"/>
      <c r="E288" s="719"/>
      <c r="F288" s="719"/>
      <c r="O288" s="720"/>
      <c r="P288" s="720"/>
      <c r="Q288" s="720"/>
      <c r="GO288" s="719"/>
    </row>
    <row r="289" spans="2:197" x14ac:dyDescent="0.25">
      <c r="B289" s="748"/>
      <c r="C289" s="749"/>
      <c r="D289" s="719"/>
      <c r="E289" s="719"/>
      <c r="F289" s="719"/>
      <c r="O289" s="720"/>
      <c r="P289" s="720"/>
      <c r="Q289" s="720"/>
      <c r="GO289" s="719"/>
    </row>
    <row r="290" spans="2:197" x14ac:dyDescent="0.25">
      <c r="B290" s="748"/>
      <c r="C290" s="749"/>
      <c r="D290" s="719"/>
      <c r="E290" s="719"/>
      <c r="F290" s="719"/>
      <c r="O290" s="720"/>
      <c r="P290" s="720"/>
      <c r="Q290" s="720"/>
      <c r="GO290" s="719"/>
    </row>
    <row r="291" spans="2:197" x14ac:dyDescent="0.25">
      <c r="B291" s="748"/>
      <c r="C291" s="749"/>
      <c r="D291" s="719"/>
      <c r="E291" s="719"/>
      <c r="F291" s="719"/>
      <c r="O291" s="720"/>
      <c r="P291" s="720"/>
      <c r="Q291" s="720"/>
      <c r="GO291" s="719"/>
    </row>
    <row r="292" spans="2:197" x14ac:dyDescent="0.25">
      <c r="B292" s="748"/>
      <c r="C292" s="749"/>
      <c r="D292" s="719"/>
      <c r="E292" s="719"/>
      <c r="F292" s="719"/>
      <c r="O292" s="720"/>
      <c r="P292" s="720"/>
      <c r="Q292" s="720"/>
      <c r="GO292" s="719"/>
    </row>
    <row r="293" spans="2:197" x14ac:dyDescent="0.25">
      <c r="B293" s="748"/>
      <c r="C293" s="749"/>
      <c r="D293" s="719"/>
      <c r="E293" s="719"/>
      <c r="F293" s="719"/>
      <c r="O293" s="720"/>
      <c r="P293" s="720"/>
      <c r="Q293" s="720"/>
      <c r="GO293" s="719"/>
    </row>
    <row r="294" spans="2:197" x14ac:dyDescent="0.25">
      <c r="B294" s="748"/>
      <c r="C294" s="749"/>
      <c r="D294" s="719"/>
      <c r="E294" s="719"/>
      <c r="F294" s="719"/>
      <c r="O294" s="720"/>
      <c r="P294" s="720"/>
      <c r="Q294" s="720"/>
      <c r="GO294" s="719"/>
    </row>
    <row r="295" spans="2:197" x14ac:dyDescent="0.25">
      <c r="B295" s="748"/>
      <c r="C295" s="749"/>
      <c r="D295" s="719"/>
      <c r="E295" s="719"/>
      <c r="F295" s="719"/>
      <c r="O295" s="720"/>
      <c r="P295" s="720"/>
      <c r="Q295" s="720"/>
      <c r="GO295" s="719"/>
    </row>
    <row r="296" spans="2:197" x14ac:dyDescent="0.25">
      <c r="B296" s="748"/>
      <c r="C296" s="749"/>
      <c r="D296" s="719"/>
      <c r="E296" s="719"/>
      <c r="F296" s="719"/>
      <c r="O296" s="720"/>
      <c r="P296" s="720"/>
      <c r="Q296" s="720"/>
      <c r="GO296" s="719"/>
    </row>
    <row r="297" spans="2:197" x14ac:dyDescent="0.25">
      <c r="B297" s="748"/>
      <c r="C297" s="749"/>
      <c r="D297" s="719"/>
      <c r="E297" s="719"/>
      <c r="F297" s="719"/>
      <c r="O297" s="720"/>
      <c r="P297" s="720"/>
      <c r="Q297" s="720"/>
      <c r="GO297" s="719"/>
    </row>
    <row r="298" spans="2:197" x14ac:dyDescent="0.25">
      <c r="B298" s="748"/>
      <c r="C298" s="749"/>
      <c r="D298" s="719"/>
      <c r="E298" s="719"/>
      <c r="F298" s="719"/>
      <c r="O298" s="720"/>
      <c r="P298" s="720"/>
      <c r="Q298" s="720"/>
      <c r="GO298" s="719"/>
    </row>
    <row r="299" spans="2:197" x14ac:dyDescent="0.25">
      <c r="B299" s="748"/>
      <c r="C299" s="749"/>
      <c r="D299" s="719"/>
      <c r="E299" s="719"/>
      <c r="F299" s="719"/>
      <c r="O299" s="720"/>
      <c r="P299" s="720"/>
      <c r="Q299" s="720"/>
      <c r="GO299" s="719"/>
    </row>
    <row r="300" spans="2:197" x14ac:dyDescent="0.25">
      <c r="B300" s="748"/>
      <c r="C300" s="749"/>
      <c r="D300" s="719"/>
      <c r="E300" s="719"/>
      <c r="F300" s="719"/>
      <c r="O300" s="720"/>
      <c r="P300" s="720"/>
      <c r="Q300" s="720"/>
      <c r="GO300" s="719"/>
    </row>
    <row r="301" spans="2:197" x14ac:dyDescent="0.25">
      <c r="B301" s="748"/>
      <c r="C301" s="749"/>
      <c r="D301" s="719"/>
      <c r="E301" s="719"/>
      <c r="F301" s="719"/>
      <c r="O301" s="720"/>
      <c r="P301" s="720"/>
      <c r="Q301" s="720"/>
      <c r="GO301" s="719"/>
    </row>
    <row r="302" spans="2:197" x14ac:dyDescent="0.25">
      <c r="B302" s="748"/>
      <c r="C302" s="749"/>
      <c r="D302" s="719"/>
      <c r="E302" s="719"/>
      <c r="F302" s="719"/>
      <c r="O302" s="720"/>
      <c r="P302" s="720"/>
      <c r="Q302" s="720"/>
      <c r="GO302" s="719"/>
    </row>
    <row r="303" spans="2:197" x14ac:dyDescent="0.25">
      <c r="B303" s="748"/>
      <c r="C303" s="749"/>
      <c r="D303" s="719"/>
      <c r="E303" s="719"/>
      <c r="F303" s="719"/>
      <c r="O303" s="720"/>
      <c r="P303" s="720"/>
      <c r="Q303" s="720"/>
      <c r="GO303" s="719"/>
    </row>
    <row r="304" spans="2:197" x14ac:dyDescent="0.25">
      <c r="B304" s="748"/>
      <c r="C304" s="749"/>
      <c r="D304" s="719"/>
      <c r="E304" s="719"/>
      <c r="F304" s="719"/>
      <c r="O304" s="720"/>
      <c r="P304" s="720"/>
      <c r="Q304" s="720"/>
      <c r="GO304" s="719"/>
    </row>
    <row r="305" spans="2:197" x14ac:dyDescent="0.25">
      <c r="B305" s="748"/>
      <c r="C305" s="749"/>
      <c r="D305" s="719"/>
      <c r="E305" s="719"/>
      <c r="F305" s="719"/>
      <c r="O305" s="720"/>
      <c r="P305" s="720"/>
      <c r="Q305" s="720"/>
      <c r="GO305" s="719"/>
    </row>
    <row r="306" spans="2:197" x14ac:dyDescent="0.25">
      <c r="B306" s="748"/>
      <c r="C306" s="749"/>
      <c r="D306" s="719"/>
      <c r="E306" s="719"/>
      <c r="F306" s="719"/>
      <c r="O306" s="720"/>
      <c r="P306" s="720"/>
      <c r="Q306" s="720"/>
      <c r="GO306" s="719"/>
    </row>
    <row r="307" spans="2:197" x14ac:dyDescent="0.25">
      <c r="B307" s="748"/>
      <c r="C307" s="749"/>
      <c r="D307" s="719"/>
      <c r="E307" s="719"/>
      <c r="F307" s="719"/>
      <c r="O307" s="720"/>
      <c r="P307" s="720"/>
      <c r="Q307" s="720"/>
      <c r="GO307" s="719"/>
    </row>
    <row r="308" spans="2:197" x14ac:dyDescent="0.25">
      <c r="B308" s="748"/>
      <c r="C308" s="749"/>
      <c r="D308" s="719"/>
      <c r="E308" s="719"/>
      <c r="F308" s="719"/>
      <c r="O308" s="720"/>
      <c r="P308" s="720"/>
      <c r="Q308" s="720"/>
      <c r="GO308" s="719"/>
    </row>
    <row r="309" spans="2:197" x14ac:dyDescent="0.25">
      <c r="B309" s="748"/>
      <c r="C309" s="749"/>
      <c r="D309" s="719"/>
      <c r="E309" s="719"/>
      <c r="F309" s="719"/>
      <c r="O309" s="720"/>
      <c r="P309" s="720"/>
      <c r="Q309" s="720"/>
      <c r="GO309" s="719"/>
    </row>
    <row r="310" spans="2:197" x14ac:dyDescent="0.25">
      <c r="B310" s="748"/>
      <c r="C310" s="749"/>
      <c r="D310" s="719"/>
      <c r="E310" s="719"/>
      <c r="F310" s="719"/>
      <c r="O310" s="720"/>
      <c r="P310" s="720"/>
      <c r="Q310" s="720"/>
      <c r="GO310" s="719"/>
    </row>
    <row r="311" spans="2:197" x14ac:dyDescent="0.25">
      <c r="B311" s="748"/>
      <c r="C311" s="749"/>
      <c r="D311" s="719"/>
      <c r="E311" s="719"/>
      <c r="F311" s="719"/>
      <c r="O311" s="720"/>
      <c r="P311" s="720"/>
      <c r="Q311" s="720"/>
      <c r="GO311" s="719"/>
    </row>
    <row r="312" spans="2:197" x14ac:dyDescent="0.25">
      <c r="B312" s="748"/>
      <c r="C312" s="749"/>
      <c r="D312" s="719"/>
      <c r="E312" s="719"/>
      <c r="F312" s="719"/>
      <c r="O312" s="720"/>
      <c r="P312" s="720"/>
      <c r="Q312" s="720"/>
      <c r="GO312" s="719"/>
    </row>
    <row r="313" spans="2:197" x14ac:dyDescent="0.25">
      <c r="B313" s="748"/>
      <c r="C313" s="749"/>
      <c r="D313" s="719"/>
      <c r="E313" s="719"/>
      <c r="F313" s="719"/>
      <c r="O313" s="720"/>
      <c r="P313" s="720"/>
      <c r="Q313" s="720"/>
      <c r="GO313" s="719"/>
    </row>
    <row r="314" spans="2:197" x14ac:dyDescent="0.25">
      <c r="B314" s="748"/>
      <c r="C314" s="749"/>
      <c r="D314" s="719"/>
      <c r="E314" s="719"/>
      <c r="F314" s="719"/>
      <c r="O314" s="720"/>
      <c r="P314" s="720"/>
      <c r="Q314" s="720"/>
      <c r="GO314" s="719"/>
    </row>
    <row r="315" spans="2:197" x14ac:dyDescent="0.25">
      <c r="B315" s="748"/>
      <c r="C315" s="749"/>
      <c r="D315" s="719"/>
      <c r="E315" s="719"/>
      <c r="F315" s="719"/>
      <c r="O315" s="720"/>
      <c r="P315" s="720"/>
      <c r="Q315" s="720"/>
      <c r="GO315" s="719"/>
    </row>
    <row r="316" spans="2:197" x14ac:dyDescent="0.25">
      <c r="B316" s="748"/>
      <c r="C316" s="749"/>
      <c r="D316" s="719"/>
      <c r="E316" s="719"/>
      <c r="F316" s="719"/>
      <c r="O316" s="720"/>
      <c r="P316" s="720"/>
      <c r="Q316" s="720"/>
      <c r="GO316" s="719"/>
    </row>
    <row r="317" spans="2:197" x14ac:dyDescent="0.25">
      <c r="B317" s="748"/>
      <c r="C317" s="749"/>
      <c r="D317" s="719"/>
      <c r="E317" s="719"/>
      <c r="F317" s="719"/>
      <c r="O317" s="720"/>
      <c r="P317" s="720"/>
      <c r="Q317" s="720"/>
      <c r="GO317" s="719"/>
    </row>
    <row r="318" spans="2:197" x14ac:dyDescent="0.25">
      <c r="B318" s="748"/>
      <c r="C318" s="749"/>
      <c r="D318" s="719"/>
      <c r="E318" s="719"/>
      <c r="F318" s="719"/>
      <c r="O318" s="720"/>
      <c r="P318" s="720"/>
      <c r="Q318" s="720"/>
      <c r="GO318" s="719"/>
    </row>
    <row r="319" spans="2:197" x14ac:dyDescent="0.25">
      <c r="B319" s="748"/>
      <c r="C319" s="749"/>
      <c r="D319" s="719"/>
      <c r="E319" s="719"/>
      <c r="F319" s="719"/>
      <c r="O319" s="720"/>
      <c r="P319" s="720"/>
      <c r="Q319" s="720"/>
      <c r="GO319" s="719"/>
    </row>
    <row r="320" spans="2:197" x14ac:dyDescent="0.25">
      <c r="B320" s="748"/>
      <c r="C320" s="749"/>
      <c r="D320" s="719"/>
      <c r="E320" s="719"/>
      <c r="F320" s="719"/>
      <c r="O320" s="720"/>
      <c r="P320" s="720"/>
      <c r="Q320" s="720"/>
      <c r="GO320" s="719"/>
    </row>
    <row r="321" spans="2:197" x14ac:dyDescent="0.25">
      <c r="B321" s="748"/>
      <c r="C321" s="749"/>
      <c r="D321" s="719"/>
      <c r="E321" s="719"/>
      <c r="F321" s="719"/>
      <c r="O321" s="720"/>
      <c r="P321" s="720"/>
      <c r="Q321" s="720"/>
      <c r="GO321" s="719"/>
    </row>
    <row r="322" spans="2:197" x14ac:dyDescent="0.25">
      <c r="B322" s="748"/>
      <c r="C322" s="749"/>
      <c r="D322" s="719"/>
      <c r="E322" s="719"/>
      <c r="F322" s="719"/>
      <c r="O322" s="720"/>
      <c r="P322" s="720"/>
      <c r="Q322" s="720"/>
      <c r="GO322" s="719"/>
    </row>
    <row r="323" spans="2:197" x14ac:dyDescent="0.25">
      <c r="B323" s="748"/>
      <c r="C323" s="749"/>
      <c r="D323" s="719"/>
      <c r="E323" s="719"/>
      <c r="F323" s="719"/>
      <c r="O323" s="720"/>
      <c r="P323" s="720"/>
      <c r="Q323" s="720"/>
      <c r="GO323" s="719"/>
    </row>
    <row r="324" spans="2:197" x14ac:dyDescent="0.25">
      <c r="B324" s="748"/>
      <c r="C324" s="749"/>
      <c r="D324" s="719"/>
      <c r="E324" s="719"/>
      <c r="F324" s="719"/>
      <c r="O324" s="720"/>
      <c r="P324" s="720"/>
      <c r="Q324" s="720"/>
      <c r="GO324" s="719"/>
    </row>
    <row r="325" spans="2:197" x14ac:dyDescent="0.25">
      <c r="B325" s="748"/>
      <c r="C325" s="749"/>
      <c r="D325" s="719"/>
      <c r="E325" s="719"/>
      <c r="F325" s="719"/>
      <c r="O325" s="720"/>
      <c r="P325" s="720"/>
      <c r="Q325" s="720"/>
      <c r="GO325" s="719"/>
    </row>
    <row r="326" spans="2:197" x14ac:dyDescent="0.25">
      <c r="B326" s="748"/>
      <c r="C326" s="749"/>
      <c r="D326" s="719"/>
      <c r="E326" s="719"/>
      <c r="F326" s="719"/>
      <c r="O326" s="720"/>
      <c r="P326" s="720"/>
      <c r="Q326" s="720"/>
      <c r="GO326" s="719"/>
    </row>
  </sheetData>
  <mergeCells count="4">
    <mergeCell ref="B4:F4"/>
    <mergeCell ref="B5:F5"/>
    <mergeCell ref="B6:F6"/>
    <mergeCell ref="B151:F151"/>
  </mergeCells>
  <hyperlinks>
    <hyperlink ref="G4" location="'Indice Total '!A126" display="Volver"/>
  </hyperlinks>
  <pageMargins left="0.70866141732283472" right="0.70866141732283472" top="0.74803149606299213" bottom="0.74803149606299213" header="0.31496062992125984" footer="0.31496062992125984"/>
  <pageSetup paperSize="14" scale="71" fitToHeight="2"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GV321"/>
  <sheetViews>
    <sheetView showGridLines="0" zoomScaleNormal="100" workbookViewId="0"/>
  </sheetViews>
  <sheetFormatPr baseColWidth="10" defaultColWidth="10.28515625" defaultRowHeight="15" x14ac:dyDescent="0.25"/>
  <cols>
    <col min="1" max="1" width="21" style="719" customWidth="1"/>
    <col min="2" max="2" width="44.85546875" style="749" customWidth="1"/>
    <col min="3" max="3" width="20.28515625" style="719" bestFit="1" customWidth="1"/>
    <col min="4" max="4" width="20.7109375" style="719" bestFit="1" customWidth="1"/>
    <col min="5" max="5" width="18.28515625" style="719" bestFit="1" customWidth="1"/>
    <col min="6" max="6" width="19.42578125" style="719" bestFit="1" customWidth="1"/>
    <col min="7" max="7" width="14.85546875" style="719" bestFit="1" customWidth="1"/>
    <col min="8" max="8" width="10.85546875" style="719" bestFit="1" customWidth="1"/>
    <col min="9" max="9" width="3" style="719" customWidth="1"/>
    <col min="10" max="10" width="13.7109375" style="720" customWidth="1"/>
    <col min="11" max="11" width="8" style="720" customWidth="1"/>
    <col min="12" max="12" width="13.85546875" style="720" customWidth="1"/>
    <col min="13" max="203" width="10.28515625" style="719" customWidth="1"/>
    <col min="204" max="204" width="0" style="720" hidden="1" customWidth="1"/>
    <col min="205" max="16384" width="10.28515625" style="719"/>
  </cols>
  <sheetData>
    <row r="4" spans="2:204" ht="18" x14ac:dyDescent="0.2">
      <c r="B4" s="1889" t="s">
        <v>1282</v>
      </c>
      <c r="C4" s="1889"/>
      <c r="D4" s="1889"/>
      <c r="E4" s="1889"/>
      <c r="F4" s="1889"/>
      <c r="G4" s="1889"/>
      <c r="H4" s="1512" t="s">
        <v>2</v>
      </c>
      <c r="J4" s="719"/>
      <c r="K4" s="719"/>
      <c r="M4" s="720"/>
      <c r="GV4" s="719"/>
    </row>
    <row r="5" spans="2:204" ht="15.75" x14ac:dyDescent="0.25">
      <c r="B5" s="1890" t="s">
        <v>1283</v>
      </c>
      <c r="C5" s="1890"/>
      <c r="D5" s="1890"/>
      <c r="E5" s="1890"/>
      <c r="F5" s="1890"/>
      <c r="G5" s="1890"/>
      <c r="H5" s="750"/>
      <c r="J5" s="719"/>
      <c r="M5" s="720"/>
      <c r="N5" s="720"/>
      <c r="O5" s="720"/>
      <c r="GV5" s="719"/>
    </row>
    <row r="6" spans="2:204" ht="15.75" x14ac:dyDescent="0.25">
      <c r="B6" s="1891" t="s">
        <v>175</v>
      </c>
      <c r="C6" s="1891"/>
      <c r="D6" s="1891"/>
      <c r="E6" s="1891"/>
      <c r="F6" s="1891"/>
      <c r="G6" s="1891"/>
      <c r="H6" s="750"/>
      <c r="J6" s="719"/>
      <c r="M6" s="720"/>
      <c r="N6" s="720"/>
      <c r="O6" s="720"/>
      <c r="GV6" s="719"/>
    </row>
    <row r="7" spans="2:204" ht="16.5" thickBot="1" x14ac:dyDescent="0.3">
      <c r="B7" s="1866" t="s">
        <v>989</v>
      </c>
      <c r="C7" s="1866"/>
      <c r="D7" s="1866"/>
      <c r="E7" s="1866"/>
      <c r="F7" s="1866"/>
      <c r="G7" s="1866"/>
      <c r="H7" s="1170"/>
      <c r="M7" s="720"/>
      <c r="N7" s="720"/>
      <c r="O7" s="720"/>
      <c r="GV7" s="719"/>
    </row>
    <row r="8" spans="2:204" x14ac:dyDescent="0.25">
      <c r="M8" s="720"/>
      <c r="N8" s="720"/>
      <c r="O8" s="720"/>
      <c r="GV8" s="719"/>
    </row>
    <row r="9" spans="2:204" ht="31.5" x14ac:dyDescent="0.25">
      <c r="B9" s="1174" t="s">
        <v>1135</v>
      </c>
      <c r="C9" s="1174" t="s">
        <v>985</v>
      </c>
      <c r="D9" s="1174" t="s">
        <v>1149</v>
      </c>
      <c r="E9" s="1174" t="s">
        <v>986</v>
      </c>
      <c r="F9" s="1174" t="s">
        <v>1284</v>
      </c>
      <c r="G9" s="1174" t="s">
        <v>77</v>
      </c>
      <c r="I9" s="720"/>
      <c r="M9" s="720"/>
      <c r="GV9" s="719"/>
    </row>
    <row r="10" spans="2:204" x14ac:dyDescent="0.25">
      <c r="B10" s="732" t="s">
        <v>1136</v>
      </c>
      <c r="C10" s="733">
        <v>15028027</v>
      </c>
      <c r="D10" s="733">
        <v>2694</v>
      </c>
      <c r="E10" s="733">
        <v>5977616</v>
      </c>
      <c r="F10" s="733">
        <v>2145500</v>
      </c>
      <c r="G10" s="734">
        <v>23153837</v>
      </c>
      <c r="I10" s="720"/>
      <c r="M10" s="720"/>
      <c r="GV10" s="719"/>
    </row>
    <row r="11" spans="2:204" x14ac:dyDescent="0.25">
      <c r="B11" s="675" t="s">
        <v>1051</v>
      </c>
      <c r="C11" s="723">
        <v>2341745</v>
      </c>
      <c r="D11" s="723">
        <v>574</v>
      </c>
      <c r="E11" s="723"/>
      <c r="F11" s="723">
        <v>846306</v>
      </c>
      <c r="G11" s="734">
        <v>3188625</v>
      </c>
      <c r="I11" s="720"/>
      <c r="M11" s="720"/>
      <c r="T11" s="720"/>
      <c r="U11" s="720"/>
      <c r="V11" s="720"/>
      <c r="GV11" s="719"/>
    </row>
    <row r="12" spans="2:204" x14ac:dyDescent="0.25">
      <c r="B12" s="675" t="s">
        <v>1049</v>
      </c>
      <c r="C12" s="723">
        <v>10717423</v>
      </c>
      <c r="D12" s="723">
        <v>859</v>
      </c>
      <c r="E12" s="723"/>
      <c r="F12" s="723">
        <v>5935411</v>
      </c>
      <c r="G12" s="734">
        <v>16653693</v>
      </c>
      <c r="I12" s="720"/>
      <c r="M12" s="720"/>
      <c r="T12" s="720"/>
      <c r="U12" s="720"/>
      <c r="V12" s="720"/>
      <c r="GV12" s="719"/>
    </row>
    <row r="13" spans="2:204" x14ac:dyDescent="0.25">
      <c r="B13" s="675" t="s">
        <v>1053</v>
      </c>
      <c r="C13" s="723">
        <v>1057516</v>
      </c>
      <c r="D13" s="723"/>
      <c r="E13" s="723"/>
      <c r="F13" s="723">
        <v>326569</v>
      </c>
      <c r="G13" s="734">
        <v>1384085</v>
      </c>
      <c r="I13" s="720"/>
      <c r="M13" s="720"/>
      <c r="T13" s="720"/>
      <c r="U13" s="720"/>
      <c r="V13" s="720"/>
      <c r="GV13" s="719"/>
    </row>
    <row r="14" spans="2:204" x14ac:dyDescent="0.25">
      <c r="B14" s="675" t="s">
        <v>1151</v>
      </c>
      <c r="C14" s="723">
        <v>4053699</v>
      </c>
      <c r="D14" s="723"/>
      <c r="E14" s="723"/>
      <c r="F14" s="723">
        <v>1183189</v>
      </c>
      <c r="G14" s="734">
        <v>5236888</v>
      </c>
      <c r="I14" s="720"/>
      <c r="M14" s="720"/>
      <c r="T14" s="720"/>
      <c r="U14" s="720"/>
      <c r="V14" s="720"/>
      <c r="GV14" s="719"/>
    </row>
    <row r="15" spans="2:204" x14ac:dyDescent="0.25">
      <c r="B15" s="675" t="s">
        <v>1050</v>
      </c>
      <c r="C15" s="723">
        <v>7944720</v>
      </c>
      <c r="D15" s="723">
        <v>726</v>
      </c>
      <c r="E15" s="723"/>
      <c r="F15" s="723">
        <v>1359610</v>
      </c>
      <c r="G15" s="734">
        <v>9305056</v>
      </c>
      <c r="I15" s="720"/>
      <c r="M15" s="720"/>
      <c r="T15" s="720"/>
      <c r="U15" s="720"/>
      <c r="V15" s="720"/>
      <c r="GV15" s="719"/>
    </row>
    <row r="16" spans="2:204" x14ac:dyDescent="0.25">
      <c r="B16" s="735" t="s">
        <v>1054</v>
      </c>
      <c r="C16" s="736">
        <v>26115103</v>
      </c>
      <c r="D16" s="736">
        <v>2159</v>
      </c>
      <c r="E16" s="736">
        <v>0</v>
      </c>
      <c r="F16" s="736">
        <v>9651085</v>
      </c>
      <c r="G16" s="734">
        <v>35768347</v>
      </c>
      <c r="I16" s="720"/>
      <c r="M16" s="720"/>
      <c r="T16" s="720"/>
      <c r="U16" s="720"/>
      <c r="V16" s="720"/>
      <c r="GV16" s="719"/>
    </row>
    <row r="17" spans="2:204" x14ac:dyDescent="0.25">
      <c r="B17" s="735" t="s">
        <v>1138</v>
      </c>
      <c r="C17" s="736"/>
      <c r="D17" s="736">
        <v>364681</v>
      </c>
      <c r="E17" s="736"/>
      <c r="F17" s="736">
        <v>20835</v>
      </c>
      <c r="G17" s="734">
        <v>385516</v>
      </c>
      <c r="I17" s="720"/>
      <c r="M17" s="720"/>
      <c r="N17" s="720"/>
      <c r="O17" s="720"/>
      <c r="P17" s="720"/>
      <c r="Q17" s="720"/>
      <c r="R17" s="720"/>
      <c r="S17" s="720"/>
      <c r="T17" s="720"/>
      <c r="U17" s="720"/>
      <c r="V17" s="720"/>
      <c r="GV17" s="719"/>
    </row>
    <row r="18" spans="2:204" ht="30" x14ac:dyDescent="0.25">
      <c r="B18" s="735" t="s">
        <v>1139</v>
      </c>
      <c r="C18" s="736">
        <v>121748</v>
      </c>
      <c r="D18" s="736"/>
      <c r="E18" s="736">
        <v>1039</v>
      </c>
      <c r="F18" s="736">
        <v>32986</v>
      </c>
      <c r="G18" s="734">
        <v>155773</v>
      </c>
      <c r="I18" s="720"/>
      <c r="M18" s="720"/>
      <c r="N18" s="720"/>
      <c r="O18" s="720"/>
      <c r="P18" s="720"/>
      <c r="Q18" s="720"/>
      <c r="R18" s="720"/>
      <c r="S18" s="720"/>
      <c r="T18" s="720"/>
      <c r="U18" s="720"/>
      <c r="V18" s="720"/>
      <c r="GV18" s="719"/>
    </row>
    <row r="19" spans="2:204" x14ac:dyDescent="0.25">
      <c r="B19" s="675" t="s">
        <v>1152</v>
      </c>
      <c r="C19" s="723">
        <v>251</v>
      </c>
      <c r="D19" s="723"/>
      <c r="E19" s="723"/>
      <c r="F19" s="723"/>
      <c r="G19" s="734">
        <v>251</v>
      </c>
      <c r="I19" s="720"/>
      <c r="M19" s="720"/>
      <c r="N19" s="720"/>
      <c r="O19" s="720"/>
      <c r="P19" s="720"/>
      <c r="Q19" s="720"/>
      <c r="R19" s="720"/>
      <c r="S19" s="720"/>
      <c r="T19" s="720"/>
      <c r="U19" s="720"/>
      <c r="V19" s="720"/>
      <c r="GV19" s="719"/>
    </row>
    <row r="20" spans="2:204" ht="28.5" x14ac:dyDescent="0.25">
      <c r="B20" s="675" t="s">
        <v>1153</v>
      </c>
      <c r="C20" s="723">
        <v>233</v>
      </c>
      <c r="D20" s="723"/>
      <c r="E20" s="723"/>
      <c r="F20" s="723">
        <v>34</v>
      </c>
      <c r="G20" s="734">
        <v>267</v>
      </c>
      <c r="I20" s="720"/>
      <c r="M20" s="720"/>
      <c r="N20" s="720"/>
      <c r="O20" s="720"/>
      <c r="P20" s="720"/>
      <c r="Q20" s="720"/>
      <c r="R20" s="720"/>
      <c r="S20" s="720"/>
      <c r="T20" s="720"/>
      <c r="U20" s="720"/>
      <c r="V20" s="720"/>
      <c r="GV20" s="719"/>
    </row>
    <row r="21" spans="2:204" x14ac:dyDescent="0.25">
      <c r="B21" s="675" t="s">
        <v>1154</v>
      </c>
      <c r="C21" s="723">
        <v>121</v>
      </c>
      <c r="D21" s="723"/>
      <c r="E21" s="723"/>
      <c r="F21" s="723">
        <v>10</v>
      </c>
      <c r="G21" s="734">
        <v>131</v>
      </c>
      <c r="I21" s="720"/>
      <c r="M21" s="720"/>
      <c r="N21" s="720"/>
      <c r="O21" s="720"/>
      <c r="P21" s="720"/>
      <c r="Q21" s="720"/>
      <c r="R21" s="720"/>
      <c r="S21" s="720"/>
      <c r="T21" s="720"/>
      <c r="U21" s="720"/>
      <c r="V21" s="720"/>
      <c r="GV21" s="719"/>
    </row>
    <row r="22" spans="2:204" x14ac:dyDescent="0.25">
      <c r="B22" s="675" t="s">
        <v>1155</v>
      </c>
      <c r="C22" s="723">
        <v>38</v>
      </c>
      <c r="D22" s="723"/>
      <c r="E22" s="723"/>
      <c r="F22" s="723"/>
      <c r="G22" s="734">
        <v>38</v>
      </c>
      <c r="I22" s="720"/>
      <c r="M22" s="720"/>
      <c r="N22" s="720"/>
      <c r="O22" s="720"/>
      <c r="P22" s="720"/>
      <c r="Q22" s="720"/>
      <c r="R22" s="720"/>
      <c r="S22" s="720"/>
      <c r="T22" s="720"/>
      <c r="U22" s="720"/>
      <c r="V22" s="720"/>
      <c r="GV22" s="719"/>
    </row>
    <row r="23" spans="2:204" x14ac:dyDescent="0.25">
      <c r="B23" s="675" t="s">
        <v>1156</v>
      </c>
      <c r="C23" s="723">
        <v>36</v>
      </c>
      <c r="D23" s="723"/>
      <c r="E23" s="723"/>
      <c r="F23" s="723"/>
      <c r="G23" s="734">
        <v>36</v>
      </c>
      <c r="I23" s="720"/>
      <c r="M23" s="720"/>
      <c r="N23" s="720"/>
      <c r="O23" s="720"/>
      <c r="P23" s="720"/>
      <c r="Q23" s="720"/>
      <c r="R23" s="720"/>
      <c r="S23" s="720"/>
      <c r="T23" s="720"/>
      <c r="U23" s="720"/>
      <c r="V23" s="720"/>
      <c r="GV23" s="719"/>
    </row>
    <row r="24" spans="2:204" x14ac:dyDescent="0.25">
      <c r="B24" s="675" t="s">
        <v>1157</v>
      </c>
      <c r="C24" s="723">
        <v>0</v>
      </c>
      <c r="D24" s="723"/>
      <c r="E24" s="723"/>
      <c r="F24" s="723"/>
      <c r="G24" s="734">
        <v>0</v>
      </c>
      <c r="I24" s="720"/>
      <c r="M24" s="720"/>
      <c r="N24" s="720"/>
      <c r="O24" s="720"/>
      <c r="P24" s="720"/>
      <c r="Q24" s="720"/>
      <c r="R24" s="720"/>
      <c r="S24" s="720"/>
      <c r="T24" s="720"/>
      <c r="U24" s="720"/>
      <c r="V24" s="720"/>
      <c r="GV24" s="719"/>
    </row>
    <row r="25" spans="2:204" ht="28.5" x14ac:dyDescent="0.25">
      <c r="B25" s="675" t="s">
        <v>1158</v>
      </c>
      <c r="C25" s="723">
        <v>0</v>
      </c>
      <c r="D25" s="723"/>
      <c r="E25" s="723"/>
      <c r="F25" s="723"/>
      <c r="G25" s="734">
        <v>0</v>
      </c>
      <c r="I25" s="720"/>
      <c r="M25" s="720"/>
      <c r="N25" s="720"/>
      <c r="O25" s="720"/>
      <c r="P25" s="720"/>
      <c r="Q25" s="720"/>
      <c r="R25" s="720"/>
      <c r="S25" s="720"/>
      <c r="T25" s="720"/>
      <c r="U25" s="720"/>
      <c r="V25" s="720"/>
      <c r="GV25" s="719"/>
    </row>
    <row r="26" spans="2:204" x14ac:dyDescent="0.25">
      <c r="B26" s="675" t="s">
        <v>1159</v>
      </c>
      <c r="C26" s="723">
        <v>0</v>
      </c>
      <c r="D26" s="723"/>
      <c r="E26" s="723"/>
      <c r="F26" s="723"/>
      <c r="G26" s="734">
        <v>0</v>
      </c>
      <c r="I26" s="720"/>
      <c r="M26" s="720"/>
      <c r="N26" s="720"/>
      <c r="O26" s="720"/>
      <c r="P26" s="720"/>
      <c r="Q26" s="720"/>
      <c r="R26" s="720"/>
      <c r="S26" s="720"/>
      <c r="T26" s="720"/>
      <c r="U26" s="720"/>
      <c r="V26" s="720"/>
      <c r="GV26" s="719"/>
    </row>
    <row r="27" spans="2:204" x14ac:dyDescent="0.25">
      <c r="B27" s="675" t="s">
        <v>1160</v>
      </c>
      <c r="C27" s="723">
        <v>1758</v>
      </c>
      <c r="D27" s="723"/>
      <c r="E27" s="723"/>
      <c r="F27" s="723">
        <v>182</v>
      </c>
      <c r="G27" s="734">
        <v>1940</v>
      </c>
      <c r="I27" s="720"/>
      <c r="M27" s="720"/>
      <c r="N27" s="720"/>
      <c r="O27" s="720"/>
      <c r="P27" s="720"/>
      <c r="Q27" s="720"/>
      <c r="R27" s="720"/>
      <c r="S27" s="720"/>
      <c r="T27" s="720"/>
      <c r="U27" s="720"/>
      <c r="V27" s="720"/>
      <c r="GV27" s="719"/>
    </row>
    <row r="28" spans="2:204" ht="28.5" x14ac:dyDescent="0.25">
      <c r="B28" s="675" t="s">
        <v>1161</v>
      </c>
      <c r="C28" s="723">
        <v>514</v>
      </c>
      <c r="D28" s="723"/>
      <c r="E28" s="723"/>
      <c r="F28" s="723">
        <v>58</v>
      </c>
      <c r="G28" s="734">
        <v>572</v>
      </c>
      <c r="I28" s="720"/>
      <c r="M28" s="720"/>
      <c r="N28" s="720"/>
      <c r="O28" s="720"/>
      <c r="P28" s="720"/>
      <c r="Q28" s="720"/>
      <c r="R28" s="720"/>
      <c r="S28" s="720"/>
      <c r="T28" s="720"/>
      <c r="U28" s="720"/>
      <c r="V28" s="720"/>
      <c r="GV28" s="719"/>
    </row>
    <row r="29" spans="2:204" x14ac:dyDescent="0.25">
      <c r="B29" s="675" t="s">
        <v>1162</v>
      </c>
      <c r="C29" s="723">
        <v>0</v>
      </c>
      <c r="D29" s="723"/>
      <c r="E29" s="723"/>
      <c r="F29" s="723"/>
      <c r="G29" s="734">
        <v>0</v>
      </c>
      <c r="I29" s="720"/>
      <c r="M29" s="720"/>
      <c r="N29" s="720"/>
      <c r="O29" s="720"/>
      <c r="P29" s="720"/>
      <c r="Q29" s="720"/>
      <c r="R29" s="720"/>
      <c r="S29" s="720"/>
      <c r="T29" s="720"/>
      <c r="U29" s="720"/>
      <c r="V29" s="720"/>
      <c r="GV29" s="719"/>
    </row>
    <row r="30" spans="2:204" ht="28.5" x14ac:dyDescent="0.25">
      <c r="B30" s="675" t="s">
        <v>1163</v>
      </c>
      <c r="C30" s="723">
        <v>51</v>
      </c>
      <c r="D30" s="723"/>
      <c r="E30" s="723"/>
      <c r="F30" s="723"/>
      <c r="G30" s="734">
        <v>51</v>
      </c>
      <c r="I30" s="720"/>
      <c r="M30" s="720"/>
      <c r="N30" s="720"/>
      <c r="O30" s="720"/>
      <c r="P30" s="720"/>
      <c r="Q30" s="720"/>
      <c r="R30" s="720"/>
      <c r="S30" s="720"/>
      <c r="T30" s="720"/>
      <c r="U30" s="720"/>
      <c r="V30" s="720"/>
      <c r="GV30" s="719"/>
    </row>
    <row r="31" spans="2:204" x14ac:dyDescent="0.25">
      <c r="B31" s="675" t="s">
        <v>1164</v>
      </c>
      <c r="C31" s="723">
        <v>204</v>
      </c>
      <c r="D31" s="723"/>
      <c r="E31" s="723"/>
      <c r="F31" s="723"/>
      <c r="G31" s="734">
        <v>204</v>
      </c>
      <c r="I31" s="720"/>
      <c r="M31" s="720"/>
      <c r="N31" s="720"/>
      <c r="O31" s="720"/>
      <c r="P31" s="720"/>
      <c r="Q31" s="720"/>
      <c r="R31" s="720"/>
      <c r="S31" s="720"/>
      <c r="T31" s="720"/>
      <c r="U31" s="720"/>
      <c r="V31" s="720"/>
      <c r="GV31" s="719"/>
    </row>
    <row r="32" spans="2:204" x14ac:dyDescent="0.25">
      <c r="B32" s="675" t="s">
        <v>1165</v>
      </c>
      <c r="C32" s="723">
        <v>1185</v>
      </c>
      <c r="D32" s="723"/>
      <c r="E32" s="723"/>
      <c r="F32" s="723">
        <v>36</v>
      </c>
      <c r="G32" s="734">
        <v>1221</v>
      </c>
      <c r="I32" s="720"/>
      <c r="M32" s="720"/>
      <c r="N32" s="720"/>
      <c r="O32" s="720"/>
      <c r="P32" s="720"/>
      <c r="Q32" s="720"/>
      <c r="R32" s="720"/>
      <c r="S32" s="720"/>
      <c r="T32" s="720"/>
      <c r="U32" s="720"/>
      <c r="V32" s="720"/>
      <c r="GV32" s="719"/>
    </row>
    <row r="33" spans="2:204" x14ac:dyDescent="0.25">
      <c r="B33" s="675" t="s">
        <v>1166</v>
      </c>
      <c r="C33" s="723">
        <v>0</v>
      </c>
      <c r="D33" s="723"/>
      <c r="E33" s="723"/>
      <c r="F33" s="723"/>
      <c r="G33" s="734">
        <v>0</v>
      </c>
      <c r="I33" s="720"/>
      <c r="M33" s="720"/>
      <c r="T33" s="720"/>
      <c r="U33" s="720"/>
      <c r="V33" s="720"/>
      <c r="GV33" s="719"/>
    </row>
    <row r="34" spans="2:204" x14ac:dyDescent="0.25">
      <c r="B34" s="675" t="s">
        <v>1167</v>
      </c>
      <c r="C34" s="723">
        <v>377</v>
      </c>
      <c r="D34" s="723"/>
      <c r="E34" s="723"/>
      <c r="F34" s="723">
        <v>14</v>
      </c>
      <c r="G34" s="734">
        <v>391</v>
      </c>
      <c r="I34" s="720"/>
      <c r="M34" s="720"/>
      <c r="T34" s="720"/>
      <c r="U34" s="720"/>
      <c r="V34" s="720"/>
      <c r="GV34" s="719"/>
    </row>
    <row r="35" spans="2:204" x14ac:dyDescent="0.25">
      <c r="B35" s="675" t="s">
        <v>1168</v>
      </c>
      <c r="C35" s="723">
        <v>8655</v>
      </c>
      <c r="D35" s="723"/>
      <c r="E35" s="723"/>
      <c r="F35" s="723">
        <v>385</v>
      </c>
      <c r="G35" s="734">
        <v>9040</v>
      </c>
      <c r="I35" s="720"/>
      <c r="M35" s="720"/>
      <c r="T35" s="720"/>
      <c r="U35" s="720"/>
      <c r="V35" s="720"/>
      <c r="GV35" s="719"/>
    </row>
    <row r="36" spans="2:204" x14ac:dyDescent="0.25">
      <c r="B36" s="675" t="s">
        <v>1285</v>
      </c>
      <c r="C36" s="723">
        <v>0</v>
      </c>
      <c r="D36" s="723"/>
      <c r="E36" s="723"/>
      <c r="F36" s="723">
        <v>14</v>
      </c>
      <c r="G36" s="734">
        <v>14</v>
      </c>
      <c r="I36" s="720"/>
      <c r="M36" s="720"/>
      <c r="T36" s="720"/>
      <c r="U36" s="720"/>
      <c r="V36" s="720"/>
      <c r="GV36" s="719"/>
    </row>
    <row r="37" spans="2:204" x14ac:dyDescent="0.25">
      <c r="B37" s="675" t="s">
        <v>1169</v>
      </c>
      <c r="C37" s="723">
        <v>0</v>
      </c>
      <c r="D37" s="723"/>
      <c r="E37" s="723"/>
      <c r="F37" s="723"/>
      <c r="G37" s="734">
        <v>0</v>
      </c>
      <c r="I37" s="720"/>
      <c r="M37" s="720"/>
      <c r="T37" s="720"/>
      <c r="U37" s="720"/>
      <c r="V37" s="720"/>
      <c r="GV37" s="719"/>
    </row>
    <row r="38" spans="2:204" x14ac:dyDescent="0.25">
      <c r="B38" s="675" t="s">
        <v>1170</v>
      </c>
      <c r="C38" s="723">
        <v>0</v>
      </c>
      <c r="D38" s="723"/>
      <c r="E38" s="723"/>
      <c r="F38" s="723"/>
      <c r="G38" s="734">
        <v>0</v>
      </c>
      <c r="I38" s="720"/>
      <c r="M38" s="720"/>
      <c r="T38" s="720"/>
      <c r="U38" s="720"/>
      <c r="V38" s="720"/>
      <c r="GV38" s="719"/>
    </row>
    <row r="39" spans="2:204" x14ac:dyDescent="0.25">
      <c r="B39" s="675" t="s">
        <v>1171</v>
      </c>
      <c r="C39" s="723">
        <v>0</v>
      </c>
      <c r="D39" s="723"/>
      <c r="E39" s="723"/>
      <c r="F39" s="723"/>
      <c r="G39" s="734">
        <v>0</v>
      </c>
      <c r="I39" s="720"/>
      <c r="M39" s="720"/>
      <c r="T39" s="720"/>
      <c r="U39" s="720"/>
      <c r="V39" s="720"/>
      <c r="GV39" s="719"/>
    </row>
    <row r="40" spans="2:204" x14ac:dyDescent="0.25">
      <c r="B40" s="675" t="s">
        <v>1172</v>
      </c>
      <c r="C40" s="723">
        <v>0</v>
      </c>
      <c r="D40" s="723"/>
      <c r="E40" s="723"/>
      <c r="F40" s="723"/>
      <c r="G40" s="734">
        <v>0</v>
      </c>
      <c r="I40" s="720"/>
      <c r="M40" s="720"/>
      <c r="T40" s="720"/>
      <c r="U40" s="720"/>
      <c r="V40" s="720"/>
      <c r="GV40" s="719"/>
    </row>
    <row r="41" spans="2:204" x14ac:dyDescent="0.25">
      <c r="B41" s="675" t="s">
        <v>1173</v>
      </c>
      <c r="C41" s="723">
        <v>0</v>
      </c>
      <c r="D41" s="723"/>
      <c r="E41" s="723"/>
      <c r="F41" s="723"/>
      <c r="G41" s="734">
        <v>0</v>
      </c>
      <c r="I41" s="720"/>
      <c r="M41" s="720"/>
      <c r="T41" s="720"/>
      <c r="U41" s="720"/>
      <c r="V41" s="720"/>
      <c r="GV41" s="719"/>
    </row>
    <row r="42" spans="2:204" x14ac:dyDescent="0.25">
      <c r="B42" s="675" t="s">
        <v>1174</v>
      </c>
      <c r="C42" s="723">
        <v>32</v>
      </c>
      <c r="D42" s="723"/>
      <c r="E42" s="723"/>
      <c r="F42" s="723"/>
      <c r="G42" s="734">
        <v>32</v>
      </c>
      <c r="I42" s="720"/>
      <c r="M42" s="720"/>
      <c r="T42" s="720"/>
      <c r="U42" s="720"/>
      <c r="V42" s="720"/>
      <c r="GV42" s="719"/>
    </row>
    <row r="43" spans="2:204" x14ac:dyDescent="0.25">
      <c r="B43" s="675" t="s">
        <v>1175</v>
      </c>
      <c r="C43" s="723">
        <v>8470</v>
      </c>
      <c r="D43" s="723"/>
      <c r="E43" s="723"/>
      <c r="F43" s="723">
        <v>1414</v>
      </c>
      <c r="G43" s="734">
        <v>9884</v>
      </c>
      <c r="I43" s="720"/>
      <c r="M43" s="720"/>
      <c r="T43" s="720"/>
      <c r="U43" s="720"/>
      <c r="V43" s="720"/>
      <c r="GV43" s="719"/>
    </row>
    <row r="44" spans="2:204" x14ac:dyDescent="0.25">
      <c r="B44" s="675" t="s">
        <v>1176</v>
      </c>
      <c r="C44" s="723"/>
      <c r="D44" s="723"/>
      <c r="E44" s="723"/>
      <c r="F44" s="723"/>
      <c r="G44" s="734">
        <v>0</v>
      </c>
      <c r="I44" s="720"/>
      <c r="M44" s="720"/>
      <c r="T44" s="720"/>
      <c r="U44" s="720"/>
      <c r="V44" s="720"/>
      <c r="GV44" s="719"/>
    </row>
    <row r="45" spans="2:204" x14ac:dyDescent="0.25">
      <c r="B45" s="675" t="s">
        <v>1177</v>
      </c>
      <c r="C45" s="723">
        <v>21</v>
      </c>
      <c r="D45" s="723"/>
      <c r="E45" s="723"/>
      <c r="F45" s="723">
        <v>4</v>
      </c>
      <c r="G45" s="734">
        <v>25</v>
      </c>
      <c r="I45" s="720"/>
      <c r="M45" s="720"/>
      <c r="T45" s="720"/>
      <c r="U45" s="720"/>
      <c r="V45" s="720"/>
      <c r="GV45" s="719"/>
    </row>
    <row r="46" spans="2:204" x14ac:dyDescent="0.25">
      <c r="B46" s="675" t="s">
        <v>1178</v>
      </c>
      <c r="C46" s="723">
        <v>0</v>
      </c>
      <c r="D46" s="723"/>
      <c r="E46" s="723"/>
      <c r="F46" s="723"/>
      <c r="G46" s="734">
        <v>0</v>
      </c>
      <c r="I46" s="720"/>
      <c r="M46" s="720"/>
      <c r="T46" s="720"/>
      <c r="U46" s="720"/>
      <c r="V46" s="720"/>
      <c r="GV46" s="719"/>
    </row>
    <row r="47" spans="2:204" x14ac:dyDescent="0.25">
      <c r="B47" s="675" t="s">
        <v>1179</v>
      </c>
      <c r="C47" s="723">
        <v>3117</v>
      </c>
      <c r="D47" s="723"/>
      <c r="E47" s="723"/>
      <c r="F47" s="723">
        <v>71</v>
      </c>
      <c r="G47" s="734">
        <v>3188</v>
      </c>
      <c r="I47" s="720"/>
      <c r="M47" s="720"/>
      <c r="T47" s="720"/>
      <c r="U47" s="720"/>
      <c r="V47" s="720"/>
      <c r="GV47" s="719"/>
    </row>
    <row r="48" spans="2:204" x14ac:dyDescent="0.25">
      <c r="B48" s="675" t="s">
        <v>1180</v>
      </c>
      <c r="C48" s="723">
        <v>0</v>
      </c>
      <c r="D48" s="723"/>
      <c r="E48" s="723"/>
      <c r="F48" s="723"/>
      <c r="G48" s="734">
        <v>0</v>
      </c>
      <c r="I48" s="720"/>
      <c r="M48" s="720"/>
      <c r="T48" s="720"/>
      <c r="U48" s="720"/>
      <c r="V48" s="720"/>
      <c r="GV48" s="719"/>
    </row>
    <row r="49" spans="2:204" x14ac:dyDescent="0.25">
      <c r="B49" s="675" t="s">
        <v>1181</v>
      </c>
      <c r="C49" s="723">
        <v>751</v>
      </c>
      <c r="D49" s="723"/>
      <c r="E49" s="723"/>
      <c r="F49" s="723"/>
      <c r="G49" s="734">
        <v>751</v>
      </c>
      <c r="I49" s="720"/>
      <c r="M49" s="720"/>
      <c r="T49" s="720"/>
      <c r="U49" s="720"/>
      <c r="V49" s="720"/>
      <c r="GT49" s="720"/>
      <c r="GV49" s="719"/>
    </row>
    <row r="50" spans="2:204" x14ac:dyDescent="0.25">
      <c r="B50" s="675" t="s">
        <v>1182</v>
      </c>
      <c r="C50" s="723">
        <v>114</v>
      </c>
      <c r="D50" s="723"/>
      <c r="E50" s="723"/>
      <c r="F50" s="723">
        <v>1</v>
      </c>
      <c r="G50" s="734">
        <v>115</v>
      </c>
      <c r="I50" s="720"/>
      <c r="M50" s="720"/>
      <c r="T50" s="720"/>
      <c r="U50" s="720"/>
      <c r="V50" s="720"/>
      <c r="GT50" s="720"/>
      <c r="GV50" s="719"/>
    </row>
    <row r="51" spans="2:204" x14ac:dyDescent="0.25">
      <c r="B51" s="675" t="s">
        <v>1183</v>
      </c>
      <c r="C51" s="723">
        <v>0</v>
      </c>
      <c r="D51" s="723"/>
      <c r="E51" s="723"/>
      <c r="F51" s="723"/>
      <c r="G51" s="734">
        <v>0</v>
      </c>
      <c r="I51" s="720"/>
      <c r="M51" s="720"/>
      <c r="T51" s="720"/>
      <c r="U51" s="720"/>
      <c r="V51" s="720"/>
      <c r="GV51" s="719"/>
    </row>
    <row r="52" spans="2:204" x14ac:dyDescent="0.25">
      <c r="B52" s="675" t="s">
        <v>1184</v>
      </c>
      <c r="C52" s="723">
        <v>400</v>
      </c>
      <c r="D52" s="723"/>
      <c r="E52" s="723"/>
      <c r="F52" s="723">
        <v>102</v>
      </c>
      <c r="G52" s="734">
        <v>502</v>
      </c>
      <c r="I52" s="720"/>
      <c r="M52" s="720"/>
      <c r="T52" s="720"/>
      <c r="U52" s="720"/>
      <c r="V52" s="720"/>
      <c r="GV52" s="719"/>
    </row>
    <row r="53" spans="2:204" x14ac:dyDescent="0.25">
      <c r="B53" s="675" t="s">
        <v>1185</v>
      </c>
      <c r="C53" s="723">
        <v>159839</v>
      </c>
      <c r="D53" s="723"/>
      <c r="E53" s="723"/>
      <c r="F53" s="723">
        <v>7855</v>
      </c>
      <c r="G53" s="734">
        <v>167694</v>
      </c>
      <c r="I53" s="720"/>
      <c r="M53" s="720"/>
      <c r="T53" s="720"/>
      <c r="U53" s="720"/>
      <c r="V53" s="720"/>
      <c r="GV53" s="719"/>
    </row>
    <row r="54" spans="2:204" x14ac:dyDescent="0.25">
      <c r="B54" s="675" t="s">
        <v>1186</v>
      </c>
      <c r="C54" s="723">
        <v>172</v>
      </c>
      <c r="D54" s="723"/>
      <c r="E54" s="723"/>
      <c r="F54" s="723">
        <v>2</v>
      </c>
      <c r="G54" s="734">
        <v>174</v>
      </c>
      <c r="I54" s="720"/>
      <c r="M54" s="720"/>
      <c r="T54" s="720"/>
      <c r="U54" s="720"/>
      <c r="V54" s="720"/>
      <c r="GV54" s="719"/>
    </row>
    <row r="55" spans="2:204" x14ac:dyDescent="0.25">
      <c r="B55" s="675" t="s">
        <v>1187</v>
      </c>
      <c r="C55" s="723">
        <v>0</v>
      </c>
      <c r="D55" s="723"/>
      <c r="E55" s="723"/>
      <c r="F55" s="723"/>
      <c r="G55" s="734">
        <v>0</v>
      </c>
      <c r="I55" s="720"/>
      <c r="M55" s="720"/>
      <c r="T55" s="720"/>
      <c r="U55" s="720"/>
      <c r="V55" s="720"/>
      <c r="GV55" s="719"/>
    </row>
    <row r="56" spans="2:204" x14ac:dyDescent="0.25">
      <c r="B56" s="675" t="s">
        <v>1188</v>
      </c>
      <c r="C56" s="723">
        <v>0</v>
      </c>
      <c r="D56" s="723"/>
      <c r="E56" s="723"/>
      <c r="F56" s="723"/>
      <c r="G56" s="734">
        <v>0</v>
      </c>
      <c r="I56" s="720"/>
      <c r="M56" s="720"/>
      <c r="T56" s="720"/>
      <c r="U56" s="720"/>
      <c r="V56" s="720"/>
      <c r="GV56" s="719"/>
    </row>
    <row r="57" spans="2:204" x14ac:dyDescent="0.25">
      <c r="B57" s="675" t="s">
        <v>1189</v>
      </c>
      <c r="C57" s="723">
        <v>532</v>
      </c>
      <c r="D57" s="723"/>
      <c r="E57" s="723"/>
      <c r="F57" s="723"/>
      <c r="G57" s="734">
        <v>532</v>
      </c>
      <c r="I57" s="720"/>
      <c r="M57" s="720"/>
      <c r="T57" s="720"/>
      <c r="U57" s="720"/>
      <c r="V57" s="720"/>
      <c r="GV57" s="719"/>
    </row>
    <row r="58" spans="2:204" x14ac:dyDescent="0.25">
      <c r="B58" s="675" t="s">
        <v>1190</v>
      </c>
      <c r="C58" s="723">
        <v>6502</v>
      </c>
      <c r="D58" s="723"/>
      <c r="E58" s="723"/>
      <c r="F58" s="723">
        <v>982</v>
      </c>
      <c r="G58" s="734">
        <v>7484</v>
      </c>
      <c r="I58" s="720"/>
      <c r="M58" s="720"/>
      <c r="T58" s="720"/>
      <c r="U58" s="720"/>
      <c r="V58" s="720"/>
      <c r="GV58" s="719"/>
    </row>
    <row r="59" spans="2:204" x14ac:dyDescent="0.25">
      <c r="B59" s="675" t="s">
        <v>1191</v>
      </c>
      <c r="C59" s="723">
        <v>9822</v>
      </c>
      <c r="D59" s="723"/>
      <c r="E59" s="723"/>
      <c r="F59" s="723">
        <v>643</v>
      </c>
      <c r="G59" s="734">
        <v>10465</v>
      </c>
      <c r="I59" s="720"/>
      <c r="M59" s="720"/>
      <c r="T59" s="720"/>
      <c r="U59" s="720"/>
      <c r="V59" s="720"/>
      <c r="GV59" s="719"/>
    </row>
    <row r="60" spans="2:204" x14ac:dyDescent="0.25">
      <c r="B60" s="675" t="s">
        <v>1192</v>
      </c>
      <c r="C60" s="723">
        <v>22688</v>
      </c>
      <c r="D60" s="723"/>
      <c r="E60" s="723"/>
      <c r="F60" s="723">
        <v>2762</v>
      </c>
      <c r="G60" s="734">
        <v>25450</v>
      </c>
      <c r="I60" s="720"/>
      <c r="M60" s="720"/>
      <c r="T60" s="720"/>
      <c r="U60" s="720"/>
      <c r="V60" s="720"/>
      <c r="GV60" s="719"/>
    </row>
    <row r="61" spans="2:204" x14ac:dyDescent="0.25">
      <c r="B61" s="675" t="s">
        <v>1193</v>
      </c>
      <c r="C61" s="723">
        <v>7125</v>
      </c>
      <c r="D61" s="723"/>
      <c r="E61" s="723"/>
      <c r="F61" s="723">
        <v>199</v>
      </c>
      <c r="G61" s="734">
        <v>7324</v>
      </c>
      <c r="I61" s="720"/>
      <c r="M61" s="720"/>
      <c r="T61" s="720"/>
      <c r="U61" s="720"/>
      <c r="V61" s="720"/>
      <c r="GV61" s="719"/>
    </row>
    <row r="62" spans="2:204" x14ac:dyDescent="0.25">
      <c r="B62" s="675" t="s">
        <v>1194</v>
      </c>
      <c r="C62" s="723">
        <v>3716</v>
      </c>
      <c r="D62" s="723"/>
      <c r="E62" s="723"/>
      <c r="F62" s="723">
        <v>142</v>
      </c>
      <c r="G62" s="734">
        <v>3858</v>
      </c>
      <c r="I62" s="720"/>
      <c r="M62" s="720"/>
      <c r="T62" s="720"/>
      <c r="U62" s="720"/>
      <c r="V62" s="720"/>
      <c r="GV62" s="719"/>
    </row>
    <row r="63" spans="2:204" x14ac:dyDescent="0.25">
      <c r="B63" s="675" t="s">
        <v>1195</v>
      </c>
      <c r="C63" s="723">
        <v>8584</v>
      </c>
      <c r="D63" s="723"/>
      <c r="E63" s="723"/>
      <c r="F63" s="723">
        <v>288</v>
      </c>
      <c r="G63" s="734">
        <v>8872</v>
      </c>
      <c r="I63" s="720"/>
      <c r="M63" s="720"/>
      <c r="T63" s="720"/>
      <c r="U63" s="720"/>
      <c r="V63" s="720"/>
      <c r="GV63" s="719"/>
    </row>
    <row r="64" spans="2:204" x14ac:dyDescent="0.25">
      <c r="B64" s="675" t="s">
        <v>1196</v>
      </c>
      <c r="C64" s="723">
        <v>17499</v>
      </c>
      <c r="D64" s="723"/>
      <c r="E64" s="723"/>
      <c r="F64" s="723">
        <v>541</v>
      </c>
      <c r="G64" s="734">
        <v>18040</v>
      </c>
      <c r="I64" s="720"/>
      <c r="M64" s="720"/>
      <c r="T64" s="720"/>
      <c r="U64" s="720"/>
      <c r="V64" s="720"/>
      <c r="GV64" s="719"/>
    </row>
    <row r="65" spans="2:204" x14ac:dyDescent="0.25">
      <c r="B65" s="675" t="s">
        <v>1197</v>
      </c>
      <c r="C65" s="723">
        <v>5181</v>
      </c>
      <c r="D65" s="723"/>
      <c r="E65" s="723"/>
      <c r="F65" s="723">
        <v>241</v>
      </c>
      <c r="G65" s="734">
        <v>5422</v>
      </c>
      <c r="I65" s="720"/>
      <c r="M65" s="720"/>
      <c r="T65" s="720"/>
      <c r="U65" s="720"/>
      <c r="V65" s="720"/>
      <c r="GV65" s="719"/>
    </row>
    <row r="66" spans="2:204" x14ac:dyDescent="0.25">
      <c r="B66" s="675" t="s">
        <v>1198</v>
      </c>
      <c r="C66" s="723">
        <v>34589</v>
      </c>
      <c r="D66" s="723"/>
      <c r="E66" s="723"/>
      <c r="F66" s="723">
        <v>2622</v>
      </c>
      <c r="G66" s="734">
        <v>37211</v>
      </c>
      <c r="I66" s="720"/>
      <c r="M66" s="720"/>
      <c r="T66" s="720"/>
      <c r="U66" s="720"/>
      <c r="V66" s="720"/>
      <c r="GV66" s="719"/>
    </row>
    <row r="67" spans="2:204" x14ac:dyDescent="0.25">
      <c r="B67" s="675" t="s">
        <v>1199</v>
      </c>
      <c r="C67" s="723">
        <v>31879</v>
      </c>
      <c r="D67" s="723"/>
      <c r="E67" s="723"/>
      <c r="F67" s="723">
        <v>2899</v>
      </c>
      <c r="G67" s="734">
        <v>34778</v>
      </c>
      <c r="I67" s="720"/>
      <c r="M67" s="720"/>
      <c r="T67" s="720"/>
      <c r="U67" s="720"/>
      <c r="V67" s="720"/>
      <c r="GV67" s="719"/>
    </row>
    <row r="68" spans="2:204" x14ac:dyDescent="0.25">
      <c r="B68" s="675" t="s">
        <v>1200</v>
      </c>
      <c r="C68" s="723">
        <v>122</v>
      </c>
      <c r="D68" s="723"/>
      <c r="E68" s="723"/>
      <c r="F68" s="723">
        <v>24</v>
      </c>
      <c r="G68" s="734">
        <v>146</v>
      </c>
      <c r="L68" s="719"/>
      <c r="T68" s="720"/>
      <c r="U68" s="720"/>
      <c r="V68" s="720"/>
      <c r="GV68" s="719"/>
    </row>
    <row r="69" spans="2:204" x14ac:dyDescent="0.25">
      <c r="B69" s="675" t="s">
        <v>1201</v>
      </c>
      <c r="C69" s="723">
        <v>0</v>
      </c>
      <c r="D69" s="723"/>
      <c r="E69" s="723"/>
      <c r="F69" s="723"/>
      <c r="G69" s="734">
        <v>0</v>
      </c>
      <c r="L69" s="719"/>
      <c r="T69" s="720"/>
      <c r="U69" s="720"/>
      <c r="V69" s="720"/>
      <c r="GV69" s="719"/>
    </row>
    <row r="70" spans="2:204" x14ac:dyDescent="0.25">
      <c r="B70" s="675" t="s">
        <v>1202</v>
      </c>
      <c r="C70" s="723">
        <v>53787</v>
      </c>
      <c r="D70" s="723"/>
      <c r="E70" s="723"/>
      <c r="F70" s="723">
        <v>2630</v>
      </c>
      <c r="G70" s="734">
        <v>56417</v>
      </c>
      <c r="L70" s="719"/>
      <c r="T70" s="720"/>
      <c r="U70" s="720"/>
      <c r="V70" s="720"/>
      <c r="GV70" s="719"/>
    </row>
    <row r="71" spans="2:204" x14ac:dyDescent="0.25">
      <c r="B71" s="675" t="s">
        <v>1203</v>
      </c>
      <c r="C71" s="723">
        <v>12510</v>
      </c>
      <c r="D71" s="723"/>
      <c r="E71" s="723"/>
      <c r="F71" s="723">
        <v>948</v>
      </c>
      <c r="G71" s="734">
        <v>13458</v>
      </c>
      <c r="J71" s="719"/>
      <c r="K71" s="719"/>
      <c r="L71" s="719"/>
      <c r="T71" s="720"/>
      <c r="U71" s="720"/>
      <c r="V71" s="720"/>
      <c r="GV71" s="719"/>
    </row>
    <row r="72" spans="2:204" x14ac:dyDescent="0.25">
      <c r="B72" s="675" t="s">
        <v>1204</v>
      </c>
      <c r="C72" s="723">
        <v>3820</v>
      </c>
      <c r="D72" s="723"/>
      <c r="E72" s="723"/>
      <c r="F72" s="723">
        <v>438</v>
      </c>
      <c r="G72" s="734">
        <v>4258</v>
      </c>
      <c r="J72" s="719"/>
      <c r="K72" s="719"/>
      <c r="L72" s="719"/>
      <c r="T72" s="720"/>
      <c r="U72" s="720"/>
      <c r="V72" s="720"/>
      <c r="GV72" s="719"/>
    </row>
    <row r="73" spans="2:204" x14ac:dyDescent="0.25">
      <c r="B73" s="675" t="s">
        <v>1205</v>
      </c>
      <c r="C73" s="723">
        <v>1248</v>
      </c>
      <c r="D73" s="723"/>
      <c r="E73" s="723"/>
      <c r="F73" s="723">
        <v>87</v>
      </c>
      <c r="G73" s="734">
        <v>1335</v>
      </c>
      <c r="J73" s="719"/>
      <c r="K73" s="719"/>
      <c r="L73" s="719"/>
      <c r="T73" s="720"/>
      <c r="U73" s="720"/>
      <c r="V73" s="720"/>
      <c r="GV73" s="719"/>
    </row>
    <row r="74" spans="2:204" x14ac:dyDescent="0.25">
      <c r="B74" s="675" t="s">
        <v>1206</v>
      </c>
      <c r="C74" s="723">
        <v>33658</v>
      </c>
      <c r="D74" s="723"/>
      <c r="E74" s="723"/>
      <c r="F74" s="723">
        <v>3003</v>
      </c>
      <c r="G74" s="734">
        <v>36661</v>
      </c>
      <c r="J74" s="719"/>
      <c r="K74" s="719"/>
      <c r="L74" s="719"/>
      <c r="T74" s="720"/>
      <c r="U74" s="720"/>
      <c r="V74" s="720"/>
      <c r="GV74" s="719"/>
    </row>
    <row r="75" spans="2:204" x14ac:dyDescent="0.25">
      <c r="B75" s="675" t="s">
        <v>1207</v>
      </c>
      <c r="C75" s="723">
        <v>11758</v>
      </c>
      <c r="D75" s="723"/>
      <c r="E75" s="723"/>
      <c r="F75" s="723">
        <v>1331</v>
      </c>
      <c r="G75" s="734">
        <v>13089</v>
      </c>
      <c r="J75" s="719"/>
      <c r="K75" s="719"/>
      <c r="L75" s="719"/>
      <c r="T75" s="720"/>
      <c r="U75" s="720"/>
      <c r="V75" s="720"/>
      <c r="GV75" s="719"/>
    </row>
    <row r="76" spans="2:204" x14ac:dyDescent="0.25">
      <c r="B76" s="675" t="s">
        <v>1208</v>
      </c>
      <c r="C76" s="723">
        <v>29643</v>
      </c>
      <c r="D76" s="723"/>
      <c r="E76" s="723"/>
      <c r="F76" s="723">
        <v>3749</v>
      </c>
      <c r="G76" s="734">
        <v>33392</v>
      </c>
      <c r="J76" s="719"/>
      <c r="K76" s="719"/>
      <c r="L76" s="719"/>
      <c r="T76" s="720"/>
      <c r="U76" s="720"/>
      <c r="V76" s="720"/>
      <c r="GV76" s="719"/>
    </row>
    <row r="77" spans="2:204" x14ac:dyDescent="0.25">
      <c r="B77" s="675" t="s">
        <v>1209</v>
      </c>
      <c r="C77" s="723">
        <v>20415</v>
      </c>
      <c r="D77" s="723"/>
      <c r="E77" s="723"/>
      <c r="F77" s="723">
        <v>1283</v>
      </c>
      <c r="G77" s="734">
        <v>21698</v>
      </c>
      <c r="J77" s="719"/>
      <c r="K77" s="719"/>
      <c r="L77" s="719"/>
      <c r="T77" s="720"/>
      <c r="U77" s="720"/>
      <c r="V77" s="720"/>
      <c r="GV77" s="719"/>
    </row>
    <row r="78" spans="2:204" x14ac:dyDescent="0.25">
      <c r="B78" s="675" t="s">
        <v>1210</v>
      </c>
      <c r="C78" s="723">
        <v>32069</v>
      </c>
      <c r="D78" s="723"/>
      <c r="E78" s="723"/>
      <c r="F78" s="723">
        <v>4584</v>
      </c>
      <c r="G78" s="734">
        <v>36653</v>
      </c>
      <c r="J78" s="719"/>
      <c r="K78" s="719"/>
      <c r="L78" s="719"/>
      <c r="T78" s="720"/>
      <c r="U78" s="720"/>
      <c r="V78" s="720"/>
      <c r="GV78" s="719"/>
    </row>
    <row r="79" spans="2:204" x14ac:dyDescent="0.25">
      <c r="B79" s="675" t="s">
        <v>1211</v>
      </c>
      <c r="C79" s="723">
        <v>27997</v>
      </c>
      <c r="D79" s="723"/>
      <c r="E79" s="723"/>
      <c r="F79" s="723">
        <v>4123</v>
      </c>
      <c r="G79" s="734">
        <v>32120</v>
      </c>
      <c r="J79" s="719"/>
      <c r="K79" s="719"/>
      <c r="L79" s="719"/>
      <c r="T79" s="720"/>
      <c r="U79" s="720"/>
      <c r="V79" s="720"/>
      <c r="GV79" s="719"/>
    </row>
    <row r="80" spans="2:204" x14ac:dyDescent="0.25">
      <c r="B80" s="675" t="s">
        <v>1212</v>
      </c>
      <c r="C80" s="723">
        <v>17432</v>
      </c>
      <c r="D80" s="723"/>
      <c r="E80" s="723"/>
      <c r="F80" s="723">
        <v>1455</v>
      </c>
      <c r="G80" s="734">
        <v>18887</v>
      </c>
      <c r="J80" s="719"/>
      <c r="K80" s="719"/>
      <c r="L80" s="719"/>
      <c r="T80" s="720"/>
      <c r="U80" s="720"/>
      <c r="V80" s="720"/>
      <c r="GV80" s="719"/>
    </row>
    <row r="81" spans="2:204" x14ac:dyDescent="0.25">
      <c r="B81" s="675" t="s">
        <v>1213</v>
      </c>
      <c r="C81" s="723">
        <v>16081</v>
      </c>
      <c r="D81" s="723"/>
      <c r="E81" s="723"/>
      <c r="F81" s="723">
        <v>1730</v>
      </c>
      <c r="G81" s="734">
        <v>17811</v>
      </c>
      <c r="J81" s="719"/>
      <c r="K81" s="719"/>
      <c r="L81" s="719"/>
      <c r="T81" s="720"/>
      <c r="U81" s="720"/>
      <c r="V81" s="720"/>
      <c r="GV81" s="719"/>
    </row>
    <row r="82" spans="2:204" x14ac:dyDescent="0.25">
      <c r="B82" s="675" t="s">
        <v>1214</v>
      </c>
      <c r="C82" s="723">
        <v>15287</v>
      </c>
      <c r="D82" s="723"/>
      <c r="E82" s="723"/>
      <c r="F82" s="723">
        <v>1626</v>
      </c>
      <c r="G82" s="734">
        <v>16913</v>
      </c>
      <c r="J82" s="719"/>
      <c r="K82" s="719"/>
      <c r="L82" s="719"/>
      <c r="T82" s="720"/>
      <c r="U82" s="720"/>
      <c r="V82" s="720"/>
      <c r="GV82" s="719"/>
    </row>
    <row r="83" spans="2:204" x14ac:dyDescent="0.25">
      <c r="B83" s="675" t="s">
        <v>1215</v>
      </c>
      <c r="C83" s="723">
        <v>11959</v>
      </c>
      <c r="D83" s="723"/>
      <c r="E83" s="723"/>
      <c r="F83" s="723">
        <v>1089</v>
      </c>
      <c r="G83" s="734">
        <v>13048</v>
      </c>
      <c r="J83" s="719"/>
      <c r="K83" s="719"/>
      <c r="L83" s="719"/>
      <c r="T83" s="720"/>
      <c r="U83" s="720"/>
      <c r="V83" s="720"/>
      <c r="GV83" s="719"/>
    </row>
    <row r="84" spans="2:204" x14ac:dyDescent="0.25">
      <c r="B84" s="675" t="s">
        <v>1216</v>
      </c>
      <c r="C84" s="723">
        <v>11642</v>
      </c>
      <c r="D84" s="723"/>
      <c r="E84" s="723"/>
      <c r="F84" s="723">
        <v>982</v>
      </c>
      <c r="G84" s="734">
        <v>12624</v>
      </c>
      <c r="J84" s="719"/>
      <c r="K84" s="719"/>
      <c r="L84" s="719"/>
      <c r="T84" s="720"/>
      <c r="U84" s="720"/>
      <c r="V84" s="720"/>
      <c r="GV84" s="719"/>
    </row>
    <row r="85" spans="2:204" x14ac:dyDescent="0.25">
      <c r="B85" s="675" t="s">
        <v>1217</v>
      </c>
      <c r="C85" s="723">
        <v>20381</v>
      </c>
      <c r="D85" s="723"/>
      <c r="E85" s="723"/>
      <c r="F85" s="723">
        <v>1479</v>
      </c>
      <c r="G85" s="734">
        <v>21860</v>
      </c>
      <c r="J85" s="719"/>
      <c r="K85" s="719"/>
      <c r="L85" s="719"/>
      <c r="T85" s="720"/>
      <c r="U85" s="720"/>
      <c r="V85" s="720"/>
      <c r="GV85" s="719"/>
    </row>
    <row r="86" spans="2:204" x14ac:dyDescent="0.25">
      <c r="B86" s="675" t="s">
        <v>1218</v>
      </c>
      <c r="C86" s="723">
        <v>22363</v>
      </c>
      <c r="D86" s="723"/>
      <c r="E86" s="723"/>
      <c r="F86" s="723">
        <v>2439</v>
      </c>
      <c r="G86" s="734">
        <v>24802</v>
      </c>
      <c r="J86" s="719"/>
      <c r="K86" s="719"/>
      <c r="L86" s="719"/>
      <c r="T86" s="720"/>
      <c r="U86" s="720"/>
      <c r="V86" s="720"/>
      <c r="GV86" s="719"/>
    </row>
    <row r="87" spans="2:204" x14ac:dyDescent="0.25">
      <c r="B87" s="675" t="s">
        <v>1219</v>
      </c>
      <c r="C87" s="723">
        <v>334</v>
      </c>
      <c r="D87" s="723"/>
      <c r="E87" s="723"/>
      <c r="F87" s="723">
        <v>19</v>
      </c>
      <c r="G87" s="734">
        <v>353</v>
      </c>
      <c r="J87" s="719"/>
      <c r="K87" s="719"/>
      <c r="L87" s="719"/>
      <c r="T87" s="720"/>
      <c r="U87" s="720"/>
      <c r="V87" s="720"/>
      <c r="GV87" s="719"/>
    </row>
    <row r="88" spans="2:204" ht="28.5" x14ac:dyDescent="0.25">
      <c r="B88" s="675" t="s">
        <v>1220</v>
      </c>
      <c r="C88" s="723">
        <v>0</v>
      </c>
      <c r="D88" s="723"/>
      <c r="E88" s="723"/>
      <c r="F88" s="723"/>
      <c r="G88" s="734">
        <v>0</v>
      </c>
      <c r="J88" s="719"/>
      <c r="K88" s="719"/>
      <c r="L88" s="719"/>
      <c r="T88" s="720"/>
      <c r="U88" s="720"/>
      <c r="V88" s="720"/>
      <c r="GV88" s="719"/>
    </row>
    <row r="89" spans="2:204" x14ac:dyDescent="0.25">
      <c r="B89" s="675" t="s">
        <v>1221</v>
      </c>
      <c r="C89" s="723">
        <v>0</v>
      </c>
      <c r="D89" s="723"/>
      <c r="E89" s="723"/>
      <c r="F89" s="723"/>
      <c r="G89" s="734">
        <v>0</v>
      </c>
      <c r="J89" s="719"/>
      <c r="K89" s="719"/>
      <c r="L89" s="719"/>
      <c r="T89" s="720"/>
      <c r="U89" s="720"/>
      <c r="V89" s="720"/>
      <c r="GV89" s="719"/>
    </row>
    <row r="90" spans="2:204" x14ac:dyDescent="0.25">
      <c r="B90" s="675" t="s">
        <v>1222</v>
      </c>
      <c r="C90" s="723">
        <v>0</v>
      </c>
      <c r="D90" s="723"/>
      <c r="E90" s="723"/>
      <c r="F90" s="723"/>
      <c r="G90" s="734">
        <v>0</v>
      </c>
      <c r="J90" s="719"/>
      <c r="K90" s="719"/>
      <c r="L90" s="719"/>
      <c r="T90" s="720"/>
      <c r="U90" s="720"/>
      <c r="V90" s="720"/>
      <c r="GV90" s="719"/>
    </row>
    <row r="91" spans="2:204" x14ac:dyDescent="0.25">
      <c r="B91" s="675" t="s">
        <v>1223</v>
      </c>
      <c r="C91" s="723">
        <v>0</v>
      </c>
      <c r="D91" s="723"/>
      <c r="E91" s="723"/>
      <c r="F91" s="723"/>
      <c r="G91" s="734">
        <v>0</v>
      </c>
      <c r="J91" s="719"/>
      <c r="K91" s="719"/>
      <c r="L91" s="719"/>
      <c r="T91" s="720"/>
      <c r="U91" s="720"/>
      <c r="V91" s="720"/>
      <c r="GV91" s="719"/>
    </row>
    <row r="92" spans="2:204" x14ac:dyDescent="0.25">
      <c r="B92" s="675" t="s">
        <v>1224</v>
      </c>
      <c r="C92" s="723">
        <v>245</v>
      </c>
      <c r="D92" s="723"/>
      <c r="E92" s="723"/>
      <c r="F92" s="723">
        <v>28</v>
      </c>
      <c r="G92" s="734">
        <v>273</v>
      </c>
      <c r="J92" s="719"/>
      <c r="K92" s="719"/>
      <c r="L92" s="719"/>
      <c r="T92" s="720"/>
      <c r="U92" s="720"/>
      <c r="V92" s="720"/>
      <c r="GV92" s="719"/>
    </row>
    <row r="93" spans="2:204" x14ac:dyDescent="0.25">
      <c r="B93" s="675" t="s">
        <v>1225</v>
      </c>
      <c r="C93" s="723">
        <v>0</v>
      </c>
      <c r="D93" s="723"/>
      <c r="E93" s="723"/>
      <c r="F93" s="723"/>
      <c r="G93" s="734">
        <v>0</v>
      </c>
      <c r="J93" s="719"/>
      <c r="K93" s="719"/>
      <c r="L93" s="719"/>
      <c r="T93" s="720"/>
      <c r="U93" s="720"/>
      <c r="V93" s="720"/>
      <c r="GV93" s="719"/>
    </row>
    <row r="94" spans="2:204" x14ac:dyDescent="0.25">
      <c r="B94" s="675" t="s">
        <v>1226</v>
      </c>
      <c r="C94" s="723">
        <v>55</v>
      </c>
      <c r="D94" s="723"/>
      <c r="E94" s="723"/>
      <c r="F94" s="723"/>
      <c r="G94" s="734">
        <v>55</v>
      </c>
      <c r="J94" s="719"/>
      <c r="K94" s="719"/>
      <c r="L94" s="719"/>
      <c r="T94" s="720"/>
      <c r="U94" s="720"/>
      <c r="V94" s="720"/>
      <c r="GV94" s="719"/>
    </row>
    <row r="95" spans="2:204" x14ac:dyDescent="0.25">
      <c r="B95" s="675" t="s">
        <v>1227</v>
      </c>
      <c r="C95" s="723">
        <v>74</v>
      </c>
      <c r="D95" s="723"/>
      <c r="E95" s="723"/>
      <c r="F95" s="723">
        <v>4</v>
      </c>
      <c r="G95" s="734">
        <v>78</v>
      </c>
      <c r="J95" s="719"/>
      <c r="K95" s="719"/>
      <c r="L95" s="719"/>
      <c r="T95" s="720"/>
      <c r="U95" s="720"/>
      <c r="V95" s="720"/>
      <c r="GV95" s="719"/>
    </row>
    <row r="96" spans="2:204" x14ac:dyDescent="0.25">
      <c r="B96" s="675" t="s">
        <v>1228</v>
      </c>
      <c r="C96" s="723">
        <v>78</v>
      </c>
      <c r="D96" s="723"/>
      <c r="E96" s="723"/>
      <c r="F96" s="723">
        <v>11</v>
      </c>
      <c r="G96" s="734">
        <v>89</v>
      </c>
      <c r="J96" s="719"/>
      <c r="K96" s="719"/>
      <c r="L96" s="719"/>
      <c r="T96" s="720"/>
      <c r="U96" s="720"/>
      <c r="V96" s="720"/>
      <c r="GV96" s="719"/>
    </row>
    <row r="97" spans="2:204" ht="28.5" x14ac:dyDescent="0.25">
      <c r="B97" s="675" t="s">
        <v>1229</v>
      </c>
      <c r="C97" s="723">
        <v>0</v>
      </c>
      <c r="D97" s="723"/>
      <c r="E97" s="723"/>
      <c r="F97" s="723"/>
      <c r="G97" s="734">
        <v>0</v>
      </c>
      <c r="J97" s="719"/>
      <c r="K97" s="719"/>
      <c r="L97" s="719"/>
      <c r="T97" s="720"/>
      <c r="U97" s="720"/>
      <c r="V97" s="720"/>
      <c r="GV97" s="719"/>
    </row>
    <row r="98" spans="2:204" x14ac:dyDescent="0.25">
      <c r="B98" s="675" t="s">
        <v>1230</v>
      </c>
      <c r="C98" s="723">
        <v>0</v>
      </c>
      <c r="D98" s="723"/>
      <c r="E98" s="723"/>
      <c r="F98" s="723"/>
      <c r="G98" s="734">
        <v>0</v>
      </c>
      <c r="J98" s="719"/>
      <c r="K98" s="719"/>
      <c r="L98" s="719"/>
      <c r="T98" s="720"/>
      <c r="U98" s="720"/>
      <c r="V98" s="720"/>
      <c r="GV98" s="719"/>
    </row>
    <row r="99" spans="2:204" x14ac:dyDescent="0.25">
      <c r="B99" s="675" t="s">
        <v>1231</v>
      </c>
      <c r="C99" s="723">
        <v>0</v>
      </c>
      <c r="D99" s="723"/>
      <c r="E99" s="723"/>
      <c r="F99" s="723"/>
      <c r="G99" s="734">
        <v>0</v>
      </c>
      <c r="J99" s="719"/>
      <c r="K99" s="719"/>
      <c r="L99" s="719"/>
      <c r="T99" s="720"/>
      <c r="U99" s="720"/>
      <c r="V99" s="720"/>
      <c r="GV99" s="719"/>
    </row>
    <row r="100" spans="2:204" x14ac:dyDescent="0.25">
      <c r="B100" s="675" t="s">
        <v>1232</v>
      </c>
      <c r="C100" s="723">
        <v>0</v>
      </c>
      <c r="D100" s="723"/>
      <c r="E100" s="723"/>
      <c r="F100" s="723"/>
      <c r="G100" s="734">
        <v>0</v>
      </c>
      <c r="J100" s="719"/>
      <c r="K100" s="719"/>
      <c r="L100" s="719"/>
      <c r="T100" s="720"/>
      <c r="U100" s="720"/>
      <c r="V100" s="720"/>
      <c r="GV100" s="719"/>
    </row>
    <row r="101" spans="2:204" x14ac:dyDescent="0.25">
      <c r="B101" s="675" t="s">
        <v>1233</v>
      </c>
      <c r="C101" s="723">
        <v>0</v>
      </c>
      <c r="D101" s="723"/>
      <c r="E101" s="723"/>
      <c r="F101" s="723"/>
      <c r="G101" s="734">
        <v>0</v>
      </c>
      <c r="J101" s="719"/>
      <c r="K101" s="719"/>
      <c r="L101" s="719"/>
      <c r="T101" s="720"/>
      <c r="U101" s="720"/>
      <c r="V101" s="720"/>
      <c r="GV101" s="719"/>
    </row>
    <row r="102" spans="2:204" x14ac:dyDescent="0.25">
      <c r="B102" s="675" t="s">
        <v>1234</v>
      </c>
      <c r="C102" s="723">
        <v>4156</v>
      </c>
      <c r="D102" s="723"/>
      <c r="E102" s="723"/>
      <c r="F102" s="723">
        <v>407</v>
      </c>
      <c r="G102" s="734">
        <v>4563</v>
      </c>
      <c r="J102" s="719"/>
      <c r="K102" s="719"/>
      <c r="L102" s="719"/>
      <c r="T102" s="720"/>
      <c r="U102" s="720"/>
      <c r="V102" s="720"/>
      <c r="GV102" s="719"/>
    </row>
    <row r="103" spans="2:204" x14ac:dyDescent="0.25">
      <c r="B103" s="675" t="s">
        <v>1235</v>
      </c>
      <c r="C103" s="723">
        <v>79</v>
      </c>
      <c r="D103" s="723"/>
      <c r="E103" s="723"/>
      <c r="F103" s="723"/>
      <c r="G103" s="734">
        <v>79</v>
      </c>
      <c r="I103" s="720"/>
      <c r="K103" s="719"/>
      <c r="L103" s="719"/>
      <c r="T103" s="720"/>
      <c r="U103" s="720"/>
      <c r="V103" s="720"/>
      <c r="GT103" s="720"/>
      <c r="GV103" s="719"/>
    </row>
    <row r="104" spans="2:204" x14ac:dyDescent="0.25">
      <c r="B104" s="675" t="s">
        <v>1236</v>
      </c>
      <c r="C104" s="723">
        <v>160</v>
      </c>
      <c r="D104" s="723"/>
      <c r="E104" s="723"/>
      <c r="F104" s="723"/>
      <c r="G104" s="734">
        <v>160</v>
      </c>
      <c r="I104" s="720"/>
      <c r="K104" s="719"/>
      <c r="L104" s="719"/>
      <c r="T104" s="720"/>
      <c r="U104" s="720"/>
      <c r="V104" s="720"/>
      <c r="GT104" s="720"/>
      <c r="GV104" s="719"/>
    </row>
    <row r="105" spans="2:204" x14ac:dyDescent="0.25">
      <c r="B105" s="675" t="s">
        <v>1237</v>
      </c>
      <c r="C105" s="723">
        <v>3722</v>
      </c>
      <c r="D105" s="723"/>
      <c r="E105" s="723"/>
      <c r="F105" s="723">
        <v>8</v>
      </c>
      <c r="G105" s="734">
        <v>3730</v>
      </c>
      <c r="J105" s="719"/>
      <c r="K105" s="719"/>
      <c r="L105" s="719"/>
      <c r="T105" s="720"/>
      <c r="U105" s="720"/>
      <c r="V105" s="720"/>
      <c r="GV105" s="719"/>
    </row>
    <row r="106" spans="2:204" x14ac:dyDescent="0.25">
      <c r="B106" s="675" t="s">
        <v>1238</v>
      </c>
      <c r="C106" s="723">
        <v>37728</v>
      </c>
      <c r="D106" s="723"/>
      <c r="E106" s="723"/>
      <c r="F106" s="723">
        <v>3245</v>
      </c>
      <c r="G106" s="734">
        <v>40973</v>
      </c>
      <c r="J106" s="719"/>
      <c r="K106" s="719"/>
      <c r="L106" s="719"/>
      <c r="T106" s="720"/>
      <c r="U106" s="720"/>
      <c r="V106" s="720"/>
      <c r="GV106" s="719"/>
    </row>
    <row r="107" spans="2:204" x14ac:dyDescent="0.25">
      <c r="B107" s="675" t="s">
        <v>1239</v>
      </c>
      <c r="C107" s="723">
        <v>12752</v>
      </c>
      <c r="D107" s="723"/>
      <c r="E107" s="723"/>
      <c r="F107" s="723">
        <v>1578</v>
      </c>
      <c r="G107" s="734">
        <v>14330</v>
      </c>
      <c r="J107" s="719"/>
      <c r="K107" s="719"/>
      <c r="L107" s="719"/>
      <c r="T107" s="720"/>
      <c r="U107" s="720"/>
      <c r="V107" s="720"/>
      <c r="GV107" s="719"/>
    </row>
    <row r="108" spans="2:204" x14ac:dyDescent="0.25">
      <c r="B108" s="675" t="s">
        <v>1240</v>
      </c>
      <c r="C108" s="723">
        <v>5250</v>
      </c>
      <c r="D108" s="723"/>
      <c r="E108" s="723"/>
      <c r="F108" s="723">
        <v>211</v>
      </c>
      <c r="G108" s="734">
        <v>5461</v>
      </c>
      <c r="J108" s="719"/>
      <c r="K108" s="719"/>
      <c r="L108" s="719"/>
      <c r="T108" s="720"/>
      <c r="U108" s="720"/>
      <c r="V108" s="720"/>
      <c r="GV108" s="719"/>
    </row>
    <row r="109" spans="2:204" x14ac:dyDescent="0.25">
      <c r="B109" s="675" t="s">
        <v>1241</v>
      </c>
      <c r="C109" s="723">
        <v>809</v>
      </c>
      <c r="D109" s="723"/>
      <c r="E109" s="723"/>
      <c r="F109" s="723">
        <v>48</v>
      </c>
      <c r="G109" s="734">
        <v>857</v>
      </c>
      <c r="J109" s="719"/>
      <c r="K109" s="719"/>
      <c r="L109" s="719"/>
      <c r="T109" s="720"/>
      <c r="U109" s="720"/>
      <c r="V109" s="720"/>
      <c r="GV109" s="719"/>
    </row>
    <row r="110" spans="2:204" x14ac:dyDescent="0.25">
      <c r="B110" s="675" t="s">
        <v>1242</v>
      </c>
      <c r="C110" s="723">
        <v>1175</v>
      </c>
      <c r="D110" s="723"/>
      <c r="E110" s="723"/>
      <c r="F110" s="723">
        <v>52</v>
      </c>
      <c r="G110" s="734">
        <v>1227</v>
      </c>
      <c r="J110" s="719"/>
      <c r="K110" s="719"/>
      <c r="L110" s="719"/>
      <c r="T110" s="720"/>
      <c r="U110" s="720"/>
      <c r="V110" s="720"/>
      <c r="GV110" s="719"/>
    </row>
    <row r="111" spans="2:204" x14ac:dyDescent="0.25">
      <c r="B111" s="675" t="s">
        <v>1243</v>
      </c>
      <c r="C111" s="723">
        <v>940</v>
      </c>
      <c r="D111" s="723"/>
      <c r="E111" s="723"/>
      <c r="F111" s="723">
        <v>291</v>
      </c>
      <c r="G111" s="734">
        <v>1231</v>
      </c>
      <c r="J111" s="719"/>
      <c r="K111" s="719"/>
      <c r="L111" s="719"/>
      <c r="T111" s="720"/>
      <c r="U111" s="720"/>
      <c r="V111" s="720"/>
      <c r="GV111" s="719"/>
    </row>
    <row r="112" spans="2:204" x14ac:dyDescent="0.25">
      <c r="B112" s="675" t="s">
        <v>1244</v>
      </c>
      <c r="C112" s="723">
        <v>101</v>
      </c>
      <c r="D112" s="723"/>
      <c r="E112" s="723"/>
      <c r="F112" s="723">
        <v>9</v>
      </c>
      <c r="G112" s="734">
        <v>110</v>
      </c>
      <c r="J112" s="719"/>
      <c r="K112" s="719"/>
      <c r="L112" s="719"/>
      <c r="T112" s="720"/>
      <c r="U112" s="720"/>
      <c r="V112" s="720"/>
      <c r="GV112" s="719"/>
    </row>
    <row r="113" spans="2:204" x14ac:dyDescent="0.25">
      <c r="B113" s="675" t="s">
        <v>1245</v>
      </c>
      <c r="C113" s="723">
        <v>388</v>
      </c>
      <c r="D113" s="723"/>
      <c r="E113" s="723"/>
      <c r="F113" s="723">
        <v>65</v>
      </c>
      <c r="G113" s="734">
        <v>453</v>
      </c>
      <c r="J113" s="719"/>
      <c r="K113" s="719"/>
      <c r="L113" s="719"/>
      <c r="T113" s="720"/>
      <c r="U113" s="720"/>
      <c r="V113" s="720"/>
      <c r="GV113" s="719"/>
    </row>
    <row r="114" spans="2:204" x14ac:dyDescent="0.25">
      <c r="B114" s="675" t="s">
        <v>1246</v>
      </c>
      <c r="C114" s="723">
        <v>5791</v>
      </c>
      <c r="D114" s="723"/>
      <c r="E114" s="723"/>
      <c r="F114" s="723">
        <v>578</v>
      </c>
      <c r="G114" s="734">
        <v>6369</v>
      </c>
      <c r="J114" s="719"/>
      <c r="K114" s="719"/>
      <c r="L114" s="719"/>
      <c r="T114" s="720"/>
      <c r="U114" s="720"/>
      <c r="V114" s="720"/>
      <c r="GV114" s="719"/>
    </row>
    <row r="115" spans="2:204" ht="28.5" x14ac:dyDescent="0.25">
      <c r="B115" s="675" t="s">
        <v>1247</v>
      </c>
      <c r="C115" s="723">
        <v>3536</v>
      </c>
      <c r="D115" s="723"/>
      <c r="E115" s="723"/>
      <c r="F115" s="723">
        <v>422</v>
      </c>
      <c r="G115" s="734">
        <v>3958</v>
      </c>
      <c r="J115" s="719"/>
      <c r="K115" s="719"/>
      <c r="L115" s="719"/>
      <c r="T115" s="720"/>
      <c r="U115" s="720"/>
      <c r="V115" s="720"/>
      <c r="GV115" s="719"/>
    </row>
    <row r="116" spans="2:204" ht="28.5" x14ac:dyDescent="0.25">
      <c r="B116" s="675" t="s">
        <v>1248</v>
      </c>
      <c r="C116" s="723">
        <v>396</v>
      </c>
      <c r="D116" s="723"/>
      <c r="E116" s="723"/>
      <c r="F116" s="723">
        <v>206</v>
      </c>
      <c r="G116" s="734">
        <v>602</v>
      </c>
      <c r="J116" s="719"/>
      <c r="K116" s="719"/>
      <c r="L116" s="719"/>
      <c r="T116" s="720"/>
      <c r="U116" s="720"/>
      <c r="V116" s="720"/>
      <c r="GV116" s="719"/>
    </row>
    <row r="117" spans="2:204" x14ac:dyDescent="0.25">
      <c r="B117" s="675" t="s">
        <v>1249</v>
      </c>
      <c r="C117" s="723">
        <v>0</v>
      </c>
      <c r="D117" s="723"/>
      <c r="E117" s="723"/>
      <c r="F117" s="723">
        <v>2</v>
      </c>
      <c r="G117" s="734">
        <v>2</v>
      </c>
      <c r="J117" s="719"/>
      <c r="K117" s="719"/>
      <c r="L117" s="719"/>
      <c r="T117" s="720"/>
      <c r="U117" s="720"/>
      <c r="V117" s="720"/>
      <c r="GV117" s="719"/>
    </row>
    <row r="118" spans="2:204" ht="30" x14ac:dyDescent="0.25">
      <c r="B118" s="732" t="s">
        <v>1250</v>
      </c>
      <c r="C118" s="732">
        <v>754397</v>
      </c>
      <c r="D118" s="732"/>
      <c r="E118" s="732"/>
      <c r="F118" s="732">
        <v>61685</v>
      </c>
      <c r="G118" s="734">
        <v>816082</v>
      </c>
      <c r="J118" s="719"/>
      <c r="K118" s="719"/>
      <c r="L118" s="719"/>
      <c r="T118" s="720"/>
      <c r="U118" s="720"/>
      <c r="V118" s="720"/>
      <c r="GV118" s="719"/>
    </row>
    <row r="119" spans="2:204" ht="28.5" x14ac:dyDescent="0.25">
      <c r="B119" s="675" t="s">
        <v>1251</v>
      </c>
      <c r="C119" s="723">
        <v>4408</v>
      </c>
      <c r="D119" s="723"/>
      <c r="E119" s="723">
        <v>243760</v>
      </c>
      <c r="F119" s="723">
        <v>3139</v>
      </c>
      <c r="G119" s="734">
        <v>251307</v>
      </c>
      <c r="J119" s="719"/>
      <c r="K119" s="719"/>
      <c r="L119" s="719"/>
      <c r="T119" s="720"/>
      <c r="U119" s="720"/>
      <c r="V119" s="720"/>
      <c r="GV119" s="719"/>
    </row>
    <row r="120" spans="2:204" x14ac:dyDescent="0.25">
      <c r="B120" s="675" t="s">
        <v>1252</v>
      </c>
      <c r="C120" s="723">
        <v>1894</v>
      </c>
      <c r="D120" s="723"/>
      <c r="E120" s="723">
        <v>192757</v>
      </c>
      <c r="F120" s="723">
        <v>67979</v>
      </c>
      <c r="G120" s="734">
        <v>262630</v>
      </c>
      <c r="J120" s="719"/>
      <c r="K120" s="719"/>
      <c r="L120" s="719"/>
      <c r="T120" s="720"/>
      <c r="U120" s="720"/>
      <c r="V120" s="720"/>
      <c r="GV120" s="719"/>
    </row>
    <row r="121" spans="2:204" x14ac:dyDescent="0.25">
      <c r="B121" s="732" t="s">
        <v>1253</v>
      </c>
      <c r="C121" s="733">
        <v>6302</v>
      </c>
      <c r="D121" s="733">
        <v>0</v>
      </c>
      <c r="E121" s="733">
        <v>436517</v>
      </c>
      <c r="F121" s="733">
        <v>71118</v>
      </c>
      <c r="G121" s="734">
        <v>513937</v>
      </c>
      <c r="J121" s="719"/>
      <c r="K121" s="719"/>
      <c r="L121" s="719"/>
      <c r="T121" s="720"/>
      <c r="U121" s="720"/>
      <c r="V121" s="720"/>
      <c r="GV121" s="719"/>
    </row>
    <row r="122" spans="2:204" x14ac:dyDescent="0.25">
      <c r="B122" s="675" t="s">
        <v>4</v>
      </c>
      <c r="C122" s="723"/>
      <c r="D122" s="723"/>
      <c r="E122" s="723">
        <v>92662</v>
      </c>
      <c r="F122" s="723">
        <v>30147</v>
      </c>
      <c r="G122" s="734">
        <v>122809</v>
      </c>
      <c r="J122" s="719"/>
      <c r="K122" s="719"/>
      <c r="L122" s="719"/>
      <c r="T122" s="720"/>
      <c r="U122" s="720"/>
      <c r="V122" s="720"/>
      <c r="GV122" s="719"/>
    </row>
    <row r="123" spans="2:204" x14ac:dyDescent="0.25">
      <c r="B123" s="675" t="s">
        <v>1254</v>
      </c>
      <c r="C123" s="723"/>
      <c r="D123" s="723"/>
      <c r="E123" s="723">
        <v>111545</v>
      </c>
      <c r="F123" s="723">
        <v>54659</v>
      </c>
      <c r="G123" s="734">
        <v>166204</v>
      </c>
      <c r="J123" s="719"/>
      <c r="K123" s="719"/>
      <c r="L123" s="719"/>
      <c r="T123" s="720"/>
      <c r="U123" s="720"/>
      <c r="V123" s="720"/>
      <c r="GV123" s="719"/>
    </row>
    <row r="124" spans="2:204" x14ac:dyDescent="0.25">
      <c r="B124" s="675" t="s">
        <v>6</v>
      </c>
      <c r="C124" s="723"/>
      <c r="D124" s="723"/>
      <c r="E124" s="723">
        <v>40115</v>
      </c>
      <c r="F124" s="723">
        <v>16225</v>
      </c>
      <c r="G124" s="734">
        <v>56340</v>
      </c>
      <c r="J124" s="719"/>
      <c r="K124" s="719"/>
      <c r="L124" s="719"/>
      <c r="T124" s="720"/>
      <c r="U124" s="720"/>
      <c r="V124" s="720"/>
      <c r="GV124" s="719"/>
    </row>
    <row r="125" spans="2:204" x14ac:dyDescent="0.25">
      <c r="B125" s="675" t="s">
        <v>1255</v>
      </c>
      <c r="C125" s="723">
        <v>2</v>
      </c>
      <c r="D125" s="723"/>
      <c r="E125" s="723">
        <v>146793</v>
      </c>
      <c r="F125" s="723">
        <v>31123</v>
      </c>
      <c r="G125" s="734">
        <v>177918</v>
      </c>
      <c r="J125" s="719"/>
      <c r="K125" s="719"/>
      <c r="L125" s="719"/>
      <c r="T125" s="720"/>
      <c r="U125" s="720"/>
      <c r="V125" s="720"/>
      <c r="GV125" s="719"/>
    </row>
    <row r="126" spans="2:204" ht="30" x14ac:dyDescent="0.25">
      <c r="B126" s="732" t="s">
        <v>1256</v>
      </c>
      <c r="C126" s="733">
        <v>2</v>
      </c>
      <c r="D126" s="733">
        <v>0</v>
      </c>
      <c r="E126" s="733">
        <v>391115</v>
      </c>
      <c r="F126" s="733">
        <v>132154</v>
      </c>
      <c r="G126" s="734">
        <v>523271</v>
      </c>
      <c r="J126" s="719"/>
      <c r="K126" s="719"/>
      <c r="L126" s="719"/>
      <c r="T126" s="720"/>
      <c r="U126" s="720"/>
      <c r="V126" s="720"/>
      <c r="GV126" s="719"/>
    </row>
    <row r="127" spans="2:204" x14ac:dyDescent="0.25">
      <c r="B127" s="675" t="s">
        <v>1257</v>
      </c>
      <c r="C127" s="723"/>
      <c r="D127" s="723"/>
      <c r="E127" s="723">
        <v>89276</v>
      </c>
      <c r="F127" s="723">
        <v>63070</v>
      </c>
      <c r="G127" s="734">
        <v>152346</v>
      </c>
      <c r="J127" s="719"/>
      <c r="K127" s="719"/>
      <c r="L127" s="719"/>
      <c r="T127" s="720"/>
      <c r="U127" s="720"/>
      <c r="V127" s="720"/>
      <c r="GV127" s="719"/>
    </row>
    <row r="128" spans="2:204" x14ac:dyDescent="0.25">
      <c r="B128" s="675" t="s">
        <v>1258</v>
      </c>
      <c r="C128" s="723"/>
      <c r="D128" s="723"/>
      <c r="E128" s="723">
        <v>683592</v>
      </c>
      <c r="F128" s="723">
        <v>263666</v>
      </c>
      <c r="G128" s="734">
        <v>947258</v>
      </c>
      <c r="J128" s="719"/>
      <c r="K128" s="719"/>
      <c r="L128" s="719"/>
      <c r="T128" s="720"/>
      <c r="U128" s="720"/>
      <c r="V128" s="720"/>
      <c r="GV128" s="719"/>
    </row>
    <row r="129" spans="2:204" x14ac:dyDescent="0.25">
      <c r="B129" s="675" t="s">
        <v>1259</v>
      </c>
      <c r="C129" s="723"/>
      <c r="D129" s="723"/>
      <c r="E129" s="723">
        <v>341501</v>
      </c>
      <c r="F129" s="723">
        <v>153779</v>
      </c>
      <c r="G129" s="734">
        <v>495280</v>
      </c>
      <c r="J129" s="719"/>
      <c r="K129" s="719"/>
      <c r="L129" s="719"/>
      <c r="T129" s="720"/>
      <c r="U129" s="720"/>
      <c r="V129" s="720"/>
      <c r="GV129" s="719"/>
    </row>
    <row r="130" spans="2:204" x14ac:dyDescent="0.25">
      <c r="B130" s="675" t="s">
        <v>1260</v>
      </c>
      <c r="C130" s="723"/>
      <c r="D130" s="723"/>
      <c r="E130" s="723">
        <v>1486577</v>
      </c>
      <c r="F130" s="723">
        <v>1045827</v>
      </c>
      <c r="G130" s="734">
        <v>2532404</v>
      </c>
      <c r="J130" s="719"/>
      <c r="K130" s="719"/>
      <c r="L130" s="719"/>
      <c r="T130" s="720"/>
      <c r="U130" s="720"/>
      <c r="V130" s="720"/>
      <c r="GV130" s="719"/>
    </row>
    <row r="131" spans="2:204" x14ac:dyDescent="0.25">
      <c r="B131" s="675" t="s">
        <v>1261</v>
      </c>
      <c r="C131" s="723"/>
      <c r="D131" s="723"/>
      <c r="E131" s="723">
        <v>829981</v>
      </c>
      <c r="F131" s="723">
        <v>391874</v>
      </c>
      <c r="G131" s="734">
        <v>1221855</v>
      </c>
      <c r="J131" s="719"/>
      <c r="K131" s="719"/>
      <c r="L131" s="719"/>
      <c r="T131" s="720"/>
      <c r="U131" s="720"/>
      <c r="V131" s="720"/>
      <c r="GV131" s="719"/>
    </row>
    <row r="132" spans="2:204" x14ac:dyDescent="0.25">
      <c r="B132" s="675" t="s">
        <v>1262</v>
      </c>
      <c r="C132" s="723"/>
      <c r="D132" s="723"/>
      <c r="E132" s="723">
        <v>3217</v>
      </c>
      <c r="F132" s="723">
        <v>2649</v>
      </c>
      <c r="G132" s="734">
        <v>5866</v>
      </c>
      <c r="J132" s="719"/>
      <c r="K132" s="719"/>
      <c r="L132" s="719"/>
      <c r="T132" s="720"/>
      <c r="U132" s="720"/>
      <c r="V132" s="720"/>
      <c r="GV132" s="719"/>
    </row>
    <row r="133" spans="2:204" ht="30" x14ac:dyDescent="0.25">
      <c r="B133" s="732" t="s">
        <v>1263</v>
      </c>
      <c r="C133" s="733">
        <v>0</v>
      </c>
      <c r="D133" s="733">
        <v>0</v>
      </c>
      <c r="E133" s="733">
        <v>3434144</v>
      </c>
      <c r="F133" s="733">
        <v>1920865</v>
      </c>
      <c r="G133" s="734">
        <v>5355009</v>
      </c>
      <c r="J133" s="719"/>
      <c r="K133" s="719"/>
      <c r="L133" s="719"/>
      <c r="T133" s="720"/>
      <c r="U133" s="720"/>
      <c r="V133" s="720"/>
      <c r="GV133" s="719"/>
    </row>
    <row r="134" spans="2:204" x14ac:dyDescent="0.25">
      <c r="B134" s="675" t="s">
        <v>1264</v>
      </c>
      <c r="C134" s="723"/>
      <c r="D134" s="723"/>
      <c r="E134" s="723">
        <v>4650</v>
      </c>
      <c r="F134" s="723">
        <v>706</v>
      </c>
      <c r="G134" s="734">
        <v>5356</v>
      </c>
      <c r="J134" s="719"/>
      <c r="K134" s="719"/>
      <c r="L134" s="719"/>
      <c r="T134" s="720"/>
      <c r="U134" s="720"/>
      <c r="V134" s="720"/>
      <c r="GV134" s="719"/>
    </row>
    <row r="135" spans="2:204" x14ac:dyDescent="0.25">
      <c r="B135" s="675" t="s">
        <v>1265</v>
      </c>
      <c r="C135" s="723"/>
      <c r="D135" s="723"/>
      <c r="E135" s="723">
        <v>10618</v>
      </c>
      <c r="F135" s="723">
        <v>2150</v>
      </c>
      <c r="G135" s="734">
        <v>12768</v>
      </c>
      <c r="J135" s="719"/>
      <c r="K135" s="719"/>
      <c r="L135" s="719"/>
      <c r="T135" s="720"/>
      <c r="U135" s="720"/>
      <c r="V135" s="720"/>
      <c r="GV135" s="719"/>
    </row>
    <row r="136" spans="2:204" x14ac:dyDescent="0.25">
      <c r="B136" s="675" t="s">
        <v>1266</v>
      </c>
      <c r="C136" s="723"/>
      <c r="D136" s="723"/>
      <c r="E136" s="723">
        <v>286743</v>
      </c>
      <c r="F136" s="723">
        <v>100476</v>
      </c>
      <c r="G136" s="734">
        <v>387219</v>
      </c>
      <c r="J136" s="719"/>
      <c r="K136" s="719"/>
      <c r="L136" s="719"/>
      <c r="T136" s="720"/>
      <c r="U136" s="720"/>
      <c r="V136" s="720"/>
      <c r="GV136" s="719"/>
    </row>
    <row r="137" spans="2:204" x14ac:dyDescent="0.25">
      <c r="B137" s="675" t="s">
        <v>1267</v>
      </c>
      <c r="C137" s="723"/>
      <c r="D137" s="723"/>
      <c r="E137" s="723">
        <v>217237</v>
      </c>
      <c r="F137" s="723">
        <v>66185</v>
      </c>
      <c r="G137" s="734">
        <v>283422</v>
      </c>
      <c r="J137" s="719"/>
      <c r="K137" s="719"/>
      <c r="L137" s="719"/>
      <c r="T137" s="720"/>
      <c r="U137" s="720"/>
      <c r="V137" s="720"/>
      <c r="GV137" s="719"/>
    </row>
    <row r="138" spans="2:204" x14ac:dyDescent="0.25">
      <c r="B138" s="675" t="s">
        <v>1268</v>
      </c>
      <c r="C138" s="723"/>
      <c r="D138" s="723"/>
      <c r="E138" s="723">
        <v>56485</v>
      </c>
      <c r="F138" s="723">
        <v>27684</v>
      </c>
      <c r="G138" s="734">
        <v>84169</v>
      </c>
      <c r="J138" s="719"/>
      <c r="K138" s="719"/>
      <c r="L138" s="719"/>
      <c r="T138" s="720"/>
      <c r="U138" s="720"/>
      <c r="V138" s="720"/>
      <c r="GV138" s="719"/>
    </row>
    <row r="139" spans="2:204" x14ac:dyDescent="0.25">
      <c r="B139" s="675" t="s">
        <v>1269</v>
      </c>
      <c r="C139" s="723"/>
      <c r="D139" s="723"/>
      <c r="E139" s="723">
        <v>363753</v>
      </c>
      <c r="F139" s="723">
        <v>175388</v>
      </c>
      <c r="G139" s="734">
        <v>539141</v>
      </c>
      <c r="J139" s="719"/>
      <c r="K139" s="719"/>
      <c r="L139" s="719"/>
      <c r="T139" s="720"/>
      <c r="U139" s="720"/>
      <c r="V139" s="720"/>
      <c r="GV139" s="719"/>
    </row>
    <row r="140" spans="2:204" x14ac:dyDescent="0.25">
      <c r="B140" s="675" t="s">
        <v>1270</v>
      </c>
      <c r="C140" s="723"/>
      <c r="D140" s="723"/>
      <c r="E140" s="723">
        <v>240548</v>
      </c>
      <c r="F140" s="723">
        <v>82584</v>
      </c>
      <c r="G140" s="734">
        <v>323132</v>
      </c>
      <c r="J140" s="719"/>
      <c r="K140" s="719"/>
      <c r="L140" s="719"/>
      <c r="T140" s="720"/>
      <c r="U140" s="720"/>
      <c r="V140" s="720"/>
      <c r="GV140" s="719"/>
    </row>
    <row r="141" spans="2:204" x14ac:dyDescent="0.25">
      <c r="B141" s="675" t="s">
        <v>1271</v>
      </c>
      <c r="C141" s="723"/>
      <c r="D141" s="723"/>
      <c r="E141" s="723">
        <v>388843</v>
      </c>
      <c r="F141" s="723">
        <v>103037</v>
      </c>
      <c r="G141" s="734">
        <v>491880</v>
      </c>
      <c r="J141" s="719"/>
      <c r="K141" s="719"/>
      <c r="L141" s="719"/>
      <c r="T141" s="720"/>
      <c r="U141" s="720"/>
      <c r="V141" s="720"/>
      <c r="GV141" s="719"/>
    </row>
    <row r="142" spans="2:204" x14ac:dyDescent="0.25">
      <c r="B142" s="675" t="s">
        <v>1272</v>
      </c>
      <c r="C142" s="723"/>
      <c r="D142" s="723"/>
      <c r="E142" s="723">
        <v>46101</v>
      </c>
      <c r="F142" s="723">
        <v>13209</v>
      </c>
      <c r="G142" s="734">
        <v>59310</v>
      </c>
      <c r="J142" s="719"/>
      <c r="K142" s="719"/>
      <c r="L142" s="719"/>
      <c r="T142" s="720"/>
      <c r="U142" s="720"/>
      <c r="V142" s="720"/>
      <c r="GV142" s="719"/>
    </row>
    <row r="143" spans="2:204" x14ac:dyDescent="0.25">
      <c r="B143" s="675" t="s">
        <v>1273</v>
      </c>
      <c r="C143" s="723"/>
      <c r="D143" s="723"/>
      <c r="E143" s="723">
        <v>5433</v>
      </c>
      <c r="F143" s="723">
        <v>818</v>
      </c>
      <c r="G143" s="734">
        <v>6251</v>
      </c>
      <c r="J143" s="719"/>
      <c r="K143" s="719"/>
      <c r="L143" s="719"/>
      <c r="T143" s="720"/>
      <c r="U143" s="720"/>
      <c r="V143" s="720"/>
      <c r="GV143" s="719"/>
    </row>
    <row r="144" spans="2:204" x14ac:dyDescent="0.25">
      <c r="B144" s="675" t="s">
        <v>1274</v>
      </c>
      <c r="C144" s="723"/>
      <c r="D144" s="723"/>
      <c r="E144" s="723">
        <v>482517</v>
      </c>
      <c r="F144" s="723">
        <v>91332</v>
      </c>
      <c r="G144" s="734">
        <v>573849</v>
      </c>
      <c r="J144" s="719"/>
      <c r="K144" s="719"/>
      <c r="L144" s="719"/>
      <c r="T144" s="720"/>
      <c r="U144" s="720"/>
      <c r="V144" s="720"/>
      <c r="GV144" s="719"/>
    </row>
    <row r="145" spans="2:204" x14ac:dyDescent="0.25">
      <c r="B145" s="675" t="s">
        <v>1275</v>
      </c>
      <c r="C145" s="723"/>
      <c r="D145" s="723"/>
      <c r="E145" s="723">
        <v>75208</v>
      </c>
      <c r="F145" s="723">
        <v>32477</v>
      </c>
      <c r="G145" s="734">
        <v>107685</v>
      </c>
      <c r="J145" s="719"/>
      <c r="K145" s="719"/>
      <c r="L145" s="719"/>
      <c r="T145" s="720"/>
      <c r="U145" s="720"/>
      <c r="V145" s="720"/>
      <c r="GV145" s="719"/>
    </row>
    <row r="146" spans="2:204" x14ac:dyDescent="0.25">
      <c r="B146" s="675" t="s">
        <v>1276</v>
      </c>
      <c r="C146" s="723"/>
      <c r="D146" s="723"/>
      <c r="E146" s="723">
        <v>207770</v>
      </c>
      <c r="F146" s="723">
        <v>92317</v>
      </c>
      <c r="G146" s="734">
        <v>300087</v>
      </c>
      <c r="J146" s="719"/>
      <c r="K146" s="719"/>
      <c r="L146" s="719"/>
      <c r="U146" s="720"/>
      <c r="V146" s="720"/>
      <c r="W146" s="720"/>
      <c r="GV146" s="719"/>
    </row>
    <row r="147" spans="2:204" ht="28.5" x14ac:dyDescent="0.25">
      <c r="B147" s="675" t="s">
        <v>1277</v>
      </c>
      <c r="C147" s="723"/>
      <c r="D147" s="723"/>
      <c r="E147" s="723">
        <v>276217</v>
      </c>
      <c r="F147" s="723">
        <v>87277</v>
      </c>
      <c r="G147" s="734">
        <v>363494</v>
      </c>
      <c r="J147" s="719"/>
      <c r="K147" s="719"/>
      <c r="L147" s="719"/>
      <c r="U147" s="720"/>
      <c r="V147" s="720"/>
      <c r="W147" s="720"/>
      <c r="GV147" s="719"/>
    </row>
    <row r="148" spans="2:204" x14ac:dyDescent="0.25">
      <c r="B148" s="675" t="s">
        <v>1278</v>
      </c>
      <c r="C148" s="723"/>
      <c r="D148" s="723"/>
      <c r="E148" s="723">
        <v>178148</v>
      </c>
      <c r="F148" s="723">
        <v>66141</v>
      </c>
      <c r="G148" s="734">
        <v>244289</v>
      </c>
      <c r="J148" s="719"/>
      <c r="K148" s="719"/>
      <c r="L148" s="719"/>
      <c r="U148" s="720"/>
      <c r="V148" s="720"/>
      <c r="W148" s="720"/>
      <c r="GV148" s="719"/>
    </row>
    <row r="149" spans="2:204" x14ac:dyDescent="0.25">
      <c r="B149" s="675" t="s">
        <v>1279</v>
      </c>
      <c r="C149" s="723"/>
      <c r="D149" s="723"/>
      <c r="E149" s="723">
        <v>7720</v>
      </c>
      <c r="F149" s="723">
        <v>5706</v>
      </c>
      <c r="G149" s="734">
        <v>13426</v>
      </c>
      <c r="J149" s="719"/>
      <c r="K149" s="719"/>
      <c r="L149" s="719"/>
      <c r="U149" s="720"/>
      <c r="V149" s="720"/>
      <c r="W149" s="720"/>
      <c r="GV149" s="719"/>
    </row>
    <row r="150" spans="2:204" x14ac:dyDescent="0.25">
      <c r="B150" s="675" t="s">
        <v>1280</v>
      </c>
      <c r="C150" s="723"/>
      <c r="D150" s="723"/>
      <c r="E150" s="723">
        <v>197393</v>
      </c>
      <c r="F150" s="723">
        <v>68044</v>
      </c>
      <c r="G150" s="734">
        <v>265437</v>
      </c>
      <c r="I150" s="720"/>
      <c r="L150" s="719"/>
      <c r="U150" s="720"/>
      <c r="V150" s="720"/>
      <c r="W150" s="720"/>
      <c r="GU150" s="720"/>
      <c r="GV150" s="719"/>
    </row>
    <row r="151" spans="2:204" ht="18.75" customHeight="1" x14ac:dyDescent="0.25">
      <c r="B151" s="732" t="s">
        <v>1281</v>
      </c>
      <c r="C151" s="733">
        <v>0</v>
      </c>
      <c r="D151" s="733">
        <v>0</v>
      </c>
      <c r="E151" s="733">
        <v>3045384</v>
      </c>
      <c r="F151" s="733">
        <v>1015531</v>
      </c>
      <c r="G151" s="734">
        <v>4060915</v>
      </c>
      <c r="I151" s="720"/>
      <c r="L151" s="719"/>
      <c r="U151" s="720"/>
      <c r="V151" s="720"/>
      <c r="W151" s="720"/>
      <c r="GU151" s="720"/>
      <c r="GV151" s="719"/>
    </row>
    <row r="152" spans="2:204" ht="27" customHeight="1" x14ac:dyDescent="0.25">
      <c r="B152" s="751" t="s">
        <v>18</v>
      </c>
      <c r="C152" s="724">
        <v>42025579</v>
      </c>
      <c r="D152" s="724">
        <v>369534</v>
      </c>
      <c r="E152" s="724">
        <v>13285815</v>
      </c>
      <c r="F152" s="724">
        <v>15051759</v>
      </c>
      <c r="G152" s="667">
        <v>70732687</v>
      </c>
      <c r="I152" s="720"/>
      <c r="L152" s="719"/>
      <c r="U152" s="720"/>
      <c r="V152" s="720"/>
      <c r="W152" s="720"/>
      <c r="GU152" s="720"/>
      <c r="GV152" s="719"/>
    </row>
    <row r="153" spans="2:204" x14ac:dyDescent="0.25">
      <c r="V153" s="720"/>
      <c r="W153" s="720"/>
      <c r="X153" s="720"/>
    </row>
    <row r="154" spans="2:204" x14ac:dyDescent="0.25">
      <c r="C154" s="752"/>
      <c r="D154" s="752"/>
      <c r="E154" s="752"/>
      <c r="F154" s="752"/>
      <c r="G154" s="752"/>
      <c r="V154" s="720"/>
      <c r="W154" s="720"/>
      <c r="X154" s="720"/>
    </row>
    <row r="155" spans="2:204" x14ac:dyDescent="0.25">
      <c r="V155" s="720"/>
      <c r="W155" s="720"/>
      <c r="X155" s="720"/>
    </row>
    <row r="156" spans="2:204" x14ac:dyDescent="0.25">
      <c r="V156" s="720"/>
      <c r="W156" s="720"/>
      <c r="X156" s="720"/>
    </row>
    <row r="157" spans="2:204" x14ac:dyDescent="0.25">
      <c r="V157" s="720"/>
      <c r="W157" s="720"/>
      <c r="X157" s="720"/>
    </row>
    <row r="158" spans="2:204" x14ac:dyDescent="0.25">
      <c r="V158" s="720"/>
      <c r="W158" s="720"/>
      <c r="X158" s="720"/>
    </row>
    <row r="159" spans="2:204" x14ac:dyDescent="0.25">
      <c r="V159" s="720"/>
      <c r="W159" s="720"/>
      <c r="X159" s="720"/>
    </row>
    <row r="160" spans="2:204" x14ac:dyDescent="0.25">
      <c r="V160" s="720"/>
      <c r="W160" s="720"/>
      <c r="X160" s="720"/>
    </row>
    <row r="161" spans="22:24" x14ac:dyDescent="0.25">
      <c r="V161" s="720"/>
      <c r="W161" s="720"/>
      <c r="X161" s="720"/>
    </row>
    <row r="162" spans="22:24" x14ac:dyDescent="0.25">
      <c r="V162" s="720"/>
      <c r="W162" s="720"/>
      <c r="X162" s="720"/>
    </row>
    <row r="163" spans="22:24" x14ac:dyDescent="0.25">
      <c r="V163" s="720"/>
      <c r="W163" s="720"/>
      <c r="X163" s="720"/>
    </row>
    <row r="164" spans="22:24" x14ac:dyDescent="0.25">
      <c r="V164" s="720"/>
      <c r="W164" s="720"/>
      <c r="X164" s="720"/>
    </row>
    <row r="165" spans="22:24" x14ac:dyDescent="0.25">
      <c r="V165" s="720"/>
      <c r="W165" s="720"/>
      <c r="X165" s="720"/>
    </row>
    <row r="166" spans="22:24" x14ac:dyDescent="0.25">
      <c r="V166" s="720"/>
      <c r="W166" s="720"/>
      <c r="X166" s="720"/>
    </row>
    <row r="167" spans="22:24" x14ac:dyDescent="0.25">
      <c r="V167" s="720"/>
      <c r="W167" s="720"/>
      <c r="X167" s="720"/>
    </row>
    <row r="168" spans="22:24" x14ac:dyDescent="0.25">
      <c r="V168" s="720"/>
      <c r="W168" s="720"/>
      <c r="X168" s="720"/>
    </row>
    <row r="169" spans="22:24" x14ac:dyDescent="0.25">
      <c r="V169" s="720"/>
      <c r="W169" s="720"/>
      <c r="X169" s="720"/>
    </row>
    <row r="170" spans="22:24" x14ac:dyDescent="0.25">
      <c r="V170" s="720"/>
      <c r="W170" s="720"/>
      <c r="X170" s="720"/>
    </row>
    <row r="171" spans="22:24" x14ac:dyDescent="0.25">
      <c r="V171" s="720"/>
      <c r="W171" s="720"/>
      <c r="X171" s="720"/>
    </row>
    <row r="172" spans="22:24" x14ac:dyDescent="0.25">
      <c r="V172" s="720"/>
      <c r="W172" s="720"/>
      <c r="X172" s="720"/>
    </row>
    <row r="173" spans="22:24" x14ac:dyDescent="0.25">
      <c r="V173" s="720"/>
      <c r="W173" s="720"/>
      <c r="X173" s="720"/>
    </row>
    <row r="174" spans="22:24" x14ac:dyDescent="0.25">
      <c r="V174" s="720"/>
      <c r="W174" s="720"/>
      <c r="X174" s="720"/>
    </row>
    <row r="175" spans="22:24" x14ac:dyDescent="0.25">
      <c r="V175" s="720"/>
      <c r="W175" s="720"/>
      <c r="X175" s="720"/>
    </row>
    <row r="176" spans="22:24" x14ac:dyDescent="0.25">
      <c r="V176" s="720"/>
      <c r="W176" s="720"/>
      <c r="X176" s="720"/>
    </row>
    <row r="177" spans="22:24" x14ac:dyDescent="0.25">
      <c r="V177" s="720"/>
      <c r="W177" s="720"/>
      <c r="X177" s="720"/>
    </row>
    <row r="178" spans="22:24" x14ac:dyDescent="0.25">
      <c r="V178" s="720"/>
      <c r="W178" s="720"/>
      <c r="X178" s="720"/>
    </row>
    <row r="179" spans="22:24" x14ac:dyDescent="0.25">
      <c r="V179" s="720"/>
      <c r="W179" s="720"/>
      <c r="X179" s="720"/>
    </row>
    <row r="180" spans="22:24" x14ac:dyDescent="0.25">
      <c r="V180" s="720"/>
      <c r="W180" s="720"/>
      <c r="X180" s="720"/>
    </row>
    <row r="181" spans="22:24" x14ac:dyDescent="0.25">
      <c r="V181" s="720"/>
      <c r="W181" s="720"/>
      <c r="X181" s="720"/>
    </row>
    <row r="182" spans="22:24" x14ac:dyDescent="0.25">
      <c r="V182" s="720"/>
      <c r="W182" s="720"/>
      <c r="X182" s="720"/>
    </row>
    <row r="183" spans="22:24" x14ac:dyDescent="0.25">
      <c r="V183" s="720"/>
      <c r="W183" s="720"/>
      <c r="X183" s="720"/>
    </row>
    <row r="184" spans="22:24" x14ac:dyDescent="0.25">
      <c r="V184" s="720"/>
      <c r="W184" s="720"/>
      <c r="X184" s="720"/>
    </row>
    <row r="185" spans="22:24" x14ac:dyDescent="0.25">
      <c r="V185" s="720"/>
      <c r="W185" s="720"/>
      <c r="X185" s="720"/>
    </row>
    <row r="186" spans="22:24" x14ac:dyDescent="0.25">
      <c r="V186" s="720"/>
      <c r="W186" s="720"/>
      <c r="X186" s="720"/>
    </row>
    <row r="187" spans="22:24" x14ac:dyDescent="0.25">
      <c r="V187" s="720"/>
      <c r="W187" s="720"/>
      <c r="X187" s="720"/>
    </row>
    <row r="188" spans="22:24" x14ac:dyDescent="0.25">
      <c r="V188" s="720"/>
      <c r="W188" s="720"/>
      <c r="X188" s="720"/>
    </row>
    <row r="189" spans="22:24" x14ac:dyDescent="0.25">
      <c r="V189" s="720"/>
      <c r="W189" s="720"/>
      <c r="X189" s="720"/>
    </row>
    <row r="190" spans="22:24" x14ac:dyDescent="0.25">
      <c r="V190" s="720"/>
      <c r="W190" s="720"/>
      <c r="X190" s="720"/>
    </row>
    <row r="191" spans="22:24" x14ac:dyDescent="0.25">
      <c r="V191" s="720"/>
      <c r="W191" s="720"/>
      <c r="X191" s="720"/>
    </row>
    <row r="192" spans="22:24" x14ac:dyDescent="0.25">
      <c r="V192" s="720"/>
      <c r="W192" s="720"/>
      <c r="X192" s="720"/>
    </row>
    <row r="193" spans="22:24" x14ac:dyDescent="0.25">
      <c r="V193" s="720"/>
      <c r="W193" s="720"/>
      <c r="X193" s="720"/>
    </row>
    <row r="194" spans="22:24" x14ac:dyDescent="0.25">
      <c r="V194" s="720"/>
      <c r="W194" s="720"/>
      <c r="X194" s="720"/>
    </row>
    <row r="195" spans="22:24" x14ac:dyDescent="0.25">
      <c r="V195" s="720"/>
      <c r="W195" s="720"/>
      <c r="X195" s="720"/>
    </row>
    <row r="196" spans="22:24" x14ac:dyDescent="0.25">
      <c r="V196" s="720"/>
      <c r="W196" s="720"/>
      <c r="X196" s="720"/>
    </row>
    <row r="197" spans="22:24" x14ac:dyDescent="0.25">
      <c r="V197" s="720"/>
      <c r="W197" s="720"/>
      <c r="X197" s="720"/>
    </row>
    <row r="198" spans="22:24" x14ac:dyDescent="0.25">
      <c r="V198" s="720"/>
      <c r="W198" s="720"/>
      <c r="X198" s="720"/>
    </row>
    <row r="199" spans="22:24" x14ac:dyDescent="0.25">
      <c r="V199" s="720"/>
      <c r="W199" s="720"/>
      <c r="X199" s="720"/>
    </row>
    <row r="200" spans="22:24" x14ac:dyDescent="0.25">
      <c r="V200" s="720"/>
      <c r="W200" s="720"/>
      <c r="X200" s="720"/>
    </row>
    <row r="201" spans="22:24" x14ac:dyDescent="0.25">
      <c r="V201" s="720"/>
      <c r="W201" s="720"/>
      <c r="X201" s="720"/>
    </row>
    <row r="202" spans="22:24" x14ac:dyDescent="0.25">
      <c r="V202" s="720"/>
      <c r="W202" s="720"/>
      <c r="X202" s="720"/>
    </row>
    <row r="203" spans="22:24" x14ac:dyDescent="0.25">
      <c r="V203" s="720"/>
      <c r="W203" s="720"/>
      <c r="X203" s="720"/>
    </row>
    <row r="204" spans="22:24" x14ac:dyDescent="0.25">
      <c r="V204" s="720"/>
      <c r="W204" s="720"/>
      <c r="X204" s="720"/>
    </row>
    <row r="205" spans="22:24" x14ac:dyDescent="0.25">
      <c r="V205" s="720"/>
      <c r="W205" s="720"/>
      <c r="X205" s="720"/>
    </row>
    <row r="206" spans="22:24" x14ac:dyDescent="0.25">
      <c r="V206" s="720"/>
      <c r="W206" s="720"/>
      <c r="X206" s="720"/>
    </row>
    <row r="207" spans="22:24" x14ac:dyDescent="0.25">
      <c r="V207" s="720"/>
      <c r="W207" s="720"/>
      <c r="X207" s="720"/>
    </row>
    <row r="208" spans="22:24" x14ac:dyDescent="0.25">
      <c r="V208" s="720"/>
      <c r="W208" s="720"/>
      <c r="X208" s="720"/>
    </row>
    <row r="209" spans="22:24" x14ac:dyDescent="0.25">
      <c r="V209" s="720"/>
      <c r="W209" s="720"/>
      <c r="X209" s="720"/>
    </row>
    <row r="210" spans="22:24" x14ac:dyDescent="0.25">
      <c r="V210" s="720"/>
      <c r="W210" s="720"/>
      <c r="X210" s="720"/>
    </row>
    <row r="211" spans="22:24" x14ac:dyDescent="0.25">
      <c r="V211" s="720"/>
      <c r="W211" s="720"/>
      <c r="X211" s="720"/>
    </row>
    <row r="212" spans="22:24" x14ac:dyDescent="0.25">
      <c r="V212" s="720"/>
      <c r="W212" s="720"/>
      <c r="X212" s="720"/>
    </row>
    <row r="213" spans="22:24" x14ac:dyDescent="0.25">
      <c r="V213" s="720"/>
      <c r="W213" s="720"/>
      <c r="X213" s="720"/>
    </row>
    <row r="214" spans="22:24" x14ac:dyDescent="0.25">
      <c r="V214" s="720"/>
      <c r="W214" s="720"/>
      <c r="X214" s="720"/>
    </row>
    <row r="215" spans="22:24" x14ac:dyDescent="0.25">
      <c r="V215" s="720"/>
      <c r="W215" s="720"/>
      <c r="X215" s="720"/>
    </row>
    <row r="216" spans="22:24" x14ac:dyDescent="0.25">
      <c r="V216" s="720"/>
      <c r="W216" s="720"/>
      <c r="X216" s="720"/>
    </row>
    <row r="217" spans="22:24" x14ac:dyDescent="0.25">
      <c r="V217" s="720"/>
      <c r="W217" s="720"/>
      <c r="X217" s="720"/>
    </row>
    <row r="218" spans="22:24" x14ac:dyDescent="0.25">
      <c r="V218" s="720"/>
      <c r="W218" s="720"/>
      <c r="X218" s="720"/>
    </row>
    <row r="219" spans="22:24" x14ac:dyDescent="0.25">
      <c r="V219" s="720"/>
      <c r="W219" s="720"/>
      <c r="X219" s="720"/>
    </row>
    <row r="220" spans="22:24" x14ac:dyDescent="0.25">
      <c r="V220" s="720"/>
      <c r="W220" s="720"/>
      <c r="X220" s="720"/>
    </row>
    <row r="221" spans="22:24" x14ac:dyDescent="0.25">
      <c r="V221" s="720"/>
      <c r="W221" s="720"/>
      <c r="X221" s="720"/>
    </row>
    <row r="222" spans="22:24" x14ac:dyDescent="0.25">
      <c r="V222" s="720"/>
      <c r="W222" s="720"/>
      <c r="X222" s="720"/>
    </row>
    <row r="223" spans="22:24" x14ac:dyDescent="0.25">
      <c r="V223" s="720"/>
      <c r="W223" s="720"/>
      <c r="X223" s="720"/>
    </row>
    <row r="224" spans="22:24" x14ac:dyDescent="0.25">
      <c r="V224" s="720"/>
      <c r="W224" s="720"/>
      <c r="X224" s="720"/>
    </row>
    <row r="225" spans="22:24" x14ac:dyDescent="0.25">
      <c r="V225" s="720"/>
      <c r="W225" s="720"/>
      <c r="X225" s="720"/>
    </row>
    <row r="226" spans="22:24" x14ac:dyDescent="0.25">
      <c r="V226" s="720"/>
      <c r="W226" s="720"/>
      <c r="X226" s="720"/>
    </row>
    <row r="227" spans="22:24" x14ac:dyDescent="0.25">
      <c r="V227" s="720"/>
      <c r="W227" s="720"/>
      <c r="X227" s="720"/>
    </row>
    <row r="228" spans="22:24" x14ac:dyDescent="0.25">
      <c r="V228" s="720"/>
      <c r="W228" s="720"/>
      <c r="X228" s="720"/>
    </row>
    <row r="229" spans="22:24" x14ac:dyDescent="0.25">
      <c r="V229" s="720"/>
      <c r="W229" s="720"/>
      <c r="X229" s="720"/>
    </row>
    <row r="230" spans="22:24" x14ac:dyDescent="0.25">
      <c r="V230" s="720"/>
      <c r="W230" s="720"/>
      <c r="X230" s="720"/>
    </row>
    <row r="231" spans="22:24" x14ac:dyDescent="0.25">
      <c r="V231" s="720"/>
      <c r="W231" s="720"/>
      <c r="X231" s="720"/>
    </row>
    <row r="232" spans="22:24" x14ac:dyDescent="0.25">
      <c r="V232" s="720"/>
      <c r="W232" s="720"/>
      <c r="X232" s="720"/>
    </row>
    <row r="233" spans="22:24" x14ac:dyDescent="0.25">
      <c r="V233" s="720"/>
      <c r="W233" s="720"/>
      <c r="X233" s="720"/>
    </row>
    <row r="234" spans="22:24" x14ac:dyDescent="0.25">
      <c r="V234" s="720"/>
      <c r="W234" s="720"/>
      <c r="X234" s="720"/>
    </row>
    <row r="235" spans="22:24" x14ac:dyDescent="0.25">
      <c r="V235" s="720"/>
      <c r="W235" s="720"/>
      <c r="X235" s="720"/>
    </row>
    <row r="236" spans="22:24" x14ac:dyDescent="0.25">
      <c r="V236" s="720"/>
      <c r="W236" s="720"/>
      <c r="X236" s="720"/>
    </row>
    <row r="237" spans="22:24" x14ac:dyDescent="0.25">
      <c r="V237" s="720"/>
      <c r="W237" s="720"/>
      <c r="X237" s="720"/>
    </row>
    <row r="238" spans="22:24" x14ac:dyDescent="0.25">
      <c r="V238" s="720"/>
      <c r="W238" s="720"/>
      <c r="X238" s="720"/>
    </row>
    <row r="239" spans="22:24" x14ac:dyDescent="0.25">
      <c r="V239" s="720"/>
      <c r="W239" s="720"/>
      <c r="X239" s="720"/>
    </row>
    <row r="240" spans="22:24" x14ac:dyDescent="0.25">
      <c r="V240" s="720"/>
      <c r="W240" s="720"/>
      <c r="X240" s="720"/>
    </row>
    <row r="241" spans="22:24" x14ac:dyDescent="0.25">
      <c r="V241" s="720"/>
      <c r="W241" s="720"/>
      <c r="X241" s="720"/>
    </row>
    <row r="242" spans="22:24" x14ac:dyDescent="0.25">
      <c r="V242" s="720"/>
      <c r="W242" s="720"/>
      <c r="X242" s="720"/>
    </row>
    <row r="243" spans="22:24" x14ac:dyDescent="0.25">
      <c r="V243" s="720"/>
      <c r="W243" s="720"/>
      <c r="X243" s="720"/>
    </row>
    <row r="244" spans="22:24" x14ac:dyDescent="0.25">
      <c r="V244" s="720"/>
      <c r="W244" s="720"/>
      <c r="X244" s="720"/>
    </row>
    <row r="245" spans="22:24" x14ac:dyDescent="0.25">
      <c r="V245" s="720"/>
      <c r="W245" s="720"/>
      <c r="X245" s="720"/>
    </row>
    <row r="246" spans="22:24" x14ac:dyDescent="0.25">
      <c r="V246" s="720"/>
      <c r="W246" s="720"/>
      <c r="X246" s="720"/>
    </row>
    <row r="247" spans="22:24" x14ac:dyDescent="0.25">
      <c r="V247" s="720"/>
      <c r="W247" s="720"/>
      <c r="X247" s="720"/>
    </row>
    <row r="248" spans="22:24" x14ac:dyDescent="0.25">
      <c r="V248" s="720"/>
      <c r="W248" s="720"/>
      <c r="X248" s="720"/>
    </row>
    <row r="249" spans="22:24" x14ac:dyDescent="0.25">
      <c r="V249" s="720"/>
      <c r="W249" s="720"/>
      <c r="X249" s="720"/>
    </row>
    <row r="250" spans="22:24" x14ac:dyDescent="0.25">
      <c r="V250" s="720"/>
      <c r="W250" s="720"/>
      <c r="X250" s="720"/>
    </row>
    <row r="251" spans="22:24" x14ac:dyDescent="0.25">
      <c r="V251" s="720"/>
      <c r="W251" s="720"/>
      <c r="X251" s="720"/>
    </row>
    <row r="252" spans="22:24" x14ac:dyDescent="0.25">
      <c r="V252" s="720"/>
      <c r="W252" s="720"/>
      <c r="X252" s="720"/>
    </row>
    <row r="253" spans="22:24" x14ac:dyDescent="0.25">
      <c r="V253" s="720"/>
      <c r="W253" s="720"/>
      <c r="X253" s="720"/>
    </row>
    <row r="254" spans="22:24" x14ac:dyDescent="0.25">
      <c r="V254" s="720"/>
      <c r="W254" s="720"/>
      <c r="X254" s="720"/>
    </row>
    <row r="255" spans="22:24" x14ac:dyDescent="0.25">
      <c r="V255" s="720"/>
      <c r="W255" s="720"/>
      <c r="X255" s="720"/>
    </row>
    <row r="256" spans="22:24" x14ac:dyDescent="0.25">
      <c r="V256" s="720"/>
      <c r="W256" s="720"/>
      <c r="X256" s="720"/>
    </row>
    <row r="257" spans="22:24" x14ac:dyDescent="0.25">
      <c r="V257" s="720"/>
      <c r="W257" s="720"/>
      <c r="X257" s="720"/>
    </row>
    <row r="258" spans="22:24" x14ac:dyDescent="0.25">
      <c r="V258" s="720"/>
      <c r="W258" s="720"/>
      <c r="X258" s="720"/>
    </row>
    <row r="259" spans="22:24" x14ac:dyDescent="0.25">
      <c r="V259" s="720"/>
      <c r="W259" s="720"/>
      <c r="X259" s="720"/>
    </row>
    <row r="260" spans="22:24" x14ac:dyDescent="0.25">
      <c r="V260" s="720"/>
      <c r="W260" s="720"/>
      <c r="X260" s="720"/>
    </row>
    <row r="261" spans="22:24" x14ac:dyDescent="0.25">
      <c r="V261" s="720"/>
      <c r="W261" s="720"/>
      <c r="X261" s="720"/>
    </row>
    <row r="262" spans="22:24" x14ac:dyDescent="0.25">
      <c r="V262" s="720"/>
      <c r="W262" s="720"/>
      <c r="X262" s="720"/>
    </row>
    <row r="263" spans="22:24" x14ac:dyDescent="0.25">
      <c r="V263" s="720"/>
      <c r="W263" s="720"/>
      <c r="X263" s="720"/>
    </row>
    <row r="264" spans="22:24" x14ac:dyDescent="0.25">
      <c r="V264" s="720"/>
      <c r="W264" s="720"/>
      <c r="X264" s="720"/>
    </row>
    <row r="265" spans="22:24" x14ac:dyDescent="0.25">
      <c r="V265" s="720"/>
      <c r="W265" s="720"/>
      <c r="X265" s="720"/>
    </row>
    <row r="266" spans="22:24" x14ac:dyDescent="0.25">
      <c r="V266" s="720"/>
      <c r="W266" s="720"/>
      <c r="X266" s="720"/>
    </row>
    <row r="267" spans="22:24" x14ac:dyDescent="0.25">
      <c r="V267" s="720"/>
      <c r="W267" s="720"/>
      <c r="X267" s="720"/>
    </row>
    <row r="268" spans="22:24" x14ac:dyDescent="0.25">
      <c r="V268" s="720"/>
      <c r="W268" s="720"/>
      <c r="X268" s="720"/>
    </row>
    <row r="269" spans="22:24" x14ac:dyDescent="0.25">
      <c r="V269" s="720"/>
      <c r="W269" s="720"/>
      <c r="X269" s="720"/>
    </row>
    <row r="270" spans="22:24" x14ac:dyDescent="0.25">
      <c r="V270" s="720"/>
      <c r="W270" s="720"/>
      <c r="X270" s="720"/>
    </row>
    <row r="271" spans="22:24" x14ac:dyDescent="0.25">
      <c r="V271" s="720"/>
      <c r="W271" s="720"/>
      <c r="X271" s="720"/>
    </row>
    <row r="272" spans="22:24" x14ac:dyDescent="0.25">
      <c r="V272" s="720"/>
      <c r="W272" s="720"/>
      <c r="X272" s="720"/>
    </row>
    <row r="273" spans="22:24" x14ac:dyDescent="0.25">
      <c r="V273" s="720"/>
      <c r="W273" s="720"/>
      <c r="X273" s="720"/>
    </row>
    <row r="274" spans="22:24" x14ac:dyDescent="0.25">
      <c r="V274" s="720"/>
      <c r="W274" s="720"/>
      <c r="X274" s="720"/>
    </row>
    <row r="275" spans="22:24" x14ac:dyDescent="0.25">
      <c r="V275" s="720"/>
      <c r="W275" s="720"/>
      <c r="X275" s="720"/>
    </row>
    <row r="276" spans="22:24" x14ac:dyDescent="0.25">
      <c r="V276" s="720"/>
      <c r="W276" s="720"/>
      <c r="X276" s="720"/>
    </row>
    <row r="277" spans="22:24" x14ac:dyDescent="0.25">
      <c r="V277" s="720"/>
      <c r="W277" s="720"/>
      <c r="X277" s="720"/>
    </row>
    <row r="278" spans="22:24" x14ac:dyDescent="0.25">
      <c r="V278" s="720"/>
      <c r="W278" s="720"/>
      <c r="X278" s="720"/>
    </row>
    <row r="279" spans="22:24" x14ac:dyDescent="0.25">
      <c r="V279" s="720"/>
      <c r="W279" s="720"/>
      <c r="X279" s="720"/>
    </row>
    <row r="280" spans="22:24" x14ac:dyDescent="0.25">
      <c r="V280" s="720"/>
      <c r="W280" s="720"/>
      <c r="X280" s="720"/>
    </row>
    <row r="281" spans="22:24" x14ac:dyDescent="0.25">
      <c r="V281" s="720"/>
      <c r="W281" s="720"/>
      <c r="X281" s="720"/>
    </row>
    <row r="282" spans="22:24" x14ac:dyDescent="0.25">
      <c r="V282" s="720"/>
      <c r="W282" s="720"/>
      <c r="X282" s="720"/>
    </row>
    <row r="283" spans="22:24" x14ac:dyDescent="0.25">
      <c r="V283" s="720"/>
      <c r="W283" s="720"/>
      <c r="X283" s="720"/>
    </row>
    <row r="284" spans="22:24" x14ac:dyDescent="0.25">
      <c r="V284" s="720"/>
      <c r="W284" s="720"/>
      <c r="X284" s="720"/>
    </row>
    <row r="285" spans="22:24" x14ac:dyDescent="0.25">
      <c r="V285" s="720"/>
      <c r="W285" s="720"/>
      <c r="X285" s="720"/>
    </row>
    <row r="286" spans="22:24" x14ac:dyDescent="0.25">
      <c r="V286" s="720"/>
      <c r="W286" s="720"/>
      <c r="X286" s="720"/>
    </row>
    <row r="287" spans="22:24" x14ac:dyDescent="0.25">
      <c r="V287" s="720"/>
      <c r="W287" s="720"/>
      <c r="X287" s="720"/>
    </row>
    <row r="288" spans="22:24" x14ac:dyDescent="0.25">
      <c r="V288" s="720"/>
      <c r="W288" s="720"/>
      <c r="X288" s="720"/>
    </row>
    <row r="289" spans="22:24" x14ac:dyDescent="0.25">
      <c r="V289" s="720"/>
      <c r="W289" s="720"/>
      <c r="X289" s="720"/>
    </row>
    <row r="290" spans="22:24" x14ac:dyDescent="0.25">
      <c r="V290" s="720"/>
      <c r="W290" s="720"/>
      <c r="X290" s="720"/>
    </row>
    <row r="291" spans="22:24" x14ac:dyDescent="0.25">
      <c r="V291" s="720"/>
      <c r="W291" s="720"/>
      <c r="X291" s="720"/>
    </row>
    <row r="292" spans="22:24" x14ac:dyDescent="0.25">
      <c r="V292" s="720"/>
      <c r="W292" s="720"/>
      <c r="X292" s="720"/>
    </row>
    <row r="293" spans="22:24" x14ac:dyDescent="0.25">
      <c r="V293" s="720"/>
      <c r="W293" s="720"/>
      <c r="X293" s="720"/>
    </row>
    <row r="294" spans="22:24" x14ac:dyDescent="0.25">
      <c r="V294" s="720"/>
      <c r="W294" s="720"/>
      <c r="X294" s="720"/>
    </row>
    <row r="295" spans="22:24" x14ac:dyDescent="0.25">
      <c r="V295" s="720"/>
      <c r="W295" s="720"/>
      <c r="X295" s="720"/>
    </row>
    <row r="296" spans="22:24" x14ac:dyDescent="0.25">
      <c r="V296" s="720"/>
      <c r="W296" s="720"/>
      <c r="X296" s="720"/>
    </row>
    <row r="297" spans="22:24" x14ac:dyDescent="0.25">
      <c r="V297" s="720"/>
      <c r="W297" s="720"/>
      <c r="X297" s="720"/>
    </row>
    <row r="298" spans="22:24" x14ac:dyDescent="0.25">
      <c r="V298" s="720"/>
      <c r="W298" s="720"/>
      <c r="X298" s="720"/>
    </row>
    <row r="299" spans="22:24" x14ac:dyDescent="0.25">
      <c r="V299" s="720"/>
      <c r="W299" s="720"/>
      <c r="X299" s="720"/>
    </row>
    <row r="300" spans="22:24" x14ac:dyDescent="0.25">
      <c r="V300" s="720"/>
      <c r="W300" s="720"/>
      <c r="X300" s="720"/>
    </row>
    <row r="301" spans="22:24" x14ac:dyDescent="0.25">
      <c r="V301" s="720"/>
      <c r="W301" s="720"/>
      <c r="X301" s="720"/>
    </row>
    <row r="302" spans="22:24" x14ac:dyDescent="0.25">
      <c r="V302" s="720"/>
      <c r="W302" s="720"/>
      <c r="X302" s="720"/>
    </row>
    <row r="303" spans="22:24" x14ac:dyDescent="0.25">
      <c r="V303" s="720"/>
      <c r="W303" s="720"/>
      <c r="X303" s="720"/>
    </row>
    <row r="304" spans="22:24" x14ac:dyDescent="0.25">
      <c r="V304" s="720"/>
      <c r="W304" s="720"/>
      <c r="X304" s="720"/>
    </row>
    <row r="305" spans="22:24" x14ac:dyDescent="0.25">
      <c r="V305" s="720"/>
      <c r="W305" s="720"/>
      <c r="X305" s="720"/>
    </row>
    <row r="306" spans="22:24" x14ac:dyDescent="0.25">
      <c r="V306" s="720"/>
      <c r="W306" s="720"/>
      <c r="X306" s="720"/>
    </row>
    <row r="307" spans="22:24" x14ac:dyDescent="0.25">
      <c r="V307" s="720"/>
      <c r="W307" s="720"/>
      <c r="X307" s="720"/>
    </row>
    <row r="308" spans="22:24" x14ac:dyDescent="0.25">
      <c r="V308" s="720"/>
      <c r="W308" s="720"/>
      <c r="X308" s="720"/>
    </row>
    <row r="309" spans="22:24" x14ac:dyDescent="0.25">
      <c r="V309" s="720"/>
      <c r="W309" s="720"/>
      <c r="X309" s="720"/>
    </row>
    <row r="310" spans="22:24" x14ac:dyDescent="0.25">
      <c r="V310" s="720"/>
      <c r="W310" s="720"/>
      <c r="X310" s="720"/>
    </row>
    <row r="311" spans="22:24" x14ac:dyDescent="0.25">
      <c r="V311" s="720"/>
      <c r="W311" s="720"/>
      <c r="X311" s="720"/>
    </row>
    <row r="312" spans="22:24" x14ac:dyDescent="0.25">
      <c r="V312" s="720"/>
      <c r="W312" s="720"/>
      <c r="X312" s="720"/>
    </row>
    <row r="313" spans="22:24" x14ac:dyDescent="0.25">
      <c r="V313" s="720"/>
      <c r="W313" s="720"/>
      <c r="X313" s="720"/>
    </row>
    <row r="314" spans="22:24" x14ac:dyDescent="0.25">
      <c r="V314" s="720"/>
      <c r="W314" s="720"/>
      <c r="X314" s="720"/>
    </row>
    <row r="315" spans="22:24" x14ac:dyDescent="0.25">
      <c r="V315" s="720"/>
      <c r="W315" s="720"/>
      <c r="X315" s="720"/>
    </row>
    <row r="316" spans="22:24" x14ac:dyDescent="0.25">
      <c r="V316" s="720"/>
      <c r="W316" s="720"/>
      <c r="X316" s="720"/>
    </row>
    <row r="317" spans="22:24" x14ac:dyDescent="0.25">
      <c r="V317" s="720"/>
      <c r="W317" s="720"/>
      <c r="X317" s="720"/>
    </row>
    <row r="318" spans="22:24" x14ac:dyDescent="0.25">
      <c r="V318" s="720"/>
      <c r="W318" s="720"/>
      <c r="X318" s="720"/>
    </row>
    <row r="319" spans="22:24" x14ac:dyDescent="0.25">
      <c r="V319" s="720"/>
      <c r="W319" s="720"/>
      <c r="X319" s="720"/>
    </row>
    <row r="320" spans="22:24" x14ac:dyDescent="0.25">
      <c r="V320" s="720"/>
      <c r="W320" s="720"/>
      <c r="X320" s="720"/>
    </row>
    <row r="321" spans="22:24" x14ac:dyDescent="0.25">
      <c r="V321" s="720"/>
      <c r="W321" s="720"/>
      <c r="X321" s="720"/>
    </row>
  </sheetData>
  <mergeCells count="4">
    <mergeCell ref="B4:G4"/>
    <mergeCell ref="B5:G5"/>
    <mergeCell ref="B6:G6"/>
    <mergeCell ref="B7:G7"/>
  </mergeCells>
  <hyperlinks>
    <hyperlink ref="H4" location="'Indice Total '!A126" display="Volver"/>
  </hyperlinks>
  <pageMargins left="0.70866141732283472" right="0.70866141732283472" top="0.74803149606299213" bottom="0.74803149606299213" header="0.31496062992125984" footer="0.31496062992125984"/>
  <pageSetup scale="65" fitToHeight="3"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M1579"/>
  <sheetViews>
    <sheetView showGridLines="0" workbookViewId="0"/>
  </sheetViews>
  <sheetFormatPr baseColWidth="10" defaultColWidth="10.28515625" defaultRowHeight="15" x14ac:dyDescent="0.2"/>
  <cols>
    <col min="1" max="1" width="23.5703125" style="753" customWidth="1"/>
    <col min="2" max="2" width="16.85546875" style="753" customWidth="1"/>
    <col min="3" max="3" width="16" style="753" customWidth="1"/>
    <col min="4" max="4" width="17.5703125" style="758" customWidth="1"/>
    <col min="5" max="5" width="3.140625" style="753" customWidth="1"/>
    <col min="6" max="6" width="25.5703125" style="791" bestFit="1" customWidth="1"/>
    <col min="7" max="7" width="27" style="793" customWidth="1"/>
    <col min="8" max="8" width="10.28515625" style="753" customWidth="1"/>
    <col min="9" max="9" width="3.85546875" style="753" customWidth="1"/>
    <col min="10" max="10" width="5.85546875" style="753" customWidth="1"/>
    <col min="11" max="11" width="10.85546875" style="753" customWidth="1"/>
    <col min="12" max="12" width="6.85546875" style="753" customWidth="1"/>
    <col min="13" max="16384" width="10.28515625" style="753"/>
  </cols>
  <sheetData>
    <row r="4" spans="2:13" ht="18" x14ac:dyDescent="0.2">
      <c r="B4" s="1889" t="s">
        <v>1286</v>
      </c>
      <c r="C4" s="1889"/>
      <c r="D4" s="1889"/>
      <c r="E4" s="1889"/>
      <c r="F4" s="1889"/>
      <c r="G4" s="1889"/>
      <c r="H4" s="1512" t="s">
        <v>2</v>
      </c>
    </row>
    <row r="5" spans="2:13" ht="15.75" x14ac:dyDescent="0.2">
      <c r="B5" s="1890" t="s">
        <v>1287</v>
      </c>
      <c r="C5" s="1890"/>
      <c r="D5" s="1890"/>
      <c r="E5" s="1890"/>
      <c r="F5" s="1890"/>
      <c r="G5" s="1890"/>
    </row>
    <row r="6" spans="2:13" x14ac:dyDescent="0.2">
      <c r="B6" s="1891" t="s">
        <v>1288</v>
      </c>
      <c r="C6" s="1891"/>
      <c r="D6" s="1891"/>
      <c r="E6" s="1891"/>
      <c r="F6" s="1891"/>
      <c r="G6" s="1891"/>
    </row>
    <row r="7" spans="2:13" ht="16.5" thickBot="1" x14ac:dyDescent="0.3">
      <c r="B7" s="1866" t="s">
        <v>1289</v>
      </c>
      <c r="C7" s="1866"/>
      <c r="D7" s="1866"/>
      <c r="E7" s="1866"/>
      <c r="F7" s="1866"/>
      <c r="G7" s="1866"/>
    </row>
    <row r="8" spans="2:13" x14ac:dyDescent="0.2">
      <c r="B8" s="754"/>
      <c r="C8" s="754"/>
      <c r="D8" s="755"/>
      <c r="E8" s="754"/>
      <c r="F8" s="756"/>
      <c r="G8" s="757"/>
    </row>
    <row r="9" spans="2:13" ht="15" customHeight="1" x14ac:dyDescent="0.2">
      <c r="B9" s="1892" t="s">
        <v>339</v>
      </c>
      <c r="C9" s="1892" t="s">
        <v>340</v>
      </c>
      <c r="D9" s="1892" t="s">
        <v>598</v>
      </c>
      <c r="E9" s="1174"/>
      <c r="F9" s="1174" t="s">
        <v>1290</v>
      </c>
      <c r="G9" s="1892" t="s">
        <v>1291</v>
      </c>
      <c r="H9" s="758"/>
      <c r="I9" s="758"/>
    </row>
    <row r="10" spans="2:13" ht="34.5" customHeight="1" x14ac:dyDescent="0.2">
      <c r="B10" s="1893"/>
      <c r="C10" s="1893"/>
      <c r="D10" s="1893"/>
      <c r="E10" s="1174"/>
      <c r="F10" s="1174" t="s">
        <v>1292</v>
      </c>
      <c r="G10" s="1893"/>
      <c r="H10" s="758"/>
      <c r="I10" s="758"/>
    </row>
    <row r="11" spans="2:13" ht="8.25" customHeight="1" x14ac:dyDescent="0.2">
      <c r="B11" s="759"/>
      <c r="C11" s="759"/>
      <c r="D11" s="760"/>
      <c r="E11" s="759"/>
      <c r="F11" s="761"/>
      <c r="G11" s="762"/>
    </row>
    <row r="12" spans="2:13" ht="12.95" customHeight="1" x14ac:dyDescent="0.25">
      <c r="B12" s="763" t="s">
        <v>1293</v>
      </c>
      <c r="C12" s="763" t="s">
        <v>1294</v>
      </c>
      <c r="D12" s="764" t="s">
        <v>1295</v>
      </c>
      <c r="E12" s="765" t="s">
        <v>293</v>
      </c>
      <c r="F12" s="766" t="s">
        <v>1296</v>
      </c>
      <c r="G12" s="767">
        <v>1100</v>
      </c>
    </row>
    <row r="13" spans="2:13" ht="12.95" customHeight="1" x14ac:dyDescent="0.25">
      <c r="B13" s="765"/>
      <c r="C13" s="765"/>
      <c r="D13" s="764"/>
      <c r="E13" s="765" t="s">
        <v>295</v>
      </c>
      <c r="F13" s="766" t="s">
        <v>1297</v>
      </c>
      <c r="G13" s="767">
        <v>800</v>
      </c>
      <c r="K13" s="768"/>
      <c r="M13" s="768"/>
    </row>
    <row r="14" spans="2:13" ht="12.95" customHeight="1" x14ac:dyDescent="0.2">
      <c r="B14" s="769"/>
      <c r="C14" s="769"/>
      <c r="D14" s="770"/>
      <c r="E14" s="769" t="s">
        <v>297</v>
      </c>
      <c r="F14" s="769" t="s">
        <v>1298</v>
      </c>
      <c r="G14" s="771">
        <v>552</v>
      </c>
      <c r="K14" s="768"/>
      <c r="M14" s="768"/>
    </row>
    <row r="15" spans="2:13" ht="9" customHeight="1" x14ac:dyDescent="0.25">
      <c r="B15" s="765"/>
      <c r="C15" s="765"/>
      <c r="D15" s="764"/>
      <c r="E15" s="765"/>
      <c r="F15" s="766"/>
      <c r="G15" s="767"/>
      <c r="K15" s="768"/>
      <c r="M15" s="768"/>
    </row>
    <row r="16" spans="2:13" ht="12.95" customHeight="1" x14ac:dyDescent="0.25">
      <c r="B16" s="763" t="s">
        <v>1299</v>
      </c>
      <c r="C16" s="763" t="s">
        <v>1300</v>
      </c>
      <c r="D16" s="764" t="s">
        <v>1301</v>
      </c>
      <c r="E16" s="765" t="s">
        <v>293</v>
      </c>
      <c r="F16" s="766" t="s">
        <v>1302</v>
      </c>
      <c r="G16" s="767">
        <v>1370</v>
      </c>
      <c r="K16" s="768"/>
      <c r="M16" s="768"/>
    </row>
    <row r="17" spans="2:13" ht="12.95" customHeight="1" x14ac:dyDescent="0.25">
      <c r="B17" s="765"/>
      <c r="C17" s="765"/>
      <c r="D17" s="764"/>
      <c r="E17" s="765" t="s">
        <v>295</v>
      </c>
      <c r="F17" s="766" t="s">
        <v>1303</v>
      </c>
      <c r="G17" s="767">
        <v>1000</v>
      </c>
      <c r="K17" s="768"/>
      <c r="M17" s="768"/>
    </row>
    <row r="18" spans="2:13" ht="12.95" customHeight="1" x14ac:dyDescent="0.2">
      <c r="B18" s="769"/>
      <c r="C18" s="769"/>
      <c r="D18" s="770"/>
      <c r="E18" s="769" t="s">
        <v>297</v>
      </c>
      <c r="F18" s="769" t="s">
        <v>1304</v>
      </c>
      <c r="G18" s="771">
        <v>552</v>
      </c>
      <c r="K18" s="768"/>
      <c r="M18" s="768"/>
    </row>
    <row r="19" spans="2:13" ht="6.75" customHeight="1" x14ac:dyDescent="0.25">
      <c r="B19" s="765"/>
      <c r="C19" s="765"/>
      <c r="D19" s="764"/>
      <c r="E19" s="765"/>
      <c r="F19" s="766"/>
      <c r="G19" s="767"/>
      <c r="K19" s="768"/>
      <c r="M19" s="768"/>
    </row>
    <row r="20" spans="2:13" ht="12.95" customHeight="1" x14ac:dyDescent="0.25">
      <c r="B20" s="763" t="s">
        <v>1305</v>
      </c>
      <c r="C20" s="763" t="s">
        <v>1306</v>
      </c>
      <c r="D20" s="764" t="s">
        <v>1307</v>
      </c>
      <c r="E20" s="765" t="s">
        <v>293</v>
      </c>
      <c r="F20" s="766" t="s">
        <v>1308</v>
      </c>
      <c r="G20" s="767">
        <v>1550</v>
      </c>
      <c r="K20" s="768"/>
      <c r="M20" s="768"/>
    </row>
    <row r="21" spans="2:13" ht="12.95" customHeight="1" x14ac:dyDescent="0.25">
      <c r="B21" s="765"/>
      <c r="C21" s="765"/>
      <c r="D21" s="764"/>
      <c r="E21" s="765" t="s">
        <v>295</v>
      </c>
      <c r="F21" s="766" t="s">
        <v>1309</v>
      </c>
      <c r="G21" s="767">
        <v>552</v>
      </c>
      <c r="K21" s="768"/>
      <c r="M21" s="768"/>
    </row>
    <row r="22" spans="2:13" ht="12.95" customHeight="1" x14ac:dyDescent="0.2">
      <c r="B22" s="769"/>
      <c r="C22" s="769"/>
      <c r="D22" s="770"/>
      <c r="E22" s="769" t="s">
        <v>297</v>
      </c>
      <c r="F22" s="769" t="s">
        <v>1310</v>
      </c>
      <c r="G22" s="771">
        <v>0</v>
      </c>
      <c r="K22" s="768"/>
      <c r="M22" s="768"/>
    </row>
    <row r="23" spans="2:13" ht="8.25" customHeight="1" x14ac:dyDescent="0.25">
      <c r="B23" s="765"/>
      <c r="C23" s="765"/>
      <c r="D23" s="764"/>
      <c r="E23" s="765"/>
      <c r="F23" s="766"/>
      <c r="G23" s="767"/>
    </row>
    <row r="24" spans="2:13" ht="12.95" customHeight="1" x14ac:dyDescent="0.25">
      <c r="B24" s="763" t="s">
        <v>1311</v>
      </c>
      <c r="C24" s="763" t="s">
        <v>1312</v>
      </c>
      <c r="D24" s="764" t="s">
        <v>1313</v>
      </c>
      <c r="E24" s="765" t="s">
        <v>293</v>
      </c>
      <c r="F24" s="766" t="s">
        <v>1314</v>
      </c>
      <c r="G24" s="767">
        <v>1800</v>
      </c>
    </row>
    <row r="25" spans="2:13" ht="12.95" customHeight="1" x14ac:dyDescent="0.25">
      <c r="B25" s="765"/>
      <c r="C25" s="765"/>
      <c r="D25" s="764"/>
      <c r="E25" s="765" t="s">
        <v>295</v>
      </c>
      <c r="F25" s="766" t="s">
        <v>1315</v>
      </c>
      <c r="G25" s="767">
        <v>640</v>
      </c>
    </row>
    <row r="26" spans="2:13" ht="12.95" customHeight="1" x14ac:dyDescent="0.2">
      <c r="B26" s="769"/>
      <c r="C26" s="769"/>
      <c r="D26" s="770"/>
      <c r="E26" s="769" t="s">
        <v>297</v>
      </c>
      <c r="F26" s="769" t="s">
        <v>1310</v>
      </c>
      <c r="G26" s="771">
        <v>0</v>
      </c>
      <c r="K26" s="768"/>
      <c r="M26" s="768"/>
    </row>
    <row r="27" spans="2:13" ht="7.5" customHeight="1" x14ac:dyDescent="0.25">
      <c r="B27" s="765"/>
      <c r="C27" s="765"/>
      <c r="D27" s="764"/>
      <c r="E27" s="765"/>
      <c r="F27" s="766"/>
      <c r="G27" s="767"/>
      <c r="K27" s="768"/>
      <c r="M27" s="768"/>
    </row>
    <row r="28" spans="2:13" ht="12.95" customHeight="1" x14ac:dyDescent="0.25">
      <c r="B28" s="763" t="s">
        <v>1316</v>
      </c>
      <c r="C28" s="763" t="s">
        <v>1317</v>
      </c>
      <c r="D28" s="764" t="s">
        <v>1318</v>
      </c>
      <c r="E28" s="765" t="s">
        <v>293</v>
      </c>
      <c r="F28" s="766" t="s">
        <v>1319</v>
      </c>
      <c r="G28" s="767">
        <v>2000</v>
      </c>
      <c r="K28" s="768"/>
      <c r="M28" s="768"/>
    </row>
    <row r="29" spans="2:13" ht="12.95" customHeight="1" x14ac:dyDescent="0.25">
      <c r="B29" s="765"/>
      <c r="C29" s="765"/>
      <c r="D29" s="764"/>
      <c r="E29" s="765" t="s">
        <v>295</v>
      </c>
      <c r="F29" s="766" t="s">
        <v>1320</v>
      </c>
      <c r="G29" s="767">
        <v>710</v>
      </c>
      <c r="K29" s="768"/>
      <c r="M29" s="768"/>
    </row>
    <row r="30" spans="2:13" ht="12.95" customHeight="1" x14ac:dyDescent="0.2">
      <c r="B30" s="769"/>
      <c r="C30" s="769"/>
      <c r="D30" s="770"/>
      <c r="E30" s="769" t="s">
        <v>297</v>
      </c>
      <c r="F30" s="769" t="s">
        <v>1321</v>
      </c>
      <c r="G30" s="771">
        <v>0</v>
      </c>
      <c r="K30" s="768"/>
      <c r="M30" s="768"/>
    </row>
    <row r="31" spans="2:13" ht="8.25" customHeight="1" x14ac:dyDescent="0.25">
      <c r="B31" s="765"/>
      <c r="C31" s="765"/>
      <c r="D31" s="764"/>
      <c r="E31" s="765"/>
      <c r="F31" s="766"/>
      <c r="G31" s="767"/>
      <c r="K31" s="768"/>
      <c r="M31" s="768"/>
    </row>
    <row r="32" spans="2:13" ht="12.95" customHeight="1" x14ac:dyDescent="0.25">
      <c r="B32" s="763" t="s">
        <v>1322</v>
      </c>
      <c r="C32" s="763" t="s">
        <v>1323</v>
      </c>
      <c r="D32" s="764" t="s">
        <v>1324</v>
      </c>
      <c r="E32" s="765" t="s">
        <v>293</v>
      </c>
      <c r="F32" s="766" t="s">
        <v>1325</v>
      </c>
      <c r="G32" s="767">
        <v>2240</v>
      </c>
      <c r="K32" s="768"/>
      <c r="M32" s="768"/>
    </row>
    <row r="33" spans="2:13" ht="12.95" customHeight="1" x14ac:dyDescent="0.25">
      <c r="B33" s="765"/>
      <c r="C33" s="765"/>
      <c r="D33" s="764"/>
      <c r="E33" s="765" t="s">
        <v>295</v>
      </c>
      <c r="F33" s="766" t="s">
        <v>1326</v>
      </c>
      <c r="G33" s="767">
        <v>790</v>
      </c>
      <c r="K33" s="768"/>
      <c r="M33" s="768"/>
    </row>
    <row r="34" spans="2:13" ht="12.95" customHeight="1" x14ac:dyDescent="0.2">
      <c r="B34" s="769"/>
      <c r="C34" s="769"/>
      <c r="D34" s="770"/>
      <c r="E34" s="769" t="s">
        <v>297</v>
      </c>
      <c r="F34" s="769" t="s">
        <v>1327</v>
      </c>
      <c r="G34" s="771">
        <v>0</v>
      </c>
      <c r="K34" s="768"/>
      <c r="M34" s="768"/>
    </row>
    <row r="35" spans="2:13" ht="8.25" customHeight="1" x14ac:dyDescent="0.25">
      <c r="B35" s="765"/>
      <c r="C35" s="763"/>
      <c r="D35" s="764"/>
      <c r="E35" s="765"/>
      <c r="F35" s="766"/>
      <c r="G35" s="767"/>
      <c r="K35" s="768"/>
      <c r="M35" s="768"/>
    </row>
    <row r="36" spans="2:13" ht="12.95" customHeight="1" x14ac:dyDescent="0.25">
      <c r="B36" s="763" t="s">
        <v>1328</v>
      </c>
      <c r="C36" s="763" t="s">
        <v>1329</v>
      </c>
      <c r="D36" s="764" t="s">
        <v>1330</v>
      </c>
      <c r="E36" s="765" t="s">
        <v>293</v>
      </c>
      <c r="F36" s="766" t="s">
        <v>1331</v>
      </c>
      <c r="G36" s="767">
        <v>2500</v>
      </c>
      <c r="K36" s="768"/>
      <c r="M36" s="768"/>
    </row>
    <row r="37" spans="2:13" ht="12.95" customHeight="1" x14ac:dyDescent="0.25">
      <c r="B37" s="765"/>
      <c r="C37" s="765"/>
      <c r="D37" s="764"/>
      <c r="E37" s="765" t="s">
        <v>295</v>
      </c>
      <c r="F37" s="766" t="s">
        <v>1332</v>
      </c>
      <c r="G37" s="767">
        <v>880</v>
      </c>
      <c r="K37" s="768"/>
      <c r="M37" s="768"/>
    </row>
    <row r="38" spans="2:13" ht="12.95" customHeight="1" x14ac:dyDescent="0.2">
      <c r="B38" s="769"/>
      <c r="C38" s="769"/>
      <c r="D38" s="770"/>
      <c r="E38" s="769" t="s">
        <v>297</v>
      </c>
      <c r="F38" s="769" t="s">
        <v>1333</v>
      </c>
      <c r="G38" s="771">
        <v>0</v>
      </c>
      <c r="K38" s="768"/>
      <c r="M38" s="768"/>
    </row>
    <row r="39" spans="2:13" ht="7.5" customHeight="1" x14ac:dyDescent="0.25">
      <c r="B39" s="765"/>
      <c r="C39" s="765"/>
      <c r="D39" s="764"/>
      <c r="E39" s="765"/>
      <c r="F39" s="766"/>
      <c r="G39" s="767"/>
      <c r="K39" s="768"/>
      <c r="M39" s="768"/>
    </row>
    <row r="40" spans="2:13" ht="12.95" customHeight="1" x14ac:dyDescent="0.25">
      <c r="B40" s="763" t="s">
        <v>1334</v>
      </c>
      <c r="C40" s="763" t="s">
        <v>1335</v>
      </c>
      <c r="D40" s="764" t="s">
        <v>1336</v>
      </c>
      <c r="E40" s="765" t="s">
        <v>293</v>
      </c>
      <c r="F40" s="766" t="s">
        <v>1337</v>
      </c>
      <c r="G40" s="767">
        <v>2800</v>
      </c>
      <c r="K40" s="768"/>
      <c r="M40" s="768"/>
    </row>
    <row r="41" spans="2:13" ht="12.95" customHeight="1" x14ac:dyDescent="0.25">
      <c r="B41" s="765"/>
      <c r="C41" s="765"/>
      <c r="D41" s="764"/>
      <c r="E41" s="765" t="s">
        <v>295</v>
      </c>
      <c r="F41" s="766" t="s">
        <v>1338</v>
      </c>
      <c r="G41" s="767">
        <v>2750</v>
      </c>
      <c r="K41" s="768"/>
      <c r="M41" s="768"/>
    </row>
    <row r="42" spans="2:13" ht="12.95" customHeight="1" x14ac:dyDescent="0.25">
      <c r="B42" s="765"/>
      <c r="C42" s="765"/>
      <c r="D42" s="764"/>
      <c r="E42" s="765" t="s">
        <v>297</v>
      </c>
      <c r="F42" s="766" t="s">
        <v>1339</v>
      </c>
      <c r="G42" s="767">
        <v>940</v>
      </c>
      <c r="K42" s="768"/>
      <c r="M42" s="768"/>
    </row>
    <row r="43" spans="2:13" ht="12.95" customHeight="1" x14ac:dyDescent="0.2">
      <c r="B43" s="769"/>
      <c r="C43" s="769"/>
      <c r="D43" s="770"/>
      <c r="E43" s="769" t="s">
        <v>299</v>
      </c>
      <c r="F43" s="769" t="s">
        <v>1340</v>
      </c>
      <c r="G43" s="771">
        <v>0</v>
      </c>
      <c r="K43" s="768"/>
      <c r="M43" s="768"/>
    </row>
    <row r="44" spans="2:13" ht="7.5" customHeight="1" x14ac:dyDescent="0.25">
      <c r="B44" s="765"/>
      <c r="C44" s="765"/>
      <c r="D44" s="764"/>
      <c r="E44" s="765"/>
      <c r="F44" s="766"/>
      <c r="G44" s="767"/>
      <c r="K44" s="768"/>
      <c r="M44" s="768"/>
    </row>
    <row r="45" spans="2:13" ht="12.95" customHeight="1" x14ac:dyDescent="0.25">
      <c r="B45" s="763" t="s">
        <v>1341</v>
      </c>
      <c r="C45" s="763" t="s">
        <v>1342</v>
      </c>
      <c r="D45" s="764" t="s">
        <v>1343</v>
      </c>
      <c r="E45" s="765" t="s">
        <v>293</v>
      </c>
      <c r="F45" s="766" t="s">
        <v>1344</v>
      </c>
      <c r="G45" s="767">
        <v>3025</v>
      </c>
      <c r="K45" s="768"/>
      <c r="M45" s="768"/>
    </row>
    <row r="46" spans="2:13" ht="12.95" customHeight="1" x14ac:dyDescent="0.25">
      <c r="B46" s="765"/>
      <c r="C46" s="765"/>
      <c r="D46" s="764"/>
      <c r="E46" s="765" t="s">
        <v>295</v>
      </c>
      <c r="F46" s="766" t="s">
        <v>1345</v>
      </c>
      <c r="G46" s="767">
        <v>2943</v>
      </c>
      <c r="K46" s="768"/>
      <c r="M46" s="768"/>
    </row>
    <row r="47" spans="2:13" ht="12.95" customHeight="1" x14ac:dyDescent="0.25">
      <c r="B47" s="765"/>
      <c r="C47" s="765"/>
      <c r="D47" s="764"/>
      <c r="E47" s="765" t="s">
        <v>297</v>
      </c>
      <c r="F47" s="766" t="s">
        <v>1346</v>
      </c>
      <c r="G47" s="767">
        <v>1000</v>
      </c>
      <c r="K47" s="768"/>
      <c r="M47" s="768"/>
    </row>
    <row r="48" spans="2:13" ht="12.95" customHeight="1" x14ac:dyDescent="0.2">
      <c r="B48" s="769"/>
      <c r="C48" s="769"/>
      <c r="D48" s="770"/>
      <c r="E48" s="769" t="s">
        <v>299</v>
      </c>
      <c r="F48" s="769" t="s">
        <v>1340</v>
      </c>
      <c r="G48" s="771">
        <v>0</v>
      </c>
      <c r="K48" s="768"/>
      <c r="M48" s="768"/>
    </row>
    <row r="49" spans="2:13" ht="7.5" customHeight="1" x14ac:dyDescent="0.25">
      <c r="B49" s="765"/>
      <c r="C49" s="765"/>
      <c r="D49" s="764"/>
      <c r="E49" s="765"/>
      <c r="F49" s="766"/>
      <c r="G49" s="767"/>
      <c r="K49" s="768"/>
      <c r="M49" s="768"/>
    </row>
    <row r="50" spans="2:13" ht="12.95" customHeight="1" x14ac:dyDescent="0.25">
      <c r="B50" s="763" t="s">
        <v>1347</v>
      </c>
      <c r="C50" s="763" t="s">
        <v>1348</v>
      </c>
      <c r="D50" s="764" t="s">
        <v>1349</v>
      </c>
      <c r="E50" s="765" t="s">
        <v>293</v>
      </c>
      <c r="F50" s="766" t="s">
        <v>1350</v>
      </c>
      <c r="G50" s="767">
        <v>3155</v>
      </c>
      <c r="K50" s="768"/>
      <c r="M50" s="768"/>
    </row>
    <row r="51" spans="2:13" ht="12.95" customHeight="1" x14ac:dyDescent="0.25">
      <c r="B51" s="765"/>
      <c r="C51" s="765"/>
      <c r="D51" s="764"/>
      <c r="E51" s="765" t="s">
        <v>295</v>
      </c>
      <c r="F51" s="766" t="s">
        <v>1351</v>
      </c>
      <c r="G51" s="767">
        <v>3070</v>
      </c>
      <c r="K51" s="768"/>
      <c r="M51" s="768"/>
    </row>
    <row r="52" spans="2:13" ht="12.95" customHeight="1" x14ac:dyDescent="0.25">
      <c r="B52" s="765"/>
      <c r="C52" s="765"/>
      <c r="D52" s="764"/>
      <c r="E52" s="765" t="s">
        <v>297</v>
      </c>
      <c r="F52" s="766" t="s">
        <v>1352</v>
      </c>
      <c r="G52" s="767">
        <v>1043</v>
      </c>
      <c r="K52" s="768"/>
      <c r="M52" s="768"/>
    </row>
    <row r="53" spans="2:13" ht="12.95" customHeight="1" x14ac:dyDescent="0.2">
      <c r="B53" s="769"/>
      <c r="C53" s="769"/>
      <c r="D53" s="770"/>
      <c r="E53" s="769" t="s">
        <v>299</v>
      </c>
      <c r="F53" s="769" t="s">
        <v>1353</v>
      </c>
      <c r="G53" s="771">
        <v>0</v>
      </c>
      <c r="K53" s="768"/>
      <c r="M53" s="768"/>
    </row>
    <row r="54" spans="2:13" ht="8.25" customHeight="1" x14ac:dyDescent="0.25">
      <c r="B54" s="765"/>
      <c r="C54" s="763"/>
      <c r="D54" s="764"/>
      <c r="E54" s="765"/>
      <c r="F54" s="766"/>
      <c r="G54" s="767"/>
      <c r="K54" s="768"/>
      <c r="M54" s="768"/>
    </row>
    <row r="55" spans="2:13" ht="12.95" customHeight="1" x14ac:dyDescent="0.25">
      <c r="B55" s="763" t="s">
        <v>1354</v>
      </c>
      <c r="C55" s="763" t="s">
        <v>1355</v>
      </c>
      <c r="D55" s="764" t="s">
        <v>1356</v>
      </c>
      <c r="E55" s="772" t="s">
        <v>293</v>
      </c>
      <c r="F55" s="773" t="s">
        <v>1357</v>
      </c>
      <c r="G55" s="774">
        <v>3310</v>
      </c>
      <c r="K55" s="768"/>
      <c r="M55" s="768"/>
    </row>
    <row r="56" spans="2:13" ht="12.95" customHeight="1" x14ac:dyDescent="0.25">
      <c r="B56" s="772"/>
      <c r="C56" s="772"/>
      <c r="D56" s="775"/>
      <c r="E56" s="772" t="s">
        <v>295</v>
      </c>
      <c r="F56" s="773" t="s">
        <v>1358</v>
      </c>
      <c r="G56" s="774">
        <v>3220</v>
      </c>
      <c r="K56" s="768"/>
      <c r="M56" s="768"/>
    </row>
    <row r="57" spans="2:13" ht="12.95" customHeight="1" x14ac:dyDescent="0.25">
      <c r="B57" s="772"/>
      <c r="C57" s="772"/>
      <c r="D57" s="775"/>
      <c r="E57" s="772" t="s">
        <v>297</v>
      </c>
      <c r="F57" s="773" t="s">
        <v>1359</v>
      </c>
      <c r="G57" s="774">
        <v>1094</v>
      </c>
      <c r="K57" s="768"/>
      <c r="M57" s="768"/>
    </row>
    <row r="58" spans="2:13" ht="12.95" customHeight="1" x14ac:dyDescent="0.2">
      <c r="B58" s="769"/>
      <c r="C58" s="769"/>
      <c r="D58" s="770"/>
      <c r="E58" s="769" t="s">
        <v>299</v>
      </c>
      <c r="F58" s="769" t="s">
        <v>1360</v>
      </c>
      <c r="G58" s="771">
        <v>0</v>
      </c>
      <c r="K58" s="768"/>
      <c r="M58" s="768"/>
    </row>
    <row r="59" spans="2:13" ht="5.25" customHeight="1" x14ac:dyDescent="0.25">
      <c r="B59" s="765"/>
      <c r="C59" s="765"/>
      <c r="D59" s="764"/>
      <c r="E59" s="765"/>
      <c r="F59" s="766"/>
      <c r="G59" s="767"/>
      <c r="K59" s="768"/>
      <c r="M59" s="768"/>
    </row>
    <row r="60" spans="2:13" ht="12.95" customHeight="1" x14ac:dyDescent="0.25">
      <c r="B60" s="763" t="s">
        <v>1361</v>
      </c>
      <c r="C60" s="763" t="s">
        <v>1362</v>
      </c>
      <c r="D60" s="764" t="s">
        <v>1363</v>
      </c>
      <c r="E60" s="765" t="s">
        <v>293</v>
      </c>
      <c r="F60" s="766" t="s">
        <v>1364</v>
      </c>
      <c r="G60" s="767">
        <v>3452</v>
      </c>
      <c r="K60" s="768"/>
      <c r="M60" s="768"/>
    </row>
    <row r="61" spans="2:13" ht="12.95" customHeight="1" x14ac:dyDescent="0.2">
      <c r="B61" s="765"/>
      <c r="C61" s="765"/>
      <c r="D61" s="776"/>
      <c r="E61" s="765" t="s">
        <v>295</v>
      </c>
      <c r="F61" s="766" t="s">
        <v>1365</v>
      </c>
      <c r="G61" s="767">
        <v>3358</v>
      </c>
      <c r="K61" s="768"/>
      <c r="M61" s="768"/>
    </row>
    <row r="62" spans="2:13" ht="12.95" customHeight="1" x14ac:dyDescent="0.2">
      <c r="B62" s="765"/>
      <c r="C62" s="765"/>
      <c r="D62" s="776"/>
      <c r="E62" s="765" t="s">
        <v>297</v>
      </c>
      <c r="F62" s="766" t="s">
        <v>1366</v>
      </c>
      <c r="G62" s="767">
        <v>1094</v>
      </c>
      <c r="K62" s="768"/>
      <c r="M62" s="768"/>
    </row>
    <row r="63" spans="2:13" ht="12.95" customHeight="1" x14ac:dyDescent="0.2">
      <c r="B63" s="769"/>
      <c r="C63" s="769"/>
      <c r="D63" s="770"/>
      <c r="E63" s="769" t="s">
        <v>299</v>
      </c>
      <c r="F63" s="769" t="s">
        <v>1360</v>
      </c>
      <c r="G63" s="771">
        <v>0</v>
      </c>
      <c r="K63" s="768"/>
      <c r="M63" s="768"/>
    </row>
    <row r="64" spans="2:13" ht="15" customHeight="1" x14ac:dyDescent="0.25">
      <c r="B64" s="777" t="s">
        <v>1367</v>
      </c>
      <c r="C64" s="763" t="s">
        <v>1368</v>
      </c>
      <c r="D64" s="764" t="s">
        <v>1369</v>
      </c>
      <c r="E64" s="772" t="s">
        <v>293</v>
      </c>
      <c r="F64" s="773" t="s">
        <v>1370</v>
      </c>
      <c r="G64" s="774">
        <v>3607</v>
      </c>
      <c r="K64" s="768"/>
      <c r="M64" s="768"/>
    </row>
    <row r="65" spans="2:13" ht="12.95" customHeight="1" x14ac:dyDescent="0.25">
      <c r="B65" s="772"/>
      <c r="C65" s="772"/>
      <c r="D65" s="775"/>
      <c r="E65" s="772" t="s">
        <v>295</v>
      </c>
      <c r="F65" s="773" t="s">
        <v>1371</v>
      </c>
      <c r="G65" s="774">
        <v>3509</v>
      </c>
      <c r="K65" s="768"/>
      <c r="M65" s="768"/>
    </row>
    <row r="66" spans="2:13" ht="12.95" customHeight="1" x14ac:dyDescent="0.25">
      <c r="B66" s="772"/>
      <c r="C66" s="772"/>
      <c r="D66" s="775"/>
      <c r="E66" s="772" t="s">
        <v>297</v>
      </c>
      <c r="F66" s="773" t="s">
        <v>1372</v>
      </c>
      <c r="G66" s="774">
        <v>1143</v>
      </c>
      <c r="K66" s="768"/>
      <c r="M66" s="768"/>
    </row>
    <row r="67" spans="2:13" ht="12.95" customHeight="1" x14ac:dyDescent="0.2">
      <c r="B67" s="769"/>
      <c r="C67" s="769"/>
      <c r="D67" s="770"/>
      <c r="E67" s="769" t="s">
        <v>299</v>
      </c>
      <c r="F67" s="769" t="s">
        <v>1373</v>
      </c>
      <c r="G67" s="771">
        <v>0</v>
      </c>
      <c r="K67" s="768"/>
      <c r="M67" s="768"/>
    </row>
    <row r="68" spans="2:13" ht="8.25" customHeight="1" x14ac:dyDescent="0.25">
      <c r="B68" s="772"/>
      <c r="C68" s="772"/>
      <c r="D68" s="775"/>
      <c r="E68" s="772"/>
      <c r="F68" s="773"/>
      <c r="G68" s="774"/>
      <c r="K68" s="768"/>
      <c r="M68" s="768"/>
    </row>
    <row r="69" spans="2:13" ht="12.95" customHeight="1" x14ac:dyDescent="0.25">
      <c r="B69" s="777" t="s">
        <v>1374</v>
      </c>
      <c r="C69" s="763" t="s">
        <v>1375</v>
      </c>
      <c r="D69" s="764" t="s">
        <v>1376</v>
      </c>
      <c r="E69" s="772" t="s">
        <v>293</v>
      </c>
      <c r="F69" s="773" t="s">
        <v>1377</v>
      </c>
      <c r="G69" s="774">
        <v>3716</v>
      </c>
      <c r="K69" s="768"/>
      <c r="M69" s="768"/>
    </row>
    <row r="70" spans="2:13" ht="12.95" customHeight="1" x14ac:dyDescent="0.25">
      <c r="B70" s="772"/>
      <c r="C70" s="772"/>
      <c r="D70" s="775"/>
      <c r="E70" s="772" t="s">
        <v>295</v>
      </c>
      <c r="F70" s="773" t="s">
        <v>1378</v>
      </c>
      <c r="G70" s="774">
        <v>3614</v>
      </c>
      <c r="K70" s="768"/>
      <c r="M70" s="768"/>
    </row>
    <row r="71" spans="2:13" ht="12.95" customHeight="1" x14ac:dyDescent="0.25">
      <c r="B71" s="772"/>
      <c r="C71" s="772"/>
      <c r="D71" s="775"/>
      <c r="E71" s="772" t="s">
        <v>297</v>
      </c>
      <c r="F71" s="773" t="s">
        <v>1379</v>
      </c>
      <c r="G71" s="774">
        <v>1178</v>
      </c>
      <c r="K71" s="768"/>
      <c r="M71" s="768"/>
    </row>
    <row r="72" spans="2:13" ht="12.95" customHeight="1" x14ac:dyDescent="0.2">
      <c r="B72" s="769"/>
      <c r="C72" s="769"/>
      <c r="D72" s="770"/>
      <c r="E72" s="769" t="s">
        <v>299</v>
      </c>
      <c r="F72" s="769" t="s">
        <v>1380</v>
      </c>
      <c r="G72" s="771">
        <v>0</v>
      </c>
      <c r="K72" s="768"/>
      <c r="M72" s="768"/>
    </row>
    <row r="73" spans="2:13" ht="12.95" customHeight="1" x14ac:dyDescent="0.25">
      <c r="B73" s="772"/>
      <c r="C73" s="772"/>
      <c r="D73" s="775"/>
      <c r="E73" s="772"/>
      <c r="F73" s="773"/>
      <c r="G73" s="774"/>
      <c r="K73" s="768"/>
      <c r="M73" s="768"/>
    </row>
    <row r="74" spans="2:13" ht="12.95" customHeight="1" x14ac:dyDescent="0.25">
      <c r="B74" s="777" t="s">
        <v>1381</v>
      </c>
      <c r="C74" s="763" t="s">
        <v>1382</v>
      </c>
      <c r="D74" s="764" t="s">
        <v>1383</v>
      </c>
      <c r="E74" s="772" t="s">
        <v>293</v>
      </c>
      <c r="F74" s="773" t="s">
        <v>1384</v>
      </c>
      <c r="G74" s="774">
        <v>3797</v>
      </c>
      <c r="K74" s="768"/>
      <c r="M74" s="768"/>
    </row>
    <row r="75" spans="2:13" ht="12.95" customHeight="1" x14ac:dyDescent="0.25">
      <c r="B75" s="772"/>
      <c r="C75" s="772"/>
      <c r="D75" s="775"/>
      <c r="E75" s="772" t="s">
        <v>295</v>
      </c>
      <c r="F75" s="773" t="s">
        <v>1385</v>
      </c>
      <c r="G75" s="774">
        <v>3694</v>
      </c>
      <c r="K75" s="768"/>
      <c r="M75" s="768"/>
    </row>
    <row r="76" spans="2:13" ht="12.95" customHeight="1" x14ac:dyDescent="0.25">
      <c r="B76" s="772"/>
      <c r="C76" s="772"/>
      <c r="D76" s="775"/>
      <c r="E76" s="772" t="s">
        <v>297</v>
      </c>
      <c r="F76" s="773" t="s">
        <v>1386</v>
      </c>
      <c r="G76" s="774">
        <v>1203</v>
      </c>
      <c r="K76" s="768"/>
      <c r="M76" s="768"/>
    </row>
    <row r="77" spans="2:13" ht="12.95" customHeight="1" x14ac:dyDescent="0.2">
      <c r="B77" s="769"/>
      <c r="C77" s="769"/>
      <c r="D77" s="770"/>
      <c r="E77" s="769" t="s">
        <v>299</v>
      </c>
      <c r="F77" s="769" t="s">
        <v>1387</v>
      </c>
      <c r="G77" s="771">
        <v>0</v>
      </c>
      <c r="K77" s="768"/>
      <c r="M77" s="768"/>
    </row>
    <row r="78" spans="2:13" ht="12.95" customHeight="1" x14ac:dyDescent="0.25">
      <c r="B78" s="772"/>
      <c r="C78" s="772"/>
      <c r="D78" s="775"/>
      <c r="E78" s="772"/>
      <c r="F78" s="773"/>
      <c r="G78" s="774"/>
      <c r="K78" s="768"/>
      <c r="M78" s="768"/>
    </row>
    <row r="79" spans="2:13" ht="12.95" customHeight="1" x14ac:dyDescent="0.25">
      <c r="B79" s="777" t="s">
        <v>1388</v>
      </c>
      <c r="C79" s="763" t="s">
        <v>1389</v>
      </c>
      <c r="D79" s="764" t="s">
        <v>1390</v>
      </c>
      <c r="E79" s="772" t="s">
        <v>293</v>
      </c>
      <c r="F79" s="773" t="s">
        <v>1391</v>
      </c>
      <c r="G79" s="774">
        <v>3930</v>
      </c>
      <c r="K79" s="768"/>
      <c r="M79" s="768"/>
    </row>
    <row r="80" spans="2:13" ht="12.95" customHeight="1" x14ac:dyDescent="0.25">
      <c r="B80" s="772"/>
      <c r="C80" s="772"/>
      <c r="D80" s="775"/>
      <c r="E80" s="772" t="s">
        <v>295</v>
      </c>
      <c r="F80" s="773" t="s">
        <v>1392</v>
      </c>
      <c r="G80" s="774">
        <v>3823</v>
      </c>
      <c r="K80" s="768"/>
      <c r="M80" s="768"/>
    </row>
    <row r="81" spans="2:13" ht="12.95" customHeight="1" x14ac:dyDescent="0.25">
      <c r="B81" s="772"/>
      <c r="C81" s="772"/>
      <c r="D81" s="775"/>
      <c r="E81" s="772" t="s">
        <v>297</v>
      </c>
      <c r="F81" s="773" t="s">
        <v>1393</v>
      </c>
      <c r="G81" s="774">
        <v>1245</v>
      </c>
      <c r="K81" s="768"/>
      <c r="M81" s="768"/>
    </row>
    <row r="82" spans="2:13" ht="12.95" customHeight="1" x14ac:dyDescent="0.2">
      <c r="B82" s="769"/>
      <c r="C82" s="769"/>
      <c r="D82" s="770"/>
      <c r="E82" s="769" t="s">
        <v>299</v>
      </c>
      <c r="F82" s="769" t="s">
        <v>1394</v>
      </c>
      <c r="G82" s="771">
        <v>0</v>
      </c>
      <c r="K82" s="768"/>
      <c r="M82" s="768"/>
    </row>
    <row r="83" spans="2:13" ht="7.5" customHeight="1" x14ac:dyDescent="0.25">
      <c r="B83" s="778"/>
      <c r="C83" s="778"/>
      <c r="D83" s="779"/>
      <c r="E83" s="778"/>
      <c r="F83" s="780"/>
      <c r="G83" s="781"/>
      <c r="K83" s="768"/>
      <c r="M83" s="768"/>
    </row>
    <row r="84" spans="2:13" ht="15.75" x14ac:dyDescent="0.25">
      <c r="B84" s="763" t="s">
        <v>1395</v>
      </c>
      <c r="C84" s="763" t="s">
        <v>1396</v>
      </c>
      <c r="D84" s="764" t="s">
        <v>1397</v>
      </c>
      <c r="E84" s="765" t="s">
        <v>293</v>
      </c>
      <c r="F84" s="766" t="s">
        <v>1398</v>
      </c>
      <c r="G84" s="767">
        <v>4126</v>
      </c>
      <c r="K84" s="768"/>
      <c r="M84" s="768"/>
    </row>
    <row r="85" spans="2:13" ht="15.75" x14ac:dyDescent="0.25">
      <c r="B85" s="765"/>
      <c r="C85" s="765"/>
      <c r="D85" s="764"/>
      <c r="E85" s="765" t="s">
        <v>295</v>
      </c>
      <c r="F85" s="766" t="s">
        <v>1399</v>
      </c>
      <c r="G85" s="767">
        <v>4014</v>
      </c>
      <c r="K85" s="768"/>
      <c r="M85" s="768"/>
    </row>
    <row r="86" spans="2:13" ht="15.75" x14ac:dyDescent="0.25">
      <c r="B86" s="765"/>
      <c r="C86" s="765"/>
      <c r="D86" s="764"/>
      <c r="E86" s="765" t="s">
        <v>297</v>
      </c>
      <c r="F86" s="766" t="s">
        <v>1400</v>
      </c>
      <c r="G86" s="767">
        <v>1307</v>
      </c>
      <c r="K86" s="768"/>
      <c r="M86" s="768"/>
    </row>
    <row r="87" spans="2:13" x14ac:dyDescent="0.2">
      <c r="B87" s="769"/>
      <c r="C87" s="769"/>
      <c r="D87" s="770"/>
      <c r="E87" s="769" t="s">
        <v>299</v>
      </c>
      <c r="F87" s="769" t="s">
        <v>1401</v>
      </c>
      <c r="G87" s="771">
        <v>0</v>
      </c>
      <c r="K87" s="768"/>
      <c r="M87" s="768"/>
    </row>
    <row r="88" spans="2:13" ht="9.75" customHeight="1" x14ac:dyDescent="0.25">
      <c r="B88" s="765"/>
      <c r="C88" s="765"/>
      <c r="D88" s="764"/>
      <c r="E88" s="765"/>
      <c r="F88" s="766"/>
      <c r="G88" s="767"/>
      <c r="K88" s="768"/>
      <c r="M88" s="768"/>
    </row>
    <row r="89" spans="2:13" ht="15.75" x14ac:dyDescent="0.25">
      <c r="B89" s="763" t="s">
        <v>1402</v>
      </c>
      <c r="C89" s="763" t="s">
        <v>1403</v>
      </c>
      <c r="D89" s="764" t="s">
        <v>1404</v>
      </c>
      <c r="E89" s="765" t="s">
        <v>293</v>
      </c>
      <c r="F89" s="766" t="s">
        <v>1405</v>
      </c>
      <c r="G89" s="767">
        <v>5393</v>
      </c>
      <c r="K89" s="768"/>
      <c r="M89" s="768"/>
    </row>
    <row r="90" spans="2:13" ht="15.75" x14ac:dyDescent="0.25">
      <c r="B90" s="765"/>
      <c r="C90" s="765"/>
      <c r="D90" s="764"/>
      <c r="E90" s="765" t="s">
        <v>295</v>
      </c>
      <c r="F90" s="766" t="s">
        <v>1406</v>
      </c>
      <c r="G90" s="767">
        <v>4223</v>
      </c>
      <c r="K90" s="768"/>
      <c r="M90" s="768"/>
    </row>
    <row r="91" spans="2:13" ht="15.75" x14ac:dyDescent="0.25">
      <c r="B91" s="765"/>
      <c r="C91" s="765"/>
      <c r="D91" s="764"/>
      <c r="E91" s="765" t="s">
        <v>297</v>
      </c>
      <c r="F91" s="766" t="s">
        <v>1407</v>
      </c>
      <c r="G91" s="767">
        <v>1375</v>
      </c>
      <c r="K91" s="768"/>
      <c r="M91" s="768"/>
    </row>
    <row r="92" spans="2:13" x14ac:dyDescent="0.2">
      <c r="B92" s="769"/>
      <c r="C92" s="769"/>
      <c r="D92" s="770"/>
      <c r="E92" s="769" t="s">
        <v>299</v>
      </c>
      <c r="F92" s="769" t="s">
        <v>1408</v>
      </c>
      <c r="G92" s="771">
        <v>0</v>
      </c>
      <c r="K92" s="768"/>
      <c r="M92" s="768"/>
    </row>
    <row r="93" spans="2:13" ht="7.5" customHeight="1" x14ac:dyDescent="0.25">
      <c r="B93" s="765"/>
      <c r="C93" s="765"/>
      <c r="D93" s="764"/>
      <c r="E93" s="765"/>
      <c r="F93" s="766"/>
      <c r="G93" s="767"/>
      <c r="K93" s="768"/>
      <c r="M93" s="768"/>
    </row>
    <row r="94" spans="2:13" ht="15.75" x14ac:dyDescent="0.25">
      <c r="B94" s="763" t="s">
        <v>1409</v>
      </c>
      <c r="C94" s="763" t="s">
        <v>1410</v>
      </c>
      <c r="D94" s="764" t="s">
        <v>1411</v>
      </c>
      <c r="E94" s="765" t="s">
        <v>293</v>
      </c>
      <c r="F94" s="766" t="s">
        <v>1412</v>
      </c>
      <c r="G94" s="767">
        <v>5765</v>
      </c>
      <c r="K94" s="768"/>
      <c r="M94" s="768"/>
    </row>
    <row r="95" spans="2:13" ht="15.75" x14ac:dyDescent="0.25">
      <c r="B95" s="765"/>
      <c r="C95" s="765"/>
      <c r="D95" s="764"/>
      <c r="E95" s="765" t="s">
        <v>295</v>
      </c>
      <c r="F95" s="766" t="s">
        <v>1413</v>
      </c>
      <c r="G95" s="767">
        <v>4514</v>
      </c>
      <c r="K95" s="768"/>
      <c r="M95" s="768"/>
    </row>
    <row r="96" spans="2:13" ht="15.75" x14ac:dyDescent="0.25">
      <c r="B96" s="765"/>
      <c r="C96" s="765"/>
      <c r="D96" s="764"/>
      <c r="E96" s="765" t="s">
        <v>297</v>
      </c>
      <c r="F96" s="766" t="s">
        <v>1414</v>
      </c>
      <c r="G96" s="767">
        <v>1470</v>
      </c>
      <c r="K96" s="768"/>
      <c r="M96" s="768"/>
    </row>
    <row r="97" spans="2:11" x14ac:dyDescent="0.2">
      <c r="B97" s="769"/>
      <c r="C97" s="769"/>
      <c r="D97" s="770"/>
      <c r="E97" s="769" t="s">
        <v>299</v>
      </c>
      <c r="F97" s="769" t="s">
        <v>1415</v>
      </c>
      <c r="G97" s="771">
        <v>0</v>
      </c>
      <c r="K97" s="768"/>
    </row>
    <row r="98" spans="2:11" ht="7.5" customHeight="1" x14ac:dyDescent="0.25">
      <c r="B98" s="765"/>
      <c r="C98" s="765"/>
      <c r="D98" s="764"/>
      <c r="E98" s="765"/>
      <c r="F98" s="766"/>
      <c r="G98" s="767"/>
    </row>
    <row r="99" spans="2:11" ht="12.75" customHeight="1" x14ac:dyDescent="0.25">
      <c r="B99" s="763" t="s">
        <v>1416</v>
      </c>
      <c r="C99" s="763" t="s">
        <v>1417</v>
      </c>
      <c r="D99" s="764" t="s">
        <v>1418</v>
      </c>
      <c r="E99" s="765" t="s">
        <v>293</v>
      </c>
      <c r="F99" s="766" t="s">
        <v>1419</v>
      </c>
      <c r="G99" s="767">
        <v>6500</v>
      </c>
    </row>
    <row r="100" spans="2:11" ht="12.75" customHeight="1" x14ac:dyDescent="0.25">
      <c r="B100" s="765"/>
      <c r="C100" s="765"/>
      <c r="D100" s="764"/>
      <c r="E100" s="765" t="s">
        <v>295</v>
      </c>
      <c r="F100" s="766" t="s">
        <v>1420</v>
      </c>
      <c r="G100" s="767">
        <v>4830</v>
      </c>
    </row>
    <row r="101" spans="2:11" ht="14.25" customHeight="1" x14ac:dyDescent="0.25">
      <c r="B101" s="765"/>
      <c r="C101" s="765"/>
      <c r="D101" s="764"/>
      <c r="E101" s="765" t="s">
        <v>297</v>
      </c>
      <c r="F101" s="766" t="s">
        <v>1421</v>
      </c>
      <c r="G101" s="767">
        <v>1526</v>
      </c>
    </row>
    <row r="102" spans="2:11" ht="15" customHeight="1" x14ac:dyDescent="0.2">
      <c r="B102" s="769"/>
      <c r="C102" s="769"/>
      <c r="D102" s="770"/>
      <c r="E102" s="769" t="s">
        <v>299</v>
      </c>
      <c r="F102" s="769" t="s">
        <v>1422</v>
      </c>
      <c r="G102" s="771">
        <v>0</v>
      </c>
    </row>
    <row r="103" spans="2:11" ht="9" customHeight="1" x14ac:dyDescent="0.25">
      <c r="B103" s="765"/>
      <c r="C103" s="765"/>
      <c r="D103" s="764"/>
      <c r="E103" s="765"/>
      <c r="F103" s="766"/>
      <c r="G103" s="767"/>
    </row>
    <row r="104" spans="2:11" ht="15.75" x14ac:dyDescent="0.25">
      <c r="B104" s="782" t="s">
        <v>1423</v>
      </c>
      <c r="C104" s="763" t="s">
        <v>1424</v>
      </c>
      <c r="D104" s="764" t="s">
        <v>1425</v>
      </c>
      <c r="E104" s="765" t="s">
        <v>293</v>
      </c>
      <c r="F104" s="766" t="s">
        <v>1426</v>
      </c>
      <c r="G104" s="767">
        <v>6776</v>
      </c>
    </row>
    <row r="105" spans="2:11" ht="15.75" x14ac:dyDescent="0.25">
      <c r="B105" s="765"/>
      <c r="C105" s="765"/>
      <c r="D105" s="764"/>
      <c r="E105" s="765" t="s">
        <v>295</v>
      </c>
      <c r="F105" s="766" t="s">
        <v>1427</v>
      </c>
      <c r="G105" s="767">
        <v>4902</v>
      </c>
    </row>
    <row r="106" spans="2:11" ht="15.75" x14ac:dyDescent="0.25">
      <c r="B106" s="765"/>
      <c r="C106" s="765"/>
      <c r="D106" s="764"/>
      <c r="E106" s="765" t="s">
        <v>297</v>
      </c>
      <c r="F106" s="766" t="s">
        <v>1428</v>
      </c>
      <c r="G106" s="767">
        <v>1549</v>
      </c>
    </row>
    <row r="107" spans="2:11" x14ac:dyDescent="0.2">
      <c r="B107" s="769"/>
      <c r="C107" s="769"/>
      <c r="D107" s="770"/>
      <c r="E107" s="769" t="s">
        <v>299</v>
      </c>
      <c r="F107" s="769" t="s">
        <v>1429</v>
      </c>
      <c r="G107" s="771">
        <v>0</v>
      </c>
    </row>
    <row r="108" spans="2:11" ht="8.25" customHeight="1" x14ac:dyDescent="0.25">
      <c r="B108" s="765"/>
      <c r="C108" s="765"/>
      <c r="D108" s="764"/>
      <c r="E108" s="765"/>
      <c r="F108" s="766"/>
      <c r="G108" s="767"/>
    </row>
    <row r="109" spans="2:11" ht="15.75" x14ac:dyDescent="0.25">
      <c r="B109" s="783" t="s">
        <v>1430</v>
      </c>
      <c r="C109" s="763" t="s">
        <v>1431</v>
      </c>
      <c r="D109" s="764" t="s">
        <v>1432</v>
      </c>
      <c r="E109" s="765" t="s">
        <v>293</v>
      </c>
      <c r="F109" s="766" t="s">
        <v>1433</v>
      </c>
      <c r="G109" s="767">
        <v>7170</v>
      </c>
    </row>
    <row r="110" spans="2:11" ht="15.75" x14ac:dyDescent="0.25">
      <c r="B110" s="765"/>
      <c r="C110" s="765"/>
      <c r="D110" s="764"/>
      <c r="E110" s="765" t="s">
        <v>295</v>
      </c>
      <c r="F110" s="766" t="s">
        <v>1434</v>
      </c>
      <c r="G110" s="767">
        <v>5064</v>
      </c>
    </row>
    <row r="111" spans="2:11" ht="15.75" x14ac:dyDescent="0.25">
      <c r="B111" s="765"/>
      <c r="C111" s="765"/>
      <c r="D111" s="764"/>
      <c r="E111" s="765" t="s">
        <v>297</v>
      </c>
      <c r="F111" s="766" t="s">
        <v>1435</v>
      </c>
      <c r="G111" s="767">
        <v>1600</v>
      </c>
    </row>
    <row r="112" spans="2:11" x14ac:dyDescent="0.2">
      <c r="B112" s="769"/>
      <c r="C112" s="769"/>
      <c r="D112" s="770"/>
      <c r="E112" s="769" t="s">
        <v>299</v>
      </c>
      <c r="F112" s="769" t="s">
        <v>1436</v>
      </c>
      <c r="G112" s="771">
        <v>0</v>
      </c>
    </row>
    <row r="113" spans="2:7" ht="7.5" customHeight="1" x14ac:dyDescent="0.25">
      <c r="B113" s="765"/>
      <c r="C113" s="765"/>
      <c r="D113" s="764"/>
      <c r="E113" s="765"/>
      <c r="F113" s="766"/>
      <c r="G113" s="767"/>
    </row>
    <row r="114" spans="2:7" ht="15.75" x14ac:dyDescent="0.25">
      <c r="B114" s="782" t="s">
        <v>1437</v>
      </c>
      <c r="C114" s="763" t="s">
        <v>1438</v>
      </c>
      <c r="D114" s="764" t="s">
        <v>1439</v>
      </c>
      <c r="E114" s="765" t="s">
        <v>293</v>
      </c>
      <c r="F114" s="766" t="s">
        <v>1440</v>
      </c>
      <c r="G114" s="767">
        <v>7744</v>
      </c>
    </row>
    <row r="115" spans="2:7" ht="15.75" x14ac:dyDescent="0.25">
      <c r="B115" s="765"/>
      <c r="C115" s="765"/>
      <c r="D115" s="764"/>
      <c r="E115" s="765" t="s">
        <v>295</v>
      </c>
      <c r="F115" s="766" t="s">
        <v>1441</v>
      </c>
      <c r="G115" s="767">
        <v>5221</v>
      </c>
    </row>
    <row r="116" spans="2:7" x14ac:dyDescent="0.2">
      <c r="B116" s="765"/>
      <c r="C116" s="765"/>
      <c r="D116" s="776"/>
      <c r="E116" s="765" t="s">
        <v>297</v>
      </c>
      <c r="F116" s="766" t="s">
        <v>1442</v>
      </c>
      <c r="G116" s="767">
        <v>1650</v>
      </c>
    </row>
    <row r="117" spans="2:7" x14ac:dyDescent="0.2">
      <c r="B117" s="769"/>
      <c r="C117" s="769"/>
      <c r="D117" s="770"/>
      <c r="E117" s="769" t="s">
        <v>299</v>
      </c>
      <c r="F117" s="769" t="s">
        <v>1443</v>
      </c>
      <c r="G117" s="771">
        <v>0</v>
      </c>
    </row>
    <row r="118" spans="2:7" ht="8.25" customHeight="1" x14ac:dyDescent="0.2">
      <c r="B118" s="765"/>
      <c r="C118" s="765"/>
      <c r="D118" s="776"/>
      <c r="E118" s="765"/>
      <c r="F118" s="766"/>
      <c r="G118" s="767"/>
    </row>
    <row r="119" spans="2:7" ht="15.75" x14ac:dyDescent="0.25">
      <c r="B119" s="782" t="s">
        <v>1444</v>
      </c>
      <c r="C119" s="763" t="s">
        <v>1445</v>
      </c>
      <c r="D119" s="764" t="s">
        <v>1446</v>
      </c>
      <c r="E119" s="765" t="s">
        <v>293</v>
      </c>
      <c r="F119" s="766" t="s">
        <v>1447</v>
      </c>
      <c r="G119" s="767">
        <v>8626</v>
      </c>
    </row>
    <row r="120" spans="2:7" x14ac:dyDescent="0.2">
      <c r="B120" s="765"/>
      <c r="C120" s="765"/>
      <c r="D120" s="776"/>
      <c r="E120" s="765" t="s">
        <v>295</v>
      </c>
      <c r="F120" s="766" t="s">
        <v>1448</v>
      </c>
      <c r="G120" s="767">
        <v>5294</v>
      </c>
    </row>
    <row r="121" spans="2:7" x14ac:dyDescent="0.2">
      <c r="B121" s="765"/>
      <c r="C121" s="765"/>
      <c r="D121" s="776"/>
      <c r="E121" s="765" t="s">
        <v>297</v>
      </c>
      <c r="F121" s="766" t="s">
        <v>1449</v>
      </c>
      <c r="G121" s="767">
        <v>1673</v>
      </c>
    </row>
    <row r="122" spans="2:7" x14ac:dyDescent="0.2">
      <c r="B122" s="769"/>
      <c r="C122" s="769"/>
      <c r="D122" s="770"/>
      <c r="E122" s="769" t="s">
        <v>299</v>
      </c>
      <c r="F122" s="769" t="s">
        <v>1450</v>
      </c>
      <c r="G122" s="771">
        <v>0</v>
      </c>
    </row>
    <row r="123" spans="2:7" ht="7.5" customHeight="1" x14ac:dyDescent="0.2">
      <c r="B123" s="765"/>
      <c r="C123" s="765"/>
      <c r="D123" s="776"/>
      <c r="E123" s="765"/>
      <c r="F123" s="766"/>
      <c r="G123" s="767"/>
    </row>
    <row r="124" spans="2:7" ht="15.75" x14ac:dyDescent="0.25">
      <c r="B124" s="782" t="s">
        <v>1451</v>
      </c>
      <c r="C124" s="763" t="s">
        <v>1452</v>
      </c>
      <c r="D124" s="764" t="s">
        <v>1453</v>
      </c>
      <c r="E124" s="765" t="s">
        <v>293</v>
      </c>
      <c r="F124" s="766" t="s">
        <v>1454</v>
      </c>
      <c r="G124" s="767">
        <v>9242</v>
      </c>
    </row>
    <row r="125" spans="2:7" x14ac:dyDescent="0.2">
      <c r="B125" s="765"/>
      <c r="C125" s="765"/>
      <c r="D125" s="776"/>
      <c r="E125" s="765" t="s">
        <v>295</v>
      </c>
      <c r="F125" s="766" t="s">
        <v>1455</v>
      </c>
      <c r="G125" s="767">
        <v>5672</v>
      </c>
    </row>
    <row r="126" spans="2:7" x14ac:dyDescent="0.2">
      <c r="B126" s="765"/>
      <c r="C126" s="765"/>
      <c r="D126" s="776"/>
      <c r="E126" s="765" t="s">
        <v>297</v>
      </c>
      <c r="F126" s="766" t="s">
        <v>1456</v>
      </c>
      <c r="G126" s="767">
        <v>1793</v>
      </c>
    </row>
    <row r="127" spans="2:7" x14ac:dyDescent="0.2">
      <c r="B127" s="769"/>
      <c r="C127" s="769"/>
      <c r="D127" s="770"/>
      <c r="E127" s="769" t="s">
        <v>299</v>
      </c>
      <c r="F127" s="769" t="s">
        <v>1457</v>
      </c>
      <c r="G127" s="771">
        <v>0</v>
      </c>
    </row>
    <row r="128" spans="2:7" ht="6" customHeight="1" x14ac:dyDescent="0.2">
      <c r="B128" s="765"/>
      <c r="C128" s="765"/>
      <c r="D128" s="776"/>
      <c r="E128" s="765"/>
      <c r="F128" s="766"/>
      <c r="G128" s="767"/>
    </row>
    <row r="129" spans="2:7" ht="12.75" customHeight="1" x14ac:dyDescent="0.25">
      <c r="B129" s="782" t="s">
        <v>1458</v>
      </c>
      <c r="C129" s="784" t="s">
        <v>1459</v>
      </c>
      <c r="D129" s="764" t="s">
        <v>1453</v>
      </c>
      <c r="E129" s="765" t="s">
        <v>293</v>
      </c>
      <c r="F129" s="785" t="s">
        <v>1460</v>
      </c>
      <c r="G129" s="767">
        <v>9899</v>
      </c>
    </row>
    <row r="130" spans="2:7" ht="12.75" customHeight="1" x14ac:dyDescent="0.2">
      <c r="B130" s="765"/>
      <c r="C130" s="765"/>
      <c r="D130" s="776"/>
      <c r="E130" s="765" t="s">
        <v>295</v>
      </c>
      <c r="F130" s="785" t="s">
        <v>1461</v>
      </c>
      <c r="G130" s="767">
        <v>6075</v>
      </c>
    </row>
    <row r="131" spans="2:7" x14ac:dyDescent="0.2">
      <c r="B131" s="765"/>
      <c r="C131" s="765"/>
      <c r="D131" s="776"/>
      <c r="E131" s="765" t="s">
        <v>297</v>
      </c>
      <c r="F131" s="785" t="s">
        <v>1462</v>
      </c>
      <c r="G131" s="767">
        <v>1920</v>
      </c>
    </row>
    <row r="132" spans="2:7" x14ac:dyDescent="0.2">
      <c r="B132" s="769"/>
      <c r="C132" s="769"/>
      <c r="D132" s="770"/>
      <c r="E132" s="769" t="s">
        <v>299</v>
      </c>
      <c r="F132" s="786" t="s">
        <v>1463</v>
      </c>
      <c r="G132" s="771">
        <v>0</v>
      </c>
    </row>
    <row r="133" spans="2:7" x14ac:dyDescent="0.2">
      <c r="B133" s="787"/>
      <c r="C133" s="787"/>
      <c r="D133" s="788"/>
      <c r="E133" s="787"/>
      <c r="F133" s="789"/>
      <c r="G133" s="790"/>
    </row>
    <row r="134" spans="2:7" x14ac:dyDescent="0.2">
      <c r="B134" s="787"/>
      <c r="C134" s="787"/>
      <c r="D134" s="788"/>
      <c r="E134" s="787"/>
      <c r="F134" s="789"/>
      <c r="G134" s="790"/>
    </row>
    <row r="135" spans="2:7" x14ac:dyDescent="0.2">
      <c r="B135" s="787"/>
      <c r="C135" s="787"/>
      <c r="D135" s="788"/>
      <c r="E135" s="787"/>
      <c r="F135" s="789"/>
      <c r="G135" s="790"/>
    </row>
    <row r="136" spans="2:7" x14ac:dyDescent="0.2">
      <c r="B136" s="787"/>
      <c r="C136" s="787"/>
      <c r="D136" s="788"/>
      <c r="E136" s="787"/>
      <c r="F136" s="789"/>
      <c r="G136" s="790"/>
    </row>
    <row r="137" spans="2:7" x14ac:dyDescent="0.2">
      <c r="B137" s="787"/>
      <c r="C137" s="787"/>
      <c r="D137" s="788"/>
      <c r="E137" s="787"/>
      <c r="F137" s="789"/>
      <c r="G137" s="790"/>
    </row>
    <row r="138" spans="2:7" x14ac:dyDescent="0.2">
      <c r="B138" s="787"/>
      <c r="C138" s="787"/>
      <c r="D138" s="788"/>
      <c r="E138" s="787"/>
      <c r="F138" s="789"/>
      <c r="G138" s="790"/>
    </row>
    <row r="139" spans="2:7" x14ac:dyDescent="0.2">
      <c r="B139" s="787"/>
      <c r="C139" s="787"/>
      <c r="D139" s="788"/>
      <c r="E139" s="787"/>
      <c r="F139" s="789"/>
      <c r="G139" s="790"/>
    </row>
    <row r="140" spans="2:7" x14ac:dyDescent="0.2">
      <c r="B140" s="787"/>
      <c r="C140" s="787"/>
      <c r="D140" s="788"/>
      <c r="E140" s="787"/>
      <c r="F140" s="789"/>
      <c r="G140" s="790"/>
    </row>
    <row r="141" spans="2:7" x14ac:dyDescent="0.2">
      <c r="B141" s="787"/>
      <c r="C141" s="787"/>
      <c r="D141" s="788"/>
      <c r="E141" s="787"/>
      <c r="F141" s="789"/>
      <c r="G141" s="790"/>
    </row>
    <row r="142" spans="2:7" x14ac:dyDescent="0.2">
      <c r="B142" s="787"/>
      <c r="C142" s="787"/>
      <c r="D142" s="788"/>
      <c r="E142" s="787"/>
      <c r="F142" s="789"/>
      <c r="G142" s="790"/>
    </row>
    <row r="143" spans="2:7" x14ac:dyDescent="0.2">
      <c r="B143" s="787"/>
      <c r="C143" s="787"/>
      <c r="D143" s="788"/>
      <c r="E143" s="787"/>
      <c r="F143" s="789"/>
      <c r="G143" s="790"/>
    </row>
    <row r="144" spans="2:7" x14ac:dyDescent="0.2">
      <c r="B144" s="787"/>
      <c r="C144" s="787"/>
      <c r="D144" s="788"/>
      <c r="E144" s="787"/>
      <c r="F144" s="789"/>
      <c r="G144" s="790"/>
    </row>
    <row r="145" spans="2:7" x14ac:dyDescent="0.2">
      <c r="B145" s="787"/>
      <c r="C145" s="787"/>
      <c r="D145" s="788"/>
      <c r="E145" s="787"/>
      <c r="F145" s="789"/>
      <c r="G145" s="790"/>
    </row>
    <row r="146" spans="2:7" x14ac:dyDescent="0.2">
      <c r="B146" s="787"/>
      <c r="C146" s="787"/>
      <c r="D146" s="788"/>
      <c r="E146" s="787"/>
      <c r="F146" s="789"/>
      <c r="G146" s="790"/>
    </row>
    <row r="147" spans="2:7" x14ac:dyDescent="0.2">
      <c r="B147" s="787"/>
      <c r="C147" s="787"/>
      <c r="D147" s="788"/>
      <c r="E147" s="787"/>
      <c r="F147" s="789"/>
      <c r="G147" s="790"/>
    </row>
    <row r="148" spans="2:7" x14ac:dyDescent="0.2">
      <c r="B148" s="787"/>
      <c r="C148" s="787"/>
      <c r="D148" s="788"/>
      <c r="E148" s="787"/>
      <c r="F148" s="789"/>
      <c r="G148" s="790"/>
    </row>
    <row r="149" spans="2:7" x14ac:dyDescent="0.2">
      <c r="B149" s="787"/>
      <c r="C149" s="787"/>
      <c r="D149" s="788"/>
      <c r="E149" s="787"/>
      <c r="F149" s="789"/>
      <c r="G149" s="790"/>
    </row>
    <row r="150" spans="2:7" x14ac:dyDescent="0.2">
      <c r="B150" s="787"/>
      <c r="C150" s="787"/>
      <c r="D150" s="788"/>
      <c r="E150" s="787"/>
      <c r="F150" s="789"/>
      <c r="G150" s="790"/>
    </row>
    <row r="151" spans="2:7" x14ac:dyDescent="0.2">
      <c r="B151" s="787"/>
      <c r="C151" s="787"/>
      <c r="D151" s="788"/>
      <c r="E151" s="787"/>
      <c r="F151" s="789"/>
      <c r="G151" s="790"/>
    </row>
    <row r="152" spans="2:7" x14ac:dyDescent="0.2">
      <c r="B152" s="787"/>
      <c r="C152" s="787"/>
      <c r="D152" s="788"/>
      <c r="E152" s="787"/>
      <c r="F152" s="789"/>
      <c r="G152" s="790"/>
    </row>
    <row r="153" spans="2:7" x14ac:dyDescent="0.2">
      <c r="B153" s="787"/>
      <c r="C153" s="787"/>
      <c r="D153" s="788"/>
      <c r="E153" s="787"/>
      <c r="F153" s="789"/>
      <c r="G153" s="790"/>
    </row>
    <row r="154" spans="2:7" x14ac:dyDescent="0.2">
      <c r="B154" s="787"/>
      <c r="C154" s="787"/>
      <c r="D154" s="788"/>
      <c r="E154" s="787"/>
      <c r="F154" s="789"/>
      <c r="G154" s="790"/>
    </row>
    <row r="155" spans="2:7" x14ac:dyDescent="0.2">
      <c r="B155" s="787"/>
      <c r="C155" s="787"/>
      <c r="D155" s="788"/>
      <c r="E155" s="787"/>
      <c r="F155" s="789"/>
      <c r="G155" s="790"/>
    </row>
    <row r="156" spans="2:7" x14ac:dyDescent="0.2">
      <c r="B156" s="787"/>
      <c r="C156" s="787"/>
      <c r="D156" s="788"/>
      <c r="E156" s="787"/>
      <c r="F156" s="789"/>
      <c r="G156" s="790"/>
    </row>
    <row r="157" spans="2:7" x14ac:dyDescent="0.2">
      <c r="B157" s="787"/>
      <c r="C157" s="787"/>
      <c r="D157" s="788"/>
      <c r="E157" s="787"/>
      <c r="F157" s="789"/>
      <c r="G157" s="790"/>
    </row>
    <row r="158" spans="2:7" x14ac:dyDescent="0.2">
      <c r="B158" s="787"/>
      <c r="C158" s="787"/>
      <c r="D158" s="788"/>
      <c r="E158" s="787"/>
      <c r="F158" s="789"/>
      <c r="G158" s="790"/>
    </row>
    <row r="159" spans="2:7" x14ac:dyDescent="0.2">
      <c r="B159" s="787"/>
      <c r="C159" s="787"/>
      <c r="D159" s="788"/>
      <c r="E159" s="787"/>
      <c r="F159" s="789"/>
      <c r="G159" s="790"/>
    </row>
    <row r="160" spans="2:7" x14ac:dyDescent="0.2">
      <c r="B160" s="787"/>
      <c r="C160" s="787"/>
      <c r="D160" s="788"/>
      <c r="E160" s="787"/>
      <c r="F160" s="789"/>
      <c r="G160" s="790"/>
    </row>
    <row r="161" spans="2:7" x14ac:dyDescent="0.2">
      <c r="B161" s="787"/>
      <c r="C161" s="787"/>
      <c r="D161" s="788"/>
      <c r="E161" s="787"/>
      <c r="F161" s="789"/>
      <c r="G161" s="790"/>
    </row>
    <row r="162" spans="2:7" x14ac:dyDescent="0.2">
      <c r="B162" s="787"/>
      <c r="C162" s="787"/>
      <c r="D162" s="788"/>
      <c r="E162" s="787"/>
      <c r="F162" s="789"/>
      <c r="G162" s="790"/>
    </row>
    <row r="163" spans="2:7" x14ac:dyDescent="0.2">
      <c r="B163" s="787"/>
      <c r="C163" s="787"/>
      <c r="D163" s="788"/>
      <c r="E163" s="787"/>
      <c r="F163" s="789"/>
      <c r="G163" s="790"/>
    </row>
    <row r="164" spans="2:7" x14ac:dyDescent="0.2">
      <c r="B164" s="787"/>
      <c r="C164" s="787"/>
      <c r="D164" s="788"/>
      <c r="E164" s="787"/>
      <c r="F164" s="789"/>
      <c r="G164" s="790"/>
    </row>
    <row r="165" spans="2:7" x14ac:dyDescent="0.2">
      <c r="B165" s="787"/>
      <c r="C165" s="787"/>
      <c r="D165" s="788"/>
      <c r="E165" s="787"/>
      <c r="F165" s="789"/>
      <c r="G165" s="790"/>
    </row>
    <row r="166" spans="2:7" x14ac:dyDescent="0.2">
      <c r="B166" s="787"/>
      <c r="C166" s="787"/>
      <c r="D166" s="788"/>
      <c r="E166" s="787"/>
      <c r="F166" s="789"/>
      <c r="G166" s="790"/>
    </row>
    <row r="167" spans="2:7" x14ac:dyDescent="0.2">
      <c r="B167" s="787"/>
      <c r="C167" s="787"/>
      <c r="D167" s="788"/>
      <c r="E167" s="787"/>
      <c r="F167" s="789"/>
      <c r="G167" s="790"/>
    </row>
    <row r="168" spans="2:7" x14ac:dyDescent="0.2">
      <c r="B168" s="787"/>
      <c r="C168" s="787"/>
      <c r="D168" s="788"/>
      <c r="E168" s="787"/>
      <c r="F168" s="789"/>
      <c r="G168" s="790"/>
    </row>
    <row r="169" spans="2:7" x14ac:dyDescent="0.2">
      <c r="B169" s="787"/>
      <c r="C169" s="787"/>
      <c r="D169" s="788"/>
      <c r="E169" s="787"/>
      <c r="F169" s="789"/>
      <c r="G169" s="790"/>
    </row>
    <row r="170" spans="2:7" x14ac:dyDescent="0.2">
      <c r="B170" s="787"/>
      <c r="C170" s="787"/>
      <c r="D170" s="788"/>
      <c r="E170" s="787"/>
      <c r="F170" s="789"/>
      <c r="G170" s="790"/>
    </row>
    <row r="171" spans="2:7" x14ac:dyDescent="0.2">
      <c r="B171" s="787"/>
      <c r="C171" s="787"/>
      <c r="D171" s="788"/>
      <c r="E171" s="787"/>
      <c r="F171" s="789"/>
      <c r="G171" s="790"/>
    </row>
    <row r="172" spans="2:7" x14ac:dyDescent="0.2">
      <c r="B172" s="787"/>
      <c r="C172" s="787"/>
      <c r="D172" s="788"/>
      <c r="E172" s="787"/>
      <c r="F172" s="789"/>
      <c r="G172" s="790"/>
    </row>
    <row r="173" spans="2:7" x14ac:dyDescent="0.2">
      <c r="B173" s="787"/>
      <c r="C173" s="787"/>
      <c r="D173" s="788"/>
      <c r="E173" s="787"/>
      <c r="F173" s="789"/>
      <c r="G173" s="790"/>
    </row>
    <row r="174" spans="2:7" x14ac:dyDescent="0.2">
      <c r="B174" s="787"/>
      <c r="C174" s="787"/>
      <c r="D174" s="788"/>
      <c r="E174" s="787"/>
      <c r="F174" s="789"/>
      <c r="G174" s="790"/>
    </row>
    <row r="175" spans="2:7" x14ac:dyDescent="0.2">
      <c r="B175" s="787"/>
      <c r="C175" s="787"/>
      <c r="D175" s="788"/>
      <c r="E175" s="787"/>
      <c r="F175" s="789"/>
      <c r="G175" s="790"/>
    </row>
    <row r="176" spans="2:7" x14ac:dyDescent="0.2">
      <c r="B176" s="787"/>
      <c r="C176" s="787"/>
      <c r="D176" s="788"/>
      <c r="E176" s="787"/>
      <c r="F176" s="789"/>
      <c r="G176" s="790"/>
    </row>
    <row r="177" spans="2:7" x14ac:dyDescent="0.2">
      <c r="B177" s="787"/>
      <c r="C177" s="787"/>
      <c r="D177" s="788"/>
      <c r="E177" s="787"/>
      <c r="F177" s="789"/>
      <c r="G177" s="790"/>
    </row>
    <row r="178" spans="2:7" x14ac:dyDescent="0.2">
      <c r="B178" s="787"/>
      <c r="C178" s="787"/>
      <c r="D178" s="788"/>
      <c r="E178" s="787"/>
      <c r="F178" s="789"/>
      <c r="G178" s="790"/>
    </row>
    <row r="179" spans="2:7" x14ac:dyDescent="0.2">
      <c r="B179" s="787"/>
      <c r="C179" s="787"/>
      <c r="D179" s="788"/>
      <c r="E179" s="787"/>
      <c r="F179" s="789"/>
      <c r="G179" s="790"/>
    </row>
    <row r="180" spans="2:7" x14ac:dyDescent="0.2">
      <c r="B180" s="787"/>
      <c r="C180" s="787"/>
      <c r="D180" s="788"/>
      <c r="E180" s="787"/>
      <c r="F180" s="789"/>
      <c r="G180" s="790"/>
    </row>
    <row r="181" spans="2:7" x14ac:dyDescent="0.2">
      <c r="B181" s="787"/>
      <c r="C181" s="787"/>
      <c r="D181" s="788"/>
      <c r="E181" s="787"/>
      <c r="F181" s="789"/>
      <c r="G181" s="790"/>
    </row>
    <row r="182" spans="2:7" x14ac:dyDescent="0.2">
      <c r="B182" s="787"/>
      <c r="C182" s="787"/>
      <c r="D182" s="788"/>
      <c r="E182" s="787"/>
      <c r="F182" s="789"/>
      <c r="G182" s="790"/>
    </row>
    <row r="183" spans="2:7" x14ac:dyDescent="0.2">
      <c r="B183" s="787"/>
      <c r="C183" s="787"/>
      <c r="D183" s="788"/>
      <c r="E183" s="787"/>
      <c r="F183" s="789"/>
      <c r="G183" s="790"/>
    </row>
    <row r="184" spans="2:7" x14ac:dyDescent="0.2">
      <c r="B184" s="787"/>
      <c r="C184" s="787"/>
      <c r="D184" s="788"/>
      <c r="E184" s="787"/>
      <c r="F184" s="789"/>
      <c r="G184" s="790"/>
    </row>
    <row r="185" spans="2:7" x14ac:dyDescent="0.2">
      <c r="B185" s="787"/>
      <c r="C185" s="787"/>
      <c r="D185" s="788"/>
      <c r="E185" s="787"/>
      <c r="F185" s="789"/>
      <c r="G185" s="790"/>
    </row>
    <row r="186" spans="2:7" x14ac:dyDescent="0.2">
      <c r="B186" s="787"/>
      <c r="C186" s="787"/>
      <c r="D186" s="788"/>
      <c r="E186" s="787"/>
      <c r="F186" s="789"/>
      <c r="G186" s="790"/>
    </row>
    <row r="187" spans="2:7" x14ac:dyDescent="0.2">
      <c r="B187" s="787"/>
      <c r="C187" s="787"/>
      <c r="D187" s="788"/>
      <c r="E187" s="787"/>
      <c r="F187" s="789"/>
      <c r="G187" s="790"/>
    </row>
    <row r="188" spans="2:7" x14ac:dyDescent="0.2">
      <c r="B188" s="787"/>
      <c r="C188" s="787"/>
      <c r="D188" s="788"/>
      <c r="E188" s="787"/>
      <c r="F188" s="789"/>
      <c r="G188" s="790"/>
    </row>
    <row r="189" spans="2:7" x14ac:dyDescent="0.2">
      <c r="B189" s="787"/>
      <c r="C189" s="787"/>
      <c r="D189" s="788"/>
      <c r="E189" s="787"/>
      <c r="F189" s="789"/>
      <c r="G189" s="790"/>
    </row>
    <row r="190" spans="2:7" x14ac:dyDescent="0.2">
      <c r="B190" s="787"/>
      <c r="C190" s="787"/>
      <c r="D190" s="788"/>
      <c r="E190" s="787"/>
      <c r="F190" s="789"/>
      <c r="G190" s="790"/>
    </row>
    <row r="191" spans="2:7" x14ac:dyDescent="0.2">
      <c r="B191" s="787"/>
      <c r="C191" s="787"/>
      <c r="D191" s="788"/>
      <c r="E191" s="787"/>
      <c r="F191" s="789"/>
      <c r="G191" s="790"/>
    </row>
    <row r="192" spans="2:7" x14ac:dyDescent="0.2">
      <c r="B192" s="787"/>
      <c r="C192" s="787"/>
      <c r="D192" s="788"/>
      <c r="E192" s="787"/>
      <c r="F192" s="789"/>
      <c r="G192" s="790"/>
    </row>
    <row r="193" spans="2:7" x14ac:dyDescent="0.2">
      <c r="B193" s="787"/>
      <c r="C193" s="787"/>
      <c r="D193" s="788"/>
      <c r="E193" s="787"/>
      <c r="F193" s="789"/>
      <c r="G193" s="790"/>
    </row>
    <row r="194" spans="2:7" x14ac:dyDescent="0.2">
      <c r="B194" s="787"/>
      <c r="C194" s="787"/>
      <c r="D194" s="788"/>
      <c r="E194" s="787"/>
      <c r="F194" s="789"/>
      <c r="G194" s="790"/>
    </row>
    <row r="195" spans="2:7" x14ac:dyDescent="0.2">
      <c r="B195" s="787"/>
      <c r="C195" s="787"/>
      <c r="D195" s="788"/>
      <c r="E195" s="787"/>
      <c r="F195" s="789"/>
      <c r="G195" s="790"/>
    </row>
    <row r="196" spans="2:7" x14ac:dyDescent="0.2">
      <c r="B196" s="787"/>
      <c r="C196" s="787"/>
      <c r="D196" s="788"/>
      <c r="E196" s="787"/>
      <c r="F196" s="789"/>
      <c r="G196" s="790"/>
    </row>
    <row r="197" spans="2:7" x14ac:dyDescent="0.2">
      <c r="B197" s="787"/>
      <c r="C197" s="787"/>
      <c r="D197" s="788"/>
      <c r="E197" s="787"/>
      <c r="F197" s="789"/>
      <c r="G197" s="790"/>
    </row>
    <row r="198" spans="2:7" x14ac:dyDescent="0.2">
      <c r="B198" s="787"/>
      <c r="C198" s="787"/>
      <c r="D198" s="788"/>
      <c r="E198" s="787"/>
      <c r="F198" s="789"/>
      <c r="G198" s="790"/>
    </row>
    <row r="199" spans="2:7" x14ac:dyDescent="0.2">
      <c r="B199" s="787"/>
      <c r="C199" s="787"/>
      <c r="D199" s="788"/>
      <c r="E199" s="787"/>
      <c r="F199" s="789"/>
      <c r="G199" s="790"/>
    </row>
    <row r="200" spans="2:7" x14ac:dyDescent="0.2">
      <c r="B200" s="787"/>
      <c r="C200" s="787"/>
      <c r="D200" s="788"/>
      <c r="E200" s="787"/>
      <c r="F200" s="789"/>
      <c r="G200" s="790"/>
    </row>
    <row r="201" spans="2:7" x14ac:dyDescent="0.2">
      <c r="B201" s="787"/>
      <c r="C201" s="787"/>
      <c r="D201" s="788"/>
      <c r="E201" s="787"/>
      <c r="F201" s="789"/>
      <c r="G201" s="790"/>
    </row>
    <row r="202" spans="2:7" x14ac:dyDescent="0.2">
      <c r="B202" s="787"/>
      <c r="C202" s="787"/>
      <c r="D202" s="788"/>
      <c r="E202" s="787"/>
      <c r="F202" s="789"/>
      <c r="G202" s="790"/>
    </row>
    <row r="203" spans="2:7" x14ac:dyDescent="0.2">
      <c r="B203" s="787"/>
      <c r="C203" s="787"/>
      <c r="D203" s="788"/>
      <c r="E203" s="787"/>
      <c r="F203" s="789"/>
      <c r="G203" s="790"/>
    </row>
    <row r="204" spans="2:7" x14ac:dyDescent="0.2">
      <c r="B204" s="787"/>
      <c r="C204" s="787"/>
      <c r="D204" s="788"/>
      <c r="E204" s="787"/>
      <c r="F204" s="789"/>
      <c r="G204" s="790"/>
    </row>
    <row r="205" spans="2:7" x14ac:dyDescent="0.2">
      <c r="B205" s="787"/>
      <c r="C205" s="787"/>
      <c r="D205" s="788"/>
      <c r="E205" s="787"/>
      <c r="F205" s="789"/>
      <c r="G205" s="790"/>
    </row>
    <row r="206" spans="2:7" x14ac:dyDescent="0.2">
      <c r="B206" s="787"/>
      <c r="C206" s="787"/>
      <c r="D206" s="788"/>
      <c r="E206" s="787"/>
      <c r="F206" s="789"/>
      <c r="G206" s="790"/>
    </row>
    <row r="207" spans="2:7" x14ac:dyDescent="0.2">
      <c r="B207" s="787"/>
      <c r="C207" s="787"/>
      <c r="D207" s="788"/>
      <c r="E207" s="787"/>
      <c r="F207" s="789"/>
      <c r="G207" s="790"/>
    </row>
    <row r="208" spans="2:7" x14ac:dyDescent="0.2">
      <c r="B208" s="787"/>
      <c r="C208" s="787"/>
      <c r="D208" s="788"/>
      <c r="E208" s="787"/>
      <c r="F208" s="789"/>
      <c r="G208" s="790"/>
    </row>
    <row r="209" spans="2:7" x14ac:dyDescent="0.2">
      <c r="B209" s="787"/>
      <c r="C209" s="787"/>
      <c r="D209" s="788"/>
      <c r="E209" s="787"/>
      <c r="F209" s="789"/>
      <c r="G209" s="790"/>
    </row>
    <row r="210" spans="2:7" x14ac:dyDescent="0.2">
      <c r="B210" s="787"/>
      <c r="C210" s="787"/>
      <c r="D210" s="788"/>
      <c r="E210" s="787"/>
      <c r="F210" s="789"/>
      <c r="G210" s="790"/>
    </row>
    <row r="211" spans="2:7" x14ac:dyDescent="0.2">
      <c r="B211" s="787"/>
      <c r="C211" s="787"/>
      <c r="D211" s="788"/>
      <c r="E211" s="787"/>
      <c r="F211" s="789"/>
      <c r="G211" s="790"/>
    </row>
    <row r="212" spans="2:7" x14ac:dyDescent="0.2">
      <c r="B212" s="787"/>
      <c r="C212" s="787"/>
      <c r="D212" s="788"/>
      <c r="E212" s="787"/>
      <c r="F212" s="789"/>
      <c r="G212" s="790"/>
    </row>
    <row r="213" spans="2:7" x14ac:dyDescent="0.2">
      <c r="B213" s="787"/>
      <c r="C213" s="787"/>
      <c r="D213" s="788"/>
      <c r="E213" s="787"/>
      <c r="F213" s="789"/>
      <c r="G213" s="790"/>
    </row>
    <row r="214" spans="2:7" x14ac:dyDescent="0.2">
      <c r="B214" s="787"/>
      <c r="C214" s="787"/>
      <c r="D214" s="788"/>
      <c r="E214" s="787"/>
      <c r="F214" s="789"/>
      <c r="G214" s="790"/>
    </row>
    <row r="215" spans="2:7" x14ac:dyDescent="0.2">
      <c r="B215" s="787"/>
      <c r="C215" s="787"/>
      <c r="D215" s="788"/>
      <c r="E215" s="787"/>
      <c r="F215" s="789"/>
      <c r="G215" s="790"/>
    </row>
    <row r="216" spans="2:7" x14ac:dyDescent="0.2">
      <c r="B216" s="787"/>
      <c r="C216" s="787"/>
      <c r="D216" s="788"/>
      <c r="E216" s="787"/>
      <c r="F216" s="789"/>
      <c r="G216" s="790"/>
    </row>
    <row r="217" spans="2:7" x14ac:dyDescent="0.2">
      <c r="B217" s="787"/>
      <c r="C217" s="787"/>
      <c r="D217" s="788"/>
      <c r="E217" s="787"/>
      <c r="F217" s="789"/>
      <c r="G217" s="790"/>
    </row>
    <row r="218" spans="2:7" x14ac:dyDescent="0.2">
      <c r="B218" s="787"/>
      <c r="C218" s="787"/>
      <c r="D218" s="788"/>
      <c r="E218" s="787"/>
      <c r="F218" s="789"/>
      <c r="G218" s="790"/>
    </row>
    <row r="219" spans="2:7" x14ac:dyDescent="0.2">
      <c r="B219" s="787"/>
      <c r="C219" s="787"/>
      <c r="D219" s="788"/>
      <c r="E219" s="787"/>
      <c r="F219" s="789"/>
      <c r="G219" s="790"/>
    </row>
    <row r="220" spans="2:7" x14ac:dyDescent="0.2">
      <c r="B220" s="787"/>
      <c r="C220" s="787"/>
      <c r="D220" s="788"/>
      <c r="E220" s="787"/>
      <c r="F220" s="789"/>
      <c r="G220" s="790"/>
    </row>
    <row r="221" spans="2:7" x14ac:dyDescent="0.2">
      <c r="B221" s="787"/>
      <c r="C221" s="787"/>
      <c r="D221" s="788"/>
      <c r="E221" s="787"/>
      <c r="F221" s="789"/>
      <c r="G221" s="790"/>
    </row>
    <row r="222" spans="2:7" x14ac:dyDescent="0.2">
      <c r="B222" s="787"/>
      <c r="C222" s="787"/>
      <c r="D222" s="788"/>
      <c r="E222" s="787"/>
      <c r="F222" s="789"/>
      <c r="G222" s="790"/>
    </row>
    <row r="223" spans="2:7" x14ac:dyDescent="0.2">
      <c r="B223" s="787"/>
      <c r="C223" s="787"/>
      <c r="D223" s="788"/>
      <c r="E223" s="787"/>
      <c r="F223" s="789"/>
      <c r="G223" s="790"/>
    </row>
    <row r="224" spans="2:7" x14ac:dyDescent="0.2">
      <c r="B224" s="787"/>
      <c r="C224" s="787"/>
      <c r="D224" s="788"/>
      <c r="E224" s="787"/>
      <c r="F224" s="789"/>
      <c r="G224" s="790"/>
    </row>
    <row r="225" spans="2:7" x14ac:dyDescent="0.2">
      <c r="B225" s="787"/>
      <c r="C225" s="787"/>
      <c r="D225" s="788"/>
      <c r="E225" s="787"/>
      <c r="F225" s="789"/>
      <c r="G225" s="790"/>
    </row>
    <row r="226" spans="2:7" x14ac:dyDescent="0.2">
      <c r="B226" s="787"/>
      <c r="C226" s="787"/>
      <c r="D226" s="788"/>
      <c r="E226" s="787"/>
      <c r="F226" s="789"/>
      <c r="G226" s="790"/>
    </row>
    <row r="227" spans="2:7" x14ac:dyDescent="0.2">
      <c r="B227" s="787"/>
      <c r="C227" s="787"/>
      <c r="D227" s="788"/>
      <c r="E227" s="787"/>
      <c r="F227" s="789"/>
      <c r="G227" s="790"/>
    </row>
    <row r="228" spans="2:7" x14ac:dyDescent="0.2">
      <c r="B228" s="787"/>
      <c r="C228" s="787"/>
      <c r="D228" s="788"/>
      <c r="E228" s="787"/>
      <c r="F228" s="789"/>
      <c r="G228" s="790"/>
    </row>
    <row r="229" spans="2:7" x14ac:dyDescent="0.2">
      <c r="B229" s="787"/>
      <c r="C229" s="787"/>
      <c r="D229" s="788"/>
      <c r="E229" s="787"/>
      <c r="F229" s="789"/>
      <c r="G229" s="790"/>
    </row>
    <row r="230" spans="2:7" x14ac:dyDescent="0.2">
      <c r="B230" s="787"/>
      <c r="C230" s="787"/>
      <c r="D230" s="788"/>
      <c r="E230" s="787"/>
      <c r="F230" s="789"/>
      <c r="G230" s="790"/>
    </row>
    <row r="231" spans="2:7" x14ac:dyDescent="0.2">
      <c r="B231" s="787"/>
      <c r="C231" s="787"/>
      <c r="D231" s="788"/>
      <c r="E231" s="787"/>
      <c r="F231" s="789"/>
      <c r="G231" s="790"/>
    </row>
    <row r="232" spans="2:7" x14ac:dyDescent="0.2">
      <c r="B232" s="787"/>
      <c r="C232" s="787"/>
      <c r="D232" s="788"/>
      <c r="E232" s="787"/>
      <c r="F232" s="789"/>
      <c r="G232" s="790"/>
    </row>
    <row r="233" spans="2:7" x14ac:dyDescent="0.2">
      <c r="B233" s="787"/>
      <c r="C233" s="787"/>
      <c r="D233" s="788"/>
      <c r="E233" s="787"/>
      <c r="F233" s="789"/>
      <c r="G233" s="790"/>
    </row>
    <row r="234" spans="2:7" x14ac:dyDescent="0.2">
      <c r="B234" s="787"/>
      <c r="C234" s="787"/>
      <c r="D234" s="788"/>
      <c r="E234" s="787"/>
      <c r="F234" s="789"/>
      <c r="G234" s="790"/>
    </row>
    <row r="235" spans="2:7" x14ac:dyDescent="0.2">
      <c r="B235" s="787"/>
      <c r="C235" s="787"/>
      <c r="D235" s="788"/>
      <c r="E235" s="787"/>
      <c r="F235" s="789"/>
      <c r="G235" s="790"/>
    </row>
    <row r="236" spans="2:7" x14ac:dyDescent="0.2">
      <c r="B236" s="787"/>
      <c r="C236" s="787"/>
      <c r="D236" s="788"/>
      <c r="E236" s="787"/>
      <c r="F236" s="789"/>
      <c r="G236" s="790"/>
    </row>
    <row r="237" spans="2:7" x14ac:dyDescent="0.2">
      <c r="B237" s="787"/>
      <c r="C237" s="787"/>
      <c r="D237" s="788"/>
      <c r="E237" s="787"/>
      <c r="F237" s="789"/>
      <c r="G237" s="790"/>
    </row>
    <row r="238" spans="2:7" x14ac:dyDescent="0.2">
      <c r="B238" s="787"/>
      <c r="C238" s="787"/>
      <c r="D238" s="788"/>
      <c r="E238" s="787"/>
      <c r="F238" s="789"/>
      <c r="G238" s="790"/>
    </row>
    <row r="239" spans="2:7" x14ac:dyDescent="0.2">
      <c r="B239" s="787"/>
      <c r="C239" s="787"/>
      <c r="D239" s="788"/>
      <c r="E239" s="787"/>
      <c r="F239" s="789"/>
      <c r="G239" s="790"/>
    </row>
    <row r="240" spans="2:7" x14ac:dyDescent="0.2">
      <c r="B240" s="787"/>
      <c r="C240" s="787"/>
      <c r="D240" s="788"/>
      <c r="E240" s="787"/>
      <c r="F240" s="789"/>
      <c r="G240" s="790"/>
    </row>
    <row r="241" spans="2:7" x14ac:dyDescent="0.2">
      <c r="B241" s="787"/>
      <c r="C241" s="787"/>
      <c r="D241" s="788"/>
      <c r="E241" s="787"/>
      <c r="F241" s="789"/>
      <c r="G241" s="790"/>
    </row>
    <row r="242" spans="2:7" x14ac:dyDescent="0.2">
      <c r="B242" s="787"/>
      <c r="C242" s="787"/>
      <c r="D242" s="788"/>
      <c r="E242" s="787"/>
      <c r="F242" s="789"/>
      <c r="G242" s="790"/>
    </row>
    <row r="243" spans="2:7" x14ac:dyDescent="0.2">
      <c r="B243" s="787"/>
      <c r="C243" s="787"/>
      <c r="D243" s="788"/>
      <c r="E243" s="787"/>
      <c r="F243" s="789"/>
      <c r="G243" s="790"/>
    </row>
    <row r="244" spans="2:7" x14ac:dyDescent="0.2">
      <c r="B244" s="787"/>
      <c r="C244" s="787"/>
      <c r="D244" s="788"/>
      <c r="E244" s="787"/>
      <c r="F244" s="789"/>
      <c r="G244" s="790"/>
    </row>
    <row r="245" spans="2:7" x14ac:dyDescent="0.2">
      <c r="G245" s="792"/>
    </row>
    <row r="246" spans="2:7" x14ac:dyDescent="0.2">
      <c r="G246" s="792"/>
    </row>
    <row r="247" spans="2:7" x14ac:dyDescent="0.2">
      <c r="G247" s="792"/>
    </row>
    <row r="248" spans="2:7" x14ac:dyDescent="0.2">
      <c r="G248" s="792"/>
    </row>
    <row r="249" spans="2:7" x14ac:dyDescent="0.2">
      <c r="G249" s="792"/>
    </row>
    <row r="250" spans="2:7" x14ac:dyDescent="0.2">
      <c r="G250" s="792"/>
    </row>
    <row r="251" spans="2:7" x14ac:dyDescent="0.2">
      <c r="G251" s="792"/>
    </row>
    <row r="252" spans="2:7" x14ac:dyDescent="0.2">
      <c r="G252" s="792"/>
    </row>
    <row r="253" spans="2:7" x14ac:dyDescent="0.2">
      <c r="G253" s="792"/>
    </row>
    <row r="254" spans="2:7" x14ac:dyDescent="0.2">
      <c r="G254" s="792"/>
    </row>
    <row r="255" spans="2:7" x14ac:dyDescent="0.2">
      <c r="G255" s="792"/>
    </row>
    <row r="256" spans="2:7" x14ac:dyDescent="0.2">
      <c r="G256" s="792"/>
    </row>
    <row r="257" spans="7:7" x14ac:dyDescent="0.2">
      <c r="G257" s="792"/>
    </row>
    <row r="258" spans="7:7" x14ac:dyDescent="0.2">
      <c r="G258" s="792"/>
    </row>
    <row r="259" spans="7:7" x14ac:dyDescent="0.2">
      <c r="G259" s="792"/>
    </row>
    <row r="260" spans="7:7" x14ac:dyDescent="0.2">
      <c r="G260" s="792"/>
    </row>
    <row r="261" spans="7:7" x14ac:dyDescent="0.2">
      <c r="G261" s="792"/>
    </row>
    <row r="262" spans="7:7" x14ac:dyDescent="0.2">
      <c r="G262" s="792"/>
    </row>
    <row r="263" spans="7:7" x14ac:dyDescent="0.2">
      <c r="G263" s="792"/>
    </row>
    <row r="264" spans="7:7" x14ac:dyDescent="0.2">
      <c r="G264" s="792"/>
    </row>
    <row r="265" spans="7:7" x14ac:dyDescent="0.2">
      <c r="G265" s="792"/>
    </row>
    <row r="266" spans="7:7" x14ac:dyDescent="0.2">
      <c r="G266" s="792"/>
    </row>
    <row r="267" spans="7:7" x14ac:dyDescent="0.2">
      <c r="G267" s="792"/>
    </row>
    <row r="268" spans="7:7" x14ac:dyDescent="0.2">
      <c r="G268" s="792"/>
    </row>
    <row r="269" spans="7:7" x14ac:dyDescent="0.2">
      <c r="G269" s="792"/>
    </row>
    <row r="270" spans="7:7" x14ac:dyDescent="0.2">
      <c r="G270" s="792"/>
    </row>
    <row r="271" spans="7:7" x14ac:dyDescent="0.2">
      <c r="G271" s="792"/>
    </row>
    <row r="272" spans="7:7" x14ac:dyDescent="0.2">
      <c r="G272" s="792"/>
    </row>
    <row r="273" spans="7:7" x14ac:dyDescent="0.2">
      <c r="G273" s="792"/>
    </row>
    <row r="274" spans="7:7" x14ac:dyDescent="0.2">
      <c r="G274" s="792"/>
    </row>
    <row r="275" spans="7:7" x14ac:dyDescent="0.2">
      <c r="G275" s="792"/>
    </row>
    <row r="276" spans="7:7" x14ac:dyDescent="0.2">
      <c r="G276" s="792"/>
    </row>
    <row r="277" spans="7:7" x14ac:dyDescent="0.2">
      <c r="G277" s="792"/>
    </row>
    <row r="278" spans="7:7" x14ac:dyDescent="0.2">
      <c r="G278" s="792"/>
    </row>
    <row r="279" spans="7:7" x14ac:dyDescent="0.2">
      <c r="G279" s="792"/>
    </row>
    <row r="280" spans="7:7" x14ac:dyDescent="0.2">
      <c r="G280" s="792"/>
    </row>
    <row r="281" spans="7:7" x14ac:dyDescent="0.2">
      <c r="G281" s="792"/>
    </row>
    <row r="282" spans="7:7" x14ac:dyDescent="0.2">
      <c r="G282" s="792"/>
    </row>
    <row r="283" spans="7:7" x14ac:dyDescent="0.2">
      <c r="G283" s="792"/>
    </row>
    <row r="284" spans="7:7" x14ac:dyDescent="0.2">
      <c r="G284" s="792"/>
    </row>
    <row r="285" spans="7:7" x14ac:dyDescent="0.2">
      <c r="G285" s="792"/>
    </row>
    <row r="286" spans="7:7" x14ac:dyDescent="0.2">
      <c r="G286" s="792"/>
    </row>
    <row r="287" spans="7:7" x14ac:dyDescent="0.2">
      <c r="G287" s="792"/>
    </row>
    <row r="288" spans="7:7" x14ac:dyDescent="0.2">
      <c r="G288" s="792"/>
    </row>
    <row r="289" spans="7:7" x14ac:dyDescent="0.2">
      <c r="G289" s="792"/>
    </row>
    <row r="290" spans="7:7" x14ac:dyDescent="0.2">
      <c r="G290" s="792"/>
    </row>
    <row r="291" spans="7:7" x14ac:dyDescent="0.2">
      <c r="G291" s="792"/>
    </row>
    <row r="292" spans="7:7" x14ac:dyDescent="0.2">
      <c r="G292" s="792"/>
    </row>
    <row r="293" spans="7:7" x14ac:dyDescent="0.2">
      <c r="G293" s="792"/>
    </row>
    <row r="294" spans="7:7" x14ac:dyDescent="0.2">
      <c r="G294" s="792"/>
    </row>
    <row r="295" spans="7:7" x14ac:dyDescent="0.2">
      <c r="G295" s="792"/>
    </row>
    <row r="296" spans="7:7" x14ac:dyDescent="0.2">
      <c r="G296" s="792"/>
    </row>
    <row r="297" spans="7:7" x14ac:dyDescent="0.2">
      <c r="G297" s="792"/>
    </row>
    <row r="298" spans="7:7" x14ac:dyDescent="0.2">
      <c r="G298" s="792"/>
    </row>
    <row r="299" spans="7:7" x14ac:dyDescent="0.2">
      <c r="G299" s="792"/>
    </row>
    <row r="300" spans="7:7" x14ac:dyDescent="0.2">
      <c r="G300" s="792"/>
    </row>
    <row r="301" spans="7:7" x14ac:dyDescent="0.2">
      <c r="G301" s="792"/>
    </row>
    <row r="302" spans="7:7" x14ac:dyDescent="0.2">
      <c r="G302" s="792"/>
    </row>
    <row r="303" spans="7:7" x14ac:dyDescent="0.2">
      <c r="G303" s="792"/>
    </row>
    <row r="304" spans="7:7" x14ac:dyDescent="0.2">
      <c r="G304" s="792"/>
    </row>
    <row r="305" spans="7:7" x14ac:dyDescent="0.2">
      <c r="G305" s="792"/>
    </row>
    <row r="306" spans="7:7" x14ac:dyDescent="0.2">
      <c r="G306" s="792"/>
    </row>
    <row r="307" spans="7:7" x14ac:dyDescent="0.2">
      <c r="G307" s="792"/>
    </row>
    <row r="308" spans="7:7" x14ac:dyDescent="0.2">
      <c r="G308" s="792"/>
    </row>
    <row r="309" spans="7:7" x14ac:dyDescent="0.2">
      <c r="G309" s="792"/>
    </row>
    <row r="310" spans="7:7" x14ac:dyDescent="0.2">
      <c r="G310" s="792"/>
    </row>
    <row r="311" spans="7:7" x14ac:dyDescent="0.2">
      <c r="G311" s="792"/>
    </row>
    <row r="312" spans="7:7" x14ac:dyDescent="0.2">
      <c r="G312" s="792"/>
    </row>
    <row r="313" spans="7:7" x14ac:dyDescent="0.2">
      <c r="G313" s="792"/>
    </row>
    <row r="314" spans="7:7" x14ac:dyDescent="0.2">
      <c r="G314" s="792"/>
    </row>
    <row r="315" spans="7:7" x14ac:dyDescent="0.2">
      <c r="G315" s="792"/>
    </row>
    <row r="316" spans="7:7" x14ac:dyDescent="0.2">
      <c r="G316" s="792"/>
    </row>
    <row r="317" spans="7:7" x14ac:dyDescent="0.2">
      <c r="G317" s="792"/>
    </row>
    <row r="318" spans="7:7" x14ac:dyDescent="0.2">
      <c r="G318" s="792"/>
    </row>
    <row r="319" spans="7:7" x14ac:dyDescent="0.2">
      <c r="G319" s="792"/>
    </row>
    <row r="320" spans="7:7" x14ac:dyDescent="0.2">
      <c r="G320" s="792"/>
    </row>
    <row r="321" spans="7:7" x14ac:dyDescent="0.2">
      <c r="G321" s="792"/>
    </row>
    <row r="322" spans="7:7" x14ac:dyDescent="0.2">
      <c r="G322" s="792"/>
    </row>
    <row r="323" spans="7:7" x14ac:dyDescent="0.2">
      <c r="G323" s="792"/>
    </row>
    <row r="324" spans="7:7" x14ac:dyDescent="0.2">
      <c r="G324" s="792"/>
    </row>
    <row r="325" spans="7:7" x14ac:dyDescent="0.2">
      <c r="G325" s="792"/>
    </row>
    <row r="326" spans="7:7" x14ac:dyDescent="0.2">
      <c r="G326" s="792"/>
    </row>
    <row r="327" spans="7:7" x14ac:dyDescent="0.2">
      <c r="G327" s="792"/>
    </row>
    <row r="328" spans="7:7" x14ac:dyDescent="0.2">
      <c r="G328" s="792"/>
    </row>
    <row r="329" spans="7:7" x14ac:dyDescent="0.2">
      <c r="G329" s="792"/>
    </row>
    <row r="330" spans="7:7" x14ac:dyDescent="0.2">
      <c r="G330" s="792"/>
    </row>
    <row r="331" spans="7:7" x14ac:dyDescent="0.2">
      <c r="G331" s="792"/>
    </row>
    <row r="332" spans="7:7" x14ac:dyDescent="0.2">
      <c r="G332" s="792"/>
    </row>
    <row r="333" spans="7:7" x14ac:dyDescent="0.2">
      <c r="G333" s="792"/>
    </row>
    <row r="334" spans="7:7" x14ac:dyDescent="0.2">
      <c r="G334" s="792"/>
    </row>
    <row r="335" spans="7:7" x14ac:dyDescent="0.2">
      <c r="G335" s="792"/>
    </row>
    <row r="336" spans="7:7" x14ac:dyDescent="0.2">
      <c r="G336" s="792"/>
    </row>
    <row r="337" spans="7:7" x14ac:dyDescent="0.2">
      <c r="G337" s="792"/>
    </row>
    <row r="338" spans="7:7" x14ac:dyDescent="0.2">
      <c r="G338" s="792"/>
    </row>
    <row r="339" spans="7:7" x14ac:dyDescent="0.2">
      <c r="G339" s="792"/>
    </row>
    <row r="340" spans="7:7" x14ac:dyDescent="0.2">
      <c r="G340" s="792"/>
    </row>
    <row r="341" spans="7:7" x14ac:dyDescent="0.2">
      <c r="G341" s="792"/>
    </row>
    <row r="342" spans="7:7" x14ac:dyDescent="0.2">
      <c r="G342" s="792"/>
    </row>
    <row r="343" spans="7:7" x14ac:dyDescent="0.2">
      <c r="G343" s="792"/>
    </row>
    <row r="344" spans="7:7" x14ac:dyDescent="0.2">
      <c r="G344" s="792"/>
    </row>
    <row r="345" spans="7:7" x14ac:dyDescent="0.2">
      <c r="G345" s="792"/>
    </row>
    <row r="346" spans="7:7" x14ac:dyDescent="0.2">
      <c r="G346" s="792"/>
    </row>
    <row r="347" spans="7:7" x14ac:dyDescent="0.2">
      <c r="G347" s="792"/>
    </row>
    <row r="348" spans="7:7" x14ac:dyDescent="0.2">
      <c r="G348" s="792"/>
    </row>
    <row r="349" spans="7:7" x14ac:dyDescent="0.2">
      <c r="G349" s="792"/>
    </row>
    <row r="350" spans="7:7" x14ac:dyDescent="0.2">
      <c r="G350" s="792"/>
    </row>
    <row r="351" spans="7:7" x14ac:dyDescent="0.2">
      <c r="G351" s="792"/>
    </row>
    <row r="352" spans="7:7" x14ac:dyDescent="0.2">
      <c r="G352" s="792"/>
    </row>
    <row r="353" spans="7:7" x14ac:dyDescent="0.2">
      <c r="G353" s="792"/>
    </row>
    <row r="354" spans="7:7" x14ac:dyDescent="0.2">
      <c r="G354" s="792"/>
    </row>
    <row r="355" spans="7:7" x14ac:dyDescent="0.2">
      <c r="G355" s="792"/>
    </row>
    <row r="356" spans="7:7" x14ac:dyDescent="0.2">
      <c r="G356" s="792"/>
    </row>
    <row r="357" spans="7:7" x14ac:dyDescent="0.2">
      <c r="G357" s="792"/>
    </row>
    <row r="358" spans="7:7" x14ac:dyDescent="0.2">
      <c r="G358" s="792"/>
    </row>
    <row r="359" spans="7:7" x14ac:dyDescent="0.2">
      <c r="G359" s="792"/>
    </row>
    <row r="360" spans="7:7" x14ac:dyDescent="0.2">
      <c r="G360" s="792"/>
    </row>
    <row r="361" spans="7:7" x14ac:dyDescent="0.2">
      <c r="G361" s="792"/>
    </row>
    <row r="362" spans="7:7" x14ac:dyDescent="0.2">
      <c r="G362" s="792"/>
    </row>
    <row r="363" spans="7:7" x14ac:dyDescent="0.2">
      <c r="G363" s="792"/>
    </row>
    <row r="364" spans="7:7" x14ac:dyDescent="0.2">
      <c r="G364" s="792"/>
    </row>
    <row r="365" spans="7:7" x14ac:dyDescent="0.2">
      <c r="G365" s="792"/>
    </row>
    <row r="366" spans="7:7" x14ac:dyDescent="0.2">
      <c r="G366" s="792"/>
    </row>
    <row r="367" spans="7:7" x14ac:dyDescent="0.2">
      <c r="G367" s="792"/>
    </row>
    <row r="368" spans="7:7" x14ac:dyDescent="0.2">
      <c r="G368" s="792"/>
    </row>
    <row r="369" spans="7:7" x14ac:dyDescent="0.2">
      <c r="G369" s="792"/>
    </row>
    <row r="370" spans="7:7" x14ac:dyDescent="0.2">
      <c r="G370" s="792"/>
    </row>
    <row r="371" spans="7:7" x14ac:dyDescent="0.2">
      <c r="G371" s="792"/>
    </row>
    <row r="372" spans="7:7" x14ac:dyDescent="0.2">
      <c r="G372" s="792"/>
    </row>
    <row r="373" spans="7:7" x14ac:dyDescent="0.2">
      <c r="G373" s="792"/>
    </row>
    <row r="374" spans="7:7" x14ac:dyDescent="0.2">
      <c r="G374" s="792"/>
    </row>
    <row r="375" spans="7:7" x14ac:dyDescent="0.2">
      <c r="G375" s="792"/>
    </row>
    <row r="376" spans="7:7" x14ac:dyDescent="0.2">
      <c r="G376" s="792"/>
    </row>
    <row r="377" spans="7:7" x14ac:dyDescent="0.2">
      <c r="G377" s="792"/>
    </row>
    <row r="378" spans="7:7" x14ac:dyDescent="0.2">
      <c r="G378" s="792"/>
    </row>
    <row r="379" spans="7:7" x14ac:dyDescent="0.2">
      <c r="G379" s="792"/>
    </row>
    <row r="380" spans="7:7" x14ac:dyDescent="0.2">
      <c r="G380" s="792"/>
    </row>
    <row r="381" spans="7:7" x14ac:dyDescent="0.2">
      <c r="G381" s="792"/>
    </row>
    <row r="382" spans="7:7" x14ac:dyDescent="0.2">
      <c r="G382" s="792"/>
    </row>
    <row r="383" spans="7:7" x14ac:dyDescent="0.2">
      <c r="G383" s="792"/>
    </row>
    <row r="384" spans="7:7" x14ac:dyDescent="0.2">
      <c r="G384" s="792"/>
    </row>
    <row r="385" spans="7:7" x14ac:dyDescent="0.2">
      <c r="G385" s="792"/>
    </row>
    <row r="386" spans="7:7" x14ac:dyDescent="0.2">
      <c r="G386" s="792"/>
    </row>
    <row r="387" spans="7:7" x14ac:dyDescent="0.2">
      <c r="G387" s="792"/>
    </row>
    <row r="388" spans="7:7" x14ac:dyDescent="0.2">
      <c r="G388" s="792"/>
    </row>
    <row r="389" spans="7:7" x14ac:dyDescent="0.2">
      <c r="G389" s="792"/>
    </row>
    <row r="390" spans="7:7" x14ac:dyDescent="0.2">
      <c r="G390" s="792"/>
    </row>
    <row r="391" spans="7:7" x14ac:dyDescent="0.2">
      <c r="G391" s="792"/>
    </row>
    <row r="392" spans="7:7" x14ac:dyDescent="0.2">
      <c r="G392" s="792"/>
    </row>
    <row r="393" spans="7:7" x14ac:dyDescent="0.2">
      <c r="G393" s="792"/>
    </row>
    <row r="394" spans="7:7" x14ac:dyDescent="0.2">
      <c r="G394" s="792"/>
    </row>
    <row r="395" spans="7:7" x14ac:dyDescent="0.2">
      <c r="G395" s="792"/>
    </row>
    <row r="396" spans="7:7" x14ac:dyDescent="0.2">
      <c r="G396" s="792"/>
    </row>
    <row r="397" spans="7:7" x14ac:dyDescent="0.2">
      <c r="G397" s="792"/>
    </row>
    <row r="398" spans="7:7" x14ac:dyDescent="0.2">
      <c r="G398" s="792"/>
    </row>
    <row r="399" spans="7:7" x14ac:dyDescent="0.2">
      <c r="G399" s="792"/>
    </row>
    <row r="400" spans="7:7" x14ac:dyDescent="0.2">
      <c r="G400" s="792"/>
    </row>
    <row r="401" spans="7:7" x14ac:dyDescent="0.2">
      <c r="G401" s="792"/>
    </row>
    <row r="402" spans="7:7" x14ac:dyDescent="0.2">
      <c r="G402" s="792"/>
    </row>
    <row r="403" spans="7:7" x14ac:dyDescent="0.2">
      <c r="G403" s="792"/>
    </row>
    <row r="404" spans="7:7" x14ac:dyDescent="0.2">
      <c r="G404" s="792"/>
    </row>
    <row r="405" spans="7:7" x14ac:dyDescent="0.2">
      <c r="G405" s="792"/>
    </row>
    <row r="406" spans="7:7" x14ac:dyDescent="0.2">
      <c r="G406" s="792"/>
    </row>
    <row r="407" spans="7:7" x14ac:dyDescent="0.2">
      <c r="G407" s="792"/>
    </row>
    <row r="408" spans="7:7" x14ac:dyDescent="0.2">
      <c r="G408" s="792"/>
    </row>
    <row r="409" spans="7:7" x14ac:dyDescent="0.2">
      <c r="G409" s="792"/>
    </row>
    <row r="410" spans="7:7" x14ac:dyDescent="0.2">
      <c r="G410" s="792"/>
    </row>
    <row r="411" spans="7:7" x14ac:dyDescent="0.2">
      <c r="G411" s="792"/>
    </row>
    <row r="412" spans="7:7" x14ac:dyDescent="0.2">
      <c r="G412" s="792"/>
    </row>
    <row r="413" spans="7:7" x14ac:dyDescent="0.2">
      <c r="G413" s="792"/>
    </row>
    <row r="414" spans="7:7" x14ac:dyDescent="0.2">
      <c r="G414" s="792"/>
    </row>
    <row r="415" spans="7:7" x14ac:dyDescent="0.2">
      <c r="G415" s="792"/>
    </row>
    <row r="416" spans="7:7" x14ac:dyDescent="0.2">
      <c r="G416" s="792"/>
    </row>
    <row r="417" spans="7:7" x14ac:dyDescent="0.2">
      <c r="G417" s="792"/>
    </row>
    <row r="418" spans="7:7" x14ac:dyDescent="0.2">
      <c r="G418" s="792"/>
    </row>
    <row r="419" spans="7:7" x14ac:dyDescent="0.2">
      <c r="G419" s="792"/>
    </row>
    <row r="420" spans="7:7" x14ac:dyDescent="0.2">
      <c r="G420" s="792"/>
    </row>
    <row r="421" spans="7:7" x14ac:dyDescent="0.2">
      <c r="G421" s="792"/>
    </row>
    <row r="422" spans="7:7" x14ac:dyDescent="0.2">
      <c r="G422" s="792"/>
    </row>
    <row r="423" spans="7:7" x14ac:dyDescent="0.2">
      <c r="G423" s="792"/>
    </row>
    <row r="424" spans="7:7" x14ac:dyDescent="0.2">
      <c r="G424" s="792"/>
    </row>
    <row r="425" spans="7:7" x14ac:dyDescent="0.2">
      <c r="G425" s="792"/>
    </row>
    <row r="426" spans="7:7" x14ac:dyDescent="0.2">
      <c r="G426" s="792"/>
    </row>
    <row r="427" spans="7:7" x14ac:dyDescent="0.2">
      <c r="G427" s="792"/>
    </row>
    <row r="428" spans="7:7" x14ac:dyDescent="0.2">
      <c r="G428" s="792"/>
    </row>
    <row r="429" spans="7:7" x14ac:dyDescent="0.2">
      <c r="G429" s="792"/>
    </row>
    <row r="430" spans="7:7" x14ac:dyDescent="0.2">
      <c r="G430" s="792"/>
    </row>
    <row r="431" spans="7:7" x14ac:dyDescent="0.2">
      <c r="G431" s="792"/>
    </row>
    <row r="432" spans="7:7" x14ac:dyDescent="0.2">
      <c r="G432" s="792"/>
    </row>
    <row r="433" spans="7:7" x14ac:dyDescent="0.2">
      <c r="G433" s="792"/>
    </row>
    <row r="434" spans="7:7" x14ac:dyDescent="0.2">
      <c r="G434" s="792"/>
    </row>
    <row r="435" spans="7:7" x14ac:dyDescent="0.2">
      <c r="G435" s="792"/>
    </row>
    <row r="436" spans="7:7" x14ac:dyDescent="0.2">
      <c r="G436" s="792"/>
    </row>
    <row r="437" spans="7:7" x14ac:dyDescent="0.2">
      <c r="G437" s="792"/>
    </row>
    <row r="438" spans="7:7" x14ac:dyDescent="0.2">
      <c r="G438" s="792"/>
    </row>
    <row r="439" spans="7:7" x14ac:dyDescent="0.2">
      <c r="G439" s="792"/>
    </row>
    <row r="440" spans="7:7" x14ac:dyDescent="0.2">
      <c r="G440" s="792"/>
    </row>
    <row r="441" spans="7:7" x14ac:dyDescent="0.2">
      <c r="G441" s="792"/>
    </row>
    <row r="442" spans="7:7" x14ac:dyDescent="0.2">
      <c r="G442" s="792"/>
    </row>
    <row r="443" spans="7:7" x14ac:dyDescent="0.2">
      <c r="G443" s="792"/>
    </row>
    <row r="444" spans="7:7" x14ac:dyDescent="0.2">
      <c r="G444" s="792"/>
    </row>
    <row r="445" spans="7:7" x14ac:dyDescent="0.2">
      <c r="G445" s="792"/>
    </row>
    <row r="446" spans="7:7" x14ac:dyDescent="0.2">
      <c r="G446" s="792"/>
    </row>
    <row r="447" spans="7:7" x14ac:dyDescent="0.2">
      <c r="G447" s="792"/>
    </row>
    <row r="448" spans="7:7" x14ac:dyDescent="0.2">
      <c r="G448" s="792"/>
    </row>
    <row r="449" spans="7:7" x14ac:dyDescent="0.2">
      <c r="G449" s="792"/>
    </row>
    <row r="450" spans="7:7" x14ac:dyDescent="0.2">
      <c r="G450" s="792"/>
    </row>
    <row r="451" spans="7:7" x14ac:dyDescent="0.2">
      <c r="G451" s="792"/>
    </row>
    <row r="452" spans="7:7" x14ac:dyDescent="0.2">
      <c r="G452" s="792"/>
    </row>
    <row r="453" spans="7:7" x14ac:dyDescent="0.2">
      <c r="G453" s="792"/>
    </row>
    <row r="454" spans="7:7" x14ac:dyDescent="0.2">
      <c r="G454" s="792"/>
    </row>
    <row r="455" spans="7:7" x14ac:dyDescent="0.2">
      <c r="G455" s="792"/>
    </row>
    <row r="456" spans="7:7" x14ac:dyDescent="0.2">
      <c r="G456" s="792"/>
    </row>
    <row r="457" spans="7:7" x14ac:dyDescent="0.2">
      <c r="G457" s="792"/>
    </row>
    <row r="458" spans="7:7" x14ac:dyDescent="0.2">
      <c r="G458" s="792"/>
    </row>
    <row r="459" spans="7:7" x14ac:dyDescent="0.2">
      <c r="G459" s="792"/>
    </row>
    <row r="460" spans="7:7" x14ac:dyDescent="0.2">
      <c r="G460" s="792"/>
    </row>
    <row r="461" spans="7:7" x14ac:dyDescent="0.2">
      <c r="G461" s="792"/>
    </row>
    <row r="462" spans="7:7" x14ac:dyDescent="0.2">
      <c r="G462" s="792"/>
    </row>
    <row r="463" spans="7:7" x14ac:dyDescent="0.2">
      <c r="G463" s="792"/>
    </row>
    <row r="464" spans="7:7" x14ac:dyDescent="0.2">
      <c r="G464" s="792"/>
    </row>
    <row r="465" spans="7:7" x14ac:dyDescent="0.2">
      <c r="G465" s="792"/>
    </row>
    <row r="466" spans="7:7" x14ac:dyDescent="0.2">
      <c r="G466" s="792"/>
    </row>
    <row r="467" spans="7:7" x14ac:dyDescent="0.2">
      <c r="G467" s="792"/>
    </row>
    <row r="468" spans="7:7" x14ac:dyDescent="0.2">
      <c r="G468" s="792"/>
    </row>
    <row r="469" spans="7:7" x14ac:dyDescent="0.2">
      <c r="G469" s="792"/>
    </row>
    <row r="470" spans="7:7" x14ac:dyDescent="0.2">
      <c r="G470" s="792"/>
    </row>
    <row r="471" spans="7:7" x14ac:dyDescent="0.2">
      <c r="G471" s="792"/>
    </row>
    <row r="472" spans="7:7" x14ac:dyDescent="0.2">
      <c r="G472" s="792"/>
    </row>
    <row r="473" spans="7:7" x14ac:dyDescent="0.2">
      <c r="G473" s="792"/>
    </row>
    <row r="474" spans="7:7" x14ac:dyDescent="0.2">
      <c r="G474" s="792"/>
    </row>
    <row r="475" spans="7:7" x14ac:dyDescent="0.2">
      <c r="G475" s="792"/>
    </row>
    <row r="476" spans="7:7" x14ac:dyDescent="0.2">
      <c r="G476" s="792"/>
    </row>
    <row r="477" spans="7:7" x14ac:dyDescent="0.2">
      <c r="G477" s="792"/>
    </row>
    <row r="478" spans="7:7" x14ac:dyDescent="0.2">
      <c r="G478" s="792"/>
    </row>
    <row r="479" spans="7:7" x14ac:dyDescent="0.2">
      <c r="G479" s="792"/>
    </row>
    <row r="480" spans="7:7" x14ac:dyDescent="0.2">
      <c r="G480" s="792"/>
    </row>
    <row r="481" spans="7:7" x14ac:dyDescent="0.2">
      <c r="G481" s="792"/>
    </row>
    <row r="482" spans="7:7" x14ac:dyDescent="0.2">
      <c r="G482" s="792"/>
    </row>
    <row r="483" spans="7:7" x14ac:dyDescent="0.2">
      <c r="G483" s="792"/>
    </row>
    <row r="484" spans="7:7" x14ac:dyDescent="0.2">
      <c r="G484" s="792"/>
    </row>
    <row r="485" spans="7:7" x14ac:dyDescent="0.2">
      <c r="G485" s="792"/>
    </row>
    <row r="486" spans="7:7" x14ac:dyDescent="0.2">
      <c r="G486" s="792"/>
    </row>
    <row r="487" spans="7:7" x14ac:dyDescent="0.2">
      <c r="G487" s="792"/>
    </row>
    <row r="488" spans="7:7" x14ac:dyDescent="0.2">
      <c r="G488" s="792"/>
    </row>
    <row r="489" spans="7:7" x14ac:dyDescent="0.2">
      <c r="G489" s="792"/>
    </row>
    <row r="490" spans="7:7" x14ac:dyDescent="0.2">
      <c r="G490" s="792"/>
    </row>
    <row r="491" spans="7:7" x14ac:dyDescent="0.2">
      <c r="G491" s="792"/>
    </row>
    <row r="492" spans="7:7" x14ac:dyDescent="0.2">
      <c r="G492" s="792"/>
    </row>
    <row r="493" spans="7:7" x14ac:dyDescent="0.2">
      <c r="G493" s="792"/>
    </row>
    <row r="494" spans="7:7" x14ac:dyDescent="0.2">
      <c r="G494" s="792"/>
    </row>
    <row r="495" spans="7:7" x14ac:dyDescent="0.2">
      <c r="G495" s="792"/>
    </row>
    <row r="496" spans="7:7" x14ac:dyDescent="0.2">
      <c r="G496" s="792"/>
    </row>
    <row r="497" spans="7:7" x14ac:dyDescent="0.2">
      <c r="G497" s="792"/>
    </row>
    <row r="498" spans="7:7" x14ac:dyDescent="0.2">
      <c r="G498" s="792"/>
    </row>
    <row r="499" spans="7:7" x14ac:dyDescent="0.2">
      <c r="G499" s="792"/>
    </row>
    <row r="500" spans="7:7" x14ac:dyDescent="0.2">
      <c r="G500" s="792"/>
    </row>
    <row r="501" spans="7:7" x14ac:dyDescent="0.2">
      <c r="G501" s="792"/>
    </row>
    <row r="502" spans="7:7" x14ac:dyDescent="0.2">
      <c r="G502" s="792"/>
    </row>
    <row r="503" spans="7:7" x14ac:dyDescent="0.2">
      <c r="G503" s="792"/>
    </row>
    <row r="504" spans="7:7" x14ac:dyDescent="0.2">
      <c r="G504" s="792"/>
    </row>
    <row r="505" spans="7:7" x14ac:dyDescent="0.2">
      <c r="G505" s="792"/>
    </row>
    <row r="506" spans="7:7" x14ac:dyDescent="0.2">
      <c r="G506" s="792"/>
    </row>
    <row r="507" spans="7:7" x14ac:dyDescent="0.2">
      <c r="G507" s="792"/>
    </row>
    <row r="508" spans="7:7" x14ac:dyDescent="0.2">
      <c r="G508" s="792"/>
    </row>
    <row r="509" spans="7:7" x14ac:dyDescent="0.2">
      <c r="G509" s="792"/>
    </row>
    <row r="510" spans="7:7" x14ac:dyDescent="0.2">
      <c r="G510" s="792"/>
    </row>
    <row r="511" spans="7:7" x14ac:dyDescent="0.2">
      <c r="G511" s="792"/>
    </row>
    <row r="512" spans="7:7" x14ac:dyDescent="0.2">
      <c r="G512" s="792"/>
    </row>
    <row r="513" spans="7:7" x14ac:dyDescent="0.2">
      <c r="G513" s="792"/>
    </row>
    <row r="514" spans="7:7" x14ac:dyDescent="0.2">
      <c r="G514" s="792"/>
    </row>
    <row r="515" spans="7:7" x14ac:dyDescent="0.2">
      <c r="G515" s="792"/>
    </row>
    <row r="516" spans="7:7" x14ac:dyDescent="0.2">
      <c r="G516" s="792"/>
    </row>
    <row r="517" spans="7:7" x14ac:dyDescent="0.2">
      <c r="G517" s="792"/>
    </row>
    <row r="518" spans="7:7" x14ac:dyDescent="0.2">
      <c r="G518" s="792"/>
    </row>
    <row r="519" spans="7:7" x14ac:dyDescent="0.2">
      <c r="G519" s="792"/>
    </row>
    <row r="520" spans="7:7" x14ac:dyDescent="0.2">
      <c r="G520" s="792"/>
    </row>
    <row r="521" spans="7:7" x14ac:dyDescent="0.2">
      <c r="G521" s="792"/>
    </row>
    <row r="522" spans="7:7" x14ac:dyDescent="0.2">
      <c r="G522" s="792"/>
    </row>
    <row r="523" spans="7:7" x14ac:dyDescent="0.2">
      <c r="G523" s="792"/>
    </row>
    <row r="524" spans="7:7" x14ac:dyDescent="0.2">
      <c r="G524" s="792"/>
    </row>
    <row r="525" spans="7:7" x14ac:dyDescent="0.2">
      <c r="G525" s="792"/>
    </row>
    <row r="526" spans="7:7" x14ac:dyDescent="0.2">
      <c r="G526" s="792"/>
    </row>
    <row r="527" spans="7:7" x14ac:dyDescent="0.2">
      <c r="G527" s="792"/>
    </row>
    <row r="528" spans="7:7" x14ac:dyDescent="0.2">
      <c r="G528" s="792"/>
    </row>
    <row r="529" spans="7:7" x14ac:dyDescent="0.2">
      <c r="G529" s="792"/>
    </row>
    <row r="530" spans="7:7" x14ac:dyDescent="0.2">
      <c r="G530" s="792"/>
    </row>
    <row r="531" spans="7:7" x14ac:dyDescent="0.2">
      <c r="G531" s="792"/>
    </row>
    <row r="532" spans="7:7" x14ac:dyDescent="0.2">
      <c r="G532" s="792"/>
    </row>
    <row r="533" spans="7:7" x14ac:dyDescent="0.2">
      <c r="G533" s="792"/>
    </row>
    <row r="534" spans="7:7" x14ac:dyDescent="0.2">
      <c r="G534" s="792"/>
    </row>
    <row r="535" spans="7:7" x14ac:dyDescent="0.2">
      <c r="G535" s="792"/>
    </row>
    <row r="536" spans="7:7" x14ac:dyDescent="0.2">
      <c r="G536" s="792"/>
    </row>
    <row r="537" spans="7:7" x14ac:dyDescent="0.2">
      <c r="G537" s="792"/>
    </row>
    <row r="538" spans="7:7" x14ac:dyDescent="0.2">
      <c r="G538" s="792"/>
    </row>
    <row r="539" spans="7:7" x14ac:dyDescent="0.2">
      <c r="G539" s="792"/>
    </row>
    <row r="540" spans="7:7" x14ac:dyDescent="0.2">
      <c r="G540" s="792"/>
    </row>
    <row r="541" spans="7:7" x14ac:dyDescent="0.2">
      <c r="G541" s="792"/>
    </row>
    <row r="542" spans="7:7" x14ac:dyDescent="0.2">
      <c r="G542" s="792"/>
    </row>
    <row r="543" spans="7:7" x14ac:dyDescent="0.2">
      <c r="G543" s="792"/>
    </row>
    <row r="544" spans="7:7" x14ac:dyDescent="0.2">
      <c r="G544" s="792"/>
    </row>
    <row r="545" spans="7:7" x14ac:dyDescent="0.2">
      <c r="G545" s="792"/>
    </row>
    <row r="546" spans="7:7" x14ac:dyDescent="0.2">
      <c r="G546" s="792"/>
    </row>
    <row r="547" spans="7:7" x14ac:dyDescent="0.2">
      <c r="G547" s="792"/>
    </row>
    <row r="548" spans="7:7" x14ac:dyDescent="0.2">
      <c r="G548" s="792"/>
    </row>
    <row r="549" spans="7:7" x14ac:dyDescent="0.2">
      <c r="G549" s="792"/>
    </row>
    <row r="550" spans="7:7" x14ac:dyDescent="0.2">
      <c r="G550" s="792"/>
    </row>
    <row r="551" spans="7:7" x14ac:dyDescent="0.2">
      <c r="G551" s="792"/>
    </row>
    <row r="552" spans="7:7" x14ac:dyDescent="0.2">
      <c r="G552" s="792"/>
    </row>
    <row r="553" spans="7:7" x14ac:dyDescent="0.2">
      <c r="G553" s="792"/>
    </row>
    <row r="554" spans="7:7" x14ac:dyDescent="0.2">
      <c r="G554" s="792"/>
    </row>
    <row r="555" spans="7:7" x14ac:dyDescent="0.2">
      <c r="G555" s="792"/>
    </row>
    <row r="556" spans="7:7" x14ac:dyDescent="0.2">
      <c r="G556" s="792"/>
    </row>
    <row r="557" spans="7:7" x14ac:dyDescent="0.2">
      <c r="G557" s="792"/>
    </row>
    <row r="558" spans="7:7" x14ac:dyDescent="0.2">
      <c r="G558" s="792"/>
    </row>
    <row r="559" spans="7:7" x14ac:dyDescent="0.2">
      <c r="G559" s="792"/>
    </row>
    <row r="560" spans="7:7" x14ac:dyDescent="0.2">
      <c r="G560" s="792"/>
    </row>
    <row r="561" spans="7:7" x14ac:dyDescent="0.2">
      <c r="G561" s="792"/>
    </row>
    <row r="562" spans="7:7" x14ac:dyDescent="0.2">
      <c r="G562" s="792"/>
    </row>
    <row r="563" spans="7:7" x14ac:dyDescent="0.2">
      <c r="G563" s="792"/>
    </row>
    <row r="564" spans="7:7" x14ac:dyDescent="0.2">
      <c r="G564" s="792"/>
    </row>
    <row r="565" spans="7:7" x14ac:dyDescent="0.2">
      <c r="G565" s="792"/>
    </row>
    <row r="566" spans="7:7" x14ac:dyDescent="0.2">
      <c r="G566" s="792"/>
    </row>
    <row r="567" spans="7:7" x14ac:dyDescent="0.2">
      <c r="G567" s="792"/>
    </row>
    <row r="568" spans="7:7" x14ac:dyDescent="0.2">
      <c r="G568" s="792"/>
    </row>
    <row r="569" spans="7:7" x14ac:dyDescent="0.2">
      <c r="G569" s="792"/>
    </row>
    <row r="570" spans="7:7" x14ac:dyDescent="0.2">
      <c r="G570" s="792"/>
    </row>
    <row r="571" spans="7:7" x14ac:dyDescent="0.2">
      <c r="G571" s="792"/>
    </row>
    <row r="572" spans="7:7" x14ac:dyDescent="0.2">
      <c r="G572" s="792"/>
    </row>
    <row r="573" spans="7:7" x14ac:dyDescent="0.2">
      <c r="G573" s="792"/>
    </row>
    <row r="574" spans="7:7" x14ac:dyDescent="0.2">
      <c r="G574" s="792"/>
    </row>
    <row r="575" spans="7:7" x14ac:dyDescent="0.2">
      <c r="G575" s="792"/>
    </row>
    <row r="576" spans="7:7" x14ac:dyDescent="0.2">
      <c r="G576" s="792"/>
    </row>
    <row r="577" spans="7:7" x14ac:dyDescent="0.2">
      <c r="G577" s="792"/>
    </row>
    <row r="578" spans="7:7" x14ac:dyDescent="0.2">
      <c r="G578" s="792"/>
    </row>
    <row r="579" spans="7:7" x14ac:dyDescent="0.2">
      <c r="G579" s="792"/>
    </row>
    <row r="580" spans="7:7" x14ac:dyDescent="0.2">
      <c r="G580" s="792"/>
    </row>
    <row r="581" spans="7:7" x14ac:dyDescent="0.2">
      <c r="G581" s="792"/>
    </row>
    <row r="582" spans="7:7" x14ac:dyDescent="0.2">
      <c r="G582" s="792"/>
    </row>
    <row r="583" spans="7:7" x14ac:dyDescent="0.2">
      <c r="G583" s="792"/>
    </row>
    <row r="584" spans="7:7" x14ac:dyDescent="0.2">
      <c r="G584" s="792"/>
    </row>
    <row r="585" spans="7:7" x14ac:dyDescent="0.2">
      <c r="G585" s="792"/>
    </row>
    <row r="586" spans="7:7" x14ac:dyDescent="0.2">
      <c r="G586" s="792"/>
    </row>
    <row r="587" spans="7:7" x14ac:dyDescent="0.2">
      <c r="G587" s="792"/>
    </row>
    <row r="588" spans="7:7" x14ac:dyDescent="0.2">
      <c r="G588" s="792"/>
    </row>
    <row r="589" spans="7:7" x14ac:dyDescent="0.2">
      <c r="G589" s="792"/>
    </row>
    <row r="590" spans="7:7" x14ac:dyDescent="0.2">
      <c r="G590" s="792"/>
    </row>
    <row r="591" spans="7:7" x14ac:dyDescent="0.2">
      <c r="G591" s="792"/>
    </row>
    <row r="592" spans="7:7" x14ac:dyDescent="0.2">
      <c r="G592" s="792"/>
    </row>
    <row r="593" spans="7:7" x14ac:dyDescent="0.2">
      <c r="G593" s="792"/>
    </row>
    <row r="594" spans="7:7" x14ac:dyDescent="0.2">
      <c r="G594" s="792"/>
    </row>
    <row r="595" spans="7:7" x14ac:dyDescent="0.2">
      <c r="G595" s="792"/>
    </row>
    <row r="596" spans="7:7" x14ac:dyDescent="0.2">
      <c r="G596" s="792"/>
    </row>
    <row r="597" spans="7:7" x14ac:dyDescent="0.2">
      <c r="G597" s="792"/>
    </row>
    <row r="598" spans="7:7" x14ac:dyDescent="0.2">
      <c r="G598" s="792"/>
    </row>
    <row r="599" spans="7:7" x14ac:dyDescent="0.2">
      <c r="G599" s="792"/>
    </row>
    <row r="600" spans="7:7" x14ac:dyDescent="0.2">
      <c r="G600" s="792"/>
    </row>
    <row r="601" spans="7:7" x14ac:dyDescent="0.2">
      <c r="G601" s="792"/>
    </row>
    <row r="602" spans="7:7" x14ac:dyDescent="0.2">
      <c r="G602" s="792"/>
    </row>
    <row r="603" spans="7:7" x14ac:dyDescent="0.2">
      <c r="G603" s="792"/>
    </row>
    <row r="604" spans="7:7" x14ac:dyDescent="0.2">
      <c r="G604" s="792"/>
    </row>
    <row r="605" spans="7:7" x14ac:dyDescent="0.2">
      <c r="G605" s="792"/>
    </row>
    <row r="606" spans="7:7" x14ac:dyDescent="0.2">
      <c r="G606" s="792"/>
    </row>
    <row r="607" spans="7:7" x14ac:dyDescent="0.2">
      <c r="G607" s="792"/>
    </row>
    <row r="608" spans="7:7" x14ac:dyDescent="0.2">
      <c r="G608" s="792"/>
    </row>
    <row r="609" spans="7:7" x14ac:dyDescent="0.2">
      <c r="G609" s="792"/>
    </row>
    <row r="610" spans="7:7" x14ac:dyDescent="0.2">
      <c r="G610" s="792"/>
    </row>
    <row r="611" spans="7:7" x14ac:dyDescent="0.2">
      <c r="G611" s="792"/>
    </row>
    <row r="612" spans="7:7" x14ac:dyDescent="0.2">
      <c r="G612" s="792"/>
    </row>
    <row r="613" spans="7:7" x14ac:dyDescent="0.2">
      <c r="G613" s="792"/>
    </row>
    <row r="614" spans="7:7" x14ac:dyDescent="0.2">
      <c r="G614" s="792"/>
    </row>
    <row r="615" spans="7:7" x14ac:dyDescent="0.2">
      <c r="G615" s="792"/>
    </row>
    <row r="616" spans="7:7" x14ac:dyDescent="0.2">
      <c r="G616" s="792"/>
    </row>
    <row r="617" spans="7:7" x14ac:dyDescent="0.2">
      <c r="G617" s="792"/>
    </row>
    <row r="618" spans="7:7" x14ac:dyDescent="0.2">
      <c r="G618" s="792"/>
    </row>
    <row r="619" spans="7:7" x14ac:dyDescent="0.2">
      <c r="G619" s="792"/>
    </row>
    <row r="620" spans="7:7" x14ac:dyDescent="0.2">
      <c r="G620" s="792"/>
    </row>
    <row r="621" spans="7:7" x14ac:dyDescent="0.2">
      <c r="G621" s="792"/>
    </row>
    <row r="622" spans="7:7" x14ac:dyDescent="0.2">
      <c r="G622" s="792"/>
    </row>
    <row r="623" spans="7:7" x14ac:dyDescent="0.2">
      <c r="G623" s="792"/>
    </row>
    <row r="624" spans="7:7" x14ac:dyDescent="0.2">
      <c r="G624" s="792"/>
    </row>
    <row r="625" spans="7:7" x14ac:dyDescent="0.2">
      <c r="G625" s="792"/>
    </row>
    <row r="626" spans="7:7" x14ac:dyDescent="0.2">
      <c r="G626" s="792"/>
    </row>
    <row r="627" spans="7:7" x14ac:dyDescent="0.2">
      <c r="G627" s="792"/>
    </row>
    <row r="628" spans="7:7" x14ac:dyDescent="0.2">
      <c r="G628" s="792"/>
    </row>
    <row r="629" spans="7:7" x14ac:dyDescent="0.2">
      <c r="G629" s="792"/>
    </row>
    <row r="630" spans="7:7" x14ac:dyDescent="0.2">
      <c r="G630" s="792"/>
    </row>
    <row r="631" spans="7:7" x14ac:dyDescent="0.2">
      <c r="G631" s="792"/>
    </row>
    <row r="632" spans="7:7" x14ac:dyDescent="0.2">
      <c r="G632" s="792"/>
    </row>
    <row r="633" spans="7:7" x14ac:dyDescent="0.2">
      <c r="G633" s="792"/>
    </row>
    <row r="634" spans="7:7" x14ac:dyDescent="0.2">
      <c r="G634" s="792"/>
    </row>
    <row r="635" spans="7:7" x14ac:dyDescent="0.2">
      <c r="G635" s="792"/>
    </row>
    <row r="636" spans="7:7" x14ac:dyDescent="0.2">
      <c r="G636" s="792"/>
    </row>
    <row r="637" spans="7:7" x14ac:dyDescent="0.2">
      <c r="G637" s="792"/>
    </row>
    <row r="638" spans="7:7" x14ac:dyDescent="0.2">
      <c r="G638" s="792"/>
    </row>
    <row r="639" spans="7:7" x14ac:dyDescent="0.2">
      <c r="G639" s="792"/>
    </row>
    <row r="640" spans="7:7" x14ac:dyDescent="0.2">
      <c r="G640" s="792"/>
    </row>
    <row r="641" spans="7:7" x14ac:dyDescent="0.2">
      <c r="G641" s="792"/>
    </row>
    <row r="642" spans="7:7" x14ac:dyDescent="0.2">
      <c r="G642" s="792"/>
    </row>
    <row r="643" spans="7:7" x14ac:dyDescent="0.2">
      <c r="G643" s="792"/>
    </row>
    <row r="644" spans="7:7" x14ac:dyDescent="0.2">
      <c r="G644" s="792"/>
    </row>
    <row r="645" spans="7:7" x14ac:dyDescent="0.2">
      <c r="G645" s="792"/>
    </row>
    <row r="646" spans="7:7" x14ac:dyDescent="0.2">
      <c r="G646" s="792"/>
    </row>
    <row r="647" spans="7:7" x14ac:dyDescent="0.2">
      <c r="G647" s="792"/>
    </row>
    <row r="648" spans="7:7" x14ac:dyDescent="0.2">
      <c r="G648" s="792"/>
    </row>
    <row r="649" spans="7:7" x14ac:dyDescent="0.2">
      <c r="G649" s="792"/>
    </row>
    <row r="650" spans="7:7" x14ac:dyDescent="0.2">
      <c r="G650" s="792"/>
    </row>
    <row r="651" spans="7:7" x14ac:dyDescent="0.2">
      <c r="G651" s="792"/>
    </row>
    <row r="652" spans="7:7" x14ac:dyDescent="0.2">
      <c r="G652" s="792"/>
    </row>
    <row r="653" spans="7:7" x14ac:dyDescent="0.2">
      <c r="G653" s="792"/>
    </row>
    <row r="654" spans="7:7" x14ac:dyDescent="0.2">
      <c r="G654" s="792"/>
    </row>
    <row r="655" spans="7:7" x14ac:dyDescent="0.2">
      <c r="G655" s="792"/>
    </row>
    <row r="656" spans="7:7" x14ac:dyDescent="0.2">
      <c r="G656" s="792"/>
    </row>
    <row r="657" spans="7:7" x14ac:dyDescent="0.2">
      <c r="G657" s="792"/>
    </row>
    <row r="658" spans="7:7" x14ac:dyDescent="0.2">
      <c r="G658" s="792"/>
    </row>
    <row r="659" spans="7:7" x14ac:dyDescent="0.2">
      <c r="G659" s="792"/>
    </row>
    <row r="660" spans="7:7" x14ac:dyDescent="0.2">
      <c r="G660" s="792"/>
    </row>
    <row r="661" spans="7:7" x14ac:dyDescent="0.2">
      <c r="G661" s="792"/>
    </row>
    <row r="662" spans="7:7" x14ac:dyDescent="0.2">
      <c r="G662" s="792"/>
    </row>
    <row r="663" spans="7:7" x14ac:dyDescent="0.2">
      <c r="G663" s="792"/>
    </row>
    <row r="664" spans="7:7" x14ac:dyDescent="0.2">
      <c r="G664" s="792"/>
    </row>
    <row r="665" spans="7:7" x14ac:dyDescent="0.2">
      <c r="G665" s="792"/>
    </row>
    <row r="666" spans="7:7" x14ac:dyDescent="0.2">
      <c r="G666" s="792"/>
    </row>
    <row r="667" spans="7:7" x14ac:dyDescent="0.2">
      <c r="G667" s="792"/>
    </row>
    <row r="668" spans="7:7" x14ac:dyDescent="0.2">
      <c r="G668" s="792"/>
    </row>
    <row r="669" spans="7:7" x14ac:dyDescent="0.2">
      <c r="G669" s="792"/>
    </row>
    <row r="670" spans="7:7" x14ac:dyDescent="0.2">
      <c r="G670" s="792"/>
    </row>
    <row r="671" spans="7:7" x14ac:dyDescent="0.2">
      <c r="G671" s="792"/>
    </row>
    <row r="672" spans="7:7" x14ac:dyDescent="0.2">
      <c r="G672" s="792"/>
    </row>
    <row r="673" spans="7:7" x14ac:dyDescent="0.2">
      <c r="G673" s="792"/>
    </row>
    <row r="674" spans="7:7" x14ac:dyDescent="0.2">
      <c r="G674" s="792"/>
    </row>
    <row r="675" spans="7:7" x14ac:dyDescent="0.2">
      <c r="G675" s="792"/>
    </row>
    <row r="676" spans="7:7" x14ac:dyDescent="0.2">
      <c r="G676" s="792"/>
    </row>
    <row r="677" spans="7:7" x14ac:dyDescent="0.2">
      <c r="G677" s="792"/>
    </row>
    <row r="678" spans="7:7" x14ac:dyDescent="0.2">
      <c r="G678" s="792"/>
    </row>
    <row r="679" spans="7:7" x14ac:dyDescent="0.2">
      <c r="G679" s="792"/>
    </row>
    <row r="680" spans="7:7" x14ac:dyDescent="0.2">
      <c r="G680" s="792"/>
    </row>
    <row r="681" spans="7:7" x14ac:dyDescent="0.2">
      <c r="G681" s="792"/>
    </row>
    <row r="682" spans="7:7" x14ac:dyDescent="0.2">
      <c r="G682" s="792"/>
    </row>
    <row r="683" spans="7:7" x14ac:dyDescent="0.2">
      <c r="G683" s="792"/>
    </row>
    <row r="684" spans="7:7" x14ac:dyDescent="0.2">
      <c r="G684" s="792"/>
    </row>
    <row r="685" spans="7:7" x14ac:dyDescent="0.2">
      <c r="G685" s="792"/>
    </row>
    <row r="686" spans="7:7" x14ac:dyDescent="0.2">
      <c r="G686" s="792"/>
    </row>
    <row r="687" spans="7:7" x14ac:dyDescent="0.2">
      <c r="G687" s="792"/>
    </row>
    <row r="688" spans="7:7" x14ac:dyDescent="0.2">
      <c r="G688" s="792"/>
    </row>
    <row r="689" spans="7:7" x14ac:dyDescent="0.2">
      <c r="G689" s="792"/>
    </row>
    <row r="690" spans="7:7" x14ac:dyDescent="0.2">
      <c r="G690" s="792"/>
    </row>
    <row r="691" spans="7:7" x14ac:dyDescent="0.2">
      <c r="G691" s="792"/>
    </row>
    <row r="692" spans="7:7" x14ac:dyDescent="0.2">
      <c r="G692" s="792"/>
    </row>
    <row r="693" spans="7:7" x14ac:dyDescent="0.2">
      <c r="G693" s="792"/>
    </row>
    <row r="694" spans="7:7" x14ac:dyDescent="0.2">
      <c r="G694" s="792"/>
    </row>
    <row r="695" spans="7:7" x14ac:dyDescent="0.2">
      <c r="G695" s="792"/>
    </row>
    <row r="696" spans="7:7" x14ac:dyDescent="0.2">
      <c r="G696" s="792"/>
    </row>
    <row r="697" spans="7:7" x14ac:dyDescent="0.2">
      <c r="G697" s="792"/>
    </row>
    <row r="698" spans="7:7" x14ac:dyDescent="0.2">
      <c r="G698" s="792"/>
    </row>
    <row r="699" spans="7:7" x14ac:dyDescent="0.2">
      <c r="G699" s="792"/>
    </row>
    <row r="700" spans="7:7" x14ac:dyDescent="0.2">
      <c r="G700" s="792"/>
    </row>
    <row r="701" spans="7:7" x14ac:dyDescent="0.2">
      <c r="G701" s="792"/>
    </row>
    <row r="702" spans="7:7" x14ac:dyDescent="0.2">
      <c r="G702" s="792"/>
    </row>
    <row r="703" spans="7:7" x14ac:dyDescent="0.2">
      <c r="G703" s="792"/>
    </row>
    <row r="704" spans="7:7" x14ac:dyDescent="0.2">
      <c r="G704" s="792"/>
    </row>
    <row r="705" spans="7:7" x14ac:dyDescent="0.2">
      <c r="G705" s="792"/>
    </row>
    <row r="706" spans="7:7" x14ac:dyDescent="0.2">
      <c r="G706" s="792"/>
    </row>
    <row r="707" spans="7:7" x14ac:dyDescent="0.2">
      <c r="G707" s="792"/>
    </row>
    <row r="708" spans="7:7" x14ac:dyDescent="0.2">
      <c r="G708" s="792"/>
    </row>
    <row r="709" spans="7:7" x14ac:dyDescent="0.2">
      <c r="G709" s="792"/>
    </row>
    <row r="710" spans="7:7" x14ac:dyDescent="0.2">
      <c r="G710" s="792"/>
    </row>
    <row r="711" spans="7:7" x14ac:dyDescent="0.2">
      <c r="G711" s="792"/>
    </row>
    <row r="712" spans="7:7" x14ac:dyDescent="0.2">
      <c r="G712" s="792"/>
    </row>
    <row r="713" spans="7:7" x14ac:dyDescent="0.2">
      <c r="G713" s="792"/>
    </row>
    <row r="714" spans="7:7" x14ac:dyDescent="0.2">
      <c r="G714" s="792"/>
    </row>
    <row r="715" spans="7:7" x14ac:dyDescent="0.2">
      <c r="G715" s="792"/>
    </row>
    <row r="716" spans="7:7" x14ac:dyDescent="0.2">
      <c r="G716" s="792"/>
    </row>
    <row r="717" spans="7:7" x14ac:dyDescent="0.2">
      <c r="G717" s="792"/>
    </row>
    <row r="718" spans="7:7" x14ac:dyDescent="0.2">
      <c r="G718" s="792"/>
    </row>
    <row r="719" spans="7:7" x14ac:dyDescent="0.2">
      <c r="G719" s="792"/>
    </row>
    <row r="720" spans="7:7" x14ac:dyDescent="0.2">
      <c r="G720" s="792"/>
    </row>
    <row r="721" spans="7:7" x14ac:dyDescent="0.2">
      <c r="G721" s="792"/>
    </row>
    <row r="722" spans="7:7" x14ac:dyDescent="0.2">
      <c r="G722" s="792"/>
    </row>
    <row r="723" spans="7:7" x14ac:dyDescent="0.2">
      <c r="G723" s="792"/>
    </row>
    <row r="724" spans="7:7" x14ac:dyDescent="0.2">
      <c r="G724" s="792"/>
    </row>
    <row r="725" spans="7:7" x14ac:dyDescent="0.2">
      <c r="G725" s="792"/>
    </row>
    <row r="726" spans="7:7" x14ac:dyDescent="0.2">
      <c r="G726" s="792"/>
    </row>
    <row r="727" spans="7:7" x14ac:dyDescent="0.2">
      <c r="G727" s="792"/>
    </row>
    <row r="728" spans="7:7" x14ac:dyDescent="0.2">
      <c r="G728" s="792"/>
    </row>
    <row r="729" spans="7:7" x14ac:dyDescent="0.2">
      <c r="G729" s="792"/>
    </row>
    <row r="730" spans="7:7" x14ac:dyDescent="0.2">
      <c r="G730" s="792"/>
    </row>
    <row r="731" spans="7:7" x14ac:dyDescent="0.2">
      <c r="G731" s="792"/>
    </row>
    <row r="732" spans="7:7" x14ac:dyDescent="0.2">
      <c r="G732" s="792"/>
    </row>
    <row r="733" spans="7:7" x14ac:dyDescent="0.2">
      <c r="G733" s="792"/>
    </row>
    <row r="734" spans="7:7" x14ac:dyDescent="0.2">
      <c r="G734" s="792"/>
    </row>
    <row r="735" spans="7:7" x14ac:dyDescent="0.2">
      <c r="G735" s="792"/>
    </row>
    <row r="736" spans="7:7" x14ac:dyDescent="0.2">
      <c r="G736" s="792"/>
    </row>
    <row r="737" spans="7:7" x14ac:dyDescent="0.2">
      <c r="G737" s="792"/>
    </row>
    <row r="738" spans="7:7" x14ac:dyDescent="0.2">
      <c r="G738" s="792"/>
    </row>
    <row r="739" spans="7:7" x14ac:dyDescent="0.2">
      <c r="G739" s="792"/>
    </row>
    <row r="740" spans="7:7" x14ac:dyDescent="0.2">
      <c r="G740" s="792"/>
    </row>
    <row r="741" spans="7:7" x14ac:dyDescent="0.2">
      <c r="G741" s="792"/>
    </row>
    <row r="742" spans="7:7" x14ac:dyDescent="0.2">
      <c r="G742" s="792"/>
    </row>
    <row r="743" spans="7:7" x14ac:dyDescent="0.2">
      <c r="G743" s="792"/>
    </row>
    <row r="744" spans="7:7" x14ac:dyDescent="0.2">
      <c r="G744" s="792"/>
    </row>
    <row r="745" spans="7:7" x14ac:dyDescent="0.2">
      <c r="G745" s="792"/>
    </row>
    <row r="746" spans="7:7" x14ac:dyDescent="0.2">
      <c r="G746" s="792"/>
    </row>
    <row r="747" spans="7:7" x14ac:dyDescent="0.2">
      <c r="G747" s="792"/>
    </row>
    <row r="748" spans="7:7" x14ac:dyDescent="0.2">
      <c r="G748" s="792"/>
    </row>
    <row r="749" spans="7:7" x14ac:dyDescent="0.2">
      <c r="G749" s="792"/>
    </row>
    <row r="750" spans="7:7" x14ac:dyDescent="0.2">
      <c r="G750" s="792"/>
    </row>
    <row r="751" spans="7:7" x14ac:dyDescent="0.2">
      <c r="G751" s="792"/>
    </row>
    <row r="752" spans="7:7" x14ac:dyDescent="0.2">
      <c r="G752" s="792"/>
    </row>
    <row r="753" spans="7:7" x14ac:dyDescent="0.2">
      <c r="G753" s="792"/>
    </row>
    <row r="754" spans="7:7" x14ac:dyDescent="0.2">
      <c r="G754" s="792"/>
    </row>
    <row r="755" spans="7:7" x14ac:dyDescent="0.2">
      <c r="G755" s="792"/>
    </row>
    <row r="756" spans="7:7" x14ac:dyDescent="0.2">
      <c r="G756" s="792"/>
    </row>
    <row r="757" spans="7:7" x14ac:dyDescent="0.2">
      <c r="G757" s="792"/>
    </row>
    <row r="758" spans="7:7" x14ac:dyDescent="0.2">
      <c r="G758" s="792"/>
    </row>
    <row r="759" spans="7:7" x14ac:dyDescent="0.2">
      <c r="G759" s="792"/>
    </row>
    <row r="760" spans="7:7" x14ac:dyDescent="0.2">
      <c r="G760" s="792"/>
    </row>
    <row r="761" spans="7:7" x14ac:dyDescent="0.2">
      <c r="G761" s="792"/>
    </row>
    <row r="762" spans="7:7" x14ac:dyDescent="0.2">
      <c r="G762" s="792"/>
    </row>
    <row r="763" spans="7:7" x14ac:dyDescent="0.2">
      <c r="G763" s="792"/>
    </row>
    <row r="764" spans="7:7" x14ac:dyDescent="0.2">
      <c r="G764" s="792"/>
    </row>
    <row r="765" spans="7:7" x14ac:dyDescent="0.2">
      <c r="G765" s="792"/>
    </row>
    <row r="766" spans="7:7" x14ac:dyDescent="0.2">
      <c r="G766" s="792"/>
    </row>
    <row r="767" spans="7:7" x14ac:dyDescent="0.2">
      <c r="G767" s="792"/>
    </row>
    <row r="768" spans="7:7" x14ac:dyDescent="0.2">
      <c r="G768" s="792"/>
    </row>
    <row r="769" spans="7:7" x14ac:dyDescent="0.2">
      <c r="G769" s="792"/>
    </row>
    <row r="770" spans="7:7" x14ac:dyDescent="0.2">
      <c r="G770" s="792"/>
    </row>
    <row r="771" spans="7:7" x14ac:dyDescent="0.2">
      <c r="G771" s="792"/>
    </row>
    <row r="772" spans="7:7" x14ac:dyDescent="0.2">
      <c r="G772" s="792"/>
    </row>
    <row r="773" spans="7:7" x14ac:dyDescent="0.2">
      <c r="G773" s="792"/>
    </row>
    <row r="774" spans="7:7" x14ac:dyDescent="0.2">
      <c r="G774" s="792"/>
    </row>
    <row r="775" spans="7:7" x14ac:dyDescent="0.2">
      <c r="G775" s="792"/>
    </row>
    <row r="776" spans="7:7" x14ac:dyDescent="0.2">
      <c r="G776" s="792"/>
    </row>
    <row r="777" spans="7:7" x14ac:dyDescent="0.2">
      <c r="G777" s="792"/>
    </row>
    <row r="778" spans="7:7" x14ac:dyDescent="0.2">
      <c r="G778" s="792"/>
    </row>
    <row r="779" spans="7:7" x14ac:dyDescent="0.2">
      <c r="G779" s="792"/>
    </row>
    <row r="780" spans="7:7" x14ac:dyDescent="0.2">
      <c r="G780" s="792"/>
    </row>
    <row r="781" spans="7:7" x14ac:dyDescent="0.2">
      <c r="G781" s="792"/>
    </row>
    <row r="782" spans="7:7" x14ac:dyDescent="0.2">
      <c r="G782" s="792"/>
    </row>
    <row r="783" spans="7:7" x14ac:dyDescent="0.2">
      <c r="G783" s="792"/>
    </row>
    <row r="784" spans="7:7" x14ac:dyDescent="0.2">
      <c r="G784" s="792"/>
    </row>
    <row r="785" spans="7:7" x14ac:dyDescent="0.2">
      <c r="G785" s="792"/>
    </row>
    <row r="786" spans="7:7" x14ac:dyDescent="0.2">
      <c r="G786" s="792"/>
    </row>
    <row r="787" spans="7:7" x14ac:dyDescent="0.2">
      <c r="G787" s="792"/>
    </row>
    <row r="788" spans="7:7" x14ac:dyDescent="0.2">
      <c r="G788" s="792"/>
    </row>
    <row r="789" spans="7:7" x14ac:dyDescent="0.2">
      <c r="G789" s="792"/>
    </row>
    <row r="790" spans="7:7" x14ac:dyDescent="0.2">
      <c r="G790" s="792"/>
    </row>
    <row r="791" spans="7:7" x14ac:dyDescent="0.2">
      <c r="G791" s="792"/>
    </row>
    <row r="792" spans="7:7" x14ac:dyDescent="0.2">
      <c r="G792" s="792"/>
    </row>
    <row r="793" spans="7:7" x14ac:dyDescent="0.2">
      <c r="G793" s="792"/>
    </row>
    <row r="794" spans="7:7" x14ac:dyDescent="0.2">
      <c r="G794" s="792"/>
    </row>
    <row r="795" spans="7:7" x14ac:dyDescent="0.2">
      <c r="G795" s="792"/>
    </row>
    <row r="796" spans="7:7" x14ac:dyDescent="0.2">
      <c r="G796" s="792"/>
    </row>
    <row r="797" spans="7:7" x14ac:dyDescent="0.2">
      <c r="G797" s="792"/>
    </row>
    <row r="798" spans="7:7" x14ac:dyDescent="0.2">
      <c r="G798" s="792"/>
    </row>
    <row r="799" spans="7:7" x14ac:dyDescent="0.2">
      <c r="G799" s="792"/>
    </row>
    <row r="800" spans="7:7" x14ac:dyDescent="0.2">
      <c r="G800" s="792"/>
    </row>
    <row r="801" spans="7:7" x14ac:dyDescent="0.2">
      <c r="G801" s="792"/>
    </row>
    <row r="802" spans="7:7" x14ac:dyDescent="0.2">
      <c r="G802" s="792"/>
    </row>
    <row r="803" spans="7:7" x14ac:dyDescent="0.2">
      <c r="G803" s="792"/>
    </row>
    <row r="804" spans="7:7" x14ac:dyDescent="0.2">
      <c r="G804" s="792"/>
    </row>
    <row r="805" spans="7:7" x14ac:dyDescent="0.2">
      <c r="G805" s="792"/>
    </row>
    <row r="806" spans="7:7" x14ac:dyDescent="0.2">
      <c r="G806" s="792"/>
    </row>
    <row r="807" spans="7:7" x14ac:dyDescent="0.2">
      <c r="G807" s="792"/>
    </row>
    <row r="808" spans="7:7" x14ac:dyDescent="0.2">
      <c r="G808" s="792"/>
    </row>
    <row r="809" spans="7:7" x14ac:dyDescent="0.2">
      <c r="G809" s="792"/>
    </row>
    <row r="810" spans="7:7" x14ac:dyDescent="0.2">
      <c r="G810" s="792"/>
    </row>
    <row r="811" spans="7:7" x14ac:dyDescent="0.2">
      <c r="G811" s="792"/>
    </row>
    <row r="812" spans="7:7" x14ac:dyDescent="0.2">
      <c r="G812" s="792"/>
    </row>
    <row r="813" spans="7:7" x14ac:dyDescent="0.2">
      <c r="G813" s="792"/>
    </row>
    <row r="814" spans="7:7" x14ac:dyDescent="0.2">
      <c r="G814" s="792"/>
    </row>
    <row r="815" spans="7:7" x14ac:dyDescent="0.2">
      <c r="G815" s="792"/>
    </row>
    <row r="816" spans="7:7" x14ac:dyDescent="0.2">
      <c r="G816" s="792"/>
    </row>
    <row r="817" spans="7:7" x14ac:dyDescent="0.2">
      <c r="G817" s="792"/>
    </row>
    <row r="818" spans="7:7" x14ac:dyDescent="0.2">
      <c r="G818" s="792"/>
    </row>
    <row r="819" spans="7:7" x14ac:dyDescent="0.2">
      <c r="G819" s="792"/>
    </row>
    <row r="820" spans="7:7" x14ac:dyDescent="0.2">
      <c r="G820" s="792"/>
    </row>
    <row r="821" spans="7:7" x14ac:dyDescent="0.2">
      <c r="G821" s="792"/>
    </row>
    <row r="822" spans="7:7" x14ac:dyDescent="0.2">
      <c r="G822" s="792"/>
    </row>
    <row r="823" spans="7:7" x14ac:dyDescent="0.2">
      <c r="G823" s="792"/>
    </row>
    <row r="824" spans="7:7" x14ac:dyDescent="0.2">
      <c r="G824" s="792"/>
    </row>
    <row r="825" spans="7:7" x14ac:dyDescent="0.2">
      <c r="G825" s="792"/>
    </row>
    <row r="826" spans="7:7" x14ac:dyDescent="0.2">
      <c r="G826" s="792"/>
    </row>
    <row r="827" spans="7:7" x14ac:dyDescent="0.2">
      <c r="G827" s="792"/>
    </row>
    <row r="828" spans="7:7" x14ac:dyDescent="0.2">
      <c r="G828" s="792"/>
    </row>
    <row r="829" spans="7:7" x14ac:dyDescent="0.2">
      <c r="G829" s="792"/>
    </row>
    <row r="830" spans="7:7" x14ac:dyDescent="0.2">
      <c r="G830" s="792"/>
    </row>
    <row r="831" spans="7:7" x14ac:dyDescent="0.2">
      <c r="G831" s="792"/>
    </row>
    <row r="832" spans="7:7" x14ac:dyDescent="0.2">
      <c r="G832" s="792"/>
    </row>
    <row r="833" spans="7:7" x14ac:dyDescent="0.2">
      <c r="G833" s="792"/>
    </row>
    <row r="834" spans="7:7" x14ac:dyDescent="0.2">
      <c r="G834" s="792"/>
    </row>
    <row r="835" spans="7:7" x14ac:dyDescent="0.2">
      <c r="G835" s="792"/>
    </row>
    <row r="836" spans="7:7" x14ac:dyDescent="0.2">
      <c r="G836" s="792"/>
    </row>
    <row r="837" spans="7:7" x14ac:dyDescent="0.2">
      <c r="G837" s="792"/>
    </row>
    <row r="838" spans="7:7" x14ac:dyDescent="0.2">
      <c r="G838" s="792"/>
    </row>
    <row r="839" spans="7:7" x14ac:dyDescent="0.2">
      <c r="G839" s="792"/>
    </row>
    <row r="840" spans="7:7" x14ac:dyDescent="0.2">
      <c r="G840" s="792"/>
    </row>
    <row r="841" spans="7:7" x14ac:dyDescent="0.2">
      <c r="G841" s="792"/>
    </row>
    <row r="842" spans="7:7" x14ac:dyDescent="0.2">
      <c r="G842" s="792"/>
    </row>
    <row r="843" spans="7:7" x14ac:dyDescent="0.2">
      <c r="G843" s="792"/>
    </row>
    <row r="844" spans="7:7" x14ac:dyDescent="0.2">
      <c r="G844" s="792"/>
    </row>
    <row r="845" spans="7:7" x14ac:dyDescent="0.2">
      <c r="G845" s="792"/>
    </row>
    <row r="846" spans="7:7" x14ac:dyDescent="0.2">
      <c r="G846" s="792"/>
    </row>
    <row r="847" spans="7:7" x14ac:dyDescent="0.2">
      <c r="G847" s="792"/>
    </row>
    <row r="848" spans="7:7" x14ac:dyDescent="0.2">
      <c r="G848" s="792"/>
    </row>
    <row r="849" spans="7:7" x14ac:dyDescent="0.2">
      <c r="G849" s="792"/>
    </row>
    <row r="850" spans="7:7" x14ac:dyDescent="0.2">
      <c r="G850" s="792"/>
    </row>
    <row r="851" spans="7:7" x14ac:dyDescent="0.2">
      <c r="G851" s="792"/>
    </row>
    <row r="852" spans="7:7" x14ac:dyDescent="0.2">
      <c r="G852" s="792"/>
    </row>
    <row r="853" spans="7:7" x14ac:dyDescent="0.2">
      <c r="G853" s="792"/>
    </row>
    <row r="854" spans="7:7" x14ac:dyDescent="0.2">
      <c r="G854" s="792"/>
    </row>
    <row r="855" spans="7:7" x14ac:dyDescent="0.2">
      <c r="G855" s="792"/>
    </row>
    <row r="856" spans="7:7" x14ac:dyDescent="0.2">
      <c r="G856" s="792"/>
    </row>
    <row r="857" spans="7:7" x14ac:dyDescent="0.2">
      <c r="G857" s="792"/>
    </row>
    <row r="858" spans="7:7" x14ac:dyDescent="0.2">
      <c r="G858" s="792"/>
    </row>
    <row r="859" spans="7:7" x14ac:dyDescent="0.2">
      <c r="G859" s="792"/>
    </row>
    <row r="860" spans="7:7" x14ac:dyDescent="0.2">
      <c r="G860" s="792"/>
    </row>
    <row r="861" spans="7:7" x14ac:dyDescent="0.2">
      <c r="G861" s="792"/>
    </row>
    <row r="862" spans="7:7" x14ac:dyDescent="0.2">
      <c r="G862" s="792"/>
    </row>
    <row r="863" spans="7:7" x14ac:dyDescent="0.2">
      <c r="G863" s="792"/>
    </row>
    <row r="864" spans="7:7" x14ac:dyDescent="0.2">
      <c r="G864" s="792"/>
    </row>
    <row r="865" spans="7:7" x14ac:dyDescent="0.2">
      <c r="G865" s="792"/>
    </row>
    <row r="866" spans="7:7" x14ac:dyDescent="0.2">
      <c r="G866" s="792"/>
    </row>
    <row r="867" spans="7:7" x14ac:dyDescent="0.2">
      <c r="G867" s="792"/>
    </row>
    <row r="868" spans="7:7" x14ac:dyDescent="0.2">
      <c r="G868" s="792"/>
    </row>
    <row r="869" spans="7:7" x14ac:dyDescent="0.2">
      <c r="G869" s="792"/>
    </row>
    <row r="870" spans="7:7" x14ac:dyDescent="0.2">
      <c r="G870" s="792"/>
    </row>
    <row r="871" spans="7:7" x14ac:dyDescent="0.2">
      <c r="G871" s="792"/>
    </row>
    <row r="872" spans="7:7" x14ac:dyDescent="0.2">
      <c r="G872" s="792"/>
    </row>
    <row r="873" spans="7:7" x14ac:dyDescent="0.2">
      <c r="G873" s="792"/>
    </row>
    <row r="874" spans="7:7" x14ac:dyDescent="0.2">
      <c r="G874" s="792"/>
    </row>
    <row r="875" spans="7:7" x14ac:dyDescent="0.2">
      <c r="G875" s="792"/>
    </row>
    <row r="876" spans="7:7" x14ac:dyDescent="0.2">
      <c r="G876" s="792"/>
    </row>
    <row r="877" spans="7:7" x14ac:dyDescent="0.2">
      <c r="G877" s="792"/>
    </row>
    <row r="878" spans="7:7" x14ac:dyDescent="0.2">
      <c r="G878" s="792"/>
    </row>
    <row r="879" spans="7:7" x14ac:dyDescent="0.2">
      <c r="G879" s="792"/>
    </row>
    <row r="880" spans="7:7" x14ac:dyDescent="0.2">
      <c r="G880" s="792"/>
    </row>
    <row r="881" spans="7:7" x14ac:dyDescent="0.2">
      <c r="G881" s="792"/>
    </row>
    <row r="882" spans="7:7" x14ac:dyDescent="0.2">
      <c r="G882" s="792"/>
    </row>
    <row r="883" spans="7:7" x14ac:dyDescent="0.2">
      <c r="G883" s="792"/>
    </row>
    <row r="884" spans="7:7" x14ac:dyDescent="0.2">
      <c r="G884" s="792"/>
    </row>
    <row r="885" spans="7:7" x14ac:dyDescent="0.2">
      <c r="G885" s="792"/>
    </row>
    <row r="886" spans="7:7" x14ac:dyDescent="0.2">
      <c r="G886" s="792"/>
    </row>
    <row r="887" spans="7:7" x14ac:dyDescent="0.2">
      <c r="G887" s="792"/>
    </row>
    <row r="888" spans="7:7" x14ac:dyDescent="0.2">
      <c r="G888" s="792"/>
    </row>
    <row r="889" spans="7:7" x14ac:dyDescent="0.2">
      <c r="G889" s="792"/>
    </row>
    <row r="890" spans="7:7" x14ac:dyDescent="0.2">
      <c r="G890" s="792"/>
    </row>
    <row r="891" spans="7:7" x14ac:dyDescent="0.2">
      <c r="G891" s="792"/>
    </row>
    <row r="892" spans="7:7" x14ac:dyDescent="0.2">
      <c r="G892" s="792"/>
    </row>
    <row r="893" spans="7:7" x14ac:dyDescent="0.2">
      <c r="G893" s="792"/>
    </row>
    <row r="894" spans="7:7" x14ac:dyDescent="0.2">
      <c r="G894" s="792"/>
    </row>
    <row r="895" spans="7:7" x14ac:dyDescent="0.2">
      <c r="G895" s="792"/>
    </row>
    <row r="896" spans="7:7" x14ac:dyDescent="0.2">
      <c r="G896" s="792"/>
    </row>
    <row r="897" spans="7:7" x14ac:dyDescent="0.2">
      <c r="G897" s="792"/>
    </row>
    <row r="898" spans="7:7" x14ac:dyDescent="0.2">
      <c r="G898" s="792"/>
    </row>
    <row r="899" spans="7:7" x14ac:dyDescent="0.2">
      <c r="G899" s="792"/>
    </row>
    <row r="900" spans="7:7" x14ac:dyDescent="0.2">
      <c r="G900" s="792"/>
    </row>
    <row r="901" spans="7:7" x14ac:dyDescent="0.2">
      <c r="G901" s="792"/>
    </row>
    <row r="902" spans="7:7" x14ac:dyDescent="0.2">
      <c r="G902" s="792"/>
    </row>
    <row r="903" spans="7:7" x14ac:dyDescent="0.2">
      <c r="G903" s="792"/>
    </row>
    <row r="904" spans="7:7" x14ac:dyDescent="0.2">
      <c r="G904" s="792"/>
    </row>
    <row r="905" spans="7:7" x14ac:dyDescent="0.2">
      <c r="G905" s="792"/>
    </row>
    <row r="906" spans="7:7" x14ac:dyDescent="0.2">
      <c r="G906" s="792"/>
    </row>
    <row r="907" spans="7:7" x14ac:dyDescent="0.2">
      <c r="G907" s="792"/>
    </row>
    <row r="908" spans="7:7" x14ac:dyDescent="0.2">
      <c r="G908" s="792"/>
    </row>
    <row r="909" spans="7:7" x14ac:dyDescent="0.2">
      <c r="G909" s="792"/>
    </row>
    <row r="910" spans="7:7" x14ac:dyDescent="0.2">
      <c r="G910" s="792"/>
    </row>
    <row r="911" spans="7:7" x14ac:dyDescent="0.2">
      <c r="G911" s="792"/>
    </row>
    <row r="912" spans="7:7" x14ac:dyDescent="0.2">
      <c r="G912" s="792"/>
    </row>
    <row r="913" spans="7:7" x14ac:dyDescent="0.2">
      <c r="G913" s="792"/>
    </row>
    <row r="914" spans="7:7" x14ac:dyDescent="0.2">
      <c r="G914" s="792"/>
    </row>
    <row r="915" spans="7:7" x14ac:dyDescent="0.2">
      <c r="G915" s="792"/>
    </row>
    <row r="916" spans="7:7" x14ac:dyDescent="0.2">
      <c r="G916" s="792"/>
    </row>
    <row r="917" spans="7:7" x14ac:dyDescent="0.2">
      <c r="G917" s="792"/>
    </row>
    <row r="918" spans="7:7" x14ac:dyDescent="0.2">
      <c r="G918" s="792"/>
    </row>
    <row r="919" spans="7:7" x14ac:dyDescent="0.2">
      <c r="G919" s="792"/>
    </row>
    <row r="920" spans="7:7" x14ac:dyDescent="0.2">
      <c r="G920" s="792"/>
    </row>
    <row r="921" spans="7:7" x14ac:dyDescent="0.2">
      <c r="G921" s="792"/>
    </row>
    <row r="922" spans="7:7" x14ac:dyDescent="0.2">
      <c r="G922" s="792"/>
    </row>
    <row r="923" spans="7:7" x14ac:dyDescent="0.2">
      <c r="G923" s="792"/>
    </row>
    <row r="924" spans="7:7" x14ac:dyDescent="0.2">
      <c r="G924" s="792"/>
    </row>
    <row r="925" spans="7:7" x14ac:dyDescent="0.2">
      <c r="G925" s="792"/>
    </row>
    <row r="926" spans="7:7" x14ac:dyDescent="0.2">
      <c r="G926" s="792"/>
    </row>
    <row r="927" spans="7:7" x14ac:dyDescent="0.2">
      <c r="G927" s="792"/>
    </row>
    <row r="928" spans="7:7" x14ac:dyDescent="0.2">
      <c r="G928" s="792"/>
    </row>
    <row r="929" spans="7:7" x14ac:dyDescent="0.2">
      <c r="G929" s="792"/>
    </row>
    <row r="930" spans="7:7" x14ac:dyDescent="0.2">
      <c r="G930" s="792"/>
    </row>
    <row r="931" spans="7:7" x14ac:dyDescent="0.2">
      <c r="G931" s="792"/>
    </row>
    <row r="932" spans="7:7" x14ac:dyDescent="0.2">
      <c r="G932" s="792"/>
    </row>
    <row r="933" spans="7:7" x14ac:dyDescent="0.2">
      <c r="G933" s="792"/>
    </row>
    <row r="934" spans="7:7" x14ac:dyDescent="0.2">
      <c r="G934" s="792"/>
    </row>
    <row r="935" spans="7:7" x14ac:dyDescent="0.2">
      <c r="G935" s="792"/>
    </row>
    <row r="936" spans="7:7" x14ac:dyDescent="0.2">
      <c r="G936" s="792"/>
    </row>
    <row r="937" spans="7:7" x14ac:dyDescent="0.2">
      <c r="G937" s="792"/>
    </row>
    <row r="938" spans="7:7" x14ac:dyDescent="0.2">
      <c r="G938" s="792"/>
    </row>
    <row r="939" spans="7:7" x14ac:dyDescent="0.2">
      <c r="G939" s="792"/>
    </row>
    <row r="940" spans="7:7" x14ac:dyDescent="0.2">
      <c r="G940" s="792"/>
    </row>
    <row r="941" spans="7:7" x14ac:dyDescent="0.2">
      <c r="G941" s="792"/>
    </row>
    <row r="942" spans="7:7" x14ac:dyDescent="0.2">
      <c r="G942" s="792"/>
    </row>
    <row r="943" spans="7:7" x14ac:dyDescent="0.2">
      <c r="G943" s="792"/>
    </row>
    <row r="944" spans="7:7" x14ac:dyDescent="0.2">
      <c r="G944" s="792"/>
    </row>
    <row r="945" spans="7:7" x14ac:dyDescent="0.2">
      <c r="G945" s="792"/>
    </row>
    <row r="946" spans="7:7" x14ac:dyDescent="0.2">
      <c r="G946" s="792"/>
    </row>
    <row r="947" spans="7:7" x14ac:dyDescent="0.2">
      <c r="G947" s="792"/>
    </row>
    <row r="948" spans="7:7" x14ac:dyDescent="0.2">
      <c r="G948" s="792"/>
    </row>
    <row r="949" spans="7:7" x14ac:dyDescent="0.2">
      <c r="G949" s="792"/>
    </row>
    <row r="950" spans="7:7" x14ac:dyDescent="0.2">
      <c r="G950" s="792"/>
    </row>
    <row r="951" spans="7:7" x14ac:dyDescent="0.2">
      <c r="G951" s="792"/>
    </row>
    <row r="952" spans="7:7" x14ac:dyDescent="0.2">
      <c r="G952" s="792"/>
    </row>
    <row r="953" spans="7:7" x14ac:dyDescent="0.2">
      <c r="G953" s="792"/>
    </row>
    <row r="954" spans="7:7" x14ac:dyDescent="0.2">
      <c r="G954" s="792"/>
    </row>
    <row r="955" spans="7:7" x14ac:dyDescent="0.2">
      <c r="G955" s="792"/>
    </row>
    <row r="956" spans="7:7" x14ac:dyDescent="0.2">
      <c r="G956" s="792"/>
    </row>
    <row r="957" spans="7:7" x14ac:dyDescent="0.2">
      <c r="G957" s="792"/>
    </row>
    <row r="958" spans="7:7" x14ac:dyDescent="0.2">
      <c r="G958" s="792"/>
    </row>
    <row r="959" spans="7:7" x14ac:dyDescent="0.2">
      <c r="G959" s="792"/>
    </row>
    <row r="960" spans="7:7" x14ac:dyDescent="0.2">
      <c r="G960" s="792"/>
    </row>
    <row r="961" spans="7:7" x14ac:dyDescent="0.2">
      <c r="G961" s="792"/>
    </row>
    <row r="962" spans="7:7" x14ac:dyDescent="0.2">
      <c r="G962" s="792"/>
    </row>
    <row r="963" spans="7:7" x14ac:dyDescent="0.2">
      <c r="G963" s="792"/>
    </row>
    <row r="964" spans="7:7" x14ac:dyDescent="0.2">
      <c r="G964" s="792"/>
    </row>
    <row r="965" spans="7:7" x14ac:dyDescent="0.2">
      <c r="G965" s="792"/>
    </row>
    <row r="966" spans="7:7" x14ac:dyDescent="0.2">
      <c r="G966" s="792"/>
    </row>
    <row r="967" spans="7:7" x14ac:dyDescent="0.2">
      <c r="G967" s="792"/>
    </row>
    <row r="968" spans="7:7" x14ac:dyDescent="0.2">
      <c r="G968" s="792"/>
    </row>
    <row r="969" spans="7:7" x14ac:dyDescent="0.2">
      <c r="G969" s="792"/>
    </row>
    <row r="970" spans="7:7" x14ac:dyDescent="0.2">
      <c r="G970" s="792"/>
    </row>
    <row r="971" spans="7:7" x14ac:dyDescent="0.2">
      <c r="G971" s="792"/>
    </row>
    <row r="972" spans="7:7" x14ac:dyDescent="0.2">
      <c r="G972" s="792"/>
    </row>
    <row r="973" spans="7:7" x14ac:dyDescent="0.2">
      <c r="G973" s="792"/>
    </row>
    <row r="974" spans="7:7" x14ac:dyDescent="0.2">
      <c r="G974" s="792"/>
    </row>
    <row r="975" spans="7:7" x14ac:dyDescent="0.2">
      <c r="G975" s="792"/>
    </row>
    <row r="976" spans="7:7" x14ac:dyDescent="0.2">
      <c r="G976" s="792"/>
    </row>
    <row r="977" spans="7:7" x14ac:dyDescent="0.2">
      <c r="G977" s="792"/>
    </row>
    <row r="978" spans="7:7" x14ac:dyDescent="0.2">
      <c r="G978" s="792"/>
    </row>
    <row r="979" spans="7:7" x14ac:dyDescent="0.2">
      <c r="G979" s="792"/>
    </row>
    <row r="980" spans="7:7" x14ac:dyDescent="0.2">
      <c r="G980" s="792"/>
    </row>
    <row r="981" spans="7:7" x14ac:dyDescent="0.2">
      <c r="G981" s="792"/>
    </row>
    <row r="982" spans="7:7" x14ac:dyDescent="0.2">
      <c r="G982" s="792"/>
    </row>
    <row r="983" spans="7:7" x14ac:dyDescent="0.2">
      <c r="G983" s="792"/>
    </row>
    <row r="984" spans="7:7" x14ac:dyDescent="0.2">
      <c r="G984" s="792"/>
    </row>
    <row r="985" spans="7:7" x14ac:dyDescent="0.2">
      <c r="G985" s="792"/>
    </row>
    <row r="986" spans="7:7" x14ac:dyDescent="0.2">
      <c r="G986" s="792"/>
    </row>
    <row r="987" spans="7:7" x14ac:dyDescent="0.2">
      <c r="G987" s="792"/>
    </row>
    <row r="988" spans="7:7" x14ac:dyDescent="0.2">
      <c r="G988" s="792"/>
    </row>
    <row r="989" spans="7:7" x14ac:dyDescent="0.2">
      <c r="G989" s="792"/>
    </row>
    <row r="990" spans="7:7" x14ac:dyDescent="0.2">
      <c r="G990" s="792"/>
    </row>
    <row r="991" spans="7:7" x14ac:dyDescent="0.2">
      <c r="G991" s="792"/>
    </row>
    <row r="992" spans="7:7" x14ac:dyDescent="0.2">
      <c r="G992" s="792"/>
    </row>
    <row r="993" spans="7:7" x14ac:dyDescent="0.2">
      <c r="G993" s="792"/>
    </row>
    <row r="994" spans="7:7" x14ac:dyDescent="0.2">
      <c r="G994" s="792"/>
    </row>
    <row r="995" spans="7:7" x14ac:dyDescent="0.2">
      <c r="G995" s="792"/>
    </row>
    <row r="996" spans="7:7" x14ac:dyDescent="0.2">
      <c r="G996" s="792"/>
    </row>
    <row r="997" spans="7:7" x14ac:dyDescent="0.2">
      <c r="G997" s="792"/>
    </row>
    <row r="998" spans="7:7" x14ac:dyDescent="0.2">
      <c r="G998" s="792"/>
    </row>
    <row r="999" spans="7:7" x14ac:dyDescent="0.2">
      <c r="G999" s="792"/>
    </row>
    <row r="1000" spans="7:7" x14ac:dyDescent="0.2">
      <c r="G1000" s="792"/>
    </row>
    <row r="1001" spans="7:7" x14ac:dyDescent="0.2">
      <c r="G1001" s="792"/>
    </row>
    <row r="1002" spans="7:7" x14ac:dyDescent="0.2">
      <c r="G1002" s="792"/>
    </row>
    <row r="1003" spans="7:7" x14ac:dyDescent="0.2">
      <c r="G1003" s="792"/>
    </row>
    <row r="1004" spans="7:7" x14ac:dyDescent="0.2">
      <c r="G1004" s="792"/>
    </row>
    <row r="1005" spans="7:7" x14ac:dyDescent="0.2">
      <c r="G1005" s="792"/>
    </row>
    <row r="1006" spans="7:7" x14ac:dyDescent="0.2">
      <c r="G1006" s="792"/>
    </row>
    <row r="1007" spans="7:7" x14ac:dyDescent="0.2">
      <c r="G1007" s="792"/>
    </row>
    <row r="1008" spans="7:7" x14ac:dyDescent="0.2">
      <c r="G1008" s="792"/>
    </row>
    <row r="1009" spans="7:7" x14ac:dyDescent="0.2">
      <c r="G1009" s="792"/>
    </row>
    <row r="1010" spans="7:7" x14ac:dyDescent="0.2">
      <c r="G1010" s="792"/>
    </row>
    <row r="1011" spans="7:7" x14ac:dyDescent="0.2">
      <c r="G1011" s="792"/>
    </row>
    <row r="1012" spans="7:7" x14ac:dyDescent="0.2">
      <c r="G1012" s="792"/>
    </row>
    <row r="1013" spans="7:7" x14ac:dyDescent="0.2">
      <c r="G1013" s="792"/>
    </row>
    <row r="1014" spans="7:7" x14ac:dyDescent="0.2">
      <c r="G1014" s="792"/>
    </row>
    <row r="1015" spans="7:7" x14ac:dyDescent="0.2">
      <c r="G1015" s="792"/>
    </row>
    <row r="1016" spans="7:7" x14ac:dyDescent="0.2">
      <c r="G1016" s="792"/>
    </row>
    <row r="1017" spans="7:7" x14ac:dyDescent="0.2">
      <c r="G1017" s="792"/>
    </row>
    <row r="1018" spans="7:7" x14ac:dyDescent="0.2">
      <c r="G1018" s="792"/>
    </row>
    <row r="1019" spans="7:7" x14ac:dyDescent="0.2">
      <c r="G1019" s="792"/>
    </row>
    <row r="1020" spans="7:7" x14ac:dyDescent="0.2">
      <c r="G1020" s="792"/>
    </row>
    <row r="1021" spans="7:7" x14ac:dyDescent="0.2">
      <c r="G1021" s="792"/>
    </row>
    <row r="1022" spans="7:7" x14ac:dyDescent="0.2">
      <c r="G1022" s="792"/>
    </row>
    <row r="1023" spans="7:7" x14ac:dyDescent="0.2">
      <c r="G1023" s="792"/>
    </row>
    <row r="1024" spans="7:7" x14ac:dyDescent="0.2">
      <c r="G1024" s="792"/>
    </row>
    <row r="1025" spans="7:7" x14ac:dyDescent="0.2">
      <c r="G1025" s="792"/>
    </row>
    <row r="1026" spans="7:7" x14ac:dyDescent="0.2">
      <c r="G1026" s="792"/>
    </row>
    <row r="1027" spans="7:7" x14ac:dyDescent="0.2">
      <c r="G1027" s="792"/>
    </row>
    <row r="1028" spans="7:7" x14ac:dyDescent="0.2">
      <c r="G1028" s="792"/>
    </row>
    <row r="1029" spans="7:7" x14ac:dyDescent="0.2">
      <c r="G1029" s="792"/>
    </row>
    <row r="1030" spans="7:7" x14ac:dyDescent="0.2">
      <c r="G1030" s="792"/>
    </row>
    <row r="1031" spans="7:7" x14ac:dyDescent="0.2">
      <c r="G1031" s="792"/>
    </row>
    <row r="1032" spans="7:7" x14ac:dyDescent="0.2">
      <c r="G1032" s="792"/>
    </row>
    <row r="1033" spans="7:7" x14ac:dyDescent="0.2">
      <c r="G1033" s="792"/>
    </row>
    <row r="1034" spans="7:7" x14ac:dyDescent="0.2">
      <c r="G1034" s="792"/>
    </row>
    <row r="1035" spans="7:7" x14ac:dyDescent="0.2">
      <c r="G1035" s="792"/>
    </row>
    <row r="1036" spans="7:7" x14ac:dyDescent="0.2">
      <c r="G1036" s="792"/>
    </row>
    <row r="1037" spans="7:7" x14ac:dyDescent="0.2">
      <c r="G1037" s="792"/>
    </row>
    <row r="1038" spans="7:7" x14ac:dyDescent="0.2">
      <c r="G1038" s="792"/>
    </row>
    <row r="1039" spans="7:7" x14ac:dyDescent="0.2">
      <c r="G1039" s="792"/>
    </row>
    <row r="1040" spans="7:7" x14ac:dyDescent="0.2">
      <c r="G1040" s="792"/>
    </row>
    <row r="1041" spans="7:7" x14ac:dyDescent="0.2">
      <c r="G1041" s="792"/>
    </row>
    <row r="1042" spans="7:7" x14ac:dyDescent="0.2">
      <c r="G1042" s="792"/>
    </row>
    <row r="1043" spans="7:7" x14ac:dyDescent="0.2">
      <c r="G1043" s="792"/>
    </row>
    <row r="1044" spans="7:7" x14ac:dyDescent="0.2">
      <c r="G1044" s="792"/>
    </row>
    <row r="1045" spans="7:7" x14ac:dyDescent="0.2">
      <c r="G1045" s="792"/>
    </row>
    <row r="1046" spans="7:7" x14ac:dyDescent="0.2">
      <c r="G1046" s="792"/>
    </row>
    <row r="1047" spans="7:7" x14ac:dyDescent="0.2">
      <c r="G1047" s="792"/>
    </row>
    <row r="1048" spans="7:7" x14ac:dyDescent="0.2">
      <c r="G1048" s="792"/>
    </row>
    <row r="1049" spans="7:7" x14ac:dyDescent="0.2">
      <c r="G1049" s="792"/>
    </row>
    <row r="1050" spans="7:7" x14ac:dyDescent="0.2">
      <c r="G1050" s="792"/>
    </row>
    <row r="1051" spans="7:7" x14ac:dyDescent="0.2">
      <c r="G1051" s="792"/>
    </row>
    <row r="1052" spans="7:7" x14ac:dyDescent="0.2">
      <c r="G1052" s="792"/>
    </row>
    <row r="1053" spans="7:7" x14ac:dyDescent="0.2">
      <c r="G1053" s="792"/>
    </row>
    <row r="1054" spans="7:7" x14ac:dyDescent="0.2">
      <c r="G1054" s="792"/>
    </row>
    <row r="1055" spans="7:7" x14ac:dyDescent="0.2">
      <c r="G1055" s="792"/>
    </row>
    <row r="1056" spans="7:7" x14ac:dyDescent="0.2">
      <c r="G1056" s="792"/>
    </row>
    <row r="1057" spans="7:7" x14ac:dyDescent="0.2">
      <c r="G1057" s="792"/>
    </row>
    <row r="1058" spans="7:7" x14ac:dyDescent="0.2">
      <c r="G1058" s="792"/>
    </row>
    <row r="1059" spans="7:7" x14ac:dyDescent="0.2">
      <c r="G1059" s="792"/>
    </row>
    <row r="1060" spans="7:7" x14ac:dyDescent="0.2">
      <c r="G1060" s="792"/>
    </row>
    <row r="1061" spans="7:7" x14ac:dyDescent="0.2">
      <c r="G1061" s="792"/>
    </row>
    <row r="1062" spans="7:7" x14ac:dyDescent="0.2">
      <c r="G1062" s="792"/>
    </row>
    <row r="1063" spans="7:7" x14ac:dyDescent="0.2">
      <c r="G1063" s="792"/>
    </row>
    <row r="1064" spans="7:7" x14ac:dyDescent="0.2">
      <c r="G1064" s="792"/>
    </row>
    <row r="1065" spans="7:7" x14ac:dyDescent="0.2">
      <c r="G1065" s="792"/>
    </row>
    <row r="1066" spans="7:7" x14ac:dyDescent="0.2">
      <c r="G1066" s="792"/>
    </row>
    <row r="1067" spans="7:7" x14ac:dyDescent="0.2">
      <c r="G1067" s="792"/>
    </row>
    <row r="1068" spans="7:7" x14ac:dyDescent="0.2">
      <c r="G1068" s="792"/>
    </row>
    <row r="1069" spans="7:7" x14ac:dyDescent="0.2">
      <c r="G1069" s="792"/>
    </row>
    <row r="1070" spans="7:7" x14ac:dyDescent="0.2">
      <c r="G1070" s="792"/>
    </row>
    <row r="1071" spans="7:7" x14ac:dyDescent="0.2">
      <c r="G1071" s="792"/>
    </row>
    <row r="1072" spans="7:7" x14ac:dyDescent="0.2">
      <c r="G1072" s="792"/>
    </row>
    <row r="1073" spans="7:7" x14ac:dyDescent="0.2">
      <c r="G1073" s="792"/>
    </row>
    <row r="1074" spans="7:7" x14ac:dyDescent="0.2">
      <c r="G1074" s="792"/>
    </row>
    <row r="1075" spans="7:7" x14ac:dyDescent="0.2">
      <c r="G1075" s="792"/>
    </row>
    <row r="1076" spans="7:7" x14ac:dyDescent="0.2">
      <c r="G1076" s="792"/>
    </row>
    <row r="1077" spans="7:7" x14ac:dyDescent="0.2">
      <c r="G1077" s="792"/>
    </row>
    <row r="1078" spans="7:7" x14ac:dyDescent="0.2">
      <c r="G1078" s="792"/>
    </row>
    <row r="1079" spans="7:7" x14ac:dyDescent="0.2">
      <c r="G1079" s="792"/>
    </row>
    <row r="1080" spans="7:7" x14ac:dyDescent="0.2">
      <c r="G1080" s="792"/>
    </row>
    <row r="1081" spans="7:7" x14ac:dyDescent="0.2">
      <c r="G1081" s="792"/>
    </row>
    <row r="1082" spans="7:7" x14ac:dyDescent="0.2">
      <c r="G1082" s="792"/>
    </row>
    <row r="1083" spans="7:7" x14ac:dyDescent="0.2">
      <c r="G1083" s="792"/>
    </row>
    <row r="1084" spans="7:7" x14ac:dyDescent="0.2">
      <c r="G1084" s="792"/>
    </row>
    <row r="1085" spans="7:7" x14ac:dyDescent="0.2">
      <c r="G1085" s="792"/>
    </row>
    <row r="1086" spans="7:7" x14ac:dyDescent="0.2">
      <c r="G1086" s="792"/>
    </row>
    <row r="1087" spans="7:7" x14ac:dyDescent="0.2">
      <c r="G1087" s="792"/>
    </row>
    <row r="1088" spans="7:7" x14ac:dyDescent="0.2">
      <c r="G1088" s="792"/>
    </row>
    <row r="1089" spans="7:7" x14ac:dyDescent="0.2">
      <c r="G1089" s="792"/>
    </row>
    <row r="1090" spans="7:7" x14ac:dyDescent="0.2">
      <c r="G1090" s="792"/>
    </row>
    <row r="1091" spans="7:7" x14ac:dyDescent="0.2">
      <c r="G1091" s="792"/>
    </row>
    <row r="1092" spans="7:7" x14ac:dyDescent="0.2">
      <c r="G1092" s="792"/>
    </row>
    <row r="1093" spans="7:7" x14ac:dyDescent="0.2">
      <c r="G1093" s="792"/>
    </row>
    <row r="1094" spans="7:7" x14ac:dyDescent="0.2">
      <c r="G1094" s="792"/>
    </row>
    <row r="1095" spans="7:7" x14ac:dyDescent="0.2">
      <c r="G1095" s="792"/>
    </row>
    <row r="1096" spans="7:7" x14ac:dyDescent="0.2">
      <c r="G1096" s="792"/>
    </row>
    <row r="1097" spans="7:7" x14ac:dyDescent="0.2">
      <c r="G1097" s="792"/>
    </row>
    <row r="1098" spans="7:7" x14ac:dyDescent="0.2">
      <c r="G1098" s="792"/>
    </row>
    <row r="1099" spans="7:7" x14ac:dyDescent="0.2">
      <c r="G1099" s="792"/>
    </row>
    <row r="1100" spans="7:7" x14ac:dyDescent="0.2">
      <c r="G1100" s="792"/>
    </row>
    <row r="1101" spans="7:7" x14ac:dyDescent="0.2">
      <c r="G1101" s="792"/>
    </row>
    <row r="1102" spans="7:7" x14ac:dyDescent="0.2">
      <c r="G1102" s="792"/>
    </row>
    <row r="1103" spans="7:7" x14ac:dyDescent="0.2">
      <c r="G1103" s="792"/>
    </row>
    <row r="1104" spans="7:7" x14ac:dyDescent="0.2">
      <c r="G1104" s="792"/>
    </row>
    <row r="1105" spans="7:7" x14ac:dyDescent="0.2">
      <c r="G1105" s="792"/>
    </row>
    <row r="1106" spans="7:7" x14ac:dyDescent="0.2">
      <c r="G1106" s="792"/>
    </row>
    <row r="1107" spans="7:7" x14ac:dyDescent="0.2">
      <c r="G1107" s="792"/>
    </row>
    <row r="1108" spans="7:7" x14ac:dyDescent="0.2">
      <c r="G1108" s="792"/>
    </row>
    <row r="1109" spans="7:7" x14ac:dyDescent="0.2">
      <c r="G1109" s="792"/>
    </row>
    <row r="1110" spans="7:7" x14ac:dyDescent="0.2">
      <c r="G1110" s="792"/>
    </row>
    <row r="1111" spans="7:7" x14ac:dyDescent="0.2">
      <c r="G1111" s="792"/>
    </row>
    <row r="1112" spans="7:7" x14ac:dyDescent="0.2">
      <c r="G1112" s="792"/>
    </row>
    <row r="1113" spans="7:7" x14ac:dyDescent="0.2">
      <c r="G1113" s="792"/>
    </row>
    <row r="1114" spans="7:7" x14ac:dyDescent="0.2">
      <c r="G1114" s="792"/>
    </row>
    <row r="1115" spans="7:7" x14ac:dyDescent="0.2">
      <c r="G1115" s="792"/>
    </row>
    <row r="1116" spans="7:7" x14ac:dyDescent="0.2">
      <c r="G1116" s="792"/>
    </row>
    <row r="1117" spans="7:7" x14ac:dyDescent="0.2">
      <c r="G1117" s="792"/>
    </row>
    <row r="1118" spans="7:7" x14ac:dyDescent="0.2">
      <c r="G1118" s="792"/>
    </row>
    <row r="1119" spans="7:7" x14ac:dyDescent="0.2">
      <c r="G1119" s="792"/>
    </row>
    <row r="1120" spans="7:7" x14ac:dyDescent="0.2">
      <c r="G1120" s="792"/>
    </row>
    <row r="1121" spans="7:7" x14ac:dyDescent="0.2">
      <c r="G1121" s="792"/>
    </row>
    <row r="1122" spans="7:7" x14ac:dyDescent="0.2">
      <c r="G1122" s="792"/>
    </row>
    <row r="1123" spans="7:7" x14ac:dyDescent="0.2">
      <c r="G1123" s="792"/>
    </row>
    <row r="1124" spans="7:7" x14ac:dyDescent="0.2">
      <c r="G1124" s="792"/>
    </row>
    <row r="1125" spans="7:7" x14ac:dyDescent="0.2">
      <c r="G1125" s="792"/>
    </row>
    <row r="1126" spans="7:7" x14ac:dyDescent="0.2">
      <c r="G1126" s="792"/>
    </row>
    <row r="1127" spans="7:7" x14ac:dyDescent="0.2">
      <c r="G1127" s="792"/>
    </row>
    <row r="1128" spans="7:7" x14ac:dyDescent="0.2">
      <c r="G1128" s="792"/>
    </row>
    <row r="1129" spans="7:7" x14ac:dyDescent="0.2">
      <c r="G1129" s="792"/>
    </row>
    <row r="1130" spans="7:7" x14ac:dyDescent="0.2">
      <c r="G1130" s="792"/>
    </row>
    <row r="1131" spans="7:7" x14ac:dyDescent="0.2">
      <c r="G1131" s="792"/>
    </row>
    <row r="1132" spans="7:7" x14ac:dyDescent="0.2">
      <c r="G1132" s="792"/>
    </row>
    <row r="1133" spans="7:7" x14ac:dyDescent="0.2">
      <c r="G1133" s="792"/>
    </row>
    <row r="1134" spans="7:7" x14ac:dyDescent="0.2">
      <c r="G1134" s="792"/>
    </row>
    <row r="1135" spans="7:7" x14ac:dyDescent="0.2">
      <c r="G1135" s="792"/>
    </row>
    <row r="1136" spans="7:7" x14ac:dyDescent="0.2">
      <c r="G1136" s="792"/>
    </row>
    <row r="1137" spans="7:7" x14ac:dyDescent="0.2">
      <c r="G1137" s="792"/>
    </row>
    <row r="1138" spans="7:7" x14ac:dyDescent="0.2">
      <c r="G1138" s="792"/>
    </row>
    <row r="1139" spans="7:7" x14ac:dyDescent="0.2">
      <c r="G1139" s="792"/>
    </row>
    <row r="1140" spans="7:7" x14ac:dyDescent="0.2">
      <c r="G1140" s="792"/>
    </row>
    <row r="1141" spans="7:7" x14ac:dyDescent="0.2">
      <c r="G1141" s="792"/>
    </row>
    <row r="1142" spans="7:7" x14ac:dyDescent="0.2">
      <c r="G1142" s="792"/>
    </row>
    <row r="1143" spans="7:7" x14ac:dyDescent="0.2">
      <c r="G1143" s="792"/>
    </row>
    <row r="1144" spans="7:7" x14ac:dyDescent="0.2">
      <c r="G1144" s="792"/>
    </row>
    <row r="1145" spans="7:7" x14ac:dyDescent="0.2">
      <c r="G1145" s="792"/>
    </row>
    <row r="1146" spans="7:7" x14ac:dyDescent="0.2">
      <c r="G1146" s="792"/>
    </row>
    <row r="1147" spans="7:7" x14ac:dyDescent="0.2">
      <c r="G1147" s="792"/>
    </row>
    <row r="1148" spans="7:7" x14ac:dyDescent="0.2">
      <c r="G1148" s="792"/>
    </row>
    <row r="1149" spans="7:7" x14ac:dyDescent="0.2">
      <c r="G1149" s="792"/>
    </row>
    <row r="1150" spans="7:7" x14ac:dyDescent="0.2">
      <c r="G1150" s="792"/>
    </row>
    <row r="1151" spans="7:7" x14ac:dyDescent="0.2">
      <c r="G1151" s="792"/>
    </row>
    <row r="1152" spans="7:7" x14ac:dyDescent="0.2">
      <c r="G1152" s="792"/>
    </row>
    <row r="1153" spans="7:7" x14ac:dyDescent="0.2">
      <c r="G1153" s="792"/>
    </row>
    <row r="1154" spans="7:7" x14ac:dyDescent="0.2">
      <c r="G1154" s="792"/>
    </row>
    <row r="1155" spans="7:7" x14ac:dyDescent="0.2">
      <c r="G1155" s="792"/>
    </row>
    <row r="1156" spans="7:7" x14ac:dyDescent="0.2">
      <c r="G1156" s="792"/>
    </row>
    <row r="1157" spans="7:7" x14ac:dyDescent="0.2">
      <c r="G1157" s="792"/>
    </row>
    <row r="1158" spans="7:7" x14ac:dyDescent="0.2">
      <c r="G1158" s="792"/>
    </row>
    <row r="1159" spans="7:7" x14ac:dyDescent="0.2">
      <c r="G1159" s="792"/>
    </row>
    <row r="1160" spans="7:7" x14ac:dyDescent="0.2">
      <c r="G1160" s="792"/>
    </row>
    <row r="1161" spans="7:7" x14ac:dyDescent="0.2">
      <c r="G1161" s="792"/>
    </row>
    <row r="1162" spans="7:7" x14ac:dyDescent="0.2">
      <c r="G1162" s="792"/>
    </row>
    <row r="1163" spans="7:7" x14ac:dyDescent="0.2">
      <c r="G1163" s="792"/>
    </row>
    <row r="1164" spans="7:7" x14ac:dyDescent="0.2">
      <c r="G1164" s="792"/>
    </row>
    <row r="1165" spans="7:7" x14ac:dyDescent="0.2">
      <c r="G1165" s="792"/>
    </row>
    <row r="1166" spans="7:7" x14ac:dyDescent="0.2">
      <c r="G1166" s="792"/>
    </row>
    <row r="1167" spans="7:7" x14ac:dyDescent="0.2">
      <c r="G1167" s="792"/>
    </row>
    <row r="1168" spans="7:7" x14ac:dyDescent="0.2">
      <c r="G1168" s="792"/>
    </row>
    <row r="1169" spans="7:7" x14ac:dyDescent="0.2">
      <c r="G1169" s="792"/>
    </row>
    <row r="1170" spans="7:7" x14ac:dyDescent="0.2">
      <c r="G1170" s="792"/>
    </row>
    <row r="1171" spans="7:7" x14ac:dyDescent="0.2">
      <c r="G1171" s="792"/>
    </row>
    <row r="1172" spans="7:7" x14ac:dyDescent="0.2">
      <c r="G1172" s="792"/>
    </row>
    <row r="1173" spans="7:7" x14ac:dyDescent="0.2">
      <c r="G1173" s="792"/>
    </row>
    <row r="1174" spans="7:7" x14ac:dyDescent="0.2">
      <c r="G1174" s="792"/>
    </row>
    <row r="1175" spans="7:7" x14ac:dyDescent="0.2">
      <c r="G1175" s="792"/>
    </row>
    <row r="1176" spans="7:7" x14ac:dyDescent="0.2">
      <c r="G1176" s="792"/>
    </row>
    <row r="1177" spans="7:7" x14ac:dyDescent="0.2">
      <c r="G1177" s="792"/>
    </row>
    <row r="1178" spans="7:7" x14ac:dyDescent="0.2">
      <c r="G1178" s="792"/>
    </row>
    <row r="1179" spans="7:7" x14ac:dyDescent="0.2">
      <c r="G1179" s="792"/>
    </row>
    <row r="1180" spans="7:7" x14ac:dyDescent="0.2">
      <c r="G1180" s="792"/>
    </row>
    <row r="1181" spans="7:7" x14ac:dyDescent="0.2">
      <c r="G1181" s="792"/>
    </row>
    <row r="1182" spans="7:7" x14ac:dyDescent="0.2">
      <c r="G1182" s="792"/>
    </row>
    <row r="1183" spans="7:7" x14ac:dyDescent="0.2">
      <c r="G1183" s="792"/>
    </row>
    <row r="1184" spans="7:7" x14ac:dyDescent="0.2">
      <c r="G1184" s="792"/>
    </row>
    <row r="1185" spans="7:7" x14ac:dyDescent="0.2">
      <c r="G1185" s="792"/>
    </row>
    <row r="1186" spans="7:7" x14ac:dyDescent="0.2">
      <c r="G1186" s="792"/>
    </row>
    <row r="1187" spans="7:7" x14ac:dyDescent="0.2">
      <c r="G1187" s="792"/>
    </row>
    <row r="1188" spans="7:7" x14ac:dyDescent="0.2">
      <c r="G1188" s="792"/>
    </row>
    <row r="1189" spans="7:7" x14ac:dyDescent="0.2">
      <c r="G1189" s="792"/>
    </row>
    <row r="1190" spans="7:7" x14ac:dyDescent="0.2">
      <c r="G1190" s="792"/>
    </row>
    <row r="1191" spans="7:7" x14ac:dyDescent="0.2">
      <c r="G1191" s="792"/>
    </row>
    <row r="1192" spans="7:7" x14ac:dyDescent="0.2">
      <c r="G1192" s="792"/>
    </row>
    <row r="1193" spans="7:7" x14ac:dyDescent="0.2">
      <c r="G1193" s="792"/>
    </row>
    <row r="1194" spans="7:7" x14ac:dyDescent="0.2">
      <c r="G1194" s="792"/>
    </row>
    <row r="1195" spans="7:7" x14ac:dyDescent="0.2">
      <c r="G1195" s="792"/>
    </row>
    <row r="1196" spans="7:7" x14ac:dyDescent="0.2">
      <c r="G1196" s="792"/>
    </row>
    <row r="1197" spans="7:7" x14ac:dyDescent="0.2">
      <c r="G1197" s="792"/>
    </row>
    <row r="1198" spans="7:7" x14ac:dyDescent="0.2">
      <c r="G1198" s="792"/>
    </row>
    <row r="1199" spans="7:7" x14ac:dyDescent="0.2">
      <c r="G1199" s="792"/>
    </row>
    <row r="1200" spans="7:7" x14ac:dyDescent="0.2">
      <c r="G1200" s="792"/>
    </row>
    <row r="1201" spans="7:7" x14ac:dyDescent="0.2">
      <c r="G1201" s="792"/>
    </row>
    <row r="1202" spans="7:7" x14ac:dyDescent="0.2">
      <c r="G1202" s="792"/>
    </row>
    <row r="1203" spans="7:7" x14ac:dyDescent="0.2">
      <c r="G1203" s="792"/>
    </row>
    <row r="1204" spans="7:7" x14ac:dyDescent="0.2">
      <c r="G1204" s="792"/>
    </row>
    <row r="1205" spans="7:7" x14ac:dyDescent="0.2">
      <c r="G1205" s="792"/>
    </row>
    <row r="1206" spans="7:7" x14ac:dyDescent="0.2">
      <c r="G1206" s="792"/>
    </row>
    <row r="1207" spans="7:7" x14ac:dyDescent="0.2">
      <c r="G1207" s="792"/>
    </row>
    <row r="1208" spans="7:7" x14ac:dyDescent="0.2">
      <c r="G1208" s="792"/>
    </row>
    <row r="1209" spans="7:7" x14ac:dyDescent="0.2">
      <c r="G1209" s="792"/>
    </row>
    <row r="1210" spans="7:7" x14ac:dyDescent="0.2">
      <c r="G1210" s="792"/>
    </row>
    <row r="1211" spans="7:7" x14ac:dyDescent="0.2">
      <c r="G1211" s="792"/>
    </row>
    <row r="1212" spans="7:7" x14ac:dyDescent="0.2">
      <c r="G1212" s="792"/>
    </row>
    <row r="1213" spans="7:7" x14ac:dyDescent="0.2">
      <c r="G1213" s="792"/>
    </row>
    <row r="1214" spans="7:7" x14ac:dyDescent="0.2">
      <c r="G1214" s="792"/>
    </row>
    <row r="1215" spans="7:7" x14ac:dyDescent="0.2">
      <c r="G1215" s="792"/>
    </row>
    <row r="1216" spans="7:7" x14ac:dyDescent="0.2">
      <c r="G1216" s="792"/>
    </row>
    <row r="1217" spans="7:7" x14ac:dyDescent="0.2">
      <c r="G1217" s="792"/>
    </row>
    <row r="1218" spans="7:7" x14ac:dyDescent="0.2">
      <c r="G1218" s="792"/>
    </row>
    <row r="1219" spans="7:7" x14ac:dyDescent="0.2">
      <c r="G1219" s="792"/>
    </row>
    <row r="1220" spans="7:7" x14ac:dyDescent="0.2">
      <c r="G1220" s="792"/>
    </row>
    <row r="1221" spans="7:7" x14ac:dyDescent="0.2">
      <c r="G1221" s="792"/>
    </row>
    <row r="1222" spans="7:7" x14ac:dyDescent="0.2">
      <c r="G1222" s="792"/>
    </row>
    <row r="1223" spans="7:7" x14ac:dyDescent="0.2">
      <c r="G1223" s="792"/>
    </row>
    <row r="1224" spans="7:7" x14ac:dyDescent="0.2">
      <c r="G1224" s="792"/>
    </row>
    <row r="1225" spans="7:7" x14ac:dyDescent="0.2">
      <c r="G1225" s="792"/>
    </row>
    <row r="1226" spans="7:7" x14ac:dyDescent="0.2">
      <c r="G1226" s="792"/>
    </row>
    <row r="1227" spans="7:7" x14ac:dyDescent="0.2">
      <c r="G1227" s="792"/>
    </row>
    <row r="1228" spans="7:7" x14ac:dyDescent="0.2">
      <c r="G1228" s="792"/>
    </row>
    <row r="1229" spans="7:7" x14ac:dyDescent="0.2">
      <c r="G1229" s="792"/>
    </row>
    <row r="1230" spans="7:7" x14ac:dyDescent="0.2">
      <c r="G1230" s="792"/>
    </row>
    <row r="1231" spans="7:7" x14ac:dyDescent="0.2">
      <c r="G1231" s="792"/>
    </row>
    <row r="1232" spans="7:7" x14ac:dyDescent="0.2">
      <c r="G1232" s="792"/>
    </row>
    <row r="1233" spans="7:7" x14ac:dyDescent="0.2">
      <c r="G1233" s="792"/>
    </row>
    <row r="1234" spans="7:7" x14ac:dyDescent="0.2">
      <c r="G1234" s="792"/>
    </row>
    <row r="1235" spans="7:7" x14ac:dyDescent="0.2">
      <c r="G1235" s="792"/>
    </row>
    <row r="1236" spans="7:7" x14ac:dyDescent="0.2">
      <c r="G1236" s="792"/>
    </row>
    <row r="1237" spans="7:7" x14ac:dyDescent="0.2">
      <c r="G1237" s="792"/>
    </row>
    <row r="1238" spans="7:7" x14ac:dyDescent="0.2">
      <c r="G1238" s="792"/>
    </row>
    <row r="1239" spans="7:7" x14ac:dyDescent="0.2">
      <c r="G1239" s="792"/>
    </row>
    <row r="1240" spans="7:7" x14ac:dyDescent="0.2">
      <c r="G1240" s="792"/>
    </row>
    <row r="1241" spans="7:7" x14ac:dyDescent="0.2">
      <c r="G1241" s="792"/>
    </row>
    <row r="1242" spans="7:7" x14ac:dyDescent="0.2">
      <c r="G1242" s="792"/>
    </row>
    <row r="1243" spans="7:7" x14ac:dyDescent="0.2">
      <c r="G1243" s="792"/>
    </row>
    <row r="1244" spans="7:7" x14ac:dyDescent="0.2">
      <c r="G1244" s="792"/>
    </row>
    <row r="1245" spans="7:7" x14ac:dyDescent="0.2">
      <c r="G1245" s="792"/>
    </row>
    <row r="1246" spans="7:7" x14ac:dyDescent="0.2">
      <c r="G1246" s="792"/>
    </row>
    <row r="1247" spans="7:7" x14ac:dyDescent="0.2">
      <c r="G1247" s="792"/>
    </row>
    <row r="1248" spans="7:7" x14ac:dyDescent="0.2">
      <c r="G1248" s="792"/>
    </row>
    <row r="1249" spans="7:7" x14ac:dyDescent="0.2">
      <c r="G1249" s="792"/>
    </row>
    <row r="1250" spans="7:7" x14ac:dyDescent="0.2">
      <c r="G1250" s="792"/>
    </row>
    <row r="1251" spans="7:7" x14ac:dyDescent="0.2">
      <c r="G1251" s="792"/>
    </row>
    <row r="1252" spans="7:7" x14ac:dyDescent="0.2">
      <c r="G1252" s="792"/>
    </row>
    <row r="1253" spans="7:7" x14ac:dyDescent="0.2">
      <c r="G1253" s="792"/>
    </row>
    <row r="1254" spans="7:7" x14ac:dyDescent="0.2">
      <c r="G1254" s="792"/>
    </row>
    <row r="1255" spans="7:7" x14ac:dyDescent="0.2">
      <c r="G1255" s="792"/>
    </row>
    <row r="1256" spans="7:7" x14ac:dyDescent="0.2">
      <c r="G1256" s="792"/>
    </row>
    <row r="1257" spans="7:7" x14ac:dyDescent="0.2">
      <c r="G1257" s="792"/>
    </row>
    <row r="1258" spans="7:7" x14ac:dyDescent="0.2">
      <c r="G1258" s="792"/>
    </row>
    <row r="1259" spans="7:7" x14ac:dyDescent="0.2">
      <c r="G1259" s="792"/>
    </row>
    <row r="1260" spans="7:7" x14ac:dyDescent="0.2">
      <c r="G1260" s="792"/>
    </row>
    <row r="1261" spans="7:7" x14ac:dyDescent="0.2">
      <c r="G1261" s="792"/>
    </row>
    <row r="1262" spans="7:7" x14ac:dyDescent="0.2">
      <c r="G1262" s="792"/>
    </row>
    <row r="1263" spans="7:7" x14ac:dyDescent="0.2">
      <c r="G1263" s="792"/>
    </row>
    <row r="1264" spans="7:7" x14ac:dyDescent="0.2">
      <c r="G1264" s="792"/>
    </row>
    <row r="1265" spans="7:7" x14ac:dyDescent="0.2">
      <c r="G1265" s="792"/>
    </row>
    <row r="1266" spans="7:7" x14ac:dyDescent="0.2">
      <c r="G1266" s="792"/>
    </row>
    <row r="1267" spans="7:7" x14ac:dyDescent="0.2">
      <c r="G1267" s="792"/>
    </row>
    <row r="1268" spans="7:7" x14ac:dyDescent="0.2">
      <c r="G1268" s="792"/>
    </row>
    <row r="1269" spans="7:7" x14ac:dyDescent="0.2">
      <c r="G1269" s="792"/>
    </row>
    <row r="1270" spans="7:7" x14ac:dyDescent="0.2">
      <c r="G1270" s="792"/>
    </row>
    <row r="1271" spans="7:7" x14ac:dyDescent="0.2">
      <c r="G1271" s="792"/>
    </row>
    <row r="1272" spans="7:7" x14ac:dyDescent="0.2">
      <c r="G1272" s="792"/>
    </row>
    <row r="1273" spans="7:7" x14ac:dyDescent="0.2">
      <c r="G1273" s="792"/>
    </row>
    <row r="1274" spans="7:7" x14ac:dyDescent="0.2">
      <c r="G1274" s="792"/>
    </row>
    <row r="1275" spans="7:7" x14ac:dyDescent="0.2">
      <c r="G1275" s="792"/>
    </row>
    <row r="1276" spans="7:7" x14ac:dyDescent="0.2">
      <c r="G1276" s="792"/>
    </row>
    <row r="1277" spans="7:7" x14ac:dyDescent="0.2">
      <c r="G1277" s="792"/>
    </row>
    <row r="1278" spans="7:7" x14ac:dyDescent="0.2">
      <c r="G1278" s="792"/>
    </row>
    <row r="1279" spans="7:7" x14ac:dyDescent="0.2">
      <c r="G1279" s="792"/>
    </row>
    <row r="1280" spans="7:7" x14ac:dyDescent="0.2">
      <c r="G1280" s="792"/>
    </row>
    <row r="1281" spans="7:7" x14ac:dyDescent="0.2">
      <c r="G1281" s="792"/>
    </row>
    <row r="1282" spans="7:7" x14ac:dyDescent="0.2">
      <c r="G1282" s="792"/>
    </row>
    <row r="1283" spans="7:7" x14ac:dyDescent="0.2">
      <c r="G1283" s="792"/>
    </row>
    <row r="1284" spans="7:7" x14ac:dyDescent="0.2">
      <c r="G1284" s="792"/>
    </row>
    <row r="1285" spans="7:7" x14ac:dyDescent="0.2">
      <c r="G1285" s="792"/>
    </row>
    <row r="1286" spans="7:7" x14ac:dyDescent="0.2">
      <c r="G1286" s="792"/>
    </row>
    <row r="1287" spans="7:7" x14ac:dyDescent="0.2">
      <c r="G1287" s="792"/>
    </row>
    <row r="1288" spans="7:7" x14ac:dyDescent="0.2">
      <c r="G1288" s="792"/>
    </row>
    <row r="1289" spans="7:7" x14ac:dyDescent="0.2">
      <c r="G1289" s="792"/>
    </row>
    <row r="1290" spans="7:7" x14ac:dyDescent="0.2">
      <c r="G1290" s="792"/>
    </row>
    <row r="1291" spans="7:7" x14ac:dyDescent="0.2">
      <c r="G1291" s="792"/>
    </row>
    <row r="1292" spans="7:7" x14ac:dyDescent="0.2">
      <c r="G1292" s="792"/>
    </row>
    <row r="1293" spans="7:7" x14ac:dyDescent="0.2">
      <c r="G1293" s="792"/>
    </row>
    <row r="1294" spans="7:7" x14ac:dyDescent="0.2">
      <c r="G1294" s="792"/>
    </row>
    <row r="1295" spans="7:7" x14ac:dyDescent="0.2">
      <c r="G1295" s="792"/>
    </row>
    <row r="1296" spans="7:7" x14ac:dyDescent="0.2">
      <c r="G1296" s="792"/>
    </row>
    <row r="1297" spans="7:7" x14ac:dyDescent="0.2">
      <c r="G1297" s="792"/>
    </row>
    <row r="1298" spans="7:7" x14ac:dyDescent="0.2">
      <c r="G1298" s="792"/>
    </row>
    <row r="1299" spans="7:7" x14ac:dyDescent="0.2">
      <c r="G1299" s="792"/>
    </row>
    <row r="1300" spans="7:7" x14ac:dyDescent="0.2">
      <c r="G1300" s="792"/>
    </row>
    <row r="1301" spans="7:7" x14ac:dyDescent="0.2">
      <c r="G1301" s="792"/>
    </row>
    <row r="1302" spans="7:7" x14ac:dyDescent="0.2">
      <c r="G1302" s="792"/>
    </row>
    <row r="1303" spans="7:7" x14ac:dyDescent="0.2">
      <c r="G1303" s="792"/>
    </row>
    <row r="1304" spans="7:7" x14ac:dyDescent="0.2">
      <c r="G1304" s="792"/>
    </row>
    <row r="1305" spans="7:7" x14ac:dyDescent="0.2">
      <c r="G1305" s="792"/>
    </row>
    <row r="1306" spans="7:7" x14ac:dyDescent="0.2">
      <c r="G1306" s="792"/>
    </row>
    <row r="1307" spans="7:7" x14ac:dyDescent="0.2">
      <c r="G1307" s="792"/>
    </row>
    <row r="1308" spans="7:7" x14ac:dyDescent="0.2">
      <c r="G1308" s="792"/>
    </row>
    <row r="1309" spans="7:7" x14ac:dyDescent="0.2">
      <c r="G1309" s="792"/>
    </row>
    <row r="1310" spans="7:7" x14ac:dyDescent="0.2">
      <c r="G1310" s="792"/>
    </row>
    <row r="1311" spans="7:7" x14ac:dyDescent="0.2">
      <c r="G1311" s="792"/>
    </row>
    <row r="1312" spans="7:7" x14ac:dyDescent="0.2">
      <c r="G1312" s="792"/>
    </row>
    <row r="1313" spans="7:7" x14ac:dyDescent="0.2">
      <c r="G1313" s="792"/>
    </row>
    <row r="1314" spans="7:7" x14ac:dyDescent="0.2">
      <c r="G1314" s="792"/>
    </row>
    <row r="1315" spans="7:7" x14ac:dyDescent="0.2">
      <c r="G1315" s="792"/>
    </row>
    <row r="1316" spans="7:7" x14ac:dyDescent="0.2">
      <c r="G1316" s="792"/>
    </row>
    <row r="1317" spans="7:7" x14ac:dyDescent="0.2">
      <c r="G1317" s="792"/>
    </row>
    <row r="1318" spans="7:7" x14ac:dyDescent="0.2">
      <c r="G1318" s="792"/>
    </row>
    <row r="1319" spans="7:7" x14ac:dyDescent="0.2">
      <c r="G1319" s="792"/>
    </row>
    <row r="1320" spans="7:7" x14ac:dyDescent="0.2">
      <c r="G1320" s="792"/>
    </row>
    <row r="1321" spans="7:7" x14ac:dyDescent="0.2">
      <c r="G1321" s="792"/>
    </row>
    <row r="1322" spans="7:7" x14ac:dyDescent="0.2">
      <c r="G1322" s="792"/>
    </row>
    <row r="1323" spans="7:7" x14ac:dyDescent="0.2">
      <c r="G1323" s="792"/>
    </row>
    <row r="1324" spans="7:7" x14ac:dyDescent="0.2">
      <c r="G1324" s="792"/>
    </row>
    <row r="1325" spans="7:7" x14ac:dyDescent="0.2">
      <c r="G1325" s="792"/>
    </row>
    <row r="1326" spans="7:7" x14ac:dyDescent="0.2">
      <c r="G1326" s="792"/>
    </row>
    <row r="1327" spans="7:7" x14ac:dyDescent="0.2">
      <c r="G1327" s="792"/>
    </row>
    <row r="1328" spans="7:7" x14ac:dyDescent="0.2">
      <c r="G1328" s="792"/>
    </row>
    <row r="1329" spans="7:7" x14ac:dyDescent="0.2">
      <c r="G1329" s="792"/>
    </row>
    <row r="1330" spans="7:7" x14ac:dyDescent="0.2">
      <c r="G1330" s="792"/>
    </row>
    <row r="1331" spans="7:7" x14ac:dyDescent="0.2">
      <c r="G1331" s="792"/>
    </row>
    <row r="1332" spans="7:7" x14ac:dyDescent="0.2">
      <c r="G1332" s="792"/>
    </row>
    <row r="1333" spans="7:7" x14ac:dyDescent="0.2">
      <c r="G1333" s="792"/>
    </row>
    <row r="1334" spans="7:7" x14ac:dyDescent="0.2">
      <c r="G1334" s="792"/>
    </row>
    <row r="1335" spans="7:7" x14ac:dyDescent="0.2">
      <c r="G1335" s="792"/>
    </row>
    <row r="1336" spans="7:7" x14ac:dyDescent="0.2">
      <c r="G1336" s="792"/>
    </row>
    <row r="1337" spans="7:7" x14ac:dyDescent="0.2">
      <c r="G1337" s="792"/>
    </row>
    <row r="1338" spans="7:7" x14ac:dyDescent="0.2">
      <c r="G1338" s="792"/>
    </row>
    <row r="1339" spans="7:7" x14ac:dyDescent="0.2">
      <c r="G1339" s="792"/>
    </row>
    <row r="1340" spans="7:7" x14ac:dyDescent="0.2">
      <c r="G1340" s="792"/>
    </row>
    <row r="1341" spans="7:7" x14ac:dyDescent="0.2">
      <c r="G1341" s="792"/>
    </row>
    <row r="1342" spans="7:7" x14ac:dyDescent="0.2">
      <c r="G1342" s="792"/>
    </row>
    <row r="1343" spans="7:7" x14ac:dyDescent="0.2">
      <c r="G1343" s="792"/>
    </row>
    <row r="1344" spans="7:7" x14ac:dyDescent="0.2">
      <c r="G1344" s="792"/>
    </row>
    <row r="1345" spans="7:7" x14ac:dyDescent="0.2">
      <c r="G1345" s="792"/>
    </row>
    <row r="1346" spans="7:7" x14ac:dyDescent="0.2">
      <c r="G1346" s="792"/>
    </row>
    <row r="1347" spans="7:7" x14ac:dyDescent="0.2">
      <c r="G1347" s="792"/>
    </row>
    <row r="1348" spans="7:7" x14ac:dyDescent="0.2">
      <c r="G1348" s="792"/>
    </row>
    <row r="1349" spans="7:7" x14ac:dyDescent="0.2">
      <c r="G1349" s="792"/>
    </row>
    <row r="1350" spans="7:7" x14ac:dyDescent="0.2">
      <c r="G1350" s="792"/>
    </row>
    <row r="1351" spans="7:7" x14ac:dyDescent="0.2">
      <c r="G1351" s="792"/>
    </row>
    <row r="1352" spans="7:7" x14ac:dyDescent="0.2">
      <c r="G1352" s="792"/>
    </row>
    <row r="1353" spans="7:7" x14ac:dyDescent="0.2">
      <c r="G1353" s="792"/>
    </row>
    <row r="1354" spans="7:7" x14ac:dyDescent="0.2">
      <c r="G1354" s="792"/>
    </row>
    <row r="1355" spans="7:7" x14ac:dyDescent="0.2">
      <c r="G1355" s="792"/>
    </row>
    <row r="1356" spans="7:7" x14ac:dyDescent="0.2">
      <c r="G1356" s="792"/>
    </row>
    <row r="1357" spans="7:7" x14ac:dyDescent="0.2">
      <c r="G1357" s="792"/>
    </row>
    <row r="1358" spans="7:7" x14ac:dyDescent="0.2">
      <c r="G1358" s="792"/>
    </row>
    <row r="1359" spans="7:7" x14ac:dyDescent="0.2">
      <c r="G1359" s="792"/>
    </row>
    <row r="1360" spans="7:7" x14ac:dyDescent="0.2">
      <c r="G1360" s="792"/>
    </row>
    <row r="1361" spans="7:7" x14ac:dyDescent="0.2">
      <c r="G1361" s="792"/>
    </row>
    <row r="1362" spans="7:7" x14ac:dyDescent="0.2">
      <c r="G1362" s="792"/>
    </row>
    <row r="1363" spans="7:7" x14ac:dyDescent="0.2">
      <c r="G1363" s="792"/>
    </row>
    <row r="1364" spans="7:7" x14ac:dyDescent="0.2">
      <c r="G1364" s="792"/>
    </row>
    <row r="1365" spans="7:7" x14ac:dyDescent="0.2">
      <c r="G1365" s="792"/>
    </row>
    <row r="1366" spans="7:7" x14ac:dyDescent="0.2">
      <c r="G1366" s="792"/>
    </row>
    <row r="1367" spans="7:7" x14ac:dyDescent="0.2">
      <c r="G1367" s="792"/>
    </row>
    <row r="1368" spans="7:7" x14ac:dyDescent="0.2">
      <c r="G1368" s="792"/>
    </row>
    <row r="1369" spans="7:7" x14ac:dyDescent="0.2">
      <c r="G1369" s="792"/>
    </row>
    <row r="1370" spans="7:7" x14ac:dyDescent="0.2">
      <c r="G1370" s="792"/>
    </row>
    <row r="1371" spans="7:7" x14ac:dyDescent="0.2">
      <c r="G1371" s="792"/>
    </row>
    <row r="1372" spans="7:7" x14ac:dyDescent="0.2">
      <c r="G1372" s="792"/>
    </row>
    <row r="1373" spans="7:7" x14ac:dyDescent="0.2">
      <c r="G1373" s="792"/>
    </row>
    <row r="1374" spans="7:7" x14ac:dyDescent="0.2">
      <c r="G1374" s="792"/>
    </row>
    <row r="1375" spans="7:7" x14ac:dyDescent="0.2">
      <c r="G1375" s="792"/>
    </row>
    <row r="1376" spans="7:7" x14ac:dyDescent="0.2">
      <c r="G1376" s="792"/>
    </row>
    <row r="1377" spans="7:7" x14ac:dyDescent="0.2">
      <c r="G1377" s="792"/>
    </row>
    <row r="1378" spans="7:7" x14ac:dyDescent="0.2">
      <c r="G1378" s="792"/>
    </row>
    <row r="1379" spans="7:7" x14ac:dyDescent="0.2">
      <c r="G1379" s="792"/>
    </row>
    <row r="1380" spans="7:7" x14ac:dyDescent="0.2">
      <c r="G1380" s="792"/>
    </row>
    <row r="1381" spans="7:7" x14ac:dyDescent="0.2">
      <c r="G1381" s="792"/>
    </row>
    <row r="1382" spans="7:7" x14ac:dyDescent="0.2">
      <c r="G1382" s="792"/>
    </row>
    <row r="1383" spans="7:7" x14ac:dyDescent="0.2">
      <c r="G1383" s="792"/>
    </row>
    <row r="1384" spans="7:7" x14ac:dyDescent="0.2">
      <c r="G1384" s="792"/>
    </row>
    <row r="1385" spans="7:7" x14ac:dyDescent="0.2">
      <c r="G1385" s="792"/>
    </row>
    <row r="1386" spans="7:7" x14ac:dyDescent="0.2">
      <c r="G1386" s="792"/>
    </row>
    <row r="1387" spans="7:7" x14ac:dyDescent="0.2">
      <c r="G1387" s="792"/>
    </row>
    <row r="1388" spans="7:7" x14ac:dyDescent="0.2">
      <c r="G1388" s="792"/>
    </row>
    <row r="1389" spans="7:7" x14ac:dyDescent="0.2">
      <c r="G1389" s="792"/>
    </row>
    <row r="1390" spans="7:7" x14ac:dyDescent="0.2">
      <c r="G1390" s="792"/>
    </row>
    <row r="1391" spans="7:7" x14ac:dyDescent="0.2">
      <c r="G1391" s="792"/>
    </row>
    <row r="1392" spans="7:7" x14ac:dyDescent="0.2">
      <c r="G1392" s="792"/>
    </row>
    <row r="1393" spans="7:7" x14ac:dyDescent="0.2">
      <c r="G1393" s="792"/>
    </row>
    <row r="1394" spans="7:7" x14ac:dyDescent="0.2">
      <c r="G1394" s="792"/>
    </row>
    <row r="1395" spans="7:7" x14ac:dyDescent="0.2">
      <c r="G1395" s="792"/>
    </row>
    <row r="1396" spans="7:7" x14ac:dyDescent="0.2">
      <c r="G1396" s="792"/>
    </row>
    <row r="1397" spans="7:7" x14ac:dyDescent="0.2">
      <c r="G1397" s="792"/>
    </row>
    <row r="1398" spans="7:7" x14ac:dyDescent="0.2">
      <c r="G1398" s="792"/>
    </row>
    <row r="1399" spans="7:7" x14ac:dyDescent="0.2">
      <c r="G1399" s="792"/>
    </row>
    <row r="1400" spans="7:7" x14ac:dyDescent="0.2">
      <c r="G1400" s="792"/>
    </row>
    <row r="1401" spans="7:7" x14ac:dyDescent="0.2">
      <c r="G1401" s="792"/>
    </row>
    <row r="1402" spans="7:7" x14ac:dyDescent="0.2">
      <c r="G1402" s="792"/>
    </row>
    <row r="1403" spans="7:7" x14ac:dyDescent="0.2">
      <c r="G1403" s="792"/>
    </row>
    <row r="1404" spans="7:7" x14ac:dyDescent="0.2">
      <c r="G1404" s="792"/>
    </row>
    <row r="1405" spans="7:7" x14ac:dyDescent="0.2">
      <c r="G1405" s="792"/>
    </row>
    <row r="1406" spans="7:7" x14ac:dyDescent="0.2">
      <c r="G1406" s="792"/>
    </row>
    <row r="1407" spans="7:7" x14ac:dyDescent="0.2">
      <c r="G1407" s="792"/>
    </row>
    <row r="1408" spans="7:7" x14ac:dyDescent="0.2">
      <c r="G1408" s="792"/>
    </row>
    <row r="1409" spans="7:7" x14ac:dyDescent="0.2">
      <c r="G1409" s="792"/>
    </row>
    <row r="1410" spans="7:7" x14ac:dyDescent="0.2">
      <c r="G1410" s="792"/>
    </row>
    <row r="1411" spans="7:7" x14ac:dyDescent="0.2">
      <c r="G1411" s="792"/>
    </row>
    <row r="1412" spans="7:7" x14ac:dyDescent="0.2">
      <c r="G1412" s="792"/>
    </row>
    <row r="1413" spans="7:7" x14ac:dyDescent="0.2">
      <c r="G1413" s="792"/>
    </row>
    <row r="1414" spans="7:7" x14ac:dyDescent="0.2">
      <c r="G1414" s="792"/>
    </row>
    <row r="1415" spans="7:7" x14ac:dyDescent="0.2">
      <c r="G1415" s="792"/>
    </row>
    <row r="1416" spans="7:7" x14ac:dyDescent="0.2">
      <c r="G1416" s="792"/>
    </row>
    <row r="1417" spans="7:7" x14ac:dyDescent="0.2">
      <c r="G1417" s="792"/>
    </row>
    <row r="1418" spans="7:7" x14ac:dyDescent="0.2">
      <c r="G1418" s="792"/>
    </row>
    <row r="1419" spans="7:7" x14ac:dyDescent="0.2">
      <c r="G1419" s="792"/>
    </row>
    <row r="1420" spans="7:7" x14ac:dyDescent="0.2">
      <c r="G1420" s="792"/>
    </row>
    <row r="1421" spans="7:7" x14ac:dyDescent="0.2">
      <c r="G1421" s="792"/>
    </row>
    <row r="1422" spans="7:7" x14ac:dyDescent="0.2">
      <c r="G1422" s="792"/>
    </row>
    <row r="1423" spans="7:7" x14ac:dyDescent="0.2">
      <c r="G1423" s="792"/>
    </row>
    <row r="1424" spans="7:7" x14ac:dyDescent="0.2">
      <c r="G1424" s="792"/>
    </row>
    <row r="1425" spans="7:7" x14ac:dyDescent="0.2">
      <c r="G1425" s="792"/>
    </row>
    <row r="1426" spans="7:7" x14ac:dyDescent="0.2">
      <c r="G1426" s="792"/>
    </row>
    <row r="1427" spans="7:7" x14ac:dyDescent="0.2">
      <c r="G1427" s="792"/>
    </row>
    <row r="1428" spans="7:7" x14ac:dyDescent="0.2">
      <c r="G1428" s="792"/>
    </row>
    <row r="1429" spans="7:7" x14ac:dyDescent="0.2">
      <c r="G1429" s="792"/>
    </row>
    <row r="1430" spans="7:7" x14ac:dyDescent="0.2">
      <c r="G1430" s="792"/>
    </row>
    <row r="1431" spans="7:7" x14ac:dyDescent="0.2">
      <c r="G1431" s="792"/>
    </row>
    <row r="1432" spans="7:7" x14ac:dyDescent="0.2">
      <c r="G1432" s="792"/>
    </row>
    <row r="1433" spans="7:7" x14ac:dyDescent="0.2">
      <c r="G1433" s="792"/>
    </row>
    <row r="1434" spans="7:7" x14ac:dyDescent="0.2">
      <c r="G1434" s="792"/>
    </row>
    <row r="1435" spans="7:7" x14ac:dyDescent="0.2">
      <c r="G1435" s="792"/>
    </row>
    <row r="1436" spans="7:7" x14ac:dyDescent="0.2">
      <c r="G1436" s="792"/>
    </row>
    <row r="1437" spans="7:7" x14ac:dyDescent="0.2">
      <c r="G1437" s="792"/>
    </row>
    <row r="1438" spans="7:7" x14ac:dyDescent="0.2">
      <c r="G1438" s="792"/>
    </row>
    <row r="1439" spans="7:7" x14ac:dyDescent="0.2">
      <c r="G1439" s="792"/>
    </row>
    <row r="1440" spans="7:7" x14ac:dyDescent="0.2">
      <c r="G1440" s="792"/>
    </row>
    <row r="1441" spans="7:7" x14ac:dyDescent="0.2">
      <c r="G1441" s="792"/>
    </row>
    <row r="1442" spans="7:7" x14ac:dyDescent="0.2">
      <c r="G1442" s="792"/>
    </row>
    <row r="1443" spans="7:7" x14ac:dyDescent="0.2">
      <c r="G1443" s="792"/>
    </row>
    <row r="1444" spans="7:7" x14ac:dyDescent="0.2">
      <c r="G1444" s="792"/>
    </row>
    <row r="1445" spans="7:7" x14ac:dyDescent="0.2">
      <c r="G1445" s="792"/>
    </row>
    <row r="1446" spans="7:7" x14ac:dyDescent="0.2">
      <c r="G1446" s="792"/>
    </row>
    <row r="1447" spans="7:7" x14ac:dyDescent="0.2">
      <c r="G1447" s="792"/>
    </row>
    <row r="1448" spans="7:7" x14ac:dyDescent="0.2">
      <c r="G1448" s="792"/>
    </row>
    <row r="1449" spans="7:7" x14ac:dyDescent="0.2">
      <c r="G1449" s="792"/>
    </row>
    <row r="1450" spans="7:7" x14ac:dyDescent="0.2">
      <c r="G1450" s="792"/>
    </row>
    <row r="1451" spans="7:7" x14ac:dyDescent="0.2">
      <c r="G1451" s="792"/>
    </row>
    <row r="1452" spans="7:7" x14ac:dyDescent="0.2">
      <c r="G1452" s="792"/>
    </row>
    <row r="1453" spans="7:7" x14ac:dyDescent="0.2">
      <c r="G1453" s="792"/>
    </row>
    <row r="1454" spans="7:7" x14ac:dyDescent="0.2">
      <c r="G1454" s="792"/>
    </row>
    <row r="1455" spans="7:7" x14ac:dyDescent="0.2">
      <c r="G1455" s="792"/>
    </row>
    <row r="1456" spans="7:7" x14ac:dyDescent="0.2">
      <c r="G1456" s="792"/>
    </row>
    <row r="1457" spans="7:7" x14ac:dyDescent="0.2">
      <c r="G1457" s="792"/>
    </row>
    <row r="1458" spans="7:7" x14ac:dyDescent="0.2">
      <c r="G1458" s="792"/>
    </row>
    <row r="1459" spans="7:7" x14ac:dyDescent="0.2">
      <c r="G1459" s="792"/>
    </row>
    <row r="1460" spans="7:7" x14ac:dyDescent="0.2">
      <c r="G1460" s="792"/>
    </row>
    <row r="1461" spans="7:7" x14ac:dyDescent="0.2">
      <c r="G1461" s="792"/>
    </row>
    <row r="1462" spans="7:7" x14ac:dyDescent="0.2">
      <c r="G1462" s="792"/>
    </row>
    <row r="1463" spans="7:7" x14ac:dyDescent="0.2">
      <c r="G1463" s="792"/>
    </row>
    <row r="1464" spans="7:7" x14ac:dyDescent="0.2">
      <c r="G1464" s="792"/>
    </row>
    <row r="1465" spans="7:7" x14ac:dyDescent="0.2">
      <c r="G1465" s="792"/>
    </row>
    <row r="1466" spans="7:7" x14ac:dyDescent="0.2">
      <c r="G1466" s="792"/>
    </row>
    <row r="1467" spans="7:7" x14ac:dyDescent="0.2">
      <c r="G1467" s="792"/>
    </row>
    <row r="1468" spans="7:7" x14ac:dyDescent="0.2">
      <c r="G1468" s="792"/>
    </row>
    <row r="1469" spans="7:7" x14ac:dyDescent="0.2">
      <c r="G1469" s="792"/>
    </row>
    <row r="1470" spans="7:7" x14ac:dyDescent="0.2">
      <c r="G1470" s="792"/>
    </row>
    <row r="1471" spans="7:7" x14ac:dyDescent="0.2">
      <c r="G1471" s="792"/>
    </row>
    <row r="1472" spans="7:7" x14ac:dyDescent="0.2">
      <c r="G1472" s="792"/>
    </row>
    <row r="1473" spans="7:7" x14ac:dyDescent="0.2">
      <c r="G1473" s="792"/>
    </row>
    <row r="1474" spans="7:7" x14ac:dyDescent="0.2">
      <c r="G1474" s="792"/>
    </row>
    <row r="1475" spans="7:7" x14ac:dyDescent="0.2">
      <c r="G1475" s="792"/>
    </row>
    <row r="1476" spans="7:7" x14ac:dyDescent="0.2">
      <c r="G1476" s="792"/>
    </row>
    <row r="1477" spans="7:7" x14ac:dyDescent="0.2">
      <c r="G1477" s="792"/>
    </row>
    <row r="1478" spans="7:7" x14ac:dyDescent="0.2">
      <c r="G1478" s="792"/>
    </row>
    <row r="1479" spans="7:7" x14ac:dyDescent="0.2">
      <c r="G1479" s="792"/>
    </row>
    <row r="1480" spans="7:7" x14ac:dyDescent="0.2">
      <c r="G1480" s="792"/>
    </row>
    <row r="1481" spans="7:7" x14ac:dyDescent="0.2">
      <c r="G1481" s="792"/>
    </row>
    <row r="1482" spans="7:7" x14ac:dyDescent="0.2">
      <c r="G1482" s="792"/>
    </row>
    <row r="1483" spans="7:7" x14ac:dyDescent="0.2">
      <c r="G1483" s="792"/>
    </row>
    <row r="1484" spans="7:7" x14ac:dyDescent="0.2">
      <c r="G1484" s="792"/>
    </row>
    <row r="1485" spans="7:7" x14ac:dyDescent="0.2">
      <c r="G1485" s="792"/>
    </row>
    <row r="1486" spans="7:7" x14ac:dyDescent="0.2">
      <c r="G1486" s="792"/>
    </row>
    <row r="1487" spans="7:7" x14ac:dyDescent="0.2">
      <c r="G1487" s="792"/>
    </row>
    <row r="1488" spans="7:7" x14ac:dyDescent="0.2">
      <c r="G1488" s="792"/>
    </row>
    <row r="1489" spans="7:7" x14ac:dyDescent="0.2">
      <c r="G1489" s="792"/>
    </row>
    <row r="1490" spans="7:7" x14ac:dyDescent="0.2">
      <c r="G1490" s="792"/>
    </row>
    <row r="1491" spans="7:7" x14ac:dyDescent="0.2">
      <c r="G1491" s="792"/>
    </row>
    <row r="1492" spans="7:7" x14ac:dyDescent="0.2">
      <c r="G1492" s="792"/>
    </row>
    <row r="1493" spans="7:7" x14ac:dyDescent="0.2">
      <c r="G1493" s="792"/>
    </row>
    <row r="1494" spans="7:7" x14ac:dyDescent="0.2">
      <c r="G1494" s="792"/>
    </row>
    <row r="1495" spans="7:7" x14ac:dyDescent="0.2">
      <c r="G1495" s="792"/>
    </row>
    <row r="1496" spans="7:7" x14ac:dyDescent="0.2">
      <c r="G1496" s="792"/>
    </row>
    <row r="1497" spans="7:7" x14ac:dyDescent="0.2">
      <c r="G1497" s="792"/>
    </row>
    <row r="1498" spans="7:7" x14ac:dyDescent="0.2">
      <c r="G1498" s="792"/>
    </row>
    <row r="1499" spans="7:7" x14ac:dyDescent="0.2">
      <c r="G1499" s="792"/>
    </row>
    <row r="1500" spans="7:7" x14ac:dyDescent="0.2">
      <c r="G1500" s="792"/>
    </row>
    <row r="1501" spans="7:7" x14ac:dyDescent="0.2">
      <c r="G1501" s="792"/>
    </row>
    <row r="1502" spans="7:7" x14ac:dyDescent="0.2">
      <c r="G1502" s="792"/>
    </row>
    <row r="1503" spans="7:7" x14ac:dyDescent="0.2">
      <c r="G1503" s="792"/>
    </row>
    <row r="1504" spans="7:7" x14ac:dyDescent="0.2">
      <c r="G1504" s="792"/>
    </row>
    <row r="1505" spans="7:7" x14ac:dyDescent="0.2">
      <c r="G1505" s="792"/>
    </row>
    <row r="1506" spans="7:7" x14ac:dyDescent="0.2">
      <c r="G1506" s="792"/>
    </row>
    <row r="1507" spans="7:7" x14ac:dyDescent="0.2">
      <c r="G1507" s="792"/>
    </row>
    <row r="1508" spans="7:7" x14ac:dyDescent="0.2">
      <c r="G1508" s="792"/>
    </row>
    <row r="1509" spans="7:7" x14ac:dyDescent="0.2">
      <c r="G1509" s="792"/>
    </row>
    <row r="1510" spans="7:7" x14ac:dyDescent="0.2">
      <c r="G1510" s="792"/>
    </row>
    <row r="1511" spans="7:7" x14ac:dyDescent="0.2">
      <c r="G1511" s="792"/>
    </row>
    <row r="1512" spans="7:7" x14ac:dyDescent="0.2">
      <c r="G1512" s="792"/>
    </row>
    <row r="1513" spans="7:7" x14ac:dyDescent="0.2">
      <c r="G1513" s="792"/>
    </row>
    <row r="1514" spans="7:7" x14ac:dyDescent="0.2">
      <c r="G1514" s="792"/>
    </row>
    <row r="1515" spans="7:7" x14ac:dyDescent="0.2">
      <c r="G1515" s="792"/>
    </row>
    <row r="1516" spans="7:7" x14ac:dyDescent="0.2">
      <c r="G1516" s="792"/>
    </row>
    <row r="1517" spans="7:7" x14ac:dyDescent="0.2">
      <c r="G1517" s="792"/>
    </row>
    <row r="1518" spans="7:7" x14ac:dyDescent="0.2">
      <c r="G1518" s="792"/>
    </row>
    <row r="1519" spans="7:7" x14ac:dyDescent="0.2">
      <c r="G1519" s="792"/>
    </row>
    <row r="1520" spans="7:7" x14ac:dyDescent="0.2">
      <c r="G1520" s="792"/>
    </row>
    <row r="1521" spans="7:7" x14ac:dyDescent="0.2">
      <c r="G1521" s="792"/>
    </row>
    <row r="1522" spans="7:7" x14ac:dyDescent="0.2">
      <c r="G1522" s="792"/>
    </row>
    <row r="1523" spans="7:7" x14ac:dyDescent="0.2">
      <c r="G1523" s="792"/>
    </row>
    <row r="1524" spans="7:7" x14ac:dyDescent="0.2">
      <c r="G1524" s="792"/>
    </row>
    <row r="1525" spans="7:7" x14ac:dyDescent="0.2">
      <c r="G1525" s="792"/>
    </row>
    <row r="1526" spans="7:7" x14ac:dyDescent="0.2">
      <c r="G1526" s="792"/>
    </row>
    <row r="1527" spans="7:7" x14ac:dyDescent="0.2">
      <c r="G1527" s="792"/>
    </row>
    <row r="1528" spans="7:7" x14ac:dyDescent="0.2">
      <c r="G1528" s="792"/>
    </row>
    <row r="1529" spans="7:7" x14ac:dyDescent="0.2">
      <c r="G1529" s="792"/>
    </row>
    <row r="1530" spans="7:7" x14ac:dyDescent="0.2">
      <c r="G1530" s="792"/>
    </row>
    <row r="1531" spans="7:7" x14ac:dyDescent="0.2">
      <c r="G1531" s="792"/>
    </row>
    <row r="1532" spans="7:7" x14ac:dyDescent="0.2">
      <c r="G1532" s="792"/>
    </row>
    <row r="1533" spans="7:7" x14ac:dyDescent="0.2">
      <c r="G1533" s="792"/>
    </row>
    <row r="1534" spans="7:7" x14ac:dyDescent="0.2">
      <c r="G1534" s="792"/>
    </row>
    <row r="1535" spans="7:7" x14ac:dyDescent="0.2">
      <c r="G1535" s="792"/>
    </row>
    <row r="1536" spans="7:7" x14ac:dyDescent="0.2">
      <c r="G1536" s="792"/>
    </row>
    <row r="1537" spans="7:7" x14ac:dyDescent="0.2">
      <c r="G1537" s="792"/>
    </row>
    <row r="1538" spans="7:7" x14ac:dyDescent="0.2">
      <c r="G1538" s="792"/>
    </row>
    <row r="1539" spans="7:7" x14ac:dyDescent="0.2">
      <c r="G1539" s="792"/>
    </row>
    <row r="1540" spans="7:7" x14ac:dyDescent="0.2">
      <c r="G1540" s="792"/>
    </row>
    <row r="1541" spans="7:7" x14ac:dyDescent="0.2">
      <c r="G1541" s="792"/>
    </row>
    <row r="1542" spans="7:7" x14ac:dyDescent="0.2">
      <c r="G1542" s="792"/>
    </row>
    <row r="1543" spans="7:7" x14ac:dyDescent="0.2">
      <c r="G1543" s="792"/>
    </row>
    <row r="1544" spans="7:7" x14ac:dyDescent="0.2">
      <c r="G1544" s="792"/>
    </row>
    <row r="1545" spans="7:7" x14ac:dyDescent="0.2">
      <c r="G1545" s="792"/>
    </row>
    <row r="1546" spans="7:7" x14ac:dyDescent="0.2">
      <c r="G1546" s="792"/>
    </row>
    <row r="1547" spans="7:7" x14ac:dyDescent="0.2">
      <c r="G1547" s="792"/>
    </row>
    <row r="1548" spans="7:7" x14ac:dyDescent="0.2">
      <c r="G1548" s="792"/>
    </row>
    <row r="1549" spans="7:7" x14ac:dyDescent="0.2">
      <c r="G1549" s="792"/>
    </row>
    <row r="1550" spans="7:7" x14ac:dyDescent="0.2">
      <c r="G1550" s="792"/>
    </row>
    <row r="1551" spans="7:7" x14ac:dyDescent="0.2">
      <c r="G1551" s="792"/>
    </row>
    <row r="1552" spans="7:7" x14ac:dyDescent="0.2">
      <c r="G1552" s="792"/>
    </row>
    <row r="1553" spans="7:7" x14ac:dyDescent="0.2">
      <c r="G1553" s="792"/>
    </row>
    <row r="1554" spans="7:7" x14ac:dyDescent="0.2">
      <c r="G1554" s="792"/>
    </row>
    <row r="1555" spans="7:7" x14ac:dyDescent="0.2">
      <c r="G1555" s="792"/>
    </row>
    <row r="1556" spans="7:7" x14ac:dyDescent="0.2">
      <c r="G1556" s="792"/>
    </row>
    <row r="1557" spans="7:7" x14ac:dyDescent="0.2">
      <c r="G1557" s="792"/>
    </row>
    <row r="1558" spans="7:7" x14ac:dyDescent="0.2">
      <c r="G1558" s="792"/>
    </row>
    <row r="1559" spans="7:7" x14ac:dyDescent="0.2">
      <c r="G1559" s="792"/>
    </row>
    <row r="1560" spans="7:7" x14ac:dyDescent="0.2">
      <c r="G1560" s="792"/>
    </row>
    <row r="1561" spans="7:7" x14ac:dyDescent="0.2">
      <c r="G1561" s="792"/>
    </row>
    <row r="1562" spans="7:7" x14ac:dyDescent="0.2">
      <c r="G1562" s="792"/>
    </row>
    <row r="1563" spans="7:7" x14ac:dyDescent="0.2">
      <c r="G1563" s="792"/>
    </row>
    <row r="1564" spans="7:7" x14ac:dyDescent="0.2">
      <c r="G1564" s="792"/>
    </row>
    <row r="1565" spans="7:7" x14ac:dyDescent="0.2">
      <c r="G1565" s="792"/>
    </row>
    <row r="1566" spans="7:7" x14ac:dyDescent="0.2">
      <c r="G1566" s="792"/>
    </row>
    <row r="1567" spans="7:7" x14ac:dyDescent="0.2">
      <c r="G1567" s="792"/>
    </row>
    <row r="1568" spans="7:7" x14ac:dyDescent="0.2">
      <c r="G1568" s="792"/>
    </row>
    <row r="1569" spans="7:7" x14ac:dyDescent="0.2">
      <c r="G1569" s="792"/>
    </row>
    <row r="1570" spans="7:7" x14ac:dyDescent="0.2">
      <c r="G1570" s="792"/>
    </row>
    <row r="1571" spans="7:7" x14ac:dyDescent="0.2">
      <c r="G1571" s="792"/>
    </row>
    <row r="1572" spans="7:7" x14ac:dyDescent="0.2">
      <c r="G1572" s="792"/>
    </row>
    <row r="1573" spans="7:7" x14ac:dyDescent="0.2">
      <c r="G1573" s="792"/>
    </row>
    <row r="1574" spans="7:7" x14ac:dyDescent="0.2">
      <c r="G1574" s="792"/>
    </row>
    <row r="1575" spans="7:7" x14ac:dyDescent="0.2">
      <c r="G1575" s="792"/>
    </row>
    <row r="1576" spans="7:7" x14ac:dyDescent="0.2">
      <c r="G1576" s="792"/>
    </row>
    <row r="1577" spans="7:7" x14ac:dyDescent="0.2">
      <c r="G1577" s="792"/>
    </row>
    <row r="1578" spans="7:7" x14ac:dyDescent="0.2">
      <c r="G1578" s="792"/>
    </row>
    <row r="1579" spans="7:7" x14ac:dyDescent="0.2">
      <c r="G1579" s="792"/>
    </row>
  </sheetData>
  <mergeCells count="8">
    <mergeCell ref="B4:G4"/>
    <mergeCell ref="B5:G5"/>
    <mergeCell ref="B6:G6"/>
    <mergeCell ref="B7:G7"/>
    <mergeCell ref="B9:B10"/>
    <mergeCell ref="C9:C10"/>
    <mergeCell ref="D9:D10"/>
    <mergeCell ref="G9:G10"/>
  </mergeCells>
  <hyperlinks>
    <hyperlink ref="H4" location="'Indice Total '!A126" display="Volver"/>
  </hyperlinks>
  <pageMargins left="0.70866141732283472" right="0.70866141732283472" top="0.74803149606299213" bottom="0.74803149606299213" header="0.31496062992125984" footer="0.31496062992125984"/>
  <pageSetup scale="91"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130</vt:i4>
      </vt:variant>
      <vt:variant>
        <vt:lpstr>Rangos con nombre</vt:lpstr>
      </vt:variant>
      <vt:variant>
        <vt:i4>53</vt:i4>
      </vt:variant>
    </vt:vector>
  </HeadingPairs>
  <TitlesOfParts>
    <vt:vector size="183" baseType="lpstr">
      <vt:lpstr>Portada</vt:lpstr>
      <vt:lpstr>Introducción</vt:lpstr>
      <vt:lpstr>Indice Total </vt:lpstr>
      <vt:lpstr>Capítulo I</vt:lpstr>
      <vt:lpstr>1 2</vt:lpstr>
      <vt:lpstr>3 4</vt:lpstr>
      <vt:lpstr>5</vt:lpstr>
      <vt:lpstr>6</vt:lpstr>
      <vt:lpstr>7 8</vt:lpstr>
      <vt:lpstr>9 10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40 41 42</vt:lpstr>
      <vt:lpstr>43 44 45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Capítulo II</vt:lpstr>
      <vt:lpstr>62</vt:lpstr>
      <vt:lpstr>63 64</vt:lpstr>
      <vt:lpstr>65</vt:lpstr>
      <vt:lpstr>66</vt:lpstr>
      <vt:lpstr>67</vt:lpstr>
      <vt:lpstr>68 69</vt:lpstr>
      <vt:lpstr>70</vt:lpstr>
      <vt:lpstr>71 72</vt:lpstr>
      <vt:lpstr>73</vt:lpstr>
      <vt:lpstr>74</vt:lpstr>
      <vt:lpstr>75 76 77 78</vt:lpstr>
      <vt:lpstr>79 80</vt:lpstr>
      <vt:lpstr>81</vt:lpstr>
      <vt:lpstr>82</vt:lpstr>
      <vt:lpstr>83</vt:lpstr>
      <vt:lpstr>84</vt:lpstr>
      <vt:lpstr>85 86</vt:lpstr>
      <vt:lpstr>87 88</vt:lpstr>
      <vt:lpstr>89 90</vt:lpstr>
      <vt:lpstr>Capítulo III</vt:lpstr>
      <vt:lpstr>91</vt:lpstr>
      <vt:lpstr>92</vt:lpstr>
      <vt:lpstr>93</vt:lpstr>
      <vt:lpstr>94 95</vt:lpstr>
      <vt:lpstr>96</vt:lpstr>
      <vt:lpstr>97</vt:lpstr>
      <vt:lpstr>98</vt:lpstr>
      <vt:lpstr>99</vt:lpstr>
      <vt:lpstr>100</vt:lpstr>
      <vt:lpstr>101-102</vt:lpstr>
      <vt:lpstr>103</vt:lpstr>
      <vt:lpstr>104</vt:lpstr>
      <vt:lpstr>105</vt:lpstr>
      <vt:lpstr>106</vt:lpstr>
      <vt:lpstr>107</vt:lpstr>
      <vt:lpstr>108</vt:lpstr>
      <vt:lpstr>Capítulo IV</vt:lpstr>
      <vt:lpstr>109-110</vt:lpstr>
      <vt:lpstr>111</vt:lpstr>
      <vt:lpstr>112</vt:lpstr>
      <vt:lpstr>113</vt:lpstr>
      <vt:lpstr>114</vt:lpstr>
      <vt:lpstr>Capítulo V</vt:lpstr>
      <vt:lpstr>115-116</vt:lpstr>
      <vt:lpstr>117</vt:lpstr>
      <vt:lpstr>118-119</vt:lpstr>
      <vt:lpstr>120-121</vt:lpstr>
      <vt:lpstr>122</vt:lpstr>
      <vt:lpstr>VI</vt:lpstr>
      <vt:lpstr>123-124</vt:lpstr>
      <vt:lpstr>125-126</vt:lpstr>
      <vt:lpstr>127-128</vt:lpstr>
      <vt:lpstr>129</vt:lpstr>
      <vt:lpstr>130-131</vt:lpstr>
      <vt:lpstr>Capítulo VII</vt:lpstr>
      <vt:lpstr>132-133</vt:lpstr>
      <vt:lpstr>134</vt:lpstr>
      <vt:lpstr>135</vt:lpstr>
      <vt:lpstr>136</vt:lpstr>
      <vt:lpstr>137</vt:lpstr>
      <vt:lpstr>138-139</vt:lpstr>
      <vt:lpstr>140</vt:lpstr>
      <vt:lpstr>141</vt:lpstr>
      <vt:lpstr>142-143</vt:lpstr>
      <vt:lpstr>Capítulo VIII</vt:lpstr>
      <vt:lpstr>144</vt:lpstr>
      <vt:lpstr>145</vt:lpstr>
      <vt:lpstr>146</vt:lpstr>
      <vt:lpstr>147</vt:lpstr>
      <vt:lpstr>Capítulo IX</vt:lpstr>
      <vt:lpstr>148</vt:lpstr>
      <vt:lpstr>149</vt:lpstr>
      <vt:lpstr>'1 2'!Área_de_impresión</vt:lpstr>
      <vt:lpstr>'100'!Área_de_impresión</vt:lpstr>
      <vt:lpstr>'101-102'!Área_de_impresión</vt:lpstr>
      <vt:lpstr>'103'!Área_de_impresión</vt:lpstr>
      <vt:lpstr>'104'!Área_de_impresión</vt:lpstr>
      <vt:lpstr>'105'!Área_de_impresión</vt:lpstr>
      <vt:lpstr>'106'!Área_de_impresión</vt:lpstr>
      <vt:lpstr>'107'!Área_de_impresión</vt:lpstr>
      <vt:lpstr>'108'!Área_de_impresión</vt:lpstr>
      <vt:lpstr>'109-110'!Área_de_impresión</vt:lpstr>
      <vt:lpstr>'111'!Área_de_impresión</vt:lpstr>
      <vt:lpstr>'112'!Área_de_impresión</vt:lpstr>
      <vt:lpstr>'113'!Área_de_impresión</vt:lpstr>
      <vt:lpstr>'114'!Área_de_impresión</vt:lpstr>
      <vt:lpstr>'115-116'!Área_de_impresión</vt:lpstr>
      <vt:lpstr>'117'!Área_de_impresión</vt:lpstr>
      <vt:lpstr>'118-119'!Área_de_impresión</vt:lpstr>
      <vt:lpstr>'120-121'!Área_de_impresión</vt:lpstr>
      <vt:lpstr>'122'!Área_de_impresión</vt:lpstr>
      <vt:lpstr>'13'!Área_de_impresión</vt:lpstr>
      <vt:lpstr>'132-133'!Área_de_impresión</vt:lpstr>
      <vt:lpstr>'136'!Área_de_impresión</vt:lpstr>
      <vt:lpstr>'137'!Área_de_impresión</vt:lpstr>
      <vt:lpstr>'14'!Área_de_impresión</vt:lpstr>
      <vt:lpstr>'141'!Área_de_impresión</vt:lpstr>
      <vt:lpstr>'144'!Área_de_impresión</vt:lpstr>
      <vt:lpstr>'145'!Área_de_impresión</vt:lpstr>
      <vt:lpstr>'146'!Área_de_impresión</vt:lpstr>
      <vt:lpstr>'147'!Área_de_impresión</vt:lpstr>
      <vt:lpstr>'15'!Área_de_impresión</vt:lpstr>
      <vt:lpstr>'18'!Área_de_impresión</vt:lpstr>
      <vt:lpstr>'21'!Área_de_impresión</vt:lpstr>
      <vt:lpstr>'24'!Área_de_impresión</vt:lpstr>
      <vt:lpstr>'26'!Área_de_impresión</vt:lpstr>
      <vt:lpstr>'27'!Área_de_impresión</vt:lpstr>
      <vt:lpstr>'3 4'!Área_de_impresión</vt:lpstr>
      <vt:lpstr>'43 44 45'!Área_de_impresión</vt:lpstr>
      <vt:lpstr>'47'!Área_de_impresión</vt:lpstr>
      <vt:lpstr>'50'!Área_de_impresión</vt:lpstr>
      <vt:lpstr>'51'!Área_de_impresión</vt:lpstr>
      <vt:lpstr>'53'!Área_de_impresión</vt:lpstr>
      <vt:lpstr>'54'!Área_de_impresión</vt:lpstr>
      <vt:lpstr>'57'!Área_de_impresión</vt:lpstr>
      <vt:lpstr>'59'!Área_de_impresión</vt:lpstr>
      <vt:lpstr>'60'!Área_de_impresión</vt:lpstr>
      <vt:lpstr>'62'!Área_de_impresión</vt:lpstr>
      <vt:lpstr>'63 64'!Área_de_impresión</vt:lpstr>
      <vt:lpstr>'66'!Área_de_impresión</vt:lpstr>
      <vt:lpstr>'7 8'!Área_de_impresión</vt:lpstr>
      <vt:lpstr>'75 76 77 78'!Área_de_impresión</vt:lpstr>
      <vt:lpstr>'9 10'!Área_de_impresión</vt:lpstr>
      <vt:lpstr>'97'!Área_de_impresión</vt:lpstr>
      <vt:lpstr>'98'!Área_de_impresión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N MunozM</dc:creator>
  <cp:lastModifiedBy>Claudia N Munoz M</cp:lastModifiedBy>
  <cp:lastPrinted>2016-05-02T21:09:59Z</cp:lastPrinted>
  <dcterms:created xsi:type="dcterms:W3CDTF">2015-03-13T20:47:46Z</dcterms:created>
  <dcterms:modified xsi:type="dcterms:W3CDTF">2019-07-09T14:20:09Z</dcterms:modified>
</cp:coreProperties>
</file>