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charts/chart31.xml" ContentType="application/vnd.openxmlformats-officedocument.drawingml.chart+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20730" windowHeight="7575" tabRatio="943"/>
  </bookViews>
  <sheets>
    <sheet name="Portada" sheetId="296" r:id="rId1"/>
    <sheet name="Introducción" sheetId="295" r:id="rId2"/>
    <sheet name="Indice Total" sheetId="208" r:id="rId3"/>
    <sheet name="Capítulo I" sheetId="165" r:id="rId4"/>
    <sheet name="1 2" sheetId="3" r:id="rId5"/>
    <sheet name="3 4" sheetId="4" r:id="rId6"/>
    <sheet name="5" sheetId="5" r:id="rId7"/>
    <sheet name="6" sheetId="6" r:id="rId8"/>
    <sheet name="7 8" sheetId="7" r:id="rId9"/>
    <sheet name="9 10" sheetId="8" r:id="rId10"/>
    <sheet name="11" sheetId="9" r:id="rId11"/>
    <sheet name="12" sheetId="10" r:id="rId12"/>
    <sheet name="13" sheetId="11" r:id="rId13"/>
    <sheet name="14" sheetId="12" r:id="rId14"/>
    <sheet name="15" sheetId="209" r:id="rId15"/>
    <sheet name="16" sheetId="14" r:id="rId16"/>
    <sheet name="17" sheetId="15" r:id="rId17"/>
    <sheet name="18" sheetId="16" r:id="rId18"/>
    <sheet name="19" sheetId="18" r:id="rId19"/>
    <sheet name="20" sheetId="20" r:id="rId20"/>
    <sheet name="21" sheetId="21" r:id="rId21"/>
    <sheet name="22" sheetId="22" r:id="rId22"/>
    <sheet name="23" sheetId="155" r:id="rId23"/>
    <sheet name="24" sheetId="25" r:id="rId24"/>
    <sheet name="25" sheetId="26" r:id="rId25"/>
    <sheet name="26" sheetId="27" r:id="rId26"/>
    <sheet name="27" sheetId="28" r:id="rId27"/>
    <sheet name="28" sheetId="29" r:id="rId28"/>
    <sheet name="29" sheetId="31" r:id="rId29"/>
    <sheet name="30" sheetId="33" r:id="rId30"/>
    <sheet name="31" sheetId="35" r:id="rId31"/>
    <sheet name="32" sheetId="36" r:id="rId32"/>
    <sheet name="33" sheetId="161" r:id="rId33"/>
    <sheet name="34" sheetId="162" r:id="rId34"/>
    <sheet name="35" sheetId="39" r:id="rId35"/>
    <sheet name="36" sheetId="40" r:id="rId36"/>
    <sheet name="37 38 39" sheetId="41" r:id="rId37"/>
    <sheet name="40 41 42" sheetId="163" r:id="rId38"/>
    <sheet name="43" sheetId="42" r:id="rId39"/>
    <sheet name="44" sheetId="43" r:id="rId40"/>
    <sheet name="45" sheetId="44" r:id="rId41"/>
    <sheet name="46" sheetId="45" r:id="rId42"/>
    <sheet name="47" sheetId="46" r:id="rId43"/>
    <sheet name="48" sheetId="47" r:id="rId44"/>
    <sheet name="49" sheetId="48" r:id="rId45"/>
    <sheet name="50" sheetId="49" r:id="rId46"/>
    <sheet name="51" sheetId="50" r:id="rId47"/>
    <sheet name="52" sheetId="51" r:id="rId48"/>
    <sheet name="53" sheetId="52" r:id="rId49"/>
    <sheet name="54" sheetId="53" r:id="rId50"/>
    <sheet name="55" sheetId="54" r:id="rId51"/>
    <sheet name="56" sheetId="55" r:id="rId52"/>
    <sheet name="57" sheetId="56" r:id="rId53"/>
    <sheet name="58" sheetId="57" r:id="rId54"/>
    <sheet name="Capítulo 2" sheetId="260" r:id="rId55"/>
    <sheet name="59" sheetId="264" r:id="rId56"/>
    <sheet name="60 61" sheetId="265" r:id="rId57"/>
    <sheet name="62" sheetId="266" r:id="rId58"/>
    <sheet name="63" sheetId="267" r:id="rId59"/>
    <sheet name="64" sheetId="268" r:id="rId60"/>
    <sheet name="65 66" sheetId="269" r:id="rId61"/>
    <sheet name="67" sheetId="270" r:id="rId62"/>
    <sheet name="68 69" sheetId="271" r:id="rId63"/>
    <sheet name="70" sheetId="272" r:id="rId64"/>
    <sheet name="71" sheetId="273" r:id="rId65"/>
    <sheet name="72 73 74 75" sheetId="274" r:id="rId66"/>
    <sheet name="76 77" sheetId="275" r:id="rId67"/>
    <sheet name="78" sheetId="276" r:id="rId68"/>
    <sheet name="79" sheetId="277" r:id="rId69"/>
    <sheet name="80" sheetId="278" r:id="rId70"/>
    <sheet name="81" sheetId="279" r:id="rId71"/>
    <sheet name="82 83" sheetId="280" r:id="rId72"/>
    <sheet name="84 85" sheetId="281" r:id="rId73"/>
    <sheet name="86 87" sheetId="282" r:id="rId74"/>
    <sheet name="Capítulo 3" sheetId="210" r:id="rId75"/>
    <sheet name="88" sheetId="290" r:id="rId76"/>
    <sheet name="89" sheetId="283" r:id="rId77"/>
    <sheet name="90" sheetId="291" r:id="rId78"/>
    <sheet name="91 92" sheetId="284" r:id="rId79"/>
    <sheet name="93" sheetId="285" r:id="rId80"/>
    <sheet name="94" sheetId="286" r:id="rId81"/>
    <sheet name="95" sheetId="287" r:id="rId82"/>
    <sheet name="96" sheetId="292" r:id="rId83"/>
    <sheet name="97" sheetId="211" r:id="rId84"/>
    <sheet name="98 99" sheetId="212" r:id="rId85"/>
    <sheet name="100" sheetId="213" r:id="rId86"/>
    <sheet name="100 1" sheetId="214" r:id="rId87"/>
    <sheet name="100 2" sheetId="215" r:id="rId88"/>
    <sheet name="101" sheetId="216" r:id="rId89"/>
    <sheet name="101 1" sheetId="217" r:id="rId90"/>
    <sheet name="101 2" sheetId="218" r:id="rId91"/>
    <sheet name="102" sheetId="219" r:id="rId92"/>
    <sheet name="103" sheetId="220" r:id="rId93"/>
    <sheet name="104" sheetId="221" r:id="rId94"/>
    <sheet name="105" sheetId="222" r:id="rId95"/>
    <sheet name="Capítulo 4" sheetId="223" r:id="rId96"/>
    <sheet name="106 107" sheetId="224" r:id="rId97"/>
    <sheet name="108" sheetId="225" r:id="rId98"/>
    <sheet name="109" sheetId="226" r:id="rId99"/>
    <sheet name="110" sheetId="227" r:id="rId100"/>
    <sheet name="111" sheetId="228" r:id="rId101"/>
    <sheet name="Capítulo 5" sheetId="229" r:id="rId102"/>
    <sheet name="112 113" sheetId="230" r:id="rId103"/>
    <sheet name="114" sheetId="231" r:id="rId104"/>
    <sheet name="115 116" sheetId="232" r:id="rId105"/>
    <sheet name="117 118" sheetId="233" r:id="rId106"/>
    <sheet name="119" sheetId="234" r:id="rId107"/>
    <sheet name="Capítulo 6" sheetId="246" r:id="rId108"/>
    <sheet name="120 121" sheetId="247" r:id="rId109"/>
    <sheet name="122 123" sheetId="248" r:id="rId110"/>
    <sheet name="124 125" sheetId="249" r:id="rId111"/>
    <sheet name="126" sheetId="250" r:id="rId112"/>
    <sheet name="127 128" sheetId="251" r:id="rId113"/>
    <sheet name="Capítulo 7" sheetId="235" r:id="rId114"/>
    <sheet name="129 130" sheetId="236" r:id="rId115"/>
    <sheet name="131" sheetId="237" r:id="rId116"/>
    <sheet name="132" sheetId="238" r:id="rId117"/>
    <sheet name="133" sheetId="239" r:id="rId118"/>
    <sheet name="134 135" sheetId="240" r:id="rId119"/>
    <sheet name="136 137" sheetId="241" r:id="rId120"/>
    <sheet name="138" sheetId="242" r:id="rId121"/>
    <sheet name="139" sheetId="243" r:id="rId122"/>
    <sheet name="140" sheetId="244" r:id="rId123"/>
    <sheet name="141 142" sheetId="245" r:id="rId124"/>
    <sheet name="Capítulo 8" sheetId="252" r:id="rId125"/>
    <sheet name="143" sheetId="253" r:id="rId126"/>
    <sheet name="144" sheetId="254" r:id="rId127"/>
    <sheet name="145" sheetId="293" r:id="rId128"/>
    <sheet name="146" sheetId="294" r:id="rId129"/>
    <sheet name="Capítulo 9" sheetId="257" r:id="rId130"/>
    <sheet name="147" sheetId="261" r:id="rId131"/>
    <sheet name="148" sheetId="262" r:id="rId132"/>
  </sheets>
  <externalReferences>
    <externalReference r:id="rId133"/>
  </externalReferences>
  <definedNames>
    <definedName name="_xlnm._FilterDatabase" localSheetId="98" hidden="1">'109'!$B$8:$H$150</definedName>
    <definedName name="_xlnm.Print_Area" localSheetId="4">'1 2'!$B$2:$G$31</definedName>
    <definedName name="_xlnm.Print_Area" localSheetId="85">'100'!$B$2:$H$31</definedName>
    <definedName name="_xlnm.Print_Area" localSheetId="87">'100 2'!$B$2:$G$33</definedName>
    <definedName name="_xlnm.Print_Area" localSheetId="89">'101 1'!$B$2:$H$32</definedName>
    <definedName name="_xlnm.Print_Area" localSheetId="90">'101 2'!$B$2:$G$33</definedName>
    <definedName name="_xlnm.Print_Area" localSheetId="93">'104'!$B$2:$E$29</definedName>
    <definedName name="_xlnm.Print_Area" localSheetId="94">'105'!$B$2:$E$30</definedName>
    <definedName name="_xlnm.Print_Area" localSheetId="96">'106 107'!$B$2:$F$18</definedName>
    <definedName name="_xlnm.Print_Area" localSheetId="97">'108'!$C$2:$H$51</definedName>
    <definedName name="_xlnm.Print_Area" localSheetId="98">'109'!#REF!</definedName>
    <definedName name="_xlnm.Print_Area" localSheetId="99">'110'!$B$65:$G$121</definedName>
    <definedName name="_xlnm.Print_Area" localSheetId="100">'111'!$B$2:$K$36</definedName>
    <definedName name="_xlnm.Print_Area" localSheetId="103">'114'!$B$2:$L$33</definedName>
    <definedName name="_xlnm.Print_Area" localSheetId="104">'115 116'!$B$2:$I$48</definedName>
    <definedName name="_xlnm.Print_Area" localSheetId="114">'129 130'!$B$2:$K$33</definedName>
    <definedName name="_xlnm.Print_Area" localSheetId="12">'13'!$B$2:$H$23</definedName>
    <definedName name="_xlnm.Print_Area" localSheetId="117">'133'!$B$2:$G$24</definedName>
    <definedName name="_xlnm.Print_Area" localSheetId="118">'134 135'!$B$2:$K$34</definedName>
    <definedName name="_xlnm.Print_Area" localSheetId="13">'14'!$B$2:$G$21</definedName>
    <definedName name="_xlnm.Print_Area" localSheetId="125">'143'!$B$48:$F$102</definedName>
    <definedName name="_xlnm.Print_Area" localSheetId="126">'144'!$A$1:$F$56</definedName>
    <definedName name="_xlnm.Print_Area" localSheetId="127">'145'!$B$1:$H$48</definedName>
    <definedName name="_xlnm.Print_Area" localSheetId="128">'146'!$B$1:$H$35</definedName>
    <definedName name="_xlnm.Print_Area" localSheetId="14">'15'!$B$2:$H$22</definedName>
    <definedName name="_xlnm.Print_Area" localSheetId="17">'18'!$B$2:$L$25</definedName>
    <definedName name="_xlnm.Print_Area" localSheetId="20">'21'!$B$2:$G$29</definedName>
    <definedName name="_xlnm.Print_Area" localSheetId="23">'24'!$B$2:$F$57</definedName>
    <definedName name="_xlnm.Print_Area" localSheetId="25">'26'!$B$2:$E$46</definedName>
    <definedName name="_xlnm.Print_Area" localSheetId="26">'27'!$B$2:$F$15</definedName>
    <definedName name="_xlnm.Print_Area" localSheetId="5">'3 4'!$B$2:$G$43</definedName>
    <definedName name="_xlnm.Print_Area" localSheetId="36">'37 38 39'!$B$2:$G$47</definedName>
    <definedName name="_xlnm.Print_Area" localSheetId="37">'40 41 42'!$B$2:$F$38</definedName>
    <definedName name="_xlnm.Print_Area" localSheetId="39">'44'!$B$1:$K$34</definedName>
    <definedName name="_xlnm.Print_Area" localSheetId="41">'46'!#REF!</definedName>
    <definedName name="_xlnm.Print_Area" localSheetId="42">'47'!$B$1:$H$36</definedName>
    <definedName name="_xlnm.Print_Area" localSheetId="43">'48'!$B$1:$D$33</definedName>
    <definedName name="_xlnm.Print_Area" localSheetId="45">'50'!$B$37:$J$63</definedName>
    <definedName name="_xlnm.Print_Area" localSheetId="46">'51'!$B$40:$L$74</definedName>
    <definedName name="_xlnm.Print_Area" localSheetId="49">'54'!$B$1:$J$30</definedName>
    <definedName name="_xlnm.Print_Area" localSheetId="51">'56'!$B$112:$E$149</definedName>
    <definedName name="_xlnm.Print_Area" localSheetId="52">'57'!$B$44:$G$59</definedName>
    <definedName name="_xlnm.Print_Area" localSheetId="58">'63'!$B$2:$E$24</definedName>
    <definedName name="_xlnm.Print_Area" localSheetId="8">'7 8'!$B$2:$F$51</definedName>
    <definedName name="_xlnm.Print_Area" localSheetId="65">'72 73 74 75'!$B$31:$H$56</definedName>
    <definedName name="_xlnm.Print_Area" localSheetId="9">'9 10'!$B$2:$F$33</definedName>
    <definedName name="_xlnm.Print_Area" localSheetId="80">'94'!$B$2:$G$36</definedName>
    <definedName name="_xlnm.Print_Area" localSheetId="81">'95'!$B$2:$H$35</definedName>
    <definedName name="_xlnm.Print_Area" localSheetId="83">'97'!$B$2:$G$31</definedName>
    <definedName name="Cuadro_59">#REF!</definedName>
  </definedNames>
  <calcPr calcId="145621"/>
</workbook>
</file>

<file path=xl/calcChain.xml><?xml version="1.0" encoding="utf-8"?>
<calcChain xmlns="http://schemas.openxmlformats.org/spreadsheetml/2006/main">
  <c r="F36" i="286" l="1"/>
  <c r="E36" i="286"/>
  <c r="D36" i="286"/>
  <c r="C36" i="286"/>
  <c r="F15" i="286"/>
  <c r="E15" i="286"/>
  <c r="D15" i="286"/>
  <c r="C15" i="286"/>
  <c r="H35" i="287" l="1"/>
  <c r="G35" i="287"/>
  <c r="F35" i="287"/>
  <c r="E35" i="287"/>
  <c r="D35" i="287"/>
  <c r="C34" i="287"/>
  <c r="C33" i="287"/>
  <c r="C32" i="287"/>
  <c r="C31" i="287"/>
  <c r="C30" i="287"/>
  <c r="C29" i="287"/>
  <c r="C28" i="287"/>
  <c r="C27" i="287"/>
  <c r="C26" i="287"/>
  <c r="C25" i="287"/>
  <c r="C24" i="287"/>
  <c r="C23" i="287"/>
  <c r="C22" i="287"/>
  <c r="C21" i="287"/>
  <c r="C20" i="287"/>
  <c r="C19" i="287"/>
  <c r="C18" i="287"/>
  <c r="C35" i="287" s="1"/>
  <c r="H14" i="287"/>
  <c r="G14" i="287"/>
  <c r="F14" i="287"/>
  <c r="E14" i="287"/>
  <c r="D14" i="287"/>
  <c r="C13" i="287"/>
  <c r="C12" i="287"/>
  <c r="C11" i="287"/>
  <c r="C10" i="287"/>
  <c r="C9" i="287"/>
  <c r="C8" i="287"/>
  <c r="C14" i="287" s="1"/>
  <c r="C31" i="294" l="1"/>
  <c r="H31" i="294" s="1"/>
  <c r="G28" i="294"/>
  <c r="F28" i="294"/>
  <c r="E28" i="294"/>
  <c r="D28" i="294"/>
  <c r="C28" i="294"/>
  <c r="H27" i="294"/>
  <c r="H26" i="294"/>
  <c r="H25" i="294"/>
  <c r="H24" i="294"/>
  <c r="H23" i="294"/>
  <c r="G21" i="294"/>
  <c r="G30" i="294" s="1"/>
  <c r="G33" i="294" s="1"/>
  <c r="F21" i="294"/>
  <c r="F30" i="294" s="1"/>
  <c r="F33" i="294" s="1"/>
  <c r="E21" i="294"/>
  <c r="D21" i="294"/>
  <c r="C21" i="294"/>
  <c r="C30" i="294" s="1"/>
  <c r="C33" i="294" s="1"/>
  <c r="H20" i="294"/>
  <c r="H19" i="294"/>
  <c r="H18" i="294"/>
  <c r="H17" i="294"/>
  <c r="H16" i="294"/>
  <c r="H15" i="294"/>
  <c r="H14" i="294"/>
  <c r="H13" i="294"/>
  <c r="H12" i="294"/>
  <c r="H11" i="294"/>
  <c r="H10" i="294"/>
  <c r="H9" i="294"/>
  <c r="G44" i="293"/>
  <c r="F44" i="293"/>
  <c r="E44" i="293"/>
  <c r="D44" i="293"/>
  <c r="C44" i="293"/>
  <c r="H43" i="293"/>
  <c r="H44" i="293" s="1"/>
  <c r="H42" i="293"/>
  <c r="G40" i="293"/>
  <c r="F40" i="293"/>
  <c r="E40" i="293"/>
  <c r="D40" i="293"/>
  <c r="C40" i="293"/>
  <c r="H39" i="293"/>
  <c r="H40" i="293" s="1"/>
  <c r="H38" i="293"/>
  <c r="G36" i="293"/>
  <c r="F36" i="293"/>
  <c r="E36" i="293"/>
  <c r="E46" i="293" s="1"/>
  <c r="D36" i="293"/>
  <c r="D46" i="293" s="1"/>
  <c r="C36" i="293"/>
  <c r="H35" i="293"/>
  <c r="H34" i="293"/>
  <c r="H33" i="293"/>
  <c r="H32" i="293"/>
  <c r="H31" i="293"/>
  <c r="G25" i="293"/>
  <c r="G27" i="293" s="1"/>
  <c r="F25" i="293"/>
  <c r="E25" i="293"/>
  <c r="D25" i="293"/>
  <c r="C25" i="293"/>
  <c r="C27" i="293" s="1"/>
  <c r="H24" i="293"/>
  <c r="H23" i="293"/>
  <c r="H22" i="293"/>
  <c r="H21" i="293"/>
  <c r="H20" i="293"/>
  <c r="H19" i="293"/>
  <c r="H18" i="293"/>
  <c r="H17" i="293"/>
  <c r="H25" i="293" s="1"/>
  <c r="G15" i="293"/>
  <c r="F15" i="293"/>
  <c r="E15" i="293"/>
  <c r="E27" i="293" s="1"/>
  <c r="D15" i="293"/>
  <c r="C15" i="293"/>
  <c r="H14" i="293"/>
  <c r="H13" i="293"/>
  <c r="H12" i="293"/>
  <c r="H11" i="293"/>
  <c r="H10" i="293"/>
  <c r="H9" i="293"/>
  <c r="E30" i="294" l="1"/>
  <c r="E33" i="294" s="1"/>
  <c r="H21" i="294"/>
  <c r="H30" i="294" s="1"/>
  <c r="H33" i="294" s="1"/>
  <c r="D30" i="294"/>
  <c r="D33" i="294" s="1"/>
  <c r="H28" i="294"/>
  <c r="D27" i="293"/>
  <c r="C46" i="293"/>
  <c r="G46" i="293"/>
  <c r="H36" i="293"/>
  <c r="F27" i="293"/>
  <c r="H15" i="293"/>
  <c r="H27" i="293" s="1"/>
  <c r="F46" i="293"/>
  <c r="H46" i="293"/>
  <c r="C6" i="165" l="1"/>
  <c r="C4" i="246" l="1"/>
  <c r="C5" i="257"/>
  <c r="C4" i="257"/>
  <c r="F25" i="291" l="1"/>
  <c r="E25" i="291"/>
  <c r="D25" i="291"/>
  <c r="C25" i="291"/>
  <c r="C13" i="290"/>
  <c r="C72" i="287" l="1"/>
  <c r="C71" i="287"/>
  <c r="C70" i="287"/>
  <c r="C69" i="287"/>
  <c r="C68" i="287"/>
  <c r="H67" i="287"/>
  <c r="G67" i="287"/>
  <c r="F67" i="287"/>
  <c r="E67" i="287"/>
  <c r="D67" i="287"/>
  <c r="C66" i="287"/>
  <c r="C65" i="287"/>
  <c r="H64" i="287"/>
  <c r="G64" i="287"/>
  <c r="F64" i="287"/>
  <c r="E64" i="287"/>
  <c r="D64" i="287"/>
  <c r="C63" i="287"/>
  <c r="C62" i="287"/>
  <c r="H61" i="287"/>
  <c r="G61" i="287"/>
  <c r="F61" i="287"/>
  <c r="E61" i="287"/>
  <c r="D61" i="287"/>
  <c r="C60" i="287"/>
  <c r="C59" i="287"/>
  <c r="C58" i="287"/>
  <c r="C57" i="287"/>
  <c r="H56" i="287"/>
  <c r="G56" i="287"/>
  <c r="F56" i="287"/>
  <c r="E56" i="287"/>
  <c r="D56" i="287"/>
  <c r="H51" i="287"/>
  <c r="G51" i="287"/>
  <c r="F51" i="287"/>
  <c r="E51" i="287"/>
  <c r="D51" i="287"/>
  <c r="C49" i="287"/>
  <c r="C48" i="287"/>
  <c r="C47" i="287"/>
  <c r="C46" i="287"/>
  <c r="C45" i="287"/>
  <c r="C44" i="287"/>
  <c r="E23" i="285"/>
  <c r="D23" i="285"/>
  <c r="C23" i="285"/>
  <c r="E29" i="284"/>
  <c r="D29" i="284"/>
  <c r="C29" i="284"/>
  <c r="G14" i="284"/>
  <c r="F14" i="284"/>
  <c r="D14" i="284"/>
  <c r="C14" i="284"/>
  <c r="H13" i="284"/>
  <c r="E13" i="284"/>
  <c r="H12" i="284"/>
  <c r="E12" i="284"/>
  <c r="H11" i="284"/>
  <c r="E11" i="284"/>
  <c r="H10" i="284"/>
  <c r="E10" i="284"/>
  <c r="H9" i="284"/>
  <c r="H14" i="284" s="1"/>
  <c r="E9" i="284"/>
  <c r="E14" i="284" s="1"/>
  <c r="G13" i="283"/>
  <c r="F13" i="283"/>
  <c r="E13" i="283"/>
  <c r="D13" i="283"/>
  <c r="C13" i="283"/>
  <c r="G30" i="282"/>
  <c r="F30" i="282"/>
  <c r="E30" i="282"/>
  <c r="D30" i="282"/>
  <c r="C30" i="282"/>
  <c r="H29" i="282"/>
  <c r="H28" i="282"/>
  <c r="H27" i="282"/>
  <c r="H26" i="282"/>
  <c r="H25" i="282"/>
  <c r="H24" i="282"/>
  <c r="H23" i="282"/>
  <c r="G15" i="282"/>
  <c r="F15" i="282"/>
  <c r="E15" i="282"/>
  <c r="D15" i="282"/>
  <c r="C15" i="282"/>
  <c r="H14" i="282"/>
  <c r="H13" i="282"/>
  <c r="H12" i="282"/>
  <c r="H11" i="282"/>
  <c r="H10" i="282"/>
  <c r="H9" i="282"/>
  <c r="H8" i="282"/>
  <c r="G46" i="281"/>
  <c r="F46" i="281"/>
  <c r="E46" i="281"/>
  <c r="D46" i="281"/>
  <c r="C46" i="281"/>
  <c r="H45" i="281"/>
  <c r="H44" i="281"/>
  <c r="H43" i="281"/>
  <c r="H42" i="281"/>
  <c r="H41" i="281"/>
  <c r="H40" i="281"/>
  <c r="H39" i="281"/>
  <c r="H38" i="281"/>
  <c r="H37" i="281"/>
  <c r="H36" i="281"/>
  <c r="H35" i="281"/>
  <c r="H34" i="281"/>
  <c r="H33" i="281"/>
  <c r="H32" i="281"/>
  <c r="H31" i="281"/>
  <c r="G23" i="281"/>
  <c r="F23" i="281"/>
  <c r="E23" i="281"/>
  <c r="D23" i="281"/>
  <c r="C23" i="281"/>
  <c r="H22" i="281"/>
  <c r="H21" i="281"/>
  <c r="H20" i="281"/>
  <c r="H19" i="281"/>
  <c r="H18" i="281"/>
  <c r="H17" i="281"/>
  <c r="H16" i="281"/>
  <c r="H15" i="281"/>
  <c r="H14" i="281"/>
  <c r="H13" i="281"/>
  <c r="H12" i="281"/>
  <c r="H11" i="281"/>
  <c r="H10" i="281"/>
  <c r="H9" i="281"/>
  <c r="H8" i="281"/>
  <c r="G26" i="280"/>
  <c r="F26" i="280"/>
  <c r="E26" i="280"/>
  <c r="D26" i="280"/>
  <c r="C26" i="280"/>
  <c r="H25" i="280"/>
  <c r="J14" i="279" s="1"/>
  <c r="H24" i="280"/>
  <c r="G23" i="280"/>
  <c r="F23" i="280"/>
  <c r="E23" i="280"/>
  <c r="D23" i="280"/>
  <c r="C23" i="280"/>
  <c r="H22" i="280"/>
  <c r="J10" i="279" s="1"/>
  <c r="H21" i="280"/>
  <c r="J9" i="279" s="1"/>
  <c r="G12" i="280"/>
  <c r="F12" i="280"/>
  <c r="E12" i="280"/>
  <c r="D12" i="280"/>
  <c r="C12" i="280"/>
  <c r="H11" i="280"/>
  <c r="I14" i="279" s="1"/>
  <c r="H10" i="280"/>
  <c r="G9" i="280"/>
  <c r="F9" i="280"/>
  <c r="E9" i="280"/>
  <c r="D9" i="280"/>
  <c r="C9" i="280"/>
  <c r="H8" i="280"/>
  <c r="H7" i="280"/>
  <c r="I9" i="279" s="1"/>
  <c r="H15" i="279"/>
  <c r="G15" i="279"/>
  <c r="F15" i="279"/>
  <c r="E15" i="279"/>
  <c r="D15" i="279"/>
  <c r="C15" i="279"/>
  <c r="J13" i="279"/>
  <c r="I13" i="279"/>
  <c r="H11" i="279"/>
  <c r="G11" i="279"/>
  <c r="F11" i="279"/>
  <c r="E11" i="279"/>
  <c r="D11" i="279"/>
  <c r="C11" i="279"/>
  <c r="I10" i="279"/>
  <c r="F14" i="277"/>
  <c r="E14" i="277"/>
  <c r="D14" i="277"/>
  <c r="C14" i="277"/>
  <c r="H13" i="277"/>
  <c r="G13" i="277"/>
  <c r="H12" i="277"/>
  <c r="G12" i="277"/>
  <c r="H11" i="277"/>
  <c r="G11" i="277"/>
  <c r="H10" i="277"/>
  <c r="G10" i="277"/>
  <c r="H9" i="277"/>
  <c r="H14" i="277" s="1"/>
  <c r="G9" i="277"/>
  <c r="G14" i="277" s="1"/>
  <c r="E13" i="276"/>
  <c r="D13" i="276"/>
  <c r="C13" i="276"/>
  <c r="E27" i="275"/>
  <c r="D26" i="275"/>
  <c r="C26" i="275"/>
  <c r="D25" i="275"/>
  <c r="C25" i="275"/>
  <c r="D24" i="275"/>
  <c r="C24" i="275"/>
  <c r="D23" i="275"/>
  <c r="C23" i="275"/>
  <c r="D22" i="275"/>
  <c r="D27" i="275" s="1"/>
  <c r="C22" i="275"/>
  <c r="E12" i="275"/>
  <c r="D12" i="275"/>
  <c r="C12" i="275"/>
  <c r="F57" i="274"/>
  <c r="E57" i="274"/>
  <c r="H56" i="274"/>
  <c r="H55" i="274"/>
  <c r="H54" i="274"/>
  <c r="H53" i="274"/>
  <c r="H52" i="274"/>
  <c r="H51" i="274"/>
  <c r="G42" i="274"/>
  <c r="F42" i="274"/>
  <c r="E42" i="274"/>
  <c r="D42" i="274"/>
  <c r="C42" i="274"/>
  <c r="H41" i="274"/>
  <c r="H40" i="274"/>
  <c r="H39" i="274"/>
  <c r="H38" i="274"/>
  <c r="H37" i="274"/>
  <c r="H36" i="274"/>
  <c r="H42" i="274" s="1"/>
  <c r="F28" i="274"/>
  <c r="E28" i="274"/>
  <c r="D28" i="274"/>
  <c r="H28" i="274" s="1"/>
  <c r="C28" i="274"/>
  <c r="G28" i="274" s="1"/>
  <c r="H27" i="274"/>
  <c r="G27" i="274"/>
  <c r="F26" i="275" s="1"/>
  <c r="H26" i="274"/>
  <c r="G26" i="274"/>
  <c r="F25" i="275" s="1"/>
  <c r="H25" i="274"/>
  <c r="G25" i="274"/>
  <c r="F24" i="275" s="1"/>
  <c r="H24" i="274"/>
  <c r="G24" i="274"/>
  <c r="F23" i="275" s="1"/>
  <c r="H23" i="274"/>
  <c r="G23" i="274"/>
  <c r="F22" i="275" s="1"/>
  <c r="F13" i="274"/>
  <c r="E13" i="274"/>
  <c r="D13" i="274"/>
  <c r="C13" i="274"/>
  <c r="H12" i="274"/>
  <c r="G12" i="274"/>
  <c r="F11" i="275" s="1"/>
  <c r="H11" i="274"/>
  <c r="G11" i="274"/>
  <c r="F10" i="275" s="1"/>
  <c r="H10" i="274"/>
  <c r="G10" i="274"/>
  <c r="F9" i="275" s="1"/>
  <c r="H9" i="274"/>
  <c r="G9" i="274"/>
  <c r="F8" i="275" s="1"/>
  <c r="H8" i="274"/>
  <c r="G8" i="274"/>
  <c r="F7" i="275" s="1"/>
  <c r="G23" i="273"/>
  <c r="F23" i="273"/>
  <c r="E23" i="273"/>
  <c r="D23" i="273"/>
  <c r="C23" i="273"/>
  <c r="H22" i="273"/>
  <c r="H21" i="273"/>
  <c r="H20" i="273"/>
  <c r="H19" i="273"/>
  <c r="H18" i="273"/>
  <c r="H17" i="273"/>
  <c r="H16" i="273"/>
  <c r="H15" i="273"/>
  <c r="H14" i="273"/>
  <c r="H13" i="273"/>
  <c r="H12" i="273"/>
  <c r="H11" i="273"/>
  <c r="H10" i="273"/>
  <c r="H9" i="273"/>
  <c r="H8" i="273"/>
  <c r="G23" i="272"/>
  <c r="F23" i="272"/>
  <c r="H23" i="272" s="1"/>
  <c r="D23" i="272"/>
  <c r="C23" i="272"/>
  <c r="E23" i="272" s="1"/>
  <c r="H22" i="272"/>
  <c r="E22" i="272"/>
  <c r="H21" i="272"/>
  <c r="E21" i="272"/>
  <c r="H20" i="272"/>
  <c r="E20" i="272"/>
  <c r="H19" i="272"/>
  <c r="E19" i="272"/>
  <c r="H18" i="272"/>
  <c r="E18" i="272"/>
  <c r="H17" i="272"/>
  <c r="E17" i="272"/>
  <c r="H16" i="272"/>
  <c r="E16" i="272"/>
  <c r="H15" i="272"/>
  <c r="E15" i="272"/>
  <c r="H14" i="272"/>
  <c r="E14" i="272"/>
  <c r="H13" i="272"/>
  <c r="E13" i="272"/>
  <c r="H12" i="272"/>
  <c r="E12" i="272"/>
  <c r="H11" i="272"/>
  <c r="E11" i="272"/>
  <c r="H10" i="272"/>
  <c r="E10" i="272"/>
  <c r="H9" i="272"/>
  <c r="E9" i="272"/>
  <c r="H8" i="272"/>
  <c r="E8" i="272"/>
  <c r="G22" i="271"/>
  <c r="F22" i="271"/>
  <c r="E22" i="271"/>
  <c r="D22" i="271"/>
  <c r="C22" i="271"/>
  <c r="H21" i="271"/>
  <c r="H20" i="271"/>
  <c r="H19" i="271"/>
  <c r="H18" i="271"/>
  <c r="H17" i="271"/>
  <c r="H16" i="271"/>
  <c r="H15" i="271"/>
  <c r="H14" i="271"/>
  <c r="H13" i="271"/>
  <c r="H12" i="271"/>
  <c r="H11" i="271"/>
  <c r="H10" i="271"/>
  <c r="H9" i="271"/>
  <c r="H8" i="271"/>
  <c r="H7" i="271"/>
  <c r="F22" i="270"/>
  <c r="E22" i="270"/>
  <c r="D22" i="270"/>
  <c r="C22" i="270"/>
  <c r="H21" i="270"/>
  <c r="H20" i="270"/>
  <c r="G19" i="270"/>
  <c r="G22" i="270" s="1"/>
  <c r="H18" i="270"/>
  <c r="H17" i="270"/>
  <c r="H16" i="270"/>
  <c r="H15" i="270"/>
  <c r="H14" i="270"/>
  <c r="H13" i="270"/>
  <c r="H12" i="270"/>
  <c r="H11" i="270"/>
  <c r="H10" i="270"/>
  <c r="H9" i="270"/>
  <c r="H8" i="270"/>
  <c r="H7" i="270"/>
  <c r="G34" i="269"/>
  <c r="F34" i="269"/>
  <c r="E34" i="269"/>
  <c r="D34" i="269"/>
  <c r="C34" i="269"/>
  <c r="H33" i="269"/>
  <c r="H32" i="269"/>
  <c r="H31" i="269"/>
  <c r="H30" i="269"/>
  <c r="H29" i="269"/>
  <c r="H28" i="269"/>
  <c r="H27" i="269"/>
  <c r="H26" i="269"/>
  <c r="H25" i="269"/>
  <c r="G16" i="269"/>
  <c r="F16" i="269"/>
  <c r="E16" i="269"/>
  <c r="D16" i="269"/>
  <c r="C16" i="269"/>
  <c r="H15" i="269"/>
  <c r="H14" i="269"/>
  <c r="H13" i="269"/>
  <c r="H12" i="269"/>
  <c r="H11" i="269"/>
  <c r="H10" i="269"/>
  <c r="H9" i="269"/>
  <c r="H8" i="269"/>
  <c r="H7" i="269"/>
  <c r="G16" i="268"/>
  <c r="F16" i="268"/>
  <c r="E16" i="268"/>
  <c r="D16" i="268"/>
  <c r="H15" i="268"/>
  <c r="H14" i="268"/>
  <c r="H13" i="268"/>
  <c r="H12" i="268"/>
  <c r="H11" i="268"/>
  <c r="H10" i="268"/>
  <c r="H9" i="268"/>
  <c r="H8" i="268"/>
  <c r="C7" i="268"/>
  <c r="C16" i="268" s="1"/>
  <c r="D24" i="267"/>
  <c r="C24" i="267"/>
  <c r="E23" i="267"/>
  <c r="E22" i="267"/>
  <c r="E21" i="267"/>
  <c r="E20" i="267"/>
  <c r="E19" i="267"/>
  <c r="D18" i="267"/>
  <c r="C18" i="267"/>
  <c r="E17" i="267"/>
  <c r="E16" i="267"/>
  <c r="E15" i="267"/>
  <c r="E14" i="267"/>
  <c r="E13" i="267"/>
  <c r="E18" i="267" s="1"/>
  <c r="D11" i="267"/>
  <c r="C11" i="267"/>
  <c r="E11" i="267" s="1"/>
  <c r="D10" i="267"/>
  <c r="C10" i="267"/>
  <c r="E10" i="267" s="1"/>
  <c r="D9" i="267"/>
  <c r="C9" i="267"/>
  <c r="E9" i="267" s="1"/>
  <c r="D8" i="267"/>
  <c r="E8" i="267" s="1"/>
  <c r="C8" i="267"/>
  <c r="D7" i="267"/>
  <c r="C7" i="267"/>
  <c r="K24" i="266"/>
  <c r="J24" i="266"/>
  <c r="I24" i="266"/>
  <c r="H24" i="266"/>
  <c r="G24" i="266"/>
  <c r="F24" i="266"/>
  <c r="E24" i="266"/>
  <c r="D24" i="266"/>
  <c r="C24" i="266"/>
  <c r="L23" i="266"/>
  <c r="L22" i="266"/>
  <c r="L21" i="266"/>
  <c r="L20" i="266"/>
  <c r="L19" i="266"/>
  <c r="L18" i="266"/>
  <c r="L17" i="266"/>
  <c r="L16" i="266"/>
  <c r="L15" i="266"/>
  <c r="L14" i="266"/>
  <c r="L13" i="266"/>
  <c r="L12" i="266"/>
  <c r="L11" i="266"/>
  <c r="L10" i="266"/>
  <c r="L9" i="266"/>
  <c r="L8" i="266"/>
  <c r="L24" i="266" s="1"/>
  <c r="G41" i="265"/>
  <c r="F41" i="265"/>
  <c r="E41" i="265"/>
  <c r="D41" i="265"/>
  <c r="C41" i="265"/>
  <c r="H40" i="265"/>
  <c r="H39" i="265"/>
  <c r="H38" i="265"/>
  <c r="H37" i="265"/>
  <c r="H36" i="265"/>
  <c r="H35" i="265"/>
  <c r="H34" i="265"/>
  <c r="H33" i="265"/>
  <c r="H32" i="265"/>
  <c r="H31" i="265"/>
  <c r="H30" i="265"/>
  <c r="H29" i="265"/>
  <c r="H28" i="265"/>
  <c r="H27" i="265"/>
  <c r="H26" i="265"/>
  <c r="H25" i="265"/>
  <c r="G17" i="265"/>
  <c r="F17" i="265"/>
  <c r="E17" i="265"/>
  <c r="D17" i="265"/>
  <c r="C17" i="265"/>
  <c r="H16" i="265"/>
  <c r="H15" i="265"/>
  <c r="H14" i="265"/>
  <c r="H13" i="265"/>
  <c r="H12" i="265"/>
  <c r="H11" i="265"/>
  <c r="H10" i="265"/>
  <c r="H9" i="265"/>
  <c r="H8" i="265"/>
  <c r="G25" i="264"/>
  <c r="F25" i="264"/>
  <c r="E25" i="264"/>
  <c r="D25" i="264"/>
  <c r="C25" i="264"/>
  <c r="G19" i="264"/>
  <c r="F19" i="264"/>
  <c r="E19" i="264"/>
  <c r="D19" i="264"/>
  <c r="C19" i="264"/>
  <c r="F13" i="264"/>
  <c r="E13" i="264"/>
  <c r="D13" i="264"/>
  <c r="C13" i="264"/>
  <c r="G12" i="264"/>
  <c r="G11" i="264"/>
  <c r="G10" i="264"/>
  <c r="G9" i="264"/>
  <c r="G8" i="264"/>
  <c r="H41" i="265" l="1"/>
  <c r="E24" i="267"/>
  <c r="H23" i="273"/>
  <c r="H13" i="274"/>
  <c r="H57" i="274"/>
  <c r="E74" i="287"/>
  <c r="C12" i="267"/>
  <c r="H22" i="271"/>
  <c r="H26" i="280"/>
  <c r="H23" i="281"/>
  <c r="H17" i="265"/>
  <c r="D12" i="267"/>
  <c r="H16" i="268"/>
  <c r="G13" i="274"/>
  <c r="C27" i="275"/>
  <c r="H46" i="281"/>
  <c r="H15" i="282"/>
  <c r="H30" i="282"/>
  <c r="H12" i="280"/>
  <c r="H23" i="280"/>
  <c r="H9" i="280"/>
  <c r="J11" i="279"/>
  <c r="I15" i="279"/>
  <c r="J15" i="279"/>
  <c r="I11" i="279"/>
  <c r="F12" i="275"/>
  <c r="H16" i="269"/>
  <c r="H34" i="269"/>
  <c r="G13" i="264"/>
  <c r="D74" i="287"/>
  <c r="C67" i="287"/>
  <c r="C56" i="287"/>
  <c r="G74" i="287"/>
  <c r="C51" i="287"/>
  <c r="H74" i="287"/>
  <c r="C64" i="287"/>
  <c r="C61" i="287"/>
  <c r="F74" i="287"/>
  <c r="H22" i="270"/>
  <c r="F27" i="275"/>
  <c r="H19" i="270"/>
  <c r="E7" i="267"/>
  <c r="E12" i="267" s="1"/>
  <c r="H7" i="268"/>
  <c r="G7" i="262"/>
  <c r="M7" i="262"/>
  <c r="G8" i="262"/>
  <c r="M8" i="262"/>
  <c r="G9" i="262"/>
  <c r="M9" i="262"/>
  <c r="G10" i="262"/>
  <c r="M10" i="262"/>
  <c r="G11" i="262"/>
  <c r="M11" i="262"/>
  <c r="G12" i="262"/>
  <c r="M12" i="262"/>
  <c r="G13" i="262"/>
  <c r="M13" i="262"/>
  <c r="G14" i="262"/>
  <c r="M14" i="262"/>
  <c r="G15" i="262"/>
  <c r="M15" i="262"/>
  <c r="G16" i="262"/>
  <c r="M16" i="262"/>
  <c r="N16" i="262" s="1"/>
  <c r="G17" i="262"/>
  <c r="M17" i="262"/>
  <c r="G18" i="262"/>
  <c r="M18" i="262"/>
  <c r="G19" i="262"/>
  <c r="M19" i="262"/>
  <c r="G20" i="262"/>
  <c r="M20" i="262"/>
  <c r="G22" i="262"/>
  <c r="M22" i="262"/>
  <c r="G23" i="262"/>
  <c r="M23" i="262"/>
  <c r="G24" i="262"/>
  <c r="M24" i="262"/>
  <c r="G25" i="262"/>
  <c r="M25" i="262"/>
  <c r="G26" i="262"/>
  <c r="M26" i="262"/>
  <c r="G27" i="262"/>
  <c r="M27" i="262"/>
  <c r="G28" i="262"/>
  <c r="N28" i="262" s="1"/>
  <c r="M28" i="262"/>
  <c r="G29" i="262"/>
  <c r="M29" i="262"/>
  <c r="G30" i="262"/>
  <c r="M30" i="262"/>
  <c r="G31" i="262"/>
  <c r="M31" i="262"/>
  <c r="G35" i="262"/>
  <c r="N35" i="262" s="1"/>
  <c r="M35" i="262"/>
  <c r="G36" i="262"/>
  <c r="M36" i="262"/>
  <c r="G37" i="262"/>
  <c r="M37" i="262"/>
  <c r="G38" i="262"/>
  <c r="M38" i="262"/>
  <c r="G39" i="262"/>
  <c r="M39" i="262"/>
  <c r="G40" i="262"/>
  <c r="M40" i="262"/>
  <c r="N40" i="262" s="1"/>
  <c r="G42" i="262"/>
  <c r="M42" i="262"/>
  <c r="G43" i="262"/>
  <c r="M43" i="262"/>
  <c r="G44" i="262"/>
  <c r="M44" i="262"/>
  <c r="G46" i="262"/>
  <c r="M46" i="262"/>
  <c r="G47" i="262"/>
  <c r="N47" i="262" s="1"/>
  <c r="M47" i="262"/>
  <c r="G48" i="262"/>
  <c r="M48" i="262"/>
  <c r="G49" i="262"/>
  <c r="N49" i="262" s="1"/>
  <c r="M49" i="262"/>
  <c r="G50" i="262"/>
  <c r="M50" i="262"/>
  <c r="G51" i="262"/>
  <c r="M51" i="262"/>
  <c r="G52" i="262"/>
  <c r="M52" i="262"/>
  <c r="G53" i="262"/>
  <c r="N53" i="262" s="1"/>
  <c r="M53" i="262"/>
  <c r="G54" i="262"/>
  <c r="M54" i="262"/>
  <c r="G55" i="262"/>
  <c r="M55" i="262"/>
  <c r="G56" i="262"/>
  <c r="M56" i="262"/>
  <c r="G57" i="262"/>
  <c r="M57" i="262"/>
  <c r="G58" i="262"/>
  <c r="M58" i="262"/>
  <c r="N58" i="262" s="1"/>
  <c r="G59" i="262"/>
  <c r="M59" i="262"/>
  <c r="G60" i="262"/>
  <c r="M60" i="262"/>
  <c r="G61" i="262"/>
  <c r="N61" i="262" s="1"/>
  <c r="M61" i="262"/>
  <c r="G62" i="262"/>
  <c r="M62" i="262"/>
  <c r="G63" i="262"/>
  <c r="N63" i="262" s="1"/>
  <c r="M63" i="262"/>
  <c r="G64" i="262"/>
  <c r="M64" i="262"/>
  <c r="G68" i="262"/>
  <c r="N68" i="262" s="1"/>
  <c r="M68" i="262"/>
  <c r="G69" i="262"/>
  <c r="M69" i="262"/>
  <c r="G70" i="262"/>
  <c r="M70" i="262"/>
  <c r="G71" i="262"/>
  <c r="M71" i="262"/>
  <c r="G72" i="262"/>
  <c r="N72" i="262" s="1"/>
  <c r="M72" i="262"/>
  <c r="G73" i="262"/>
  <c r="M73" i="262"/>
  <c r="G74" i="262"/>
  <c r="M74" i="262"/>
  <c r="G75" i="262"/>
  <c r="M75" i="262"/>
  <c r="G76" i="262"/>
  <c r="M76" i="262"/>
  <c r="G77" i="262"/>
  <c r="M77" i="262"/>
  <c r="N77" i="262" s="1"/>
  <c r="G78" i="262"/>
  <c r="M78" i="262"/>
  <c r="G79" i="262"/>
  <c r="M79" i="262"/>
  <c r="G80" i="262"/>
  <c r="M80" i="262"/>
  <c r="G81" i="262"/>
  <c r="M81" i="262"/>
  <c r="G82" i="262"/>
  <c r="N82" i="262" s="1"/>
  <c r="M82" i="262"/>
  <c r="G83" i="262"/>
  <c r="M83" i="262"/>
  <c r="G84" i="262"/>
  <c r="N84" i="262" s="1"/>
  <c r="M84" i="262"/>
  <c r="G85" i="262"/>
  <c r="M85" i="262"/>
  <c r="G86" i="262"/>
  <c r="M86" i="262"/>
  <c r="G87" i="262"/>
  <c r="M87" i="262"/>
  <c r="G88" i="262"/>
  <c r="N88" i="262" s="1"/>
  <c r="M88" i="262"/>
  <c r="G89" i="262"/>
  <c r="M89" i="262"/>
  <c r="G90" i="262"/>
  <c r="M90" i="262"/>
  <c r="G91" i="262"/>
  <c r="M91" i="262"/>
  <c r="G92" i="262"/>
  <c r="M92" i="262"/>
  <c r="G93" i="262"/>
  <c r="M93" i="262"/>
  <c r="G94" i="262"/>
  <c r="M94" i="262"/>
  <c r="G95" i="262"/>
  <c r="M95" i="262"/>
  <c r="G96" i="262"/>
  <c r="M96" i="262"/>
  <c r="G97" i="262"/>
  <c r="N97" i="262" s="1"/>
  <c r="M97" i="262"/>
  <c r="G98" i="262"/>
  <c r="M98" i="262"/>
  <c r="G99" i="262"/>
  <c r="M99" i="262"/>
  <c r="G103" i="262"/>
  <c r="N103" i="262" s="1"/>
  <c r="M103" i="262"/>
  <c r="G104" i="262"/>
  <c r="M104" i="262"/>
  <c r="G105" i="262"/>
  <c r="N105" i="262" s="1"/>
  <c r="M105" i="262"/>
  <c r="G106" i="262"/>
  <c r="M106" i="262"/>
  <c r="G107" i="262"/>
  <c r="N107" i="262" s="1"/>
  <c r="M107" i="262"/>
  <c r="G108" i="262"/>
  <c r="M108" i="262"/>
  <c r="G109" i="262"/>
  <c r="M109" i="262"/>
  <c r="G110" i="262"/>
  <c r="M110" i="262"/>
  <c r="G111" i="262"/>
  <c r="N111" i="262" s="1"/>
  <c r="M111" i="262"/>
  <c r="G112" i="262"/>
  <c r="M112" i="262"/>
  <c r="G113" i="262"/>
  <c r="M113" i="262"/>
  <c r="G114" i="262"/>
  <c r="M114" i="262"/>
  <c r="G115" i="262"/>
  <c r="M115" i="262"/>
  <c r="G116" i="262"/>
  <c r="M116" i="262"/>
  <c r="G117" i="262"/>
  <c r="M117" i="262"/>
  <c r="G118" i="262"/>
  <c r="M118" i="262"/>
  <c r="G119" i="262"/>
  <c r="M119" i="262"/>
  <c r="G120" i="262"/>
  <c r="M120" i="262"/>
  <c r="G121" i="262"/>
  <c r="M121" i="262"/>
  <c r="G122" i="262"/>
  <c r="M122" i="262"/>
  <c r="G123" i="262"/>
  <c r="M123" i="262"/>
  <c r="G124" i="262"/>
  <c r="M124" i="262"/>
  <c r="G125" i="262"/>
  <c r="M125" i="262"/>
  <c r="G126" i="262"/>
  <c r="M126" i="262"/>
  <c r="G127" i="262"/>
  <c r="M127" i="262"/>
  <c r="N127" i="262"/>
  <c r="G128" i="262"/>
  <c r="M128" i="262"/>
  <c r="G129" i="262"/>
  <c r="M129" i="262"/>
  <c r="G130" i="262"/>
  <c r="M130" i="262"/>
  <c r="C131" i="262"/>
  <c r="G131" i="262" s="1"/>
  <c r="M131" i="262"/>
  <c r="G135" i="262"/>
  <c r="N135" i="262" s="1"/>
  <c r="M135" i="262"/>
  <c r="G136" i="262"/>
  <c r="M136" i="262"/>
  <c r="G137" i="262"/>
  <c r="M137" i="262"/>
  <c r="G138" i="262"/>
  <c r="M138" i="262"/>
  <c r="G139" i="262"/>
  <c r="N139" i="262" s="1"/>
  <c r="M139" i="262"/>
  <c r="G140" i="262"/>
  <c r="M140" i="262"/>
  <c r="M168" i="262" s="1"/>
  <c r="G141" i="262"/>
  <c r="M141" i="262"/>
  <c r="G142" i="262"/>
  <c r="M142" i="262"/>
  <c r="G143" i="262"/>
  <c r="M143" i="262"/>
  <c r="G144" i="262"/>
  <c r="M144" i="262"/>
  <c r="N144" i="262" s="1"/>
  <c r="G145" i="262"/>
  <c r="M145" i="262"/>
  <c r="M146" i="262"/>
  <c r="N146" i="262"/>
  <c r="G147" i="262"/>
  <c r="M147" i="262"/>
  <c r="G148" i="262"/>
  <c r="M148" i="262"/>
  <c r="G149" i="262"/>
  <c r="M149" i="262"/>
  <c r="G150" i="262"/>
  <c r="M150" i="262"/>
  <c r="G151" i="262"/>
  <c r="M151" i="262"/>
  <c r="G152" i="262"/>
  <c r="M152" i="262"/>
  <c r="G153" i="262"/>
  <c r="M153" i="262"/>
  <c r="G154" i="262"/>
  <c r="M154" i="262"/>
  <c r="G155" i="262"/>
  <c r="M155" i="262"/>
  <c r="N155" i="262" s="1"/>
  <c r="G156" i="262"/>
  <c r="M156" i="262"/>
  <c r="G157" i="262"/>
  <c r="M157" i="262"/>
  <c r="G160" i="262"/>
  <c r="M160" i="262"/>
  <c r="G161" i="262"/>
  <c r="M161" i="262"/>
  <c r="N161" i="262" s="1"/>
  <c r="G162" i="262"/>
  <c r="M162" i="262"/>
  <c r="G163" i="262"/>
  <c r="M163" i="262"/>
  <c r="G164" i="262"/>
  <c r="M164" i="262"/>
  <c r="G165" i="262"/>
  <c r="M165" i="262"/>
  <c r="G166" i="262"/>
  <c r="M166" i="262"/>
  <c r="G167" i="262"/>
  <c r="M167" i="262"/>
  <c r="C168" i="262"/>
  <c r="D168" i="262"/>
  <c r="E168" i="262"/>
  <c r="F168" i="262"/>
  <c r="H168" i="262"/>
  <c r="I168" i="262"/>
  <c r="J168" i="262"/>
  <c r="K168" i="262"/>
  <c r="L168" i="262"/>
  <c r="E7" i="261"/>
  <c r="E8" i="261"/>
  <c r="E9" i="261"/>
  <c r="E10" i="261"/>
  <c r="E11" i="261"/>
  <c r="E12" i="261"/>
  <c r="E13" i="261"/>
  <c r="E14" i="261"/>
  <c r="E15" i="261"/>
  <c r="E16" i="261"/>
  <c r="E17" i="261"/>
  <c r="E18" i="261"/>
  <c r="E19" i="261"/>
  <c r="E20" i="261"/>
  <c r="E21" i="261"/>
  <c r="E22" i="261"/>
  <c r="E23" i="261"/>
  <c r="E24" i="261"/>
  <c r="E25" i="261"/>
  <c r="E26" i="261"/>
  <c r="E27" i="261"/>
  <c r="E28" i="261"/>
  <c r="E29" i="261"/>
  <c r="E30" i="261"/>
  <c r="E31" i="261"/>
  <c r="E32" i="261"/>
  <c r="E33" i="261"/>
  <c r="E34" i="261"/>
  <c r="E35" i="261"/>
  <c r="E36" i="261"/>
  <c r="E37" i="261"/>
  <c r="E38" i="261"/>
  <c r="E39" i="261"/>
  <c r="E40" i="261"/>
  <c r="E41" i="261"/>
  <c r="E42" i="261"/>
  <c r="E43" i="261"/>
  <c r="E44" i="261"/>
  <c r="E45" i="261"/>
  <c r="E46" i="261"/>
  <c r="E47" i="261"/>
  <c r="E48" i="261"/>
  <c r="E49" i="261"/>
  <c r="E50" i="261"/>
  <c r="E51" i="261"/>
  <c r="E55" i="261"/>
  <c r="E56" i="261"/>
  <c r="E57" i="261"/>
  <c r="E58" i="261"/>
  <c r="E59" i="261"/>
  <c r="E60" i="261"/>
  <c r="E61" i="261"/>
  <c r="E62" i="261"/>
  <c r="E63" i="261"/>
  <c r="E64" i="261"/>
  <c r="E65" i="261"/>
  <c r="E66" i="261"/>
  <c r="E67" i="261"/>
  <c r="E68" i="261"/>
  <c r="E69" i="261"/>
  <c r="E70" i="261"/>
  <c r="E71" i="261"/>
  <c r="E72" i="261"/>
  <c r="E73" i="261"/>
  <c r="E74" i="261"/>
  <c r="E75" i="261"/>
  <c r="E76" i="261"/>
  <c r="E77" i="261"/>
  <c r="E78" i="261"/>
  <c r="E79" i="261"/>
  <c r="E80" i="261"/>
  <c r="E81" i="261"/>
  <c r="E82" i="261"/>
  <c r="E83" i="261"/>
  <c r="E84" i="261"/>
  <c r="E85" i="261"/>
  <c r="E86" i="261"/>
  <c r="E87" i="261"/>
  <c r="E88" i="261"/>
  <c r="E89" i="261"/>
  <c r="E90" i="261"/>
  <c r="E91" i="261"/>
  <c r="E92" i="261"/>
  <c r="E93" i="261"/>
  <c r="E94" i="261"/>
  <c r="E95" i="261"/>
  <c r="E96" i="261"/>
  <c r="E97" i="261"/>
  <c r="E98" i="261"/>
  <c r="E99" i="261"/>
  <c r="E100" i="261"/>
  <c r="E101" i="261"/>
  <c r="E102" i="261"/>
  <c r="E103" i="261"/>
  <c r="E104" i="261"/>
  <c r="E105" i="261"/>
  <c r="E106" i="261"/>
  <c r="E107" i="261"/>
  <c r="E111" i="261"/>
  <c r="E112" i="261"/>
  <c r="E113" i="261"/>
  <c r="E114" i="261"/>
  <c r="E115" i="261"/>
  <c r="E116" i="261"/>
  <c r="E117" i="261"/>
  <c r="E118" i="261"/>
  <c r="E119" i="261"/>
  <c r="E120" i="261"/>
  <c r="E121" i="261"/>
  <c r="E122" i="261"/>
  <c r="E123" i="261"/>
  <c r="E124" i="261"/>
  <c r="E125" i="261"/>
  <c r="E126" i="261"/>
  <c r="E127" i="261"/>
  <c r="E128" i="261"/>
  <c r="E129" i="261"/>
  <c r="E130" i="261"/>
  <c r="E131" i="261"/>
  <c r="E132" i="261"/>
  <c r="E133" i="261"/>
  <c r="E134" i="261"/>
  <c r="E135" i="261"/>
  <c r="E136" i="261"/>
  <c r="E137" i="261"/>
  <c r="E138" i="261"/>
  <c r="E139" i="261"/>
  <c r="E140" i="261"/>
  <c r="E141" i="261"/>
  <c r="E142" i="261"/>
  <c r="E143" i="261"/>
  <c r="E144" i="261"/>
  <c r="E145" i="261"/>
  <c r="E146" i="261"/>
  <c r="E147" i="261"/>
  <c r="E148" i="261"/>
  <c r="E149" i="261"/>
  <c r="E150" i="261"/>
  <c r="E151" i="261"/>
  <c r="E152" i="261"/>
  <c r="E153" i="261"/>
  <c r="E154" i="261"/>
  <c r="E155" i="261"/>
  <c r="E156" i="261"/>
  <c r="E157" i="261"/>
  <c r="E158" i="261"/>
  <c r="E159" i="261"/>
  <c r="E160" i="261"/>
  <c r="E161" i="261"/>
  <c r="C162" i="261"/>
  <c r="D162" i="261"/>
  <c r="N130" i="262" l="1"/>
  <c r="N120" i="262"/>
  <c r="N116" i="262"/>
  <c r="N104" i="262"/>
  <c r="N93" i="262"/>
  <c r="N44" i="262"/>
  <c r="C74" i="287"/>
  <c r="N164" i="262"/>
  <c r="N162" i="262"/>
  <c r="N160" i="262"/>
  <c r="N156" i="262"/>
  <c r="N150" i="262"/>
  <c r="N115" i="262"/>
  <c r="N87" i="262"/>
  <c r="N81" i="262"/>
  <c r="N71" i="262"/>
  <c r="N62" i="262"/>
  <c r="E162" i="261"/>
  <c r="N143" i="262"/>
  <c r="N98" i="262"/>
  <c r="N96" i="262"/>
  <c r="N80" i="262"/>
  <c r="N52" i="262"/>
  <c r="N46" i="262"/>
  <c r="N31" i="262"/>
  <c r="N25" i="262"/>
  <c r="N23" i="262"/>
  <c r="N20" i="262"/>
  <c r="N12" i="262"/>
  <c r="N8" i="262"/>
  <c r="N153" i="262"/>
  <c r="N154" i="262"/>
  <c r="N149" i="262"/>
  <c r="N145" i="262"/>
  <c r="N123" i="262"/>
  <c r="N121" i="262"/>
  <c r="N119" i="262"/>
  <c r="N117" i="262"/>
  <c r="N95" i="262"/>
  <c r="N89" i="262"/>
  <c r="N85" i="262"/>
  <c r="N76" i="262"/>
  <c r="N74" i="262"/>
  <c r="N60" i="262"/>
  <c r="N54" i="262"/>
  <c r="N50" i="262"/>
  <c r="N39" i="262"/>
  <c r="N37" i="262"/>
  <c r="N24" i="262"/>
  <c r="N19" i="262"/>
  <c r="N142" i="262"/>
  <c r="N126" i="262"/>
  <c r="N114" i="262"/>
  <c r="N92" i="262"/>
  <c r="N90" i="262"/>
  <c r="N79" i="262"/>
  <c r="N73" i="262"/>
  <c r="N69" i="262"/>
  <c r="N57" i="262"/>
  <c r="N55" i="262"/>
  <c r="N43" i="262"/>
  <c r="N36" i="262"/>
  <c r="N29" i="262"/>
  <c r="N13" i="262"/>
  <c r="N7" i="262"/>
  <c r="N167" i="262"/>
  <c r="N138" i="262"/>
  <c r="N110" i="262"/>
  <c r="N166" i="262"/>
  <c r="N157" i="262"/>
  <c r="N151" i="262"/>
  <c r="N148" i="262"/>
  <c r="N140" i="262"/>
  <c r="N137" i="262"/>
  <c r="N128" i="262"/>
  <c r="N125" i="262"/>
  <c r="N118" i="262"/>
  <c r="N112" i="262"/>
  <c r="N109" i="262"/>
  <c r="N99" i="262"/>
  <c r="N94" i="262"/>
  <c r="N91" i="262"/>
  <c r="N86" i="262"/>
  <c r="N83" i="262"/>
  <c r="N78" i="262"/>
  <c r="N75" i="262"/>
  <c r="N70" i="262"/>
  <c r="N64" i="262"/>
  <c r="N59" i="262"/>
  <c r="N56" i="262"/>
  <c r="N51" i="262"/>
  <c r="N48" i="262"/>
  <c r="N42" i="262"/>
  <c r="N38" i="262"/>
  <c r="N30" i="262"/>
  <c r="N27" i="262"/>
  <c r="N17" i="262"/>
  <c r="N15" i="262"/>
  <c r="N10" i="262"/>
  <c r="N165" i="262"/>
  <c r="N147" i="262"/>
  <c r="N136" i="262"/>
  <c r="N124" i="262"/>
  <c r="N108" i="262"/>
  <c r="N11" i="262"/>
  <c r="N26" i="262"/>
  <c r="N18" i="262"/>
  <c r="N9" i="262"/>
  <c r="N163" i="262"/>
  <c r="N152" i="262"/>
  <c r="N141" i="262"/>
  <c r="N131" i="262"/>
  <c r="N129" i="262"/>
  <c r="N122" i="262"/>
  <c r="N113" i="262"/>
  <c r="N106" i="262"/>
  <c r="N22" i="262"/>
  <c r="N14" i="262"/>
  <c r="G168" i="262"/>
  <c r="N168" i="262" l="1"/>
  <c r="C5" i="252"/>
  <c r="C4" i="252"/>
  <c r="F32" i="245" l="1"/>
  <c r="E32" i="245"/>
  <c r="D32" i="245"/>
  <c r="C32" i="245"/>
  <c r="E24" i="242"/>
  <c r="D24" i="242"/>
  <c r="E21" i="242"/>
  <c r="D21" i="242"/>
  <c r="E18" i="242"/>
  <c r="D18" i="242"/>
  <c r="E15" i="242"/>
  <c r="D15" i="242"/>
  <c r="E12" i="242"/>
  <c r="D12" i="242"/>
  <c r="E9" i="242"/>
  <c r="D9" i="242"/>
  <c r="I31" i="236"/>
  <c r="H31" i="236"/>
  <c r="G31" i="236"/>
  <c r="F31" i="236"/>
  <c r="E31" i="236"/>
  <c r="D31" i="236"/>
  <c r="I15" i="236"/>
  <c r="H15" i="236"/>
  <c r="G15" i="236"/>
  <c r="F15" i="236"/>
  <c r="E15" i="236"/>
  <c r="D15" i="236"/>
  <c r="C15" i="236"/>
  <c r="C17" i="235"/>
  <c r="C16" i="235"/>
  <c r="C15" i="235"/>
  <c r="C14" i="235"/>
  <c r="C13" i="235"/>
  <c r="C12" i="235"/>
  <c r="C11" i="235"/>
  <c r="C10" i="235"/>
  <c r="C9" i="235"/>
  <c r="C8" i="235"/>
  <c r="C7" i="235"/>
  <c r="C6" i="235"/>
  <c r="C5" i="235"/>
  <c r="C4" i="235"/>
  <c r="D10" i="234"/>
  <c r="C10" i="234"/>
  <c r="H47" i="233"/>
  <c r="G47" i="233"/>
  <c r="F47" i="233"/>
  <c r="E47" i="233"/>
  <c r="D47" i="233"/>
  <c r="C47" i="233"/>
  <c r="H24" i="233"/>
  <c r="G24" i="233"/>
  <c r="F24" i="233"/>
  <c r="E24" i="233"/>
  <c r="D24" i="233"/>
  <c r="C24" i="233"/>
  <c r="H41" i="230"/>
  <c r="H40" i="230"/>
  <c r="H39" i="230"/>
  <c r="H38" i="230"/>
  <c r="H37" i="230"/>
  <c r="H36" i="230"/>
  <c r="H35" i="230"/>
  <c r="H34" i="230"/>
  <c r="H33" i="230"/>
  <c r="F33" i="230"/>
  <c r="D33" i="230"/>
  <c r="H32" i="230"/>
  <c r="H31" i="230"/>
  <c r="H30" i="230"/>
  <c r="H29" i="230"/>
  <c r="H28" i="230"/>
  <c r="C11" i="229"/>
  <c r="C10" i="229"/>
  <c r="C9" i="229"/>
  <c r="C8" i="229"/>
  <c r="C7" i="229"/>
  <c r="C6" i="229"/>
  <c r="C5" i="229"/>
  <c r="C4" i="229"/>
  <c r="C9" i="223"/>
  <c r="C8" i="223"/>
  <c r="C7" i="223"/>
  <c r="C6" i="223"/>
  <c r="C5" i="223"/>
  <c r="C4" i="223"/>
  <c r="F27" i="218"/>
  <c r="F28" i="218" s="1"/>
  <c r="E27" i="218"/>
  <c r="E28" i="218" s="1"/>
  <c r="D27" i="218"/>
  <c r="C27" i="218"/>
  <c r="C28" i="218" s="1"/>
  <c r="G26" i="218"/>
  <c r="G25" i="218"/>
  <c r="G24" i="218"/>
  <c r="G23" i="218"/>
  <c r="G22" i="218"/>
  <c r="F21" i="218"/>
  <c r="E21" i="218"/>
  <c r="D21" i="218"/>
  <c r="D28" i="218" s="1"/>
  <c r="C21" i="218"/>
  <c r="G20" i="218"/>
  <c r="G19" i="218"/>
  <c r="G18" i="218"/>
  <c r="G17" i="218"/>
  <c r="G16" i="218"/>
  <c r="G15" i="218"/>
  <c r="G14" i="218"/>
  <c r="G13" i="218"/>
  <c r="G12" i="218"/>
  <c r="G11" i="218"/>
  <c r="G10" i="218"/>
  <c r="G9" i="218"/>
  <c r="G8" i="218"/>
  <c r="G7" i="218"/>
  <c r="G30" i="212"/>
  <c r="F30" i="212"/>
  <c r="E30" i="212"/>
  <c r="D30" i="212"/>
  <c r="C30" i="212"/>
  <c r="D13" i="212"/>
  <c r="C13" i="212"/>
  <c r="G9" i="212"/>
  <c r="G13" i="212" s="1"/>
  <c r="F9" i="212"/>
  <c r="F13" i="212" s="1"/>
  <c r="E9" i="212"/>
  <c r="E13" i="212" s="1"/>
  <c r="C25" i="210"/>
  <c r="C24" i="210"/>
  <c r="C23" i="210"/>
  <c r="C22" i="210"/>
  <c r="C21" i="210"/>
  <c r="C20" i="210"/>
  <c r="C19" i="210"/>
  <c r="C18" i="210"/>
  <c r="C17" i="210"/>
  <c r="C16" i="210"/>
  <c r="C15" i="210"/>
  <c r="C14" i="210"/>
  <c r="C13" i="210"/>
  <c r="G21" i="218" l="1"/>
  <c r="G27" i="218"/>
  <c r="G28" i="218" s="1"/>
  <c r="C20" i="165" l="1"/>
  <c r="C63" i="165" l="1"/>
  <c r="C62" i="165"/>
  <c r="C61" i="165"/>
  <c r="C60" i="165"/>
  <c r="C59" i="165"/>
  <c r="C58" i="165"/>
  <c r="C57" i="165"/>
  <c r="C56" i="165"/>
  <c r="C55" i="165"/>
  <c r="C54" i="165"/>
  <c r="C53" i="165"/>
  <c r="C52" i="165"/>
  <c r="C51" i="46"/>
  <c r="C51" i="165"/>
  <c r="C50" i="165"/>
  <c r="C49" i="165"/>
  <c r="C48" i="165"/>
  <c r="C47" i="165"/>
  <c r="C46" i="165"/>
  <c r="C45" i="165"/>
  <c r="C44" i="165"/>
  <c r="C43" i="165"/>
  <c r="C42" i="165"/>
  <c r="C41" i="165"/>
  <c r="C40" i="165"/>
  <c r="C39" i="165"/>
  <c r="C38" i="165"/>
  <c r="C37" i="165"/>
  <c r="C36" i="165"/>
  <c r="C35" i="165"/>
  <c r="C34" i="165"/>
  <c r="C33" i="165"/>
  <c r="C32" i="165"/>
  <c r="C31" i="165"/>
  <c r="C30" i="165"/>
  <c r="C29" i="165"/>
  <c r="C28" i="165"/>
  <c r="C27" i="165"/>
  <c r="C26" i="165"/>
  <c r="C25" i="165"/>
  <c r="C24" i="165"/>
  <c r="C23" i="165"/>
  <c r="C22" i="165"/>
  <c r="C21" i="165"/>
  <c r="C19" i="165"/>
  <c r="C18" i="165"/>
  <c r="C17" i="165"/>
  <c r="C16" i="165"/>
  <c r="C15" i="165"/>
  <c r="C14" i="165"/>
  <c r="C13" i="165"/>
  <c r="C12" i="165"/>
  <c r="C11" i="165"/>
  <c r="C10" i="165"/>
  <c r="C9" i="165"/>
  <c r="C8" i="165"/>
  <c r="C7" i="165"/>
  <c r="I28" i="56" l="1"/>
  <c r="E49" i="7"/>
  <c r="D49" i="7"/>
  <c r="C49" i="7"/>
  <c r="F48" i="7"/>
  <c r="F47" i="7"/>
  <c r="F46" i="7"/>
  <c r="F45" i="7"/>
  <c r="F44" i="7"/>
  <c r="F43" i="7"/>
  <c r="F42" i="7"/>
  <c r="F41" i="7"/>
  <c r="F40" i="7"/>
  <c r="F39" i="7"/>
  <c r="F38" i="7"/>
  <c r="F37" i="7"/>
  <c r="F36" i="7"/>
  <c r="F35" i="7"/>
  <c r="F34" i="7"/>
  <c r="F49" i="7" l="1"/>
</calcChain>
</file>

<file path=xl/sharedStrings.xml><?xml version="1.0" encoding="utf-8"?>
<sst xmlns="http://schemas.openxmlformats.org/spreadsheetml/2006/main" count="6403" uniqueCount="2727">
  <si>
    <t>Indice</t>
  </si>
  <si>
    <t>I-Régimen de Accidentes del Trabajo y Enfermedades Profesionales</t>
  </si>
  <si>
    <t>II Régimen de Cajas de Compensación de Asignación Familiar (CCAF)</t>
  </si>
  <si>
    <t>III Régimen de Subsidios por Incapacidad Laboral (SIL)</t>
  </si>
  <si>
    <t>IV Régimen de Asignación Familiar</t>
  </si>
  <si>
    <t>V Régimen de Beneficios Asistenciales</t>
  </si>
  <si>
    <t xml:space="preserve">VI Estadísticas de Licencia Médica Electrónica </t>
  </si>
  <si>
    <t>VII Estadísticas de Otros Beneficios</t>
  </si>
  <si>
    <t>VIII Estados Financieros de CCAF y Mutualidades de Empleadores</t>
  </si>
  <si>
    <t>IX Servicios de Bienestar</t>
  </si>
  <si>
    <t>CAPITULO I</t>
  </si>
  <si>
    <t>Régimen de Accidentes del Trabajo y Enfermedades Profesionales</t>
  </si>
  <si>
    <t>CUADRO N° 1</t>
  </si>
  <si>
    <t>Volver</t>
  </si>
  <si>
    <t>2010  -  2014</t>
  </si>
  <si>
    <t>ADMINISTRADORES</t>
  </si>
  <si>
    <t>Asociación Chilena de Seguridad</t>
  </si>
  <si>
    <t>Mutual de Seguridad C.Ch.C.</t>
  </si>
  <si>
    <t>Instituto de Seguridad del Trabajo</t>
  </si>
  <si>
    <r>
      <t xml:space="preserve">SUB - TOTAL MUTUALES </t>
    </r>
    <r>
      <rPr>
        <b/>
        <vertAlign val="superscript"/>
        <sz val="11"/>
        <color theme="1"/>
        <rFont val="Arial"/>
        <family val="2"/>
      </rPr>
      <t>(1)</t>
    </r>
  </si>
  <si>
    <r>
      <t xml:space="preserve">Instituto de Seguridad Laboral </t>
    </r>
    <r>
      <rPr>
        <b/>
        <vertAlign val="superscript"/>
        <sz val="11"/>
        <color theme="1"/>
        <rFont val="Arial"/>
        <family val="2"/>
      </rPr>
      <t>(2)</t>
    </r>
  </si>
  <si>
    <t>TOTAL GENERAL</t>
  </si>
  <si>
    <t>(1) Corresponde al total de trabajadores por quienes se declararon cotizaciones, se hayan pagado éstas o no. Incluye trabajadores independientes.</t>
  </si>
  <si>
    <t>(2) Corresponde al total de trabajadores por quienes se pagaron cotizaciones. Incluye información administradores delegados.</t>
  </si>
  <si>
    <t>CUADRO N° 2</t>
  </si>
  <si>
    <r>
      <t xml:space="preserve">NÚMERO PROMEDIO MENSUAL DE ENTIDADES EMPLEADORAS  ADHERIDAS A  </t>
    </r>
    <r>
      <rPr>
        <b/>
        <sz val="12"/>
        <color theme="1"/>
        <rFont val="Arial"/>
        <family val="2"/>
      </rPr>
      <t xml:space="preserve">ORGANISMOS ADMINISTRADORES </t>
    </r>
    <r>
      <rPr>
        <b/>
        <sz val="12"/>
        <rFont val="Arial"/>
        <family val="2"/>
      </rPr>
      <t>DE LA LEY N° 16.744</t>
    </r>
  </si>
  <si>
    <t>MUTUALES</t>
  </si>
  <si>
    <r>
      <t xml:space="preserve">Instituto de Seguridad del Trabajo </t>
    </r>
    <r>
      <rPr>
        <b/>
        <vertAlign val="superscript"/>
        <sz val="11"/>
        <rFont val="Arial"/>
        <family val="2"/>
      </rPr>
      <t>(1)</t>
    </r>
  </si>
  <si>
    <r>
      <t xml:space="preserve">SUB - TOTAL MUTUALES </t>
    </r>
    <r>
      <rPr>
        <b/>
        <vertAlign val="superscript"/>
        <sz val="11"/>
        <color theme="1"/>
        <rFont val="Arial"/>
        <family val="2"/>
      </rPr>
      <t>(2)</t>
    </r>
  </si>
  <si>
    <r>
      <t xml:space="preserve">Instituto de Seguridad Laboral </t>
    </r>
    <r>
      <rPr>
        <b/>
        <vertAlign val="superscript"/>
        <sz val="11"/>
        <rFont val="Arial"/>
        <family val="2"/>
      </rPr>
      <t>(3)</t>
    </r>
  </si>
  <si>
    <t>(1) Desde marzo de 2009 agrupa entidades según matriz para su situación geográfica, por lo que varía la distribución respecto del año anterior.</t>
  </si>
  <si>
    <t>(2) Corresponde al total de entidades que declararon cotizaciones, independientemente que las hayan pagado o no.</t>
  </si>
  <si>
    <t>(3) Corresponde al total de entidades que pagaron cotizaciones. Incluye administradores delegados.</t>
  </si>
  <si>
    <t>CUADRO N° 3</t>
  </si>
  <si>
    <t>NÚMERO PROMEDIO MENSUAL DE TRABAJADORES PROTEGIDOS POR EL SEGURO DE LA LEY N° 16.744, SEGÚN ACTIVIDAD ECONÓMICA Y MUTUAL</t>
  </si>
  <si>
    <t>ACTIVIDAD ECONÓMICA</t>
  </si>
  <si>
    <t>Mutuales</t>
  </si>
  <si>
    <t>A.CH.S.</t>
  </si>
  <si>
    <t>C.Ch.C.</t>
  </si>
  <si>
    <t>I.S.T.</t>
  </si>
  <si>
    <t>TOTAL</t>
  </si>
  <si>
    <t>Agricultura y Pesca</t>
  </si>
  <si>
    <t>Minería</t>
  </si>
  <si>
    <t>Industria Manufacturera</t>
  </si>
  <si>
    <t>Electricidad, Gas y Agua</t>
  </si>
  <si>
    <t>Construcción</t>
  </si>
  <si>
    <t xml:space="preserve">Comercio </t>
  </si>
  <si>
    <t>(a)</t>
  </si>
  <si>
    <t>Transportes y Comunicaciones</t>
  </si>
  <si>
    <t xml:space="preserve">Servicios Financieros </t>
  </si>
  <si>
    <t>(b)</t>
  </si>
  <si>
    <t>Servicios Comunales y Personales</t>
  </si>
  <si>
    <t xml:space="preserve"> (c)</t>
  </si>
  <si>
    <t>Nota: Corresponde al total de trabajadores por quienes se declararon cotizaciones, independientemente que se hayan pagado o no.</t>
  </si>
  <si>
    <t>(a) Incluye actividad "Hoteles y restaurantes", que en años anteriores al 2012 estaba considerada en la actividad económica "Servicios Comunales y Personales".</t>
  </si>
  <si>
    <t>(b) Incluye  las "Actividades inmobiliarias, empresariales y de alquiler", que en años anteriores al 2012 estaban consideradas en la actividad económica "Servicios Comunales y Personales".</t>
  </si>
  <si>
    <t>(c) Las actividades "Hoteles y restaurantes" y "Actividades inmobiliarias, empresariales y de alquiler", que en años anteriores al 2012 fueron incluidas en "Servicios Comunales y Personales", están consideradas en "Comercio" y "Servicios Financieros", respectivamente.</t>
  </si>
  <si>
    <t>CUADRO N° 4</t>
  </si>
  <si>
    <t>NÚMERO PROMEDIO MENSUAL DE ENTIDADES EMPLEADORAS ADHERIDAS A MUTUALIDADES, SEGÚN ACTIVIDAD ECONÓMICA Y MUTUAL</t>
  </si>
  <si>
    <t xml:space="preserve"> (a)</t>
  </si>
  <si>
    <t xml:space="preserve"> (b)</t>
  </si>
  <si>
    <t xml:space="preserve">Servicios Comunales y Personales </t>
  </si>
  <si>
    <t>NÚMERO PROMEDIO MENSUAL DE TRABAJADORES PROTEGIDOS POR EL SEGURO DE LA LEY N° 16.744 , SEGÚN SEXO Y ORGANISMO ADMINISTRADOR</t>
  </si>
  <si>
    <t>Hombres</t>
  </si>
  <si>
    <t>Mujeres</t>
  </si>
  <si>
    <t>No Informado</t>
  </si>
  <si>
    <t>ISL</t>
  </si>
  <si>
    <t>Total</t>
  </si>
  <si>
    <t>(1) Corresponde al total de trabajadores por quienes se declararon cotizaciones, independientemente que se hayan pagado o no.</t>
  </si>
  <si>
    <t>(a) En Mutualidades incluye actividad "Hoteles y restaurantes", que en años anteriores al 2012 estaba considerada en la actividad económica "Servicios Comunales y Personales".</t>
  </si>
  <si>
    <t>(b)En Mutualidades incluye  las "Actividades inmobiliarias, empresariales y de alquiler", que en años anteriores al 2012 estaban consideradas en la actividad económica "Servicios Comunales y Personales".</t>
  </si>
  <si>
    <t>(c) En Mutualidades las actividades "Hoteles y restaurantes" y "Actividades inmobiliarias, empresariales y de alquiler", que en años anteriores al 2012 fueron incluidas en "Servicios Comunales y Personales", están consideradas en "Comercio" y "Servicios Financieros", respectivamente.</t>
  </si>
  <si>
    <t xml:space="preserve">NÚMERO PROMEDIO MENSUAL DE TRABAJADORES PROTEGIDOS POR EL SEGURO DE LA LEY N° 16.744, POR REGIÓN , SEGÚN MUTUAL   </t>
  </si>
  <si>
    <t>De Arica y Parinacota</t>
  </si>
  <si>
    <t>De Tarapacá</t>
  </si>
  <si>
    <t>De Antofagasta</t>
  </si>
  <si>
    <t>De Atacama</t>
  </si>
  <si>
    <t>De Coquimbo</t>
  </si>
  <si>
    <t>De Valparaíso</t>
  </si>
  <si>
    <t>Del Libertador Gral. Bdo. O'Higgins</t>
  </si>
  <si>
    <t>Del Maule</t>
  </si>
  <si>
    <t>Del Biobío</t>
  </si>
  <si>
    <t>De La Araucanía</t>
  </si>
  <si>
    <t>De Los Ríos</t>
  </si>
  <si>
    <t>De Los Lagos</t>
  </si>
  <si>
    <t>Aisén del Gral. Carlos Ibáñez del Campo</t>
  </si>
  <si>
    <t>De Magallanes y la Antártica Chilena</t>
  </si>
  <si>
    <t>Metropolitana de Santiago</t>
  </si>
  <si>
    <t>T O T A L</t>
  </si>
  <si>
    <t xml:space="preserve">Nota:  El registro corresponde a la región en la que se declararon o pagaron las cotizaciones. </t>
  </si>
  <si>
    <t>NÚMERO PROMEDIO MENSUAL DE ENTIDADES EMPLEADORAS  ADHERIDAS A MUTUALIDADES, SEGÚN REGIÓN Y MUTUAL</t>
  </si>
  <si>
    <t>Nota: Corresponde al total de entidades empleadoras que declararon cotizaciones, independientemente que las hayan pagado o no.</t>
  </si>
  <si>
    <t>NÚMERO PROMEDIO MENSUAL DE TRABAJADORES PROTEGIDOS POR EL SEGURO DE LA LEY N° 16.744, SEGÚN TAMAÑO DE LA ENTIDAD EMPLEADORA Y MUTUAL</t>
  </si>
  <si>
    <t xml:space="preserve">TAMAÑO DE LA ENTIDAD Número de Trabajadores  </t>
  </si>
  <si>
    <t xml:space="preserve"> 01 a 9</t>
  </si>
  <si>
    <t xml:space="preserve"> 10 - 25</t>
  </si>
  <si>
    <t xml:space="preserve"> 26 - 100</t>
  </si>
  <si>
    <t xml:space="preserve"> 101 - 499</t>
  </si>
  <si>
    <t xml:space="preserve"> 500 - 999</t>
  </si>
  <si>
    <t xml:space="preserve"> 1.000 y más</t>
  </si>
  <si>
    <t>Independientes</t>
  </si>
  <si>
    <t>Nota: Corresponde al total de trabajadores por quienes se declararon cotizaciones, se hayan pagado éstas o no. Incluye trabajadores independientes.</t>
  </si>
  <si>
    <r>
      <t xml:space="preserve">NÚMERO PROMEDIO MENSUAL DE ENTIDADES EMPLEADORAS </t>
    </r>
    <r>
      <rPr>
        <b/>
        <sz val="12"/>
        <color theme="1"/>
        <rFont val="Arial"/>
        <family val="2"/>
      </rPr>
      <t>ADHERIDAS</t>
    </r>
    <r>
      <rPr>
        <b/>
        <sz val="12"/>
        <rFont val="Arial"/>
        <family val="2"/>
      </rPr>
      <t xml:space="preserve"> A MUTUALES, SEGÚN TAMAÑO  Y MUTUAL</t>
    </r>
  </si>
  <si>
    <t>Nota: Corresponde al total de entidades que declararon cotizaciones, independientemente que las hayan pagado o no.</t>
  </si>
  <si>
    <t xml:space="preserve">Asociación Chilena de Seguridad </t>
  </si>
  <si>
    <t>SUB - TOTAL MUTUALES</t>
  </si>
  <si>
    <t xml:space="preserve">INSTITUTO DE SEGURIDAD LABORAL </t>
  </si>
  <si>
    <t>Adm. Delegada</t>
  </si>
  <si>
    <t xml:space="preserve">A.CH.S.  </t>
  </si>
  <si>
    <t xml:space="preserve"> C.Ch.C.</t>
  </si>
  <si>
    <t xml:space="preserve">I.S.T.  </t>
  </si>
  <si>
    <t xml:space="preserve">I.S.L. </t>
  </si>
  <si>
    <t>Comercio</t>
  </si>
  <si>
    <t>Servicios Financieros</t>
  </si>
  <si>
    <t>Actividades no Especificadas</t>
  </si>
  <si>
    <t>CUADRO Nº 11</t>
  </si>
  <si>
    <t xml:space="preserve">REGIONES </t>
  </si>
  <si>
    <t>Aysén del Gral. Carlos Ibáñez del Campo</t>
  </si>
  <si>
    <t xml:space="preserve">SUB - TOTAL MUTUALES </t>
  </si>
  <si>
    <t>Codelco - Salvador</t>
  </si>
  <si>
    <t xml:space="preserve">Codelco - Chuquicamata </t>
  </si>
  <si>
    <t>Codelco - El Teniente</t>
  </si>
  <si>
    <t>Codelco - Andina</t>
  </si>
  <si>
    <r>
      <t xml:space="preserve">Cía. Siderúrgica Huachipato </t>
    </r>
    <r>
      <rPr>
        <vertAlign val="superscript"/>
        <sz val="11"/>
        <rFont val="Arial"/>
        <family val="2"/>
      </rPr>
      <t>(1)</t>
    </r>
  </si>
  <si>
    <t xml:space="preserve"> -</t>
  </si>
  <si>
    <t xml:space="preserve">Universidad Católica de Chile </t>
  </si>
  <si>
    <t>SUB - TOTAL ADMINISTRADORES DELEGADOS</t>
  </si>
  <si>
    <t xml:space="preserve">TOTAL </t>
  </si>
  <si>
    <t>(1) Resolución Exenta N° 331, de 2010, pone término a la autorización conferida a la Compañía Siderúrgica Huachipato S.A. desde el 1 de marzo de 2010. El número promedio de trabajadores  a febrero de 2010 era de 1.992 trabajadores, no obstante para efectos estadísticos, se determina el promedio de los doce meses.</t>
  </si>
  <si>
    <t>CUADRO Nº 13</t>
  </si>
  <si>
    <t xml:space="preserve">A.CH.S. </t>
  </si>
  <si>
    <r>
      <t xml:space="preserve">I.S.L. </t>
    </r>
    <r>
      <rPr>
        <b/>
        <vertAlign val="superscript"/>
        <sz val="11"/>
        <rFont val="Arial"/>
        <family val="2"/>
      </rPr>
      <t>(1)</t>
    </r>
  </si>
  <si>
    <t>(1) Incluye información administradores delegados.</t>
  </si>
  <si>
    <t>Nota: Incluye información administradores delegados.</t>
  </si>
  <si>
    <t>CUADRO Nº 16</t>
  </si>
  <si>
    <r>
      <t xml:space="preserve">Comercio </t>
    </r>
    <r>
      <rPr>
        <b/>
        <vertAlign val="superscript"/>
        <sz val="9"/>
        <rFont val="Arial"/>
        <family val="2"/>
      </rPr>
      <t>(1)</t>
    </r>
  </si>
  <si>
    <r>
      <t xml:space="preserve">Servicios Financieros  </t>
    </r>
    <r>
      <rPr>
        <vertAlign val="superscript"/>
        <sz val="9"/>
        <rFont val="Arial"/>
        <family val="2"/>
      </rPr>
      <t>(2)</t>
    </r>
  </si>
  <si>
    <r>
      <t>Servicios Comunales y Personales</t>
    </r>
    <r>
      <rPr>
        <b/>
        <vertAlign val="superscript"/>
        <sz val="9"/>
        <rFont val="Arial"/>
        <family val="2"/>
      </rPr>
      <t xml:space="preserve"> (3)</t>
    </r>
  </si>
  <si>
    <t>(1) La ACHS incluyó actividad "Hoteles y restaurantes", que en años anteriores al 2012 estaba considerada en la actividad económica "Servicios Comunales y Personales".</t>
  </si>
  <si>
    <t>(2) La ACHS incluyó  las "Actividades inmobiliarias, empresariales y de alquiler", que en años anteriores al 2012 estaban consideradas en la actividad económica "Servicios Comunales y Personales".</t>
  </si>
  <si>
    <t>(3) Las actividades "Hoteles y restaurantes" y "Actividades inmobiliarias, empresariales y de alquiler", que en años anteriores al 2012 se incluian en "Servicios Comunales y Personales", fueron consideradas por la ACHS en "Comercio" y "Servicios Financieros", respectivamente.</t>
  </si>
  <si>
    <t>CUADRO Nº 17</t>
  </si>
  <si>
    <r>
      <t xml:space="preserve">I.S.L. </t>
    </r>
    <r>
      <rPr>
        <b/>
        <vertAlign val="superscript"/>
        <sz val="11"/>
        <rFont val="Arial"/>
        <family val="2"/>
      </rPr>
      <t>(1)</t>
    </r>
    <r>
      <rPr>
        <b/>
        <sz val="11"/>
        <rFont val="Arial"/>
        <family val="2"/>
      </rPr>
      <t xml:space="preserve"> </t>
    </r>
  </si>
  <si>
    <t>REMUNERACIÓN IMPONIBLE PROMEDIO MENSUAL DE LOS TRABAJADORES POR LOS QUE SE COTIZÓ PARA EL SEGURO DE LA LEY N° 16.744, POR ACTIVIDAD ECONÓMICA Y ORGANISMO ADMINISTRADOR</t>
  </si>
  <si>
    <r>
      <t xml:space="preserve">(Monto en </t>
    </r>
    <r>
      <rPr>
        <b/>
        <sz val="11"/>
        <color theme="1"/>
        <rFont val="Arial"/>
        <family val="2"/>
      </rPr>
      <t>$)</t>
    </r>
  </si>
  <si>
    <t>CUADRO Nº 18</t>
  </si>
  <si>
    <r>
      <t xml:space="preserve">I.S.L. </t>
    </r>
    <r>
      <rPr>
        <b/>
        <vertAlign val="superscript"/>
        <sz val="11"/>
        <rFont val="Arial"/>
        <family val="2"/>
      </rPr>
      <t xml:space="preserve">(1) </t>
    </r>
  </si>
  <si>
    <t>REMUNERACIÓN IMPONIBLE PROMEDIO MENSUAL DE LOS TRABAJADORES POR LOS QUE SE COTIZÓ PARA EL SEGURO DE LA LEY N° 16.744, POR REGIÓN Y ORGANISMO ADMINISTRADOR</t>
  </si>
  <si>
    <r>
      <t xml:space="preserve">NÚMERO DE ACCIDENTES DEL TRABAJO </t>
    </r>
    <r>
      <rPr>
        <b/>
        <sz val="11"/>
        <rFont val="Arial"/>
        <family val="2"/>
      </rPr>
      <t>SEGÚN TIPO DE ACCIDENTE Y DE ENFERMEDADES PROFESIONALES, POR MUTUAL</t>
    </r>
  </si>
  <si>
    <t xml:space="preserve"> 2010 - 2014</t>
  </si>
  <si>
    <t xml:space="preserve"> MUTUALES</t>
  </si>
  <si>
    <r>
      <t xml:space="preserve">ACCIDENTES DEL TRABAJO </t>
    </r>
    <r>
      <rPr>
        <b/>
        <vertAlign val="superscript"/>
        <sz val="11"/>
        <rFont val="Arial"/>
        <family val="2"/>
      </rPr>
      <t>(1)</t>
    </r>
  </si>
  <si>
    <r>
      <t xml:space="preserve">TOTAL ACCIDENTES DEL TRABAJO </t>
    </r>
    <r>
      <rPr>
        <b/>
        <vertAlign val="superscript"/>
        <sz val="11"/>
        <rFont val="Arial"/>
        <family val="2"/>
      </rPr>
      <t>(1)</t>
    </r>
  </si>
  <si>
    <r>
      <t xml:space="preserve">ACCIDENTES DE TRAYECTO </t>
    </r>
    <r>
      <rPr>
        <b/>
        <vertAlign val="superscript"/>
        <sz val="11"/>
        <rFont val="Arial"/>
        <family val="2"/>
      </rPr>
      <t>(2)</t>
    </r>
  </si>
  <si>
    <r>
      <t xml:space="preserve">TOTAL ACCIDENTES DE TRAYECTO </t>
    </r>
    <r>
      <rPr>
        <b/>
        <vertAlign val="superscript"/>
        <sz val="11"/>
        <rFont val="Arial"/>
        <family val="2"/>
      </rPr>
      <t>(2)</t>
    </r>
  </si>
  <si>
    <t>ACCIDENTES (TRABAJO + TRAYECTO)</t>
  </si>
  <si>
    <t>TOTAL DE ACCIDENTES</t>
  </si>
  <si>
    <r>
      <t xml:space="preserve">ENFERMEDADES PROFESIONALES </t>
    </r>
    <r>
      <rPr>
        <b/>
        <vertAlign val="superscript"/>
        <sz val="11"/>
        <rFont val="Arial"/>
        <family val="2"/>
      </rPr>
      <t>(3)</t>
    </r>
  </si>
  <si>
    <r>
      <t xml:space="preserve">Asociación Chilena de Seguridad  </t>
    </r>
    <r>
      <rPr>
        <b/>
        <vertAlign val="superscript"/>
        <sz val="11"/>
        <rFont val="Arial"/>
        <family val="2"/>
      </rPr>
      <t>(4)</t>
    </r>
  </si>
  <si>
    <r>
      <t xml:space="preserve">TOTAL ENFERMEDADES PROFESIONALES </t>
    </r>
    <r>
      <rPr>
        <b/>
        <vertAlign val="superscript"/>
        <sz val="11"/>
        <rFont val="Arial"/>
        <family val="2"/>
      </rPr>
      <t>(3)</t>
    </r>
  </si>
  <si>
    <t>(1) Se entiende por "accidentes del trabajo" el total de accidentes de trabajo ocurridos a los trabajadores protegidos, es decir, los trabajadores dependientes por quienes se declararon cotizaciones, se hayan pagado éstas o no, más los trabajadores independientes adheridos a una Mutualidad de Empleadores, siempre y cuando se encuentren al día en el pago de las cotizaciones previsionales.</t>
  </si>
  <si>
    <t>(2) Por "accidentes de trayecto" se entiende el total de accidentes de trayecto ocurridos a los trabajadores protegidos.</t>
  </si>
  <si>
    <t>(3) Se entiende por "enfermedades profesionales" el total de enfermedades profesionales diagnosticadas a los trabajadores protegidos.</t>
  </si>
  <si>
    <t>(4) Se actualiza cifra del año 2013 de la AChS por modificación de cifras informada en el mes de abril de 2014.</t>
  </si>
  <si>
    <t>Enfermedad Profesional</t>
  </si>
  <si>
    <t>CUADRO N° 21</t>
  </si>
  <si>
    <r>
      <t>TOTAL ACCIDENTES DE TRAYECTO</t>
    </r>
    <r>
      <rPr>
        <b/>
        <vertAlign val="superscript"/>
        <sz val="11"/>
        <rFont val="Arial"/>
        <family val="2"/>
      </rPr>
      <t xml:space="preserve"> (2)</t>
    </r>
  </si>
  <si>
    <t>TOTAL ACCIDENTES (TRABAJO + TRAYECTO)</t>
  </si>
  <si>
    <t>(a) Incluye actividad "Hoteles y restaurantes", que en años anteriores al 2012estaba considerada en la actividad económica "Servicios Comunales y Personales".</t>
  </si>
  <si>
    <t xml:space="preserve">TOTAL ACCIDENTES </t>
  </si>
  <si>
    <t>CUADRO N° 22</t>
  </si>
  <si>
    <t xml:space="preserve">TAMAÑO DE LA ENTIDAD
Número de Trabajadores  </t>
  </si>
  <si>
    <t xml:space="preserve"> 01 - 9</t>
  </si>
  <si>
    <t>TOTAL ACCIDENTES</t>
  </si>
  <si>
    <t>CUADRO N° 23</t>
  </si>
  <si>
    <t>TIPO DE ACCIDENTE / MUTUAL</t>
  </si>
  <si>
    <t>TASA  ACCIDENTES DEL TRABAJO</t>
  </si>
  <si>
    <t>TASA  TOTAL ACCIDENTES DEL TRABAJO</t>
  </si>
  <si>
    <t>TASA  ACCIDENTES DE TRAYECTO</t>
  </si>
  <si>
    <t>TASA TOTAL ACCIDENTES DE TRAYECTO</t>
  </si>
  <si>
    <t>TASA ACCIDENTES (TRABAJO + TRAYECTO)</t>
  </si>
  <si>
    <t>CUADRO N° 24</t>
  </si>
  <si>
    <t>A.CH.S</t>
  </si>
  <si>
    <t>TASA ACCIDENTES DEL TRABAJO</t>
  </si>
  <si>
    <t>TASA ACCIDENTES DE TRAYECTO</t>
  </si>
  <si>
    <t>TASA ACCIDENTABILIDAD</t>
  </si>
  <si>
    <t>TASA ACCIDENTABILIDAD TOTAL</t>
  </si>
  <si>
    <t>Nota: Corresponde al número de accidentes del periodo, dividido por el número de trabajadores promedio en cada año.</t>
  </si>
  <si>
    <t>MUTUALES / DÍAS PERDIDOS</t>
  </si>
  <si>
    <t>ACCIDENTES DEL TRABAJO</t>
  </si>
  <si>
    <t>TOTAL ACCIDENTES DEL TRABAJO</t>
  </si>
  <si>
    <t>ACCIDENTES DE TRAYECTO</t>
  </si>
  <si>
    <t>TOTAL ACCIDENTES DE TRAYECTO</t>
  </si>
  <si>
    <t>TOTAL POR ACCIDENTES (TRABAJO + TRAYECTO)</t>
  </si>
  <si>
    <t>ENFERMEDADES PROFESIONALES</t>
  </si>
  <si>
    <t>TOTAL POR ENFERMEDADES PROFESIONALES</t>
  </si>
  <si>
    <t>CUADRO N° 28</t>
  </si>
  <si>
    <t>NÚMERO PROMEDIO DE DÍAS PERDIDOS POR CADA ACCIDENTE DEL TRABAJO, DE TRAYECTO Y POR ENFERMEDADES PROFESIONALES, SEGÚN  MUTUAL</t>
  </si>
  <si>
    <t xml:space="preserve"> 2011 - 2014</t>
  </si>
  <si>
    <t>NÚMERO DE DÍAS PERDIDOS POR ACCIDENTES DEL TRABAJO</t>
  </si>
  <si>
    <t>NÚMERO TOTAL DE DÍAS PERDIDOS POR ACCIDENTES DEL TRABAJO</t>
  </si>
  <si>
    <t>NÚMERO DE DÍAS PERDIDOS POR ACCIDENTES DE TRAYECTO</t>
  </si>
  <si>
    <t>NÚMERO TOTAL DE DÍAS PERDIDOS POR ACCIDENTES DE TRAYECTO</t>
  </si>
  <si>
    <t>NÚMERO DE DÍAS PERDIDOS POR ACCIDENTES (TRABAJO + TRAYECTO)</t>
  </si>
  <si>
    <t>NÚMERO TOTAL DE DÍAS PERDIDOS POR ACCIDENTES</t>
  </si>
  <si>
    <t>NÚMERO DE DÍAS PERDIDOS POR ENFERMEDADES PROFESIONALES</t>
  </si>
  <si>
    <t>NÚMERO TOTAL DE DÍAS PERDIDOS POR ENFERMEDADES PROFESIONALES</t>
  </si>
  <si>
    <t>CUADRO N° 26</t>
  </si>
  <si>
    <t>ACTIVIDAD ECONÓMICA / DÍAS PERDIDOS</t>
  </si>
  <si>
    <t>POR ACCIDENTES DEL TRABAJO</t>
  </si>
  <si>
    <t>TOTAL POR ACCIDENTES DEL TRABAJO</t>
  </si>
  <si>
    <t>POR ACCIDENTES DE TRAYECTO</t>
  </si>
  <si>
    <t>TOTAL POR ACCIDENTES DE TRAYECTO</t>
  </si>
  <si>
    <t>POR ACCIDENTES (TRABAJO + TRAYECTO)</t>
  </si>
  <si>
    <t>POR ENFERMEDADES PROFESIONALES</t>
  </si>
  <si>
    <t>Nota: Se entiende por "número de días perdidos" aquellos en que el trabajador, conservando o no la calidad de tal, se encuentra temporalmente incapacitado debido a un accidente o enfermedad profesional, sujeto a pago de subsidio, sea que éste se pague o no.</t>
  </si>
  <si>
    <t>NÚMERO PROMEDIO DE DÍAS PERDIDOS POR CADA ACCIDENTE DEL TRABAJO, DE TRAYECTO Y POR ENFERMEDADES PROFESIONALES, SEGÚN ACTIVIDAD ECONÓMICA Y MUTUAL</t>
  </si>
  <si>
    <t>CUADRO N° 27</t>
  </si>
  <si>
    <t xml:space="preserve"> 01 a 10</t>
  </si>
  <si>
    <t xml:space="preserve"> 11 - 25</t>
  </si>
  <si>
    <r>
      <t>TOTAL</t>
    </r>
    <r>
      <rPr>
        <b/>
        <sz val="11"/>
        <rFont val="Arial"/>
        <family val="2"/>
      </rPr>
      <t xml:space="preserve"> POR ACCIDENTES</t>
    </r>
  </si>
  <si>
    <t xml:space="preserve">Nota: Se entiende por "número de días perdidos" aquellos en que el trabajador, conservando o no la calidad de tal, se encuentra temporalmente incapacitado debido a un accidente o enfermedad profesional, sujeto a pago de subsidio, sea que éste se pague o no. </t>
  </si>
  <si>
    <t>NÚMERO PROMEDIO DE DÍAS PERDIDOS POR CADA ACCIDENTE DEL TRABAJO, DE TRAYECTO Y POR ENFERMEDADES PROFESIONALES, SEGÚN TAMAÑO DE LA ENTIDAD EMPLEADORA Y MUTUAL</t>
  </si>
  <si>
    <t xml:space="preserve">TAMAÑO DE LA ENTIDAD / Número de Trabajadores   </t>
  </si>
  <si>
    <t>CUADRO N° 29</t>
  </si>
  <si>
    <t>NÚMERO DE FALLECIDOS POR ACCIDENTES DEL TRABAJO SEGÚN TIPO DE ACCIDENTE Y ORGANISMO ADMINISTRADOR</t>
  </si>
  <si>
    <t>ORGANISMOS ADMINISTRADORES</t>
  </si>
  <si>
    <t>FALLECIDOS POR ACCIDENTES DEL TRABAJO</t>
  </si>
  <si>
    <t>Instituto de Seguridad Laboral</t>
  </si>
  <si>
    <t>TOTAL FALLECIDOS POR ACCIDENTES DEL TRABAJO</t>
  </si>
  <si>
    <t>FALLECIDOS POR ACCIDENTES DE TRAYECTO</t>
  </si>
  <si>
    <t>TOTAL FALLECIDOS POR ACCIDENTES DE TRAYECTO</t>
  </si>
  <si>
    <t>FALLECIDOS (TRABAJO + TRAYECTO)</t>
  </si>
  <si>
    <t>TOTAL FALLECIDOS (TRABAJO + TRAYECTO)</t>
  </si>
  <si>
    <t>C.CH.C.</t>
  </si>
  <si>
    <t xml:space="preserve">I.S.L.  </t>
  </si>
  <si>
    <t>Extranjero</t>
  </si>
  <si>
    <t>Agricultura y pesca</t>
  </si>
  <si>
    <t>Servicios</t>
  </si>
  <si>
    <t>CUADRO N° 31</t>
  </si>
  <si>
    <t>NÚMERO DE FALLECIDOS POR ACCIDENTES DEL TRABAJO EN MUTUALIDADES E ISL, SEGÚN TIPO DE ACCIDENTE, POR ACTIVIDAD ECONÓMICA Y SEXO</t>
  </si>
  <si>
    <t>TOTAL POR ACCIDENTES</t>
  </si>
  <si>
    <t xml:space="preserve">ADMINISTRADORES </t>
  </si>
  <si>
    <t xml:space="preserve">Mutual de Seguridad C.Ch.C. </t>
  </si>
  <si>
    <r>
      <t xml:space="preserve">I.S.L. ex-SSS </t>
    </r>
    <r>
      <rPr>
        <vertAlign val="superscript"/>
        <sz val="11"/>
        <rFont val="Arial"/>
        <family val="2"/>
      </rPr>
      <t>(1)</t>
    </r>
  </si>
  <si>
    <t xml:space="preserve">I.S.L. ex-Otras Cajas </t>
  </si>
  <si>
    <t>Administración Delegada</t>
  </si>
  <si>
    <t xml:space="preserve">Nota: El número de subsidios iniciados incluye accidentes de trayecto.   </t>
  </si>
  <si>
    <t>(1) Fuente: 2010 Fondo Nacional de Salud. A contar del año 2011, informa la Subsecretaría de Salud Pública.</t>
  </si>
  <si>
    <t>(Monto en miles de $ de cada año)</t>
  </si>
  <si>
    <r>
      <t xml:space="preserve">I.S.L. ex-SSS </t>
    </r>
    <r>
      <rPr>
        <vertAlign val="superscript"/>
        <sz val="11"/>
        <rFont val="Arial"/>
        <family val="2"/>
      </rPr>
      <t>(2)</t>
    </r>
  </si>
  <si>
    <r>
      <t xml:space="preserve">TOTAL </t>
    </r>
    <r>
      <rPr>
        <b/>
        <vertAlign val="superscript"/>
        <sz val="11"/>
        <rFont val="Arial"/>
        <family val="2"/>
      </rPr>
      <t>(1)</t>
    </r>
  </si>
  <si>
    <t xml:space="preserve">(1) Incluye cotizaciones previsionales.    </t>
  </si>
  <si>
    <t>(2) Fuente: 2010 Fondo Nacional de Salud. A contar del año 2011, informa la Subsecretaría de Salud Pública.</t>
  </si>
  <si>
    <t>CUADRO Nº 36</t>
  </si>
  <si>
    <t>2 0 1 0</t>
  </si>
  <si>
    <t>2 0 1 1</t>
  </si>
  <si>
    <t>2 0 1 2</t>
  </si>
  <si>
    <t>2 0 1 3</t>
  </si>
  <si>
    <t>2 0 1 4</t>
  </si>
  <si>
    <t>Número</t>
  </si>
  <si>
    <t xml:space="preserve">Monto  </t>
  </si>
  <si>
    <t xml:space="preserve">I.S.L. ex-SSS </t>
  </si>
  <si>
    <t>Corrige monto 2013 I.S.L. ex-Otras Cajas</t>
  </si>
  <si>
    <t>CUADRO Nº 37</t>
  </si>
  <si>
    <t>2011 - 2014</t>
  </si>
  <si>
    <t>TIPO DE PENSIÓN</t>
  </si>
  <si>
    <t>NÚMERO</t>
  </si>
  <si>
    <t>MONTO</t>
  </si>
  <si>
    <t xml:space="preserve">  Asoc. Chilena de Seg.</t>
  </si>
  <si>
    <t>Invalidez Parcial</t>
  </si>
  <si>
    <t>Invalidez Total</t>
  </si>
  <si>
    <t>Gran Invalidez</t>
  </si>
  <si>
    <t>Viudez</t>
  </si>
  <si>
    <t>Madre de hijo de filiación no matrimonial</t>
  </si>
  <si>
    <t>Orfandad</t>
  </si>
  <si>
    <t xml:space="preserve">  Mutual de Seg. C.Ch.C.</t>
  </si>
  <si>
    <t xml:space="preserve">   Inst. de Seg. del Trab.</t>
  </si>
  <si>
    <r>
      <t xml:space="preserve">Invalidez Total </t>
    </r>
    <r>
      <rPr>
        <vertAlign val="superscript"/>
        <sz val="11"/>
        <rFont val="Arial"/>
        <family val="2"/>
      </rPr>
      <t>(1)</t>
    </r>
  </si>
  <si>
    <t xml:space="preserve">Asistencial </t>
  </si>
  <si>
    <t>(1) Invalidez Total del ISL, incluye Invalidez Parcial y Gran Invalidez, tanto en número como en el monto.</t>
  </si>
  <si>
    <t>NÚMERO PROMEDIO MENSUAL Y MONTOS TOTALES DE LAS PENSIONES  DE LA LEY N° 16.744, EMITIDAS A PAGO, SEGÚN ORGANISMO ADMINISTRADOR, TIPO DE PENSIÓN Y SEXO</t>
  </si>
  <si>
    <t>CUADRO Nº 38</t>
  </si>
  <si>
    <t>NÚMERO DE PENSIONES DE LA LEY N° 16.744  CONCEDIDAS POR LOS ORGANISMOS ADMINISTRADORES, SEGÚN TIPO DE PENSIÓN</t>
  </si>
  <si>
    <t>2010 - 2014</t>
  </si>
  <si>
    <t>TIPO  DE PENSIÓN</t>
  </si>
  <si>
    <t>Asoc. Chilena de Seg.</t>
  </si>
  <si>
    <t>Mutual de Seg. C. Ch. C.</t>
  </si>
  <si>
    <t>Inst. de Seg. del Trabajo</t>
  </si>
  <si>
    <t xml:space="preserve">  I.S.L. ex - SSS</t>
  </si>
  <si>
    <t xml:space="preserve"> I.S.L. - ex Otras Cajas</t>
  </si>
  <si>
    <t>MONTO  DEL  INGRESO  MÍNIMO,  SEGÚN  TIPO  Y PERÍODOS</t>
  </si>
  <si>
    <t>1988   -  2014</t>
  </si>
  <si>
    <t>PERIODO</t>
  </si>
  <si>
    <t xml:space="preserve">        PARA FINES </t>
  </si>
  <si>
    <t>PARA FINES REMUNERACIONALES</t>
  </si>
  <si>
    <t>NO</t>
  </si>
  <si>
    <t>MAYORES DE 18 AÑOS</t>
  </si>
  <si>
    <t>MENORES DE 18 AÑOS</t>
  </si>
  <si>
    <t>REMUNERACIONALES</t>
  </si>
  <si>
    <t xml:space="preserve">Y MENORES DE 65 AÑOS </t>
  </si>
  <si>
    <t xml:space="preserve">Y MAYORES DE 65 AÑOS </t>
  </si>
  <si>
    <t>-</t>
  </si>
  <si>
    <t>JUNIO</t>
  </si>
  <si>
    <t>FEBRERO</t>
  </si>
  <si>
    <t>DICIEMBRE</t>
  </si>
  <si>
    <t>JULIO</t>
  </si>
  <si>
    <t xml:space="preserve"> - </t>
  </si>
  <si>
    <t>AGOSTO</t>
  </si>
  <si>
    <t>CUADRO Nº 40</t>
  </si>
  <si>
    <t>FECHA</t>
  </si>
  <si>
    <t>VALOR</t>
  </si>
  <si>
    <t xml:space="preserve"> 1-DIC-1993</t>
  </si>
  <si>
    <t xml:space="preserve"> 1-JUN-1994</t>
  </si>
  <si>
    <t xml:space="preserve"> 1-JUN-1995</t>
  </si>
  <si>
    <t xml:space="preserve"> 1-JUN-1996</t>
  </si>
  <si>
    <t xml:space="preserve"> 1-JUN-1997</t>
  </si>
  <si>
    <t xml:space="preserve"> 1-JUN-1998</t>
  </si>
  <si>
    <t xml:space="preserve"> 1-JUN-1999</t>
  </si>
  <si>
    <t xml:space="preserve"> 1-JUN-2000</t>
  </si>
  <si>
    <t xml:space="preserve"> 1-JUN-2001</t>
  </si>
  <si>
    <t xml:space="preserve"> 1-JUN-2002</t>
  </si>
  <si>
    <t xml:space="preserve"> 1-JUL-2003</t>
  </si>
  <si>
    <t xml:space="preserve"> 1-JUL-2004</t>
  </si>
  <si>
    <t xml:space="preserve"> 1-JUL-2005</t>
  </si>
  <si>
    <t xml:space="preserve"> 1-JUL-2006</t>
  </si>
  <si>
    <t xml:space="preserve"> 1-JUL-2007</t>
  </si>
  <si>
    <t xml:space="preserve"> 1-JUL-2008</t>
  </si>
  <si>
    <t xml:space="preserve"> 1-MAR-2009</t>
  </si>
  <si>
    <t xml:space="preserve"> 1-JUL-2009</t>
  </si>
  <si>
    <t xml:space="preserve"> 1-MAR-2010</t>
  </si>
  <si>
    <t xml:space="preserve"> 1-JUL-2010</t>
  </si>
  <si>
    <t xml:space="preserve"> 1-MAR-2011</t>
  </si>
  <si>
    <t xml:space="preserve"> 1-JUL-2011</t>
  </si>
  <si>
    <t xml:space="preserve"> 1-JUL-2012</t>
  </si>
  <si>
    <t xml:space="preserve"> 1-AGO-2013</t>
  </si>
  <si>
    <t xml:space="preserve"> 1-JUL-2014</t>
  </si>
  <si>
    <t>(a) El artículo 1º Nº49  de la Ley Nº 19.250, dispuso que a  contar del 1° de diciembre de 1993, la remuneración mínima de los trabajadores de casa particular será el equivalente al 75% del Ingreso Mínimo Mensual.</t>
  </si>
  <si>
    <t>(b): Cifras fijadas en el artículo transitorio de la Ley N°20.279. Se iguala dicha remuneración al 100% del Ingreso Mínimo Mensual.</t>
  </si>
  <si>
    <t>CUADRO Nº 41</t>
  </si>
  <si>
    <t>TOPE  MÁXIMO  DE  IMPOSICIONES</t>
  </si>
  <si>
    <t>Monto en $ equivalentes a 60 U.F.</t>
  </si>
  <si>
    <t>2009 - 2014</t>
  </si>
  <si>
    <t xml:space="preserve">   MESES</t>
  </si>
  <si>
    <t xml:space="preserve"> Enero</t>
  </si>
  <si>
    <t xml:space="preserve"> Febrero</t>
  </si>
  <si>
    <t xml:space="preserve"> Marzo</t>
  </si>
  <si>
    <t xml:space="preserve"> Abril</t>
  </si>
  <si>
    <t xml:space="preserve"> Mayo</t>
  </si>
  <si>
    <t xml:space="preserve"> Junio</t>
  </si>
  <si>
    <t xml:space="preserve"> Julio</t>
  </si>
  <si>
    <t xml:space="preserve"> Agosto</t>
  </si>
  <si>
    <t xml:space="preserve"> Septiembre</t>
  </si>
  <si>
    <t xml:space="preserve"> Octubre</t>
  </si>
  <si>
    <t xml:space="preserve"> Noviembre</t>
  </si>
  <si>
    <t xml:space="preserve"> Diciembre</t>
  </si>
  <si>
    <t xml:space="preserve">NOTAS : - Los  montos  de  tope  máximo  imponible  son  aplicables  a  cotizantes no  afectos  </t>
  </si>
  <si>
    <t xml:space="preserve">                  al  D.L. Nº 3.500 de 1980.</t>
  </si>
  <si>
    <t xml:space="preserve">                - La equivalencia corresponde al valor de la U.F. del último día del mes anterior.</t>
  </si>
  <si>
    <t>CUADRO Nº 42</t>
  </si>
  <si>
    <t>MONTO UNITARIO DE LAS PENSIONES MÍNIMAS SEGÚN TIPO</t>
  </si>
  <si>
    <t>( En  pesos de cada año )</t>
  </si>
  <si>
    <t xml:space="preserve"> DIC 1998</t>
  </si>
  <si>
    <t xml:space="preserve"> ENE 1999</t>
  </si>
  <si>
    <t xml:space="preserve"> DIC 1999</t>
  </si>
  <si>
    <t xml:space="preserve"> DIC 2000</t>
  </si>
  <si>
    <t xml:space="preserve"> DIC 2001</t>
  </si>
  <si>
    <t xml:space="preserve"> DIC 2002</t>
  </si>
  <si>
    <t xml:space="preserve"> DIC 2003</t>
  </si>
  <si>
    <t xml:space="preserve">T I P O  D E  P E N S I O N E S </t>
  </si>
  <si>
    <t>NOV.1999</t>
  </si>
  <si>
    <t>NOV 2000</t>
  </si>
  <si>
    <t>NOV 2001</t>
  </si>
  <si>
    <t xml:space="preserve"> NOV 2002</t>
  </si>
  <si>
    <t xml:space="preserve"> NOV 2003</t>
  </si>
  <si>
    <t xml:space="preserve"> PARA PENSIONADOS MENORES DE 70 AÑOS</t>
  </si>
  <si>
    <t>PENSIONES MIN. ART. 26 LEY Nº 15.386</t>
  </si>
  <si>
    <t>a)</t>
  </si>
  <si>
    <t xml:space="preserve"> De Vejez, invalidez, años servicio, retiro</t>
  </si>
  <si>
    <t>b)</t>
  </si>
  <si>
    <t xml:space="preserve"> De Viudez, sin hijos</t>
  </si>
  <si>
    <t>c)</t>
  </si>
  <si>
    <t xml:space="preserve"> De Viudez, con hijos</t>
  </si>
  <si>
    <t>d)</t>
  </si>
  <si>
    <t xml:space="preserve"> De Orfandad y otros sobrevivientes</t>
  </si>
  <si>
    <t>PENSIONES MIN. ART. 24 LEY Nº 15.386</t>
  </si>
  <si>
    <t>Madre de los hijos de filiación no matrimonial del causante sin hijo</t>
  </si>
  <si>
    <t>Madre de los hijos de filiación no matrimonial del causante con hijo</t>
  </si>
  <si>
    <t>PENSIONES ASIST. ART. 27 LEY Nº 15.386</t>
  </si>
  <si>
    <t xml:space="preserve"> De Vejez e Invalidez</t>
  </si>
  <si>
    <t xml:space="preserve"> De Orfandad</t>
  </si>
  <si>
    <t>PENSIONES ESPEC. ART.39 LEY Nº 10.662</t>
  </si>
  <si>
    <t xml:space="preserve"> De Viudez</t>
  </si>
  <si>
    <t>PARA PENSIONADOS DE 70 AÑOS Y MAS</t>
  </si>
  <si>
    <t>17,748,36</t>
  </si>
  <si>
    <t>CUADRO Nº 43</t>
  </si>
  <si>
    <t>2005 - 2014</t>
  </si>
  <si>
    <t xml:space="preserve"> SEP 2005</t>
  </si>
  <si>
    <t xml:space="preserve"> DIC 2005</t>
  </si>
  <si>
    <t xml:space="preserve"> MAYO 2006</t>
  </si>
  <si>
    <t xml:space="preserve"> DIC 2006</t>
  </si>
  <si>
    <t xml:space="preserve"> DIC 2007</t>
  </si>
  <si>
    <t xml:space="preserve"> DIC 2008</t>
  </si>
  <si>
    <t xml:space="preserve"> DIC 2010</t>
  </si>
  <si>
    <t xml:space="preserve"> DIC 2011</t>
  </si>
  <si>
    <t xml:space="preserve"> DIC 2012</t>
  </si>
  <si>
    <t xml:space="preserve"> DIC 2013</t>
  </si>
  <si>
    <t xml:space="preserve"> DIC 2014</t>
  </si>
  <si>
    <t xml:space="preserve"> NOV 2005</t>
  </si>
  <si>
    <t xml:space="preserve"> ABR 2006</t>
  </si>
  <si>
    <t xml:space="preserve"> NOV 2006</t>
  </si>
  <si>
    <t xml:space="preserve"> NOV 2007</t>
  </si>
  <si>
    <t xml:space="preserve"> NOV 2008</t>
  </si>
  <si>
    <t xml:space="preserve"> NOV 2010</t>
  </si>
  <si>
    <t xml:space="preserve"> NOV 2011</t>
  </si>
  <si>
    <t xml:space="preserve"> NOV 2012</t>
  </si>
  <si>
    <t xml:space="preserve"> NOV 2013</t>
  </si>
  <si>
    <t xml:space="preserve"> NOV 2014</t>
  </si>
  <si>
    <t xml:space="preserve"> PARA PENSIONADOS DE 70 AÑOS Y MÁS, PERO MENORES DE 75 AÑOS</t>
  </si>
  <si>
    <t>114,765,54</t>
  </si>
  <si>
    <t>Continuación cuadro N°43</t>
  </si>
  <si>
    <t xml:space="preserve"> PARA PENSIONADOS DE 75 AÑOS Y MÁS</t>
  </si>
  <si>
    <t>CUADRO Nº 44</t>
  </si>
  <si>
    <t>LÍMITE MAXIMO INICIAL DE PENSIONES</t>
  </si>
  <si>
    <t xml:space="preserve"> 1979  -  2014</t>
  </si>
  <si>
    <t>DESDE</t>
  </si>
  <si>
    <t>HASTA</t>
  </si>
  <si>
    <t xml:space="preserve">    MONTO       (En $ de c/año)</t>
  </si>
  <si>
    <t>E Q U I V A L E N C I A</t>
  </si>
  <si>
    <t xml:space="preserve">       HASTA</t>
  </si>
  <si>
    <t>Marzo</t>
  </si>
  <si>
    <t>Junio</t>
  </si>
  <si>
    <t xml:space="preserve">50 Sueldos Vitales </t>
  </si>
  <si>
    <t>Julio</t>
  </si>
  <si>
    <t>Noviembre</t>
  </si>
  <si>
    <t xml:space="preserve"> "</t>
  </si>
  <si>
    <t>Diciembre</t>
  </si>
  <si>
    <t>Abril</t>
  </si>
  <si>
    <t>Septiembre</t>
  </si>
  <si>
    <t>Octubre</t>
  </si>
  <si>
    <t>Agosto</t>
  </si>
  <si>
    <t>11,1378 Ingresos Mínimos</t>
  </si>
  <si>
    <t>Enero</t>
  </si>
  <si>
    <t>Mayo</t>
  </si>
  <si>
    <t>Febrero</t>
  </si>
  <si>
    <t>Enero 1º</t>
  </si>
  <si>
    <t>1993</t>
  </si>
  <si>
    <t>Enero 17</t>
  </si>
  <si>
    <t xml:space="preserve">     12 Ingresos Mínimos</t>
  </si>
  <si>
    <t>Enero 18</t>
  </si>
  <si>
    <t>(a) El artículo 9°de la Ley N°19.200, que fijó en $430.605 el límite inicial de pensiones, dispuso que éste se reajustará en el mismo porcentaje y oportunidad en que lo sean las pensiones por aplicación del art.14 del DL N°2.448 de 1979.</t>
  </si>
  <si>
    <t>CUADRO Nº 45</t>
  </si>
  <si>
    <t>MAY. 2006</t>
  </si>
  <si>
    <t>DIC. 2006</t>
  </si>
  <si>
    <t>DIC. 2007</t>
  </si>
  <si>
    <t>DIC. 2008</t>
  </si>
  <si>
    <t xml:space="preserve"> DIC. 2010</t>
  </si>
  <si>
    <t>NOV. 2006</t>
  </si>
  <si>
    <t>NOV. 2007</t>
  </si>
  <si>
    <t>NOV. 2008</t>
  </si>
  <si>
    <t>NOV. 2010</t>
  </si>
  <si>
    <t>NOV. 2011</t>
  </si>
  <si>
    <t>PARA BENEFICIARIOS MENORES DE 70 AÑOS DE EDAD</t>
  </si>
  <si>
    <t>PENSIONES MÍNIMAS, ART. 26 LEY Nº 15.386</t>
  </si>
  <si>
    <t>Viuda sin hijos</t>
  </si>
  <si>
    <t>Viuda con hijos</t>
  </si>
  <si>
    <t>PENSIONES MÍNIMAS, ART. 24 LEY Nº 15.386</t>
  </si>
  <si>
    <t>PENSIONES MÍNIMAS, ART. 27 LEY Nº 15.386</t>
  </si>
  <si>
    <t xml:space="preserve"> Viuda sin hijos</t>
  </si>
  <si>
    <t xml:space="preserve"> Viuda con hijos</t>
  </si>
  <si>
    <t xml:space="preserve">PARA BENEFICIARIOS DE 70 AÑOS  DE EDAD O MÁS </t>
  </si>
  <si>
    <t xml:space="preserve">PENSIONES MÍNIMAS,  ART. 26 LEY Nº 15.386 </t>
  </si>
  <si>
    <t>PENSIONES MÍNIMAS,  ART. 27 LEY Nº 15.386</t>
  </si>
  <si>
    <t>CUADRO Nº 46</t>
  </si>
  <si>
    <t xml:space="preserve"> 2006 - 2014</t>
  </si>
  <si>
    <t>DIC. 2010</t>
  </si>
  <si>
    <t>NOV.2010</t>
  </si>
  <si>
    <t>NOV.2011</t>
  </si>
  <si>
    <t>PENSIONES MÍNIMAS,  ART. 26 LEY Nº 15.386</t>
  </si>
  <si>
    <t>PARA BENEFICIARIOS DE 70 AÑOS DE EDAD O MÁS</t>
  </si>
  <si>
    <t>PENSIONES ASISTENCIALES,  ART. 27 LEY Nº 15.386</t>
  </si>
  <si>
    <t>2006 - 2014</t>
  </si>
  <si>
    <t xml:space="preserve"> </t>
  </si>
  <si>
    <t>DIC. 2011</t>
  </si>
  <si>
    <t>DIC. 2012</t>
  </si>
  <si>
    <t>DIC. 2013</t>
  </si>
  <si>
    <t>DIC. 2014</t>
  </si>
  <si>
    <t>NOV. 2012</t>
  </si>
  <si>
    <t>NOV. 2013</t>
  </si>
  <si>
    <t>NOV. 2014</t>
  </si>
  <si>
    <t>PARA BENEFICIARIOS MAYORES DE 75 AÑOS</t>
  </si>
  <si>
    <t>CUADRO Nº 48</t>
  </si>
  <si>
    <t>REAJUSTES E INCREMENTOS APLICABLES A LAS PENSIONES DE LA LEY N°16.744</t>
  </si>
  <si>
    <t>1974 - 2014</t>
  </si>
  <si>
    <t>L E G I S L A C I Ó N</t>
  </si>
  <si>
    <t>FECHA DE APLIC.</t>
  </si>
  <si>
    <t>REAJUSTE</t>
  </si>
  <si>
    <t xml:space="preserve">                                          OBSERVACIONES</t>
  </si>
  <si>
    <t>D.L. Nº  446</t>
  </si>
  <si>
    <t xml:space="preserve"> Mayo 1974</t>
  </si>
  <si>
    <t>D.L. Nº  550</t>
  </si>
  <si>
    <t xml:space="preserve"> Julio 1974</t>
  </si>
  <si>
    <t>No podrá significar un aumento inferior a: $7 para las pensiones de Invalidez, vejez,</t>
  </si>
  <si>
    <t>retiro y de jubilacion en gral. cuyo monto al 30/06/74 haya excedido de $21 mensuales;</t>
  </si>
  <si>
    <t>a $3,5 para las pensiones de viudez, cuyo monto haya excedido de $10,5 mensual, y</t>
  </si>
  <si>
    <t xml:space="preserve">a $1,05  para  las  pensiones de orfandad  y  demás  sobrevivientes de monto superior </t>
  </si>
  <si>
    <t>a  $ 3,15 por beneficiario.-</t>
  </si>
  <si>
    <t xml:space="preserve">A  las pensiones que al 30/06/74  tengan montos inferiores a los indicados para c/caso </t>
  </si>
  <si>
    <t>y no tengan el carácter de mínimas o asistenciales, les correspondió un reajuste de 33%</t>
  </si>
  <si>
    <t>D.L.Nº  670</t>
  </si>
  <si>
    <t xml:space="preserve"> Octubre 1974</t>
  </si>
  <si>
    <t>Previo a aplicar el reajuste , las pensiones iniciadas antes del 1/1/73, se reajustaron</t>
  </si>
  <si>
    <t>extraordinariamente en un 50%, no debiendo exceder el 70% de la última remuneración.</t>
  </si>
  <si>
    <t xml:space="preserve"> Diciembre 1974</t>
  </si>
  <si>
    <t xml:space="preserve"> Marzo 1975</t>
  </si>
  <si>
    <t>D.L. Nº  958</t>
  </si>
  <si>
    <t>Bonificación mensual  incorporada  al monto de la pensión de :</t>
  </si>
  <si>
    <t xml:space="preserve"> - $12,40 para pensionados por antigüedad  y  vejez de 65  y  más años e invalidez de </t>
  </si>
  <si>
    <t xml:space="preserve">   cualquier edad.-</t>
  </si>
  <si>
    <t xml:space="preserve"> - $7,50 para pensiones de viudez</t>
  </si>
  <si>
    <t>- $2,50 para pensiones de orfandad.</t>
  </si>
  <si>
    <t>- $3,80 para madre de hijos naturales.</t>
  </si>
  <si>
    <t xml:space="preserve"> Junio 1975</t>
  </si>
  <si>
    <t>D.L. Nºs 670 y 999</t>
  </si>
  <si>
    <t xml:space="preserve"> Septiembre 1975</t>
  </si>
  <si>
    <t>D.L. Nºs 670 , 999  y 1.275</t>
  </si>
  <si>
    <t xml:space="preserve"> Diciembre 1975</t>
  </si>
  <si>
    <t xml:space="preserve"> Marzo 1976</t>
  </si>
  <si>
    <t>D.L.Nº 1.401</t>
  </si>
  <si>
    <t xml:space="preserve"> Abril 1976</t>
  </si>
  <si>
    <t>Las pensiones que no son mínimas ni perseguidoras se incrementaron como sigue:</t>
  </si>
  <si>
    <t xml:space="preserve"> - $31,00 para pensionados por antigüedad  y  vejez de 65  y  más años e invalidez de </t>
  </si>
  <si>
    <t xml:space="preserve"> - $18,80 para pensiones de viudez</t>
  </si>
  <si>
    <t xml:space="preserve"> - $6,30 para pensiones de orfandad.</t>
  </si>
  <si>
    <t xml:space="preserve"> - $9,50  para madre de hijos naturales.</t>
  </si>
  <si>
    <t xml:space="preserve"> Junio 1976</t>
  </si>
  <si>
    <t xml:space="preserve"> Septiembre 1976</t>
  </si>
  <si>
    <t xml:space="preserve"> Diciembre 1976</t>
  </si>
  <si>
    <t>D.L. Nº  1.607</t>
  </si>
  <si>
    <t>Enero 1977</t>
  </si>
  <si>
    <t>Incrementos según tipo de pensión :</t>
  </si>
  <si>
    <t>a) Pensiones de antigüedad , vejez e invalidez que no sean  mínimas, asistenciales,</t>
  </si>
  <si>
    <t xml:space="preserve">     o perseguidoras  los sgts. montos:</t>
  </si>
  <si>
    <t xml:space="preserve"> - $75,00 para pensiones  superiores al mínimo, hasta $1.000</t>
  </si>
  <si>
    <t xml:space="preserve"> - $60,00 para pensiones de monto superior a $ 1.000,  hasta $ 1.300,  min. $ 1.075</t>
  </si>
  <si>
    <t xml:space="preserve"> - $40,00 para pensiones de monto superior a $ 1.300, hasta $ 1.500 , min. $ 1.360</t>
  </si>
  <si>
    <t xml:space="preserve"> - $30,00 para pensiones de monto superior a $ 1.500,  hasta $ 2.000 , min. $ 1.540</t>
  </si>
  <si>
    <t xml:space="preserve"> - Las que exceden de $ 2.000 no podrán ser inferiores a $ 2.030</t>
  </si>
  <si>
    <t>b) Pensiones de viudez,incr.de $45,00. Pensión incrementada no inferior a $2.030</t>
  </si>
  <si>
    <t>c) Orfandad y demás beneficiarios, Incremento de $15,00.</t>
  </si>
  <si>
    <t>d)Madre hijos naturales, incremento de $22,50</t>
  </si>
  <si>
    <t>D.L. Nº  670</t>
  </si>
  <si>
    <t>Marzo 1977</t>
  </si>
  <si>
    <t>D.L. Nº  1.770</t>
  </si>
  <si>
    <t>Mayo 1977</t>
  </si>
  <si>
    <t>Julio 1977</t>
  </si>
  <si>
    <t>Diciembre 1977</t>
  </si>
  <si>
    <t>Marzo 1978</t>
  </si>
  <si>
    <t>Julio 1978</t>
  </si>
  <si>
    <t>D.L. Nº   2.444</t>
  </si>
  <si>
    <t>Septiembre 1978</t>
  </si>
  <si>
    <t xml:space="preserve">Revalorización extraordinaria de pensiones para todas aquellas otorgadas antes del </t>
  </si>
  <si>
    <t xml:space="preserve">01/09/75 salvo las de sobrevivencia causadas con posterioridad por pensionados que </t>
  </si>
  <si>
    <t>hayan obtenido la pensión antes de la fecha señalada, siempre que no fueren persegui-</t>
  </si>
  <si>
    <t>doras ni hayan tenido el carácter de mínimas. Ver factores en el artículo 2º.-</t>
  </si>
  <si>
    <t>D.L.Nºs  670 y 2.555</t>
  </si>
  <si>
    <t>Diciembre 1978</t>
  </si>
  <si>
    <t>Marzo 1979</t>
  </si>
  <si>
    <t>Julio 1979</t>
  </si>
  <si>
    <t>Diciembre 1979</t>
  </si>
  <si>
    <t>D.L.Nºs  670 y 3.001</t>
  </si>
  <si>
    <t>Abril 1980</t>
  </si>
  <si>
    <t>Octubre 1980</t>
  </si>
  <si>
    <t>D.L.Nº s 2.448 y 3.529</t>
  </si>
  <si>
    <t>Junio 1981</t>
  </si>
  <si>
    <t>D.L.Nº2.448 y L. Nº18.134</t>
  </si>
  <si>
    <t>Octubre 1982</t>
  </si>
  <si>
    <t>D.L. Nº  2.448</t>
  </si>
  <si>
    <t>Mayo 1983</t>
  </si>
  <si>
    <t>Enero 1984</t>
  </si>
  <si>
    <t>Noviembre 1984</t>
  </si>
  <si>
    <t>Ley  Nº 18.413</t>
  </si>
  <si>
    <t>Mayo 1985</t>
  </si>
  <si>
    <t>Enero 1986</t>
  </si>
  <si>
    <t>L ey Nº 18.549</t>
  </si>
  <si>
    <t>Julio 1986</t>
  </si>
  <si>
    <t>Mayo 1987</t>
  </si>
  <si>
    <t>Para  beneficiarios de 65 o más años, y pensión de monto inferior a $17.501</t>
  </si>
  <si>
    <t>Para  beneficiarios menores de 65 años, y pensión de monto inferior a $17.501</t>
  </si>
  <si>
    <t xml:space="preserve">Para pensiones superiores a $ 17.500,  hasta $ 43.500 </t>
  </si>
  <si>
    <t>Para pensiones sup. a $ 43.500,  hasta $ 100.000. Monto reajustado no menor a $ 50.638</t>
  </si>
  <si>
    <t>Para pensiones superiores a $ 100.000 .Monto reajustado no menor a $ 109.850</t>
  </si>
  <si>
    <t>Ley Nº 18.669</t>
  </si>
  <si>
    <t>Abril 1988</t>
  </si>
  <si>
    <t>Para beneficiario de 65 años y más, y pensiones iguales o inferiores a $19.250</t>
  </si>
  <si>
    <t>Para  beneficiarios menores de 65 años, y pensión de monto inferior a $19.251</t>
  </si>
  <si>
    <t xml:space="preserve">Para pensiones superiores a $ 19.250,  hasta $ 47.850 </t>
  </si>
  <si>
    <t>Para  benef. de 65 o más años, y pensión de monto igual o sup. a $47.850, y hasta $109.850</t>
  </si>
  <si>
    <t>Para  beneficiarios menores de 65 años, y pensión de monto superior a $47.850, hasta</t>
  </si>
  <si>
    <t>$109.850. Monto reajustado no menor a $55.458.-</t>
  </si>
  <si>
    <t>Pára pensiones superiores a $ 109.850. Monto reajustado no menor a $ 120.725</t>
  </si>
  <si>
    <t>Ley Nº18.754</t>
  </si>
  <si>
    <t>Diciembre 1988</t>
  </si>
  <si>
    <t xml:space="preserve">Amplificación montos brutos de pensión en porcentajes variables, según la Entidad </t>
  </si>
  <si>
    <t xml:space="preserve">Previsional de que se trata. </t>
  </si>
  <si>
    <t>Ley Nº18.766</t>
  </si>
  <si>
    <t>Enero 1989</t>
  </si>
  <si>
    <t>Ley Nº18.806</t>
  </si>
  <si>
    <t>Junio 1989</t>
  </si>
  <si>
    <t xml:space="preserve">Para  beneficiarios de 65 o más años, hombres, o 60 ó mas años, mujeres, y pensión de </t>
  </si>
  <si>
    <t>monto inferior a $21.001.Monto reajustado no menor a $22.050.-</t>
  </si>
  <si>
    <t>Noviembre 1989</t>
  </si>
  <si>
    <t>D.L. Nº  2.448 y L.18.987</t>
  </si>
  <si>
    <t>Julio 1990</t>
  </si>
  <si>
    <t>Para pensiones no mínimas.-</t>
  </si>
  <si>
    <t>Para pensiones mínimas.</t>
  </si>
  <si>
    <t>Febrero 1991</t>
  </si>
  <si>
    <t>Ley Nº 19.073</t>
  </si>
  <si>
    <t>Julio 1991</t>
  </si>
  <si>
    <t>Para pensiones no mínimas de hasta $ 80.000, al 30/06/91, iniciadas antes del 01/05/85,</t>
  </si>
  <si>
    <t>o de sobrevivencia originadas en pensiones  vigentes al 30/04/85</t>
  </si>
  <si>
    <t>Noviembre 1991</t>
  </si>
  <si>
    <t>Julio 1992</t>
  </si>
  <si>
    <t>Para  pensiones que a junio de 1991 tenían valor superior a $80.000, y hasta $120.000</t>
  </si>
  <si>
    <t>iniciadas antes del 01/05/85, o de sobrev. originadas en pensiones vigentes al 30/04/85</t>
  </si>
  <si>
    <t>D.L. Nº  2.448 y L.19.181</t>
  </si>
  <si>
    <t>Diciembre 1992</t>
  </si>
  <si>
    <t>Por sobre el 15,05 % , para  pensiones que a junio de 1991 tenían valor superior  a $120.000</t>
  </si>
  <si>
    <t>D.L. Nº  2.448 y L.19.262</t>
  </si>
  <si>
    <t>Diciembre 1993</t>
  </si>
  <si>
    <t>Diciembre 1994</t>
  </si>
  <si>
    <t>Ley Nº 19.398</t>
  </si>
  <si>
    <t>Septiembre 1995</t>
  </si>
  <si>
    <t xml:space="preserve">Para pensiones cuyos montos al 01/09/95, no superen los $ 100.000. Aumento a </t>
  </si>
  <si>
    <t>$110,000 de todas aquellas pensiones superiores a $100.000 e inferiores a $110.000</t>
  </si>
  <si>
    <t>Diciembre 1995</t>
  </si>
  <si>
    <t>Ley  Nº 19.454.</t>
  </si>
  <si>
    <t>Junio 1996</t>
  </si>
  <si>
    <t>Reajuste extraordinario para las pensiones mínimas de mayores de 70 años,a que se refiere</t>
  </si>
  <si>
    <t>el DL Nº 3.360, de 1980.</t>
  </si>
  <si>
    <t>Diciembre 1996</t>
  </si>
  <si>
    <t>Diciembre 1997</t>
  </si>
  <si>
    <t>Ley  Nº 19.539</t>
  </si>
  <si>
    <t>Reajuste extraordinario para las pensiones mínimas .</t>
  </si>
  <si>
    <t>Diciembre 1998</t>
  </si>
  <si>
    <t>Ley Nº 19.578</t>
  </si>
  <si>
    <t>Enero 1999</t>
  </si>
  <si>
    <t>$8.000 para las pensiones mínimas de vejez, invalidez, otras jubilaciones y de viudez sin hijos.</t>
  </si>
  <si>
    <t xml:space="preserve">$6.800 para las pensiones mínimas de viudez con hijos, con derecho a pensiones de orfandad </t>
  </si>
  <si>
    <t>y de madre viuda y de padre inválido.</t>
  </si>
  <si>
    <t>$4.800 para las pensiones mínimas de madre de hijos de filiación no matrimonial sin hijos.</t>
  </si>
  <si>
    <t>$4.080 para las pensiones mínimas de madre de hijos de filiación no matrimonial con hijos.</t>
  </si>
  <si>
    <t>$1.200 para las pensiones de orfandad.</t>
  </si>
  <si>
    <t xml:space="preserve">Valores diferentes para las de viudez y de madre de hijos de filiación no matrim. superiores al </t>
  </si>
  <si>
    <t>monto mínimo, más las bonific. L. N°s 19.403 y 19.539, pero inferiores al de éstas incrementadas.</t>
  </si>
  <si>
    <t>Octubre 1999</t>
  </si>
  <si>
    <t>$8.000 para las pensiones No mínimas de vejez, invalidez, otras jubilaciones y de viudez sin hijos.</t>
  </si>
  <si>
    <t>$6.800 para las pensiones de viudez con hijos,con derecho a pensión de orfandad.</t>
  </si>
  <si>
    <t>$4.800 para las pensiones de madre de hijos de filiación no matrimonial sin hijos.</t>
  </si>
  <si>
    <t>$4.080 para las pensiones de madre de hijos de filiación no matrimonial con hijos.</t>
  </si>
  <si>
    <t>$1.200 para las pensiones de orfandad y otros sobrevivientes.</t>
  </si>
  <si>
    <t>Diciembre 1999</t>
  </si>
  <si>
    <t>Diciembre 2000</t>
  </si>
  <si>
    <t xml:space="preserve"> Diciembre 2001</t>
  </si>
  <si>
    <t xml:space="preserve"> Diciembre 2002</t>
  </si>
  <si>
    <t xml:space="preserve"> Diciembre 2003</t>
  </si>
  <si>
    <t>Ley N° 19.953</t>
  </si>
  <si>
    <t xml:space="preserve"> Septiembre 2004</t>
  </si>
  <si>
    <t>Fijó en $ 86.079 el monto de la pensión mínima de vejez, invalidez, años de Servicio y</t>
  </si>
  <si>
    <t>otras jubilaciones; y las de vejez e invalidez del artículo 27 de la ley N° 15.386,</t>
  </si>
  <si>
    <t>de pensionados que al 1° de septiembre de 2004 tuvieran 75 o más años de edad.</t>
  </si>
  <si>
    <t xml:space="preserve"> Diciembre 2004</t>
  </si>
  <si>
    <t xml:space="preserve"> Septiembre 2005</t>
  </si>
  <si>
    <t>Fijó en $ 89.921 el monto de la pensión mínima de vejez, invalidez, años de Servicio y</t>
  </si>
  <si>
    <t>de pensionados que al 1° de septiembre de 2005 tuvieran 75 o más años de edad.</t>
  </si>
  <si>
    <t xml:space="preserve"> Diciembre 2005</t>
  </si>
  <si>
    <t>Ley N°20.102</t>
  </si>
  <si>
    <t xml:space="preserve"> Mayo 2006</t>
  </si>
  <si>
    <t>Reajuste extraordinario para las pensiones mínimas de los artículos24,26 y 27 de la ley N°15.386 y del artículo 39 de la ley N°10.662 y para las pensiones no mínimas cuyos montos al1° de mayo de 2006 sean iguales o inferiores a $100.000. Incremento de monto variable para las pensiones superiores a $100.000 e inferiores a $110.000. La pensión incrementada no puede superar los $110.000.</t>
  </si>
  <si>
    <t xml:space="preserve"> Diciembre 2006</t>
  </si>
  <si>
    <t xml:space="preserve"> Diciembre 2007</t>
  </si>
  <si>
    <t xml:space="preserve"> Diciembre 2008</t>
  </si>
  <si>
    <t xml:space="preserve"> Diciembre 2009</t>
  </si>
  <si>
    <t xml:space="preserve"> Diciembre 2010</t>
  </si>
  <si>
    <t xml:space="preserve"> Diciembre 2011</t>
  </si>
  <si>
    <t xml:space="preserve"> Diciembre 2012</t>
  </si>
  <si>
    <t xml:space="preserve"> Diciembre 2013</t>
  </si>
  <si>
    <t xml:space="preserve"> Diciembre 2014</t>
  </si>
  <si>
    <t>1985 - 2014</t>
  </si>
  <si>
    <t>LEGISLACION</t>
  </si>
  <si>
    <t>TIPO DE AGUINALDO</t>
  </si>
  <si>
    <t>MONTO (En $)</t>
  </si>
  <si>
    <t xml:space="preserve">OBSERVACIONES </t>
  </si>
  <si>
    <t>Ley N° 18.446</t>
  </si>
  <si>
    <t xml:space="preserve"> Fiestas Patrias</t>
  </si>
  <si>
    <t>Por c/persona por la que se perciba Asignación Familiar Mínimo $500 p/pensionado</t>
  </si>
  <si>
    <t>"</t>
  </si>
  <si>
    <t xml:space="preserve"> Navidad</t>
  </si>
  <si>
    <t>Ley N° 18.656</t>
  </si>
  <si>
    <t>Por c/persona por la que se perciba Asignación Familiar Mínimo $600 p/pensionado</t>
  </si>
  <si>
    <t>Por c/persona por la que se perciba Asignación Familiar Mínimo $1.000 p/pensionado</t>
  </si>
  <si>
    <t>Ley N° 18.740</t>
  </si>
  <si>
    <t>Por c/persona por la que se perciba Asignación Familiar Mínimo $2.000 p/pensionado</t>
  </si>
  <si>
    <t>Ley N° 18.766</t>
  </si>
  <si>
    <t>Por c/persona por la que se perciba Asignación Familiar Mínimo $2.500 p/pensionado</t>
  </si>
  <si>
    <t>Ley N° 18.832</t>
  </si>
  <si>
    <t>Ley N° 18.896</t>
  </si>
  <si>
    <t>Ley N° 18.998</t>
  </si>
  <si>
    <t>Ley N° 19.007</t>
  </si>
  <si>
    <t>Por c/persona por la que se perciba Asignación Familiar Mínimo $1.500 p/pensionado</t>
  </si>
  <si>
    <t>Ley N° 19.082</t>
  </si>
  <si>
    <t>Por c/pensionado, más $1.500 por c/persona por la que se perciba Asignación Familiar</t>
  </si>
  <si>
    <t>Ley N° 19.104</t>
  </si>
  <si>
    <t>Ley N° 19.163</t>
  </si>
  <si>
    <t>Por c/pensionado, más $2.500 por cada causante de Asignación Fam. acreditado.</t>
  </si>
  <si>
    <t>Ley N° 19.181</t>
  </si>
  <si>
    <t>Por c/pensionado, más $1,600 por cada causante de Asignación Familiar acreditado.</t>
  </si>
  <si>
    <t>Ley N° 19.243</t>
  </si>
  <si>
    <t>Por c/pensionado, más $2.900 por cada causante de Asignación Familiar acreditado.</t>
  </si>
  <si>
    <t>Ley N° 19.267</t>
  </si>
  <si>
    <t>Por c/pensionado, más $3.000 por cada causante de Asignación familiar acreditado.</t>
  </si>
  <si>
    <t>Ley N° 19.502</t>
  </si>
  <si>
    <t>Por c/pensionado, más $3.745 por cada causante de Asignación Familiar acreditado.</t>
  </si>
  <si>
    <t>Por c/pensionado, más $4.710 por cada causante de Asignación Familiar acreditado.</t>
  </si>
  <si>
    <t>Ley N° 19.564</t>
  </si>
  <si>
    <t>Por c/pensionado, más $3.914 por cada causante de Asignación Familiar acreditado.</t>
  </si>
  <si>
    <t>Por c/pensionado, más $4.922 por cada causante de Asignación Familiar acreditado.</t>
  </si>
  <si>
    <t>Ley N° 19.595</t>
  </si>
  <si>
    <t>Por c/pensionado, más $4.082 por cada causante de Asignación Familiar acreditado.</t>
  </si>
  <si>
    <t>Por c/pensionado, más $5.134por cada causante de Asignación Familiar acreditado.</t>
  </si>
  <si>
    <t>Ley N° 19.649</t>
  </si>
  <si>
    <t>Por c/pensionado, más $5.386 por cada causante de Asignación Familiar acreditado.</t>
  </si>
  <si>
    <t>Ley N° 19.703</t>
  </si>
  <si>
    <t>Por c/pensionado, más $4.466por cada causante de Asignación Familiar acreditado.</t>
  </si>
  <si>
    <t>Por c/pensionado, más $5,618 por cada causante de Asignación Familiar acreditado.</t>
  </si>
  <si>
    <t>Ley N° 19.775</t>
  </si>
  <si>
    <t>Por c/pensionado, más $4.447 por cada causante de Asignación Familiar acreditado.</t>
  </si>
  <si>
    <t>Por c/pensionado, más $5.871 por cada causante de Asignación Familiar acreditado.</t>
  </si>
  <si>
    <t>Ley N° 19.843</t>
  </si>
  <si>
    <t>Por c/pensionado, más $4.807 por cada causante de Asignación Familiar acreditado.</t>
  </si>
  <si>
    <t>Por c/pensionado, más $6.047 por cada causante de Asignación Familiar acreditado.</t>
  </si>
  <si>
    <t>Ley N° 19.917</t>
  </si>
  <si>
    <t>Por c/pensionado, más $4.913 por cada causante de Asignación Familiar acreditado.</t>
  </si>
  <si>
    <t>Por c/pensionado, más $6.180 por cada causante de Asignación Familiar acreditado.</t>
  </si>
  <si>
    <t>Por c/pensionado, más $5.085 por cada causante de Asignación Familiar acreditado.</t>
  </si>
  <si>
    <t>Ley N° 20.056</t>
  </si>
  <si>
    <t>Bono complementario del aguinaldo de Fiestas Patrias</t>
  </si>
  <si>
    <t>Por c/pensionado, que perciba pensión igual o inferior a la minima de vejez, considerando su edad, más $1.311 por cada causante de Asignación Familiar acreditado.</t>
  </si>
  <si>
    <t>Por c/pensionado, que perciba pensión superior a la minima de vejez, considerando su edad, más $1.311 por cada causante de asignación Familiar acreditado.</t>
  </si>
  <si>
    <t>Por c/pensionado, más $6.396 por cada causante de Asignación Familiar acreditado.</t>
  </si>
  <si>
    <t>Bono complementario del aguinaldo de Navidad</t>
  </si>
  <si>
    <t>Por c/pensionado, que perciba pensión superior a la minima de vejez, considerando su edad, más $1.311 por cada causante de Asignación Familiar acreditado.</t>
  </si>
  <si>
    <t>Ley N° 20.079</t>
  </si>
  <si>
    <t>Por c/pensionado, más $5.339por cada causante de Asignación Familiar acreditado.</t>
  </si>
  <si>
    <t>Por c/pensionado, más $6.715por cada causante de Asignación Familiar acreditado.</t>
  </si>
  <si>
    <t>Ley N° 20.143</t>
  </si>
  <si>
    <t>Por c/pensionado, más $5.617 por cada causante de Asignación Familiar acreditado.</t>
  </si>
  <si>
    <t>Por c/pensionado, más $7.064 por cada causante de Asignación Familiar acreditado.</t>
  </si>
  <si>
    <t>Ley N° 20.233</t>
  </si>
  <si>
    <t>Por c/pensionado, más $6.005 por cada causante de Asignación Familiar acreditado.</t>
  </si>
  <si>
    <t>Por c/pensionado, más $7.551 por cada causante de Asignación Familiar acreditado.</t>
  </si>
  <si>
    <t>Ley N° 20.313</t>
  </si>
  <si>
    <t>Por c/pensionado, más $6.606 por cada causante de Asignación Familiar acreditado.</t>
  </si>
  <si>
    <t>Por c/pensionado, más $8.306 por cada causante de Asignación Familiar acreditado.</t>
  </si>
  <si>
    <t>Ley N° 20.403</t>
  </si>
  <si>
    <t>Por c/pensionado, más $6.903 por cada causante de Asignación Familiar acreditado.</t>
  </si>
  <si>
    <t>Por c/pensionado, más $8.680 por cada causante de Asignación Familiar acreditado.</t>
  </si>
  <si>
    <t>Ley N° 20.486</t>
  </si>
  <si>
    <t>Por c/pensionado, más $7.200 por cada causante de Asignación Familiar acreditado.</t>
  </si>
  <si>
    <t>Por c/pensionado, más $9.100 por cada causante de Asignación Familiar acreditado.</t>
  </si>
  <si>
    <t>Ley N° 20.559</t>
  </si>
  <si>
    <t>Por c/pensionado, más $7.560 por cada causante de Asignación Familiar acreditado.</t>
  </si>
  <si>
    <t>Por c/pensionado, más $9.555 por cada causante de Asignación Familiar acreditado.</t>
  </si>
  <si>
    <t>Ley N°20.642</t>
  </si>
  <si>
    <t>Por c/pensionado, más $7.900 por cada causante de Asignación Familiar acreditado.</t>
  </si>
  <si>
    <t>Por c/pensionado, más $10.000 por cada causante de Asignación Familiar acreditado.</t>
  </si>
  <si>
    <t>Por c/pensionado, más $8.295 por cada causante de Asignación Familiar acreditado.</t>
  </si>
  <si>
    <t>Por c/pensionado, más $10.500 por cada causante de Asignación Familiar acreditado.</t>
  </si>
  <si>
    <t>1997 - 2014</t>
  </si>
  <si>
    <t>FECHA DE PAGO</t>
  </si>
  <si>
    <t>LEGISLACIÓN</t>
  </si>
  <si>
    <t>Ley N° 19.985</t>
  </si>
  <si>
    <t>Ley N° 20642</t>
  </si>
  <si>
    <t>TOTAL TRABAJADORES</t>
  </si>
  <si>
    <t>REGIONES</t>
  </si>
  <si>
    <t xml:space="preserve">TOTAL  </t>
  </si>
  <si>
    <t>TRABAJADORES</t>
  </si>
  <si>
    <t>PENSIONADOS</t>
  </si>
  <si>
    <t>AÑO 2014</t>
  </si>
  <si>
    <t>ENTIDAD PAGADORA</t>
  </si>
  <si>
    <t>INGRESOS</t>
  </si>
  <si>
    <t>TOTAL INGRESOS</t>
  </si>
  <si>
    <t>EGRESOS</t>
  </si>
  <si>
    <t>TOTAL EGRESOS</t>
  </si>
  <si>
    <t>NÚMERO DE LICENCIAS MEDICAS DE ORIGEN MATERNAL AUTORIZADAS, SEGÚN ENTIDAD PAGADORA DEL SUBSIDIO Y TIPO DE LICENCIA</t>
  </si>
  <si>
    <t>PRENATAL</t>
  </si>
  <si>
    <t>POSTNATAL</t>
  </si>
  <si>
    <t>ENFERMEDAD GRAVE DEL NIÑO MENOR DE UN AÑO</t>
  </si>
  <si>
    <t>Subsecretaría de Salud Pública (1)</t>
  </si>
  <si>
    <t>Fund. Asist. y de Salud Trab. del Bco. Estado</t>
  </si>
  <si>
    <t>Isapre Banmedica S.A.</t>
  </si>
  <si>
    <t>Isapre Chuquicamata Ltda.</t>
  </si>
  <si>
    <t>Isapre Colmena Golden Cross S.A.</t>
  </si>
  <si>
    <t>Isapre Consalud S.A.</t>
  </si>
  <si>
    <t>Isapre Cruz Blanca S.A.</t>
  </si>
  <si>
    <t>Isapre Cruz del Norte Ltda.</t>
  </si>
  <si>
    <t>Isapre Ferrosalud S.A.</t>
  </si>
  <si>
    <t>Isapre Fusat Ltda</t>
  </si>
  <si>
    <t>Isapre Mas Vida S.A.</t>
  </si>
  <si>
    <t>Isapre Rio Blanco Ltda.</t>
  </si>
  <si>
    <t>Isapre San Lorenzo Ltda.</t>
  </si>
  <si>
    <t>Isapre Vida Tres S.A.</t>
  </si>
  <si>
    <t>Subtotal ISAPRES</t>
  </si>
  <si>
    <t>CCAF De Los Andes</t>
  </si>
  <si>
    <t>CCAF La Araucana</t>
  </si>
  <si>
    <t xml:space="preserve">CCAF Los Héroes </t>
  </si>
  <si>
    <t>CCAF 18 de Septiembre</t>
  </si>
  <si>
    <t>CCAF Gabriela Mistral</t>
  </si>
  <si>
    <t>Subtotal CCAF</t>
  </si>
  <si>
    <t>(1) La información corresponde a las afiliadas a FONASA no afiliadas a CCAF.</t>
  </si>
  <si>
    <t>NÚMERO DE SUBSIDIOS  MATERNALES INICIADOS, SEGÚN TIPO DE SUBSIDIO Y AÑO</t>
  </si>
  <si>
    <t>TIPO DE SUBSIDIO</t>
  </si>
  <si>
    <t>Descanso Prenatal</t>
  </si>
  <si>
    <t>Descanso Postnatal</t>
  </si>
  <si>
    <t>Subtotal Descanso Prenatal y Postnatal</t>
  </si>
  <si>
    <t>Permiso Postnatal Parental (1)</t>
  </si>
  <si>
    <t>Enfermedad Grave del Niño Menor de un Año</t>
  </si>
  <si>
    <t>Mujeres sin Contrato de Trabajo Vigente (2)</t>
  </si>
  <si>
    <t xml:space="preserve">Hasta el año 2011, las cifras corresponden a las estadísticas mensuales enviadas por las entidades pagadoras de subsidios. A contar del año 2012, las cifras fueron obtenidas de los archivos de respaldo de los informes financieros mensuales enviados por las entidades pagadoras de subsidios. </t>
  </si>
  <si>
    <t>Nota: Considera sólo la información de los subsidios maternales iniciados de cargo del Fondo Único de Prestaciones Familiares y Subsidios de Cesantía</t>
  </si>
  <si>
    <t>(1) Beneficio creado en octubre de 2011 por la Ley N° 20.545.</t>
  </si>
  <si>
    <t>(2) El artículo 3° de la Ley N° 20.545 creó el beneficio a contar del 1° de enero de 2013.</t>
  </si>
  <si>
    <t>NÚMERO DE DÍAS DE SUBSIDIO MATERNAL PAGADOS, SEGÚN TIPO DE SUBSIDIO Y AÑO</t>
  </si>
  <si>
    <t>Descanso Prenatal (1)</t>
  </si>
  <si>
    <t>Descanso Postnatal (1)</t>
  </si>
  <si>
    <t>Permiso Postnatal Parental (2)</t>
  </si>
  <si>
    <t>Mujeres sin Contrato de Trabajo Vigente (3)</t>
  </si>
  <si>
    <t>Nota: Considera sólo la información de los días de subsidio pagados de cargo del Fondo Único de Prestaciones Familiares y Subsidios de Cesantía</t>
  </si>
  <si>
    <t>(2) Beneficio creado en octubre de 2011 por la Ley N° 20.545.</t>
  </si>
  <si>
    <t>(3) El artículo 3° de la Ley N° 20.545 creó el beneficio a contar del 1° de enero de 2013.</t>
  </si>
  <si>
    <t>NÚMERO DE SUBSIDIOS MATERNALES INICIADOS SEGÚN ENTIDAD PAGADORA Y TIPO DE SUBSIDIO</t>
  </si>
  <si>
    <t xml:space="preserve">PRENATAL  </t>
  </si>
  <si>
    <t>POSTNATAL PARENTAL</t>
  </si>
  <si>
    <t>MUJERES SIN CONTRATO DE TRABAJO VIGENTE</t>
  </si>
  <si>
    <t xml:space="preserve">CCAF La Araucana </t>
  </si>
  <si>
    <t>CCAF 18 De Septiembre</t>
  </si>
  <si>
    <t>Subsecretaría de Salud Pública (1)(2)</t>
  </si>
  <si>
    <t>(2) El subsidio por permiso postnatal parental no incluye los subsidios pagados por los empleadores del sector público durante el año 2012, ya que éstos fueron reembolsados a dichos empleadores en el año 2013.</t>
  </si>
  <si>
    <t>(2) El subsidio por permiso postnatal parental incluye además de la información del año 2013, los reembolsos a los empleadores del sector público por subsidios pagados durante el período noviembre 2011 - diciembre 2012.</t>
  </si>
  <si>
    <t>(2) El subsidio por permiso postnatal parental no incluye los subsidios pagados por los empleadores del sector público durante el año 2012, ya que éstos fueron reembolsados a dichos empleadores en el año 2013</t>
  </si>
  <si>
    <t>Subsecretaría de Salud Pública</t>
  </si>
  <si>
    <t>Nota: Corresponde al gasto emitido en subsidios y cotizaciones</t>
  </si>
  <si>
    <t>Aporte Fiscal</t>
  </si>
  <si>
    <t>Reintegros subsidios maternales</t>
  </si>
  <si>
    <t>- Subsidios por descanso prenatal</t>
  </si>
  <si>
    <t>- Subsidios por descanso postnatal</t>
  </si>
  <si>
    <t>- Subsidios por permiso postnatal parental</t>
  </si>
  <si>
    <t>- Subsidios por permiso por enfermedad grave del niño menor de 1 año</t>
  </si>
  <si>
    <t>- Subsidios para madres sin contrato de trabajo vigente</t>
  </si>
  <si>
    <t>- Cotizaciones a los Fondos de Pensiones subsidio prenatal</t>
  </si>
  <si>
    <t>- Cotizaciones a los Fondos de Pensiones subsidio postnatal</t>
  </si>
  <si>
    <t>- Cotizaciones a los Fondos de Pensiones subsidio parental</t>
  </si>
  <si>
    <t>- Cotizaciones a los Fondos de Pensiones subsidio EGNM</t>
  </si>
  <si>
    <t>- Cotizaciones a los Fondos de Pensiones subsidio MSCTV</t>
  </si>
  <si>
    <t>- Cotizaciones para Salud prenatal</t>
  </si>
  <si>
    <t>- Cotizaciones para Salud postnatal</t>
  </si>
  <si>
    <t>- Cotizaciones para Salud parental</t>
  </si>
  <si>
    <t>- Cotizaciones para Salud EGNM</t>
  </si>
  <si>
    <t>- Cotizaciones para Salud MSCTV</t>
  </si>
  <si>
    <t>- Otras Cotizaciones</t>
  </si>
  <si>
    <t>Total subsidios emitidos</t>
  </si>
  <si>
    <t>- Documentos Reemitidos Subsidios Maternales</t>
  </si>
  <si>
    <t>- Subsidios revalidados</t>
  </si>
  <si>
    <t>- Gastos años anteriores</t>
  </si>
  <si>
    <t>- Documentos caducados</t>
  </si>
  <si>
    <t>- Documentos anulados</t>
  </si>
  <si>
    <t>TOTAL EGRESOS NETOS</t>
  </si>
  <si>
    <t>NÚMERO SUBSIDIOS INICIADOS  POR PERMISO POSTNATAL PARENTAL SEGÚN ENTIDAD PAGADORA Y MODALIDAD DE EXTENSIÓN</t>
  </si>
  <si>
    <t>Año 2014</t>
  </si>
  <si>
    <t>JORNADA PARCIAL</t>
  </si>
  <si>
    <t>JORNADA COMPLETA</t>
  </si>
  <si>
    <t>Fund. Asist. Y De Salud Trab. Del Bco. Estado</t>
  </si>
  <si>
    <t>Isapre Cruz Del Norte Ltda.</t>
  </si>
  <si>
    <t>ENTIDADES PAGADORAS</t>
  </si>
  <si>
    <t>Instituto de Previsión Social (IPS)</t>
  </si>
  <si>
    <t>Cajas de Compensación de Asignación Familiar (CCAF)</t>
  </si>
  <si>
    <t>Administradora de Fondos Cesantía (AFC)</t>
  </si>
  <si>
    <t>Servicio de Tesorerías (Servicios Públicos Centralizados y Pensionados)</t>
  </si>
  <si>
    <t>Servicios Públicos Descentralizados</t>
  </si>
  <si>
    <t>Cajas de Previsión</t>
  </si>
  <si>
    <t>Administradores de la Ley N° 16.744</t>
  </si>
  <si>
    <t>Admistradoras de Fondos de Pensiones (AFP)</t>
  </si>
  <si>
    <t>Compañias de Seguros</t>
  </si>
  <si>
    <t>SUBSIDIADOS CESANTÍA</t>
  </si>
  <si>
    <t>Instituto de Previsión Social (IPS) (1)</t>
  </si>
  <si>
    <t xml:space="preserve">CCAF 18 de Septiembre </t>
  </si>
  <si>
    <t>Central de Abastecimiento</t>
  </si>
  <si>
    <t>Centro de Referencia de Salud Cordillera Oriente</t>
  </si>
  <si>
    <t>Centro de Referencia de Salud Maipú</t>
  </si>
  <si>
    <t>Comisión Chilena de Energía Nuclear</t>
  </si>
  <si>
    <t>Comisión Chilena del Cobre</t>
  </si>
  <si>
    <t>Comisión Nacional de Energía</t>
  </si>
  <si>
    <t>Comisión Nacional de Investigación Científica y Tecnológica</t>
  </si>
  <si>
    <t>Consejo de Defensa del Estado</t>
  </si>
  <si>
    <t>Contraloría General de la Republica</t>
  </si>
  <si>
    <t>Corporación Asistencia Judicial Región Metropolitana</t>
  </si>
  <si>
    <t>Corporación de Fomento de la Producción</t>
  </si>
  <si>
    <t>Corporación Nacional de Desarrollo Indigena (CONADI)</t>
  </si>
  <si>
    <t>Defensoria Penal Pública</t>
  </si>
  <si>
    <t>Dirección General de Aeronáutica Civil</t>
  </si>
  <si>
    <t>Dirección General del Crédito Prendario</t>
  </si>
  <si>
    <t>Fondo de Solidaridad e Inversión Social</t>
  </si>
  <si>
    <t>Fondo Nacional de Salud</t>
  </si>
  <si>
    <t>Gobierno Regional de Arica y Parinacota</t>
  </si>
  <si>
    <t>Gobierno Regional de Atacama</t>
  </si>
  <si>
    <t>Gobierno Regional de Coquimbo</t>
  </si>
  <si>
    <t>Gobierno Regional de La Araucanía</t>
  </si>
  <si>
    <t>Gobierno Regional de O'Higgins</t>
  </si>
  <si>
    <t>Gobierno Regional del Maule</t>
  </si>
  <si>
    <t>Hospital Padre Alberto Hurtado</t>
  </si>
  <si>
    <t>Instituto Antártico Chileno</t>
  </si>
  <si>
    <t>Instituto de Desarrollo Agropecuario</t>
  </si>
  <si>
    <t>Instituto de Investigaciones y Control</t>
  </si>
  <si>
    <t>Instituto de Salud Publica</t>
  </si>
  <si>
    <t>Instituto Geográfico Militar</t>
  </si>
  <si>
    <t>Instituto Nacional de Deportes</t>
  </si>
  <si>
    <t>Instituto Nacional de Estadísticas</t>
  </si>
  <si>
    <t>Instituto Nacional de Hidráulica</t>
  </si>
  <si>
    <t>Junta Nacional de Auxilio Escolar y Becas</t>
  </si>
  <si>
    <t>Junta Nacional de Jardines Infantiles</t>
  </si>
  <si>
    <t>Parque Metropolitano de Santiago</t>
  </si>
  <si>
    <t>Servicio Aerofotogrametrico de la FACH</t>
  </si>
  <si>
    <t>Servicio Agrícola y Ganadero</t>
  </si>
  <si>
    <t>Servicio de Registro Civil e Identificación</t>
  </si>
  <si>
    <t>Servicio de Salud Antofagasta</t>
  </si>
  <si>
    <t>Servicio de Salud Araucanía Norte</t>
  </si>
  <si>
    <t>Servicio de Salud Araucanía Sur</t>
  </si>
  <si>
    <t>Servicio de Salud Arauco</t>
  </si>
  <si>
    <t>Servicio de Salud Arica</t>
  </si>
  <si>
    <t>Servicio de Salud Atacama</t>
  </si>
  <si>
    <t>Servicio de Salud Biobío</t>
  </si>
  <si>
    <t>Servicio de Salud Chiloé</t>
  </si>
  <si>
    <t>Servicio de Salud Concepción</t>
  </si>
  <si>
    <t>Servicio de Salud Coquimbo</t>
  </si>
  <si>
    <t>Servicio de Salud de Aysén</t>
  </si>
  <si>
    <t>Servicio de Salud de O'Higgins</t>
  </si>
  <si>
    <t>Servicio de Salud del Maule</t>
  </si>
  <si>
    <t>Servicio de Salud del Reloncaví</t>
  </si>
  <si>
    <t>Servicio de Salud Iquique</t>
  </si>
  <si>
    <t>Servicio de Salud Magallanes</t>
  </si>
  <si>
    <t>Servicio de Salud Metropolitano Central</t>
  </si>
  <si>
    <t>Servicio de Salud Metropolitano Norte</t>
  </si>
  <si>
    <t>Servicio de Salud Metropolitano Occidente</t>
  </si>
  <si>
    <t>Servicio de Salud Metropolitano Oriente</t>
  </si>
  <si>
    <t>Servicio de Salud Metropolitano Sur</t>
  </si>
  <si>
    <t xml:space="preserve">Servicio de Salud Metropolitano Sur Oriente </t>
  </si>
  <si>
    <t>Servicio de Salud Ñuble</t>
  </si>
  <si>
    <t>Servicio de Salud Osorno</t>
  </si>
  <si>
    <t>Servicio de Salud San Felipe-Los Andes</t>
  </si>
  <si>
    <t>Servicio de Salud Talcahuano</t>
  </si>
  <si>
    <t>Servicio de Salud Valdivia</t>
  </si>
  <si>
    <t>Servicio de Salud Valparaíso-San Antonio</t>
  </si>
  <si>
    <t>Servicio de Salud Viña Del Mar-Quillota</t>
  </si>
  <si>
    <t>Servicio Electoral</t>
  </si>
  <si>
    <t xml:space="preserve">Servicio Hidrográfico y Oceanográfico de la Armada </t>
  </si>
  <si>
    <t>Servicio Nacional de Aduanas</t>
  </si>
  <si>
    <t>Servicio Nacional de Capacitación y Empleo</t>
  </si>
  <si>
    <t>Servicio Nacional de la Mujer</t>
  </si>
  <si>
    <t>Servicio Nacional de Menores</t>
  </si>
  <si>
    <t>Servicio Nacional de Turismo</t>
  </si>
  <si>
    <t>SERVIU Región de Coquimbo</t>
  </si>
  <si>
    <t>SERVIU Región del Biobío</t>
  </si>
  <si>
    <t>SERVIU Región Los Lagos</t>
  </si>
  <si>
    <t>Superintendencia de Electricidad y Combustibles</t>
  </si>
  <si>
    <t xml:space="preserve">Superintendencia de Salud </t>
  </si>
  <si>
    <t>Superintendencia de Seguridad Social</t>
  </si>
  <si>
    <t>Superintendencia de Servicios Sanitarios</t>
  </si>
  <si>
    <t>Superintendencia de Valores y Seguros</t>
  </si>
  <si>
    <t>Universidad Arturo Prat</t>
  </si>
  <si>
    <t>Universidad de Antofagasta</t>
  </si>
  <si>
    <t>Universidad de Atacama</t>
  </si>
  <si>
    <t>Universidad de Biobío</t>
  </si>
  <si>
    <t>Universidad de Chile</t>
  </si>
  <si>
    <t>Universidad de La Frontera</t>
  </si>
  <si>
    <t>Universidad de La Serena</t>
  </si>
  <si>
    <t>Universidad de Los Lagos</t>
  </si>
  <si>
    <t>Universidad de Magallanes</t>
  </si>
  <si>
    <t>Universidad de Santiago de Chile</t>
  </si>
  <si>
    <t>Universidad de Talca</t>
  </si>
  <si>
    <t>Universidad de Tarapacá</t>
  </si>
  <si>
    <t>Universidad de Valparaíso</t>
  </si>
  <si>
    <t>Universidad Metropolitana de Ciencias de la Educación</t>
  </si>
  <si>
    <t>Universidad Playa Ancha de Ciencias de la Educación</t>
  </si>
  <si>
    <t>Universidad Tecnológica Metropolitana</t>
  </si>
  <si>
    <t>Subtotal Servicios Públicos Descentralizados</t>
  </si>
  <si>
    <t>Dirección de Previsión de Carabineros de Chile</t>
  </si>
  <si>
    <t xml:space="preserve">Caja de Previsión de la Defensa Nacional </t>
  </si>
  <si>
    <t>Subtotal Cajas de Previsión</t>
  </si>
  <si>
    <t>Mutual de Seguridad de la C.Ch.C</t>
  </si>
  <si>
    <t>Instituto de Seguridad Laboral (ISL)</t>
  </si>
  <si>
    <t>Subtotal Administradores de la Ley N° 16.744</t>
  </si>
  <si>
    <t>A.F.P. Cuprum S.A.</t>
  </si>
  <si>
    <t>A.F.P. Habitat S.A</t>
  </si>
  <si>
    <t>A.F.P. Planvital S.A.</t>
  </si>
  <si>
    <t>A.F.P. Provida S.A.</t>
  </si>
  <si>
    <t>A.F.P. Capital S.A.</t>
  </si>
  <si>
    <t>A.F.P. Modelo S.A.</t>
  </si>
  <si>
    <t>Subtotal Admistradoras de Fondos de Pensiones (AFP)</t>
  </si>
  <si>
    <t>BBVA Seguros de Vida S.A.</t>
  </si>
  <si>
    <t>BCI Seguros de Vida S.A (Ex-Axa )</t>
  </si>
  <si>
    <t>Bice Vida Cía. De Seguros de Vida S.A</t>
  </si>
  <si>
    <t>Chilena Consolidada Seguros de Vida S.A</t>
  </si>
  <si>
    <t>Cia.  De Seguros de Vida Cruz del Sur S.A.</t>
  </si>
  <si>
    <t>CN Life Cía. de Seguros S.A</t>
  </si>
  <si>
    <t>Consorcio Nacional de Seguros</t>
  </si>
  <si>
    <t>Corp Vida Cía. de Seguros de Vida S.A</t>
  </si>
  <si>
    <t>Corpseguros S.A Ex ING Seguros de Vida</t>
  </si>
  <si>
    <t>Euroamerica Seguros de Vida S.A.</t>
  </si>
  <si>
    <t>Mapfre Cía. De Seguros de Vida de Chile S.A</t>
  </si>
  <si>
    <t>Metlife Chile Seguros de Vida S.A.</t>
  </si>
  <si>
    <t>Ohio National Seguros de Vida S.A.</t>
  </si>
  <si>
    <t>Penta Vida Cía de Seguros de Vida S.A</t>
  </si>
  <si>
    <t>Principal Cía. de Seguros de Vida de Chile S.A.</t>
  </si>
  <si>
    <t>Renta Nacional Cía. de Seguros de Vida S.A.</t>
  </si>
  <si>
    <t>Seguros de Vida Sura S.A</t>
  </si>
  <si>
    <t>Seguros Vida Security Prevision S.A</t>
  </si>
  <si>
    <t>Subtotal Compañias de Seguros</t>
  </si>
  <si>
    <t>MONTO TOTAL DE ASIGNACIONES FAMILIARES EMITIDAS A PAGO SEGÚN ENTIDAD PAGADORA</t>
  </si>
  <si>
    <t>RETROACTIVAS</t>
  </si>
  <si>
    <t>VALOR  DE LA ASIGNACION FAMILIAR SEGUN TRAMOS DE RENTA</t>
  </si>
  <si>
    <t>1990 - 2014</t>
  </si>
  <si>
    <t xml:space="preserve">TRAMOS DE RENTA </t>
  </si>
  <si>
    <t>JULIO 1990</t>
  </si>
  <si>
    <t>JUNIO 1991</t>
  </si>
  <si>
    <t>Ley N°18.957</t>
  </si>
  <si>
    <t>&lt; ó =  50.000</t>
  </si>
  <si>
    <t>&gt; 50.000  y  &lt; ó = 70.000</t>
  </si>
  <si>
    <t>&gt; 70.000</t>
  </si>
  <si>
    <t>JULIO 1991</t>
  </si>
  <si>
    <t>JUNIO 1992</t>
  </si>
  <si>
    <t>Ley N°19.073</t>
  </si>
  <si>
    <t>&lt; ó =  63.000</t>
  </si>
  <si>
    <t>&gt; 63.000  y  &lt; ó = 88.000</t>
  </si>
  <si>
    <t>&gt; 88.000</t>
  </si>
  <si>
    <t>JULIO 1992</t>
  </si>
  <si>
    <t>JUNIO 1993</t>
  </si>
  <si>
    <t>Ley N°19.152</t>
  </si>
  <si>
    <t>&lt; ó =  100.000</t>
  </si>
  <si>
    <t>&gt; 100.000 y &lt; ó = 250.000</t>
  </si>
  <si>
    <t>&gt; 250.000</t>
  </si>
  <si>
    <t>JULIO 1993</t>
  </si>
  <si>
    <t>JUNIO 1994</t>
  </si>
  <si>
    <t>Ley N°19.228</t>
  </si>
  <si>
    <t>&lt; ó =  120.000</t>
  </si>
  <si>
    <t>&gt; 120.000 y &lt; ó = 250.000</t>
  </si>
  <si>
    <t>JULIO 1994</t>
  </si>
  <si>
    <t>JUNIO 1995</t>
  </si>
  <si>
    <t>Ley N°19.307</t>
  </si>
  <si>
    <t>&lt; ó =  133.000</t>
  </si>
  <si>
    <t>&gt; 133.000 y &lt; ó = 277.000</t>
  </si>
  <si>
    <t>&gt; 277.000</t>
  </si>
  <si>
    <t>JULIO 1995</t>
  </si>
  <si>
    <t>JUNIO 1996</t>
  </si>
  <si>
    <t>Ley N°19.392</t>
  </si>
  <si>
    <t>&lt; ó =  150.000</t>
  </si>
  <si>
    <t>&gt; 150.000 y &lt; ó = 313.000</t>
  </si>
  <si>
    <t>&gt; 313.000</t>
  </si>
  <si>
    <t>JULIO 1996</t>
  </si>
  <si>
    <t>JUNIO 1997</t>
  </si>
  <si>
    <t>Ley N°19.457</t>
  </si>
  <si>
    <t>&lt; ó =  167.000</t>
  </si>
  <si>
    <t>&gt; 167.000 y &lt; ó = 348.000</t>
  </si>
  <si>
    <t>&gt; 348.000</t>
  </si>
  <si>
    <t>JULIO 1997</t>
  </si>
  <si>
    <t>JUNIO 1998</t>
  </si>
  <si>
    <t>Ley N°19.502</t>
  </si>
  <si>
    <t>&lt; ó =  85.999</t>
  </si>
  <si>
    <t>&gt; 85.999 y &lt; ó =175.349</t>
  </si>
  <si>
    <t>&gt; 175.349 y &lt; ó = 365.399</t>
  </si>
  <si>
    <t>&gt; 365.399</t>
  </si>
  <si>
    <t>JULIO 1998</t>
  </si>
  <si>
    <t>JUNIO 1999</t>
  </si>
  <si>
    <t>Ley N°19.564</t>
  </si>
  <si>
    <t>&lt; ó =  91.800</t>
  </si>
  <si>
    <t>&gt; 91.800 y &lt; ó =186.747</t>
  </si>
  <si>
    <t>&gt; 186.747 y &lt; ó = 365.399</t>
  </si>
  <si>
    <t>JULIO 1999</t>
  </si>
  <si>
    <t>JUNIO 2000</t>
  </si>
  <si>
    <t>Ley N°19.595</t>
  </si>
  <si>
    <t>&lt; ó =  96.390</t>
  </si>
  <si>
    <t>&gt; 96.390 y &lt; ó =194.777</t>
  </si>
  <si>
    <t>&gt; 194.777 y &lt; ó = 312.900</t>
  </si>
  <si>
    <t>&gt; 312.900</t>
  </si>
  <si>
    <t>JULIO 2000</t>
  </si>
  <si>
    <t xml:space="preserve"> JUNIO 2001</t>
  </si>
  <si>
    <t>Ley N°19.649</t>
  </si>
  <si>
    <t>&lt; ó =  101.113</t>
  </si>
  <si>
    <t>&gt;101.113 y &lt; ó =204.321</t>
  </si>
  <si>
    <t>&gt; 204.321 y &lt; ó = 328.232</t>
  </si>
  <si>
    <t>&gt; 328.232</t>
  </si>
  <si>
    <t xml:space="preserve"> JULIO 2001</t>
  </si>
  <si>
    <t xml:space="preserve"> JUNIO 2002</t>
  </si>
  <si>
    <t>Ley N°19.703</t>
  </si>
  <si>
    <t>&lt; ó =  104.146</t>
  </si>
  <si>
    <t>&gt;104.146 y &lt; ó =210.451</t>
  </si>
  <si>
    <t>&gt; 210.451 y &lt; ó = 328.232</t>
  </si>
  <si>
    <t xml:space="preserve"> JULIO 2002</t>
  </si>
  <si>
    <t xml:space="preserve"> JUNIO 2003</t>
  </si>
  <si>
    <t>Ley N°19.775</t>
  </si>
  <si>
    <t>&lt; ó =  111.200</t>
  </si>
  <si>
    <t>&gt;111.200 y &lt; ó =219.921</t>
  </si>
  <si>
    <t>&gt; 219.921 y &lt; ó = 343.002</t>
  </si>
  <si>
    <t>&gt; 343.002</t>
  </si>
  <si>
    <t xml:space="preserve"> JULIO 2003</t>
  </si>
  <si>
    <t xml:space="preserve"> JUNIO 2004</t>
  </si>
  <si>
    <t>Ley N°19.843</t>
  </si>
  <si>
    <t>&lt; ó =  112.098</t>
  </si>
  <si>
    <t>&gt;112.098 y &lt; ó =226.519</t>
  </si>
  <si>
    <t>&gt; 226.519 y &lt; ó = 353.292</t>
  </si>
  <si>
    <t>&gt; 353.292</t>
  </si>
  <si>
    <t xml:space="preserve"> JULIO 2004</t>
  </si>
  <si>
    <t xml:space="preserve"> JUNIO 2005</t>
  </si>
  <si>
    <t>Ley N°19.917</t>
  </si>
  <si>
    <t>&lt; ó =  118.192</t>
  </si>
  <si>
    <t>&gt;118.192 y &lt; ó =231.502</t>
  </si>
  <si>
    <t>&gt; 231.502 y &lt; ó = 361.064</t>
  </si>
  <si>
    <t>&gt; 361.064</t>
  </si>
  <si>
    <t xml:space="preserve"> JULIO 2005</t>
  </si>
  <si>
    <t xml:space="preserve"> JUNIO 2006</t>
  </si>
  <si>
    <t>Ley N°19.985</t>
  </si>
  <si>
    <t>&lt; ó =  122.329</t>
  </si>
  <si>
    <t>&gt;122.329 y &lt; ó =239.605</t>
  </si>
  <si>
    <t>&gt; 239.605 y &lt; ó = 373.702</t>
  </si>
  <si>
    <t>&gt; 373.702</t>
  </si>
  <si>
    <t xml:space="preserve"> JULIO 2006</t>
  </si>
  <si>
    <t xml:space="preserve"> JUNIO 2007</t>
  </si>
  <si>
    <t>Ley N°20.079</t>
  </si>
  <si>
    <t>&lt; ó =  128.445</t>
  </si>
  <si>
    <t>&gt;128.445 y &lt; ó =251.585</t>
  </si>
  <si>
    <t>&gt; 251.585 y &lt; ó = 392.387</t>
  </si>
  <si>
    <t>&gt; 392.387</t>
  </si>
  <si>
    <t xml:space="preserve"> JULIO 2007</t>
  </si>
  <si>
    <t xml:space="preserve"> JUNIO 2008</t>
  </si>
  <si>
    <t>Ley N°20.143</t>
  </si>
  <si>
    <t>&lt; ó =  135.124</t>
  </si>
  <si>
    <t>&gt;135.124 y &lt; ó =264.667</t>
  </si>
  <si>
    <t>&gt; 264.667 y &lt; ó = 412.791</t>
  </si>
  <si>
    <t>&gt; 412.791</t>
  </si>
  <si>
    <t xml:space="preserve"> JULIO 2008</t>
  </si>
  <si>
    <t xml:space="preserve"> JUNIO 2009</t>
  </si>
  <si>
    <t>Ley N°20.233</t>
  </si>
  <si>
    <t>&lt; ó =  144.448</t>
  </si>
  <si>
    <t>&gt;144.448 y &lt; ó =282.929</t>
  </si>
  <si>
    <t>&gt; 282.929 y &lt; ó = 441.274</t>
  </si>
  <si>
    <t>&gt; 441.274</t>
  </si>
  <si>
    <t xml:space="preserve"> JULIO 2009</t>
  </si>
  <si>
    <t xml:space="preserve"> JULIO 2010</t>
  </si>
  <si>
    <t>Ley N°20.359</t>
  </si>
  <si>
    <t>&lt; ó =  170.000</t>
  </si>
  <si>
    <t>&gt;170.000 y &lt; ó =293.624</t>
  </si>
  <si>
    <t>&gt; 293.624 y &lt; ó = 457.954</t>
  </si>
  <si>
    <t>&gt; 457.954</t>
  </si>
  <si>
    <t xml:space="preserve"> AGOSTO 2010</t>
  </si>
  <si>
    <t xml:space="preserve"> JULIO 2011</t>
  </si>
  <si>
    <t>Ley N°20.449</t>
  </si>
  <si>
    <t>&lt; ó =  177.212</t>
  </si>
  <si>
    <t>&gt;177.212 y &lt; ó =298.028</t>
  </si>
  <si>
    <t>&gt; 298.028 y &lt; ó = 464.823</t>
  </si>
  <si>
    <t>&gt; 464.823</t>
  </si>
  <si>
    <t xml:space="preserve"> JUNIO 2012</t>
  </si>
  <si>
    <t>Ley N°20.524</t>
  </si>
  <si>
    <t>&lt; ó =  187.515</t>
  </si>
  <si>
    <t>&gt;187.515 y &lt; ó =307.863</t>
  </si>
  <si>
    <t>&gt; 307.863 y &lt; ó = 480.162</t>
  </si>
  <si>
    <t>&gt; 480.162</t>
  </si>
  <si>
    <t xml:space="preserve"> JULIO 2012</t>
  </si>
  <si>
    <t xml:space="preserve"> JUNIO 2013</t>
  </si>
  <si>
    <t>Ley N°20.614</t>
  </si>
  <si>
    <t>&lt; ó =  202.516</t>
  </si>
  <si>
    <t>&gt;202.516 y &lt; ó =317.407</t>
  </si>
  <si>
    <t>&gt; 317.407 y &lt; ó = 495.047</t>
  </si>
  <si>
    <t>&gt; 495.047</t>
  </si>
  <si>
    <t xml:space="preserve"> JULIO 2013</t>
  </si>
  <si>
    <t xml:space="preserve"> JUNIO 2014</t>
  </si>
  <si>
    <t>Ley N°20.689</t>
  </si>
  <si>
    <t>&lt; ó =  220.354</t>
  </si>
  <si>
    <t>&gt;220.354 y &lt; ó =321.851</t>
  </si>
  <si>
    <t>&gt; 321.851 y &lt; ó = 501.978</t>
  </si>
  <si>
    <t>&gt; 501.978</t>
  </si>
  <si>
    <t xml:space="preserve"> JULIO 2014</t>
  </si>
  <si>
    <t xml:space="preserve"> JUNIO 2015</t>
  </si>
  <si>
    <t>Ley N°20.763</t>
  </si>
  <si>
    <t>&lt; ó =  236.094</t>
  </si>
  <si>
    <t>&gt;236,394 y &lt; ó =344.840</t>
  </si>
  <si>
    <t>&gt; 344.840 y &lt; ó = 537.834</t>
  </si>
  <si>
    <t>&gt; 537.834</t>
  </si>
  <si>
    <t>Cotizaciones (1)</t>
  </si>
  <si>
    <t>Reintegro asignación familiar</t>
  </si>
  <si>
    <t>Reintegros bonos extraordinarios</t>
  </si>
  <si>
    <t>Asignación Familiar:</t>
  </si>
  <si>
    <t>Emisión asignación familiar</t>
  </si>
  <si>
    <t>Documentos revalidados</t>
  </si>
  <si>
    <t>Documentos caducados</t>
  </si>
  <si>
    <t>Gasto años anteriores</t>
  </si>
  <si>
    <t xml:space="preserve">Devoluciones - pagos anulados Asignación Familiar </t>
  </si>
  <si>
    <t>Gasto efectivo asignación familiar</t>
  </si>
  <si>
    <t>Bonos Extraordinarios:</t>
  </si>
  <si>
    <t xml:space="preserve">Emisión bonos extraordinarios </t>
  </si>
  <si>
    <t>(c)</t>
  </si>
  <si>
    <t>Gasto efectivo bonos extraordinarios</t>
  </si>
  <si>
    <t>Gastos de Administración</t>
  </si>
  <si>
    <t>SUPERAVIT O (DEFICIT) DEL EJERCICIO</t>
  </si>
  <si>
    <t>(1) El régimen no es contributivo, corresponde a cotizaciones rezagadas.</t>
  </si>
  <si>
    <t>(a) Incluye  bonos establecidos en la Leyes N°20.326 y 20.360</t>
  </si>
  <si>
    <t>(b) Incluye bonos establecidos en la Ley N°20.428</t>
  </si>
  <si>
    <t>(c) Incluye  bonos establecidos en la Leyes N°20.326, 20.360 y 20.428</t>
  </si>
  <si>
    <t>NÚMERO PROMEDIO MENSUAL DE BENEFICIARIOS Y CAUSANTES DE SUBSIDIO FAMILIAR</t>
  </si>
  <si>
    <t>AÑOS</t>
  </si>
  <si>
    <t>BENEFICIARIOS</t>
  </si>
  <si>
    <t>CAUSANTES</t>
  </si>
  <si>
    <t>2001 - 2014</t>
  </si>
  <si>
    <t>MENORES</t>
  </si>
  <si>
    <t>MADRES</t>
  </si>
  <si>
    <t>EMBARAZADAS</t>
  </si>
  <si>
    <t>INVÁLIDOS</t>
  </si>
  <si>
    <t>DISCAPACITADOS MENTALES (1)</t>
  </si>
  <si>
    <t>(1) A contar de septiembre del año 2006, se presenta el número de discapacitados mentales. Antes estaban incluídos en Invalidez</t>
  </si>
  <si>
    <t>CUADRO Nº 102</t>
  </si>
  <si>
    <t>INGRESOS Y EGRESOS DEL FONDO NACIONAL DE SUBSIDIO FAMILIAR</t>
  </si>
  <si>
    <t>Reintegros de Subsidios Familiares</t>
  </si>
  <si>
    <t>Reintegros de Bonos</t>
  </si>
  <si>
    <t>Emision de Subsidios Familiares</t>
  </si>
  <si>
    <t>Documentos Caducados Subsidios Familiares</t>
  </si>
  <si>
    <t>Documentos Retirados y bloqueados Subsidios Familiares</t>
  </si>
  <si>
    <t>Gasto Efectivo Subsidios Familiares</t>
  </si>
  <si>
    <t>Emision de Bonos extraordinarios</t>
  </si>
  <si>
    <t>Bonos extraordinarios caducados</t>
  </si>
  <si>
    <t>Gasto Efectivo  Bonos Extraordinarios</t>
  </si>
  <si>
    <t>SUPERAVIT 0 (DEFICIT) DEL EJERCICIO</t>
  </si>
  <si>
    <t>(a) Incluye básicamente bonos establecidos en la Ley N°20.262.</t>
  </si>
  <si>
    <t>(b) Incluye básicamente bonos establecidos en la Leyes N°s20.326 y 20.360.</t>
  </si>
  <si>
    <t>(c) Incluye básicamente bonos establecidos en la Leyes N°s20.326 y 20.428.</t>
  </si>
  <si>
    <t>(d) Incluye básicamente bonos establecidos en la Leyes N°s. 20.326. 20.360 y 20.428.</t>
  </si>
  <si>
    <t xml:space="preserve"> 2008 - 2014</t>
  </si>
  <si>
    <t>Arica y Parinacota</t>
  </si>
  <si>
    <t>Tarapacá (1)</t>
  </si>
  <si>
    <t>Antofagasta</t>
  </si>
  <si>
    <t>Atacama</t>
  </si>
  <si>
    <t>Coquimbo</t>
  </si>
  <si>
    <t>Valparaíso</t>
  </si>
  <si>
    <t>Libertador General Bernardo O'Higgins</t>
  </si>
  <si>
    <t>Maule</t>
  </si>
  <si>
    <t>Biobío</t>
  </si>
  <si>
    <t>Araucanía</t>
  </si>
  <si>
    <t>Los Ríos (1)</t>
  </si>
  <si>
    <t>Los Lagos</t>
  </si>
  <si>
    <t>Aysén del General Carlos Ibáñez del Campo</t>
  </si>
  <si>
    <t>Magallanes y Antártica Chilena</t>
  </si>
  <si>
    <t>DISCAPACITADOS MENTALES</t>
  </si>
  <si>
    <t>2012 - 2014</t>
  </si>
  <si>
    <t>Tarapacá</t>
  </si>
  <si>
    <t>Los Ríos</t>
  </si>
  <si>
    <t>2012- 2014</t>
  </si>
  <si>
    <t>2007 - 2014</t>
  </si>
  <si>
    <t>Tipo de Cotizante</t>
  </si>
  <si>
    <r>
      <t xml:space="preserve">LME emitidas respecto
 de cotizantes FONASA </t>
    </r>
    <r>
      <rPr>
        <b/>
        <vertAlign val="superscript"/>
        <sz val="11"/>
        <rFont val="Arial"/>
        <family val="2"/>
      </rPr>
      <t>(1)</t>
    </r>
  </si>
  <si>
    <r>
      <t xml:space="preserve">LME emitidas respecto
de Cotizantes ISAPRE </t>
    </r>
    <r>
      <rPr>
        <b/>
        <vertAlign val="superscript"/>
        <sz val="11"/>
        <rFont val="Arial"/>
        <family val="2"/>
      </rPr>
      <t>(2)</t>
    </r>
  </si>
  <si>
    <t>(1) Cotizantes FONASA inician su emisión el 7 de noviembre de 2011</t>
  </si>
  <si>
    <t>(2) Cotizantes Isapre inician su emisión  el 23 de agosto de 2007</t>
  </si>
  <si>
    <t>EVOLUCIÓN MENSUAL EN LA EMISIÓN DE LICENCIAS MÉDICAS ELECTRÓNICAS</t>
  </si>
  <si>
    <t>Tipo de Cotizantes</t>
  </si>
  <si>
    <t>Mes</t>
  </si>
  <si>
    <t>FONASA</t>
  </si>
  <si>
    <t>ISAPRE</t>
  </si>
  <si>
    <t>DISTRIBUCIÓN DE LA EMISIÓN DE LICENCIA MÉDICA ELECTRÓNICA, SEGÚN DÍA DE LA SEMANA</t>
  </si>
  <si>
    <t>Día de la semana</t>
  </si>
  <si>
    <t>Lunes</t>
  </si>
  <si>
    <t>Martes</t>
  </si>
  <si>
    <t>Miércoles</t>
  </si>
  <si>
    <t>Jueves</t>
  </si>
  <si>
    <t>Viernes</t>
  </si>
  <si>
    <t>Sábado</t>
  </si>
  <si>
    <t>Domingo</t>
  </si>
  <si>
    <t>RANGO DE LICENCIAS MÉDICAS ELECTRÓNICAS OTORGADAS POR TRABAJADOR</t>
  </si>
  <si>
    <t>Rango de LME otorgadas</t>
  </si>
  <si>
    <r>
      <t xml:space="preserve">N° de trabajadores </t>
    </r>
    <r>
      <rPr>
        <b/>
        <vertAlign val="superscript"/>
        <sz val="12"/>
        <rFont val="Arial"/>
        <family val="2"/>
      </rPr>
      <t>(1)</t>
    </r>
  </si>
  <si>
    <t xml:space="preserve">1 a 3 </t>
  </si>
  <si>
    <t xml:space="preserve">4 a 5 </t>
  </si>
  <si>
    <t xml:space="preserve">6 a 10 </t>
  </si>
  <si>
    <t xml:space="preserve">11 a 15 </t>
  </si>
  <si>
    <t xml:space="preserve">Más de 15 </t>
  </si>
  <si>
    <t xml:space="preserve">Total </t>
  </si>
  <si>
    <t>CUADRO N° 112</t>
  </si>
  <si>
    <t>DISTRIBUCIÓN DE LICENCIAS MÉDICAS ELECTRÓNICAS EMITIDAS, SEGÚN RANGO ETARIO DEL TRABAJADOR</t>
  </si>
  <si>
    <t>Rango de 
edad</t>
  </si>
  <si>
    <t>19 y menos años</t>
  </si>
  <si>
    <t>20 a 24 años</t>
  </si>
  <si>
    <t>25 a 34 años</t>
  </si>
  <si>
    <t>35 a 44 años</t>
  </si>
  <si>
    <t>45 a 54 años</t>
  </si>
  <si>
    <t>55 a 64 años</t>
  </si>
  <si>
    <t>65 y más años</t>
  </si>
  <si>
    <t>CUADRO N° 113</t>
  </si>
  <si>
    <t xml:space="preserve">DISTRIBUCIÓN DE LICENCIAS MÉDICAS ELECTRÓNICAS EMITIDAS SEGÚN RANGO DE DÍAS DE REPOSO OTORGADOS AL TRABAJADOR </t>
  </si>
  <si>
    <t>Rango de días</t>
  </si>
  <si>
    <t>1 a 3 días</t>
  </si>
  <si>
    <t>4 a 7 días</t>
  </si>
  <si>
    <t>8 a 13 días</t>
  </si>
  <si>
    <t>14 a 15 días</t>
  </si>
  <si>
    <t>16 a 29 días</t>
  </si>
  <si>
    <t>30 días</t>
  </si>
  <si>
    <t>31 a 41 días</t>
  </si>
  <si>
    <t>42 días</t>
  </si>
  <si>
    <t>43 a 83 días</t>
  </si>
  <si>
    <t>84 días</t>
  </si>
  <si>
    <t>Más de 85 días</t>
  </si>
  <si>
    <t xml:space="preserve">DISTRIBUCIÓN DE LICENCIAS MÉDICAS ELECTRÓNICAS RESUELTAS SEGÚN TIPO DE PRONUNCIAMIENTO </t>
  </si>
  <si>
    <t>Tipo de Pronunciamiento</t>
  </si>
  <si>
    <t>Amplíase</t>
  </si>
  <si>
    <t>Autorízase</t>
  </si>
  <si>
    <t>Recházase</t>
  </si>
  <si>
    <t>Redúcese</t>
  </si>
  <si>
    <t>Pendiente de resolución</t>
  </si>
  <si>
    <t>CUADRO N° 115</t>
  </si>
  <si>
    <t>DISTRIBUCIÓN DE LICENCIAS MÉDICAS ELECTRÓNICAS RESUELTAS SEGÚN FAMILIA DE DIAGNÓSTICO Y TIPO DE PRONUNCIAMIENTO</t>
  </si>
  <si>
    <t>Ciertas infecciones y enfermedades parasitarias</t>
  </si>
  <si>
    <t>Trastornos mentales y del comportamiento</t>
  </si>
  <si>
    <t>Enfermedades del sistema respiratorio</t>
  </si>
  <si>
    <t>Enfermedades del sistema digestivo</t>
  </si>
  <si>
    <t>Enfermedades del sistema osteomuscular y del tejido conjuntivo</t>
  </si>
  <si>
    <t>Lesiones, envenenamiento y ciertas otras consecuencias de origen externo</t>
  </si>
  <si>
    <t>Otras familias de diagnósticos</t>
  </si>
  <si>
    <t>CUADRO N° 116</t>
  </si>
  <si>
    <t xml:space="preserve">DISTRIBUCIÓN DE LICENCIAS MÉDICAS ELECTRÓNICAS RESUELTAS SEGÚN TIPO DE LICENCIA </t>
  </si>
  <si>
    <t>Tipo de Licencia</t>
  </si>
  <si>
    <t>Enfermedad o accidente común</t>
  </si>
  <si>
    <t>Prórroga medicina preventiva</t>
  </si>
  <si>
    <t>Licencia maternal pre y posnatal</t>
  </si>
  <si>
    <t>Enfermedad grave del niño menor de 1 año</t>
  </si>
  <si>
    <t>Accidente del Trabajo o del Trayecto</t>
  </si>
  <si>
    <t>Patología del embarazo</t>
  </si>
  <si>
    <t>Nota: Las cifras se refieren al tipo de licencia que la respectiva contraloría médica consigna en el pronunciamiento de la licencia</t>
  </si>
  <si>
    <t xml:space="preserve">Número </t>
  </si>
  <si>
    <t>Monto M$</t>
  </si>
  <si>
    <t>IPS</t>
  </si>
  <si>
    <t>CCAF Los Héroes</t>
  </si>
  <si>
    <t>Tesorería (1)</t>
  </si>
  <si>
    <t>(1) La información corresponde a subsidios pagados a funcionarios públicos y municipales. No se dispone de información de número de Subsidios pagados.</t>
  </si>
  <si>
    <t xml:space="preserve">     </t>
  </si>
  <si>
    <t>Nota: La información no incluye los subsidios de los funcionarios públicos ni municipales pagados por la Tesorería General de la República.</t>
  </si>
  <si>
    <t>INGRESOS Y EGRESOS DEL SISTEMA DE SUBSIDIOS DE CESANTÍA</t>
  </si>
  <si>
    <t>Reintegros</t>
  </si>
  <si>
    <t>Subsidios de Cesantía</t>
  </si>
  <si>
    <t>Indemnizaciones</t>
  </si>
  <si>
    <t>Total beneficios emitidos</t>
  </si>
  <si>
    <t>(1)  El Régimen no es contributivo. Las cifras corresponden a cotizaciones rezagadas.</t>
  </si>
  <si>
    <t>09-May.-1985</t>
  </si>
  <si>
    <t>20-Nov.-1990</t>
  </si>
  <si>
    <t>6.000</t>
  </si>
  <si>
    <t>4.000</t>
  </si>
  <si>
    <t>3.000</t>
  </si>
  <si>
    <t>21-Nov.-1990</t>
  </si>
  <si>
    <t>30-Nov.-1991</t>
  </si>
  <si>
    <t>9.000</t>
  </si>
  <si>
    <t>4.500</t>
  </si>
  <si>
    <t>01-Dic.-1991</t>
  </si>
  <si>
    <t>31-Dic.-1992</t>
  </si>
  <si>
    <t>10.620</t>
  </si>
  <si>
    <t>7.080</t>
  </si>
  <si>
    <t>5.310</t>
  </si>
  <si>
    <t>01-Ene.-1993</t>
  </si>
  <si>
    <t>31-Dic.-1993</t>
  </si>
  <si>
    <t>01-Ene.-1994</t>
  </si>
  <si>
    <t>31-Dic.-1994</t>
  </si>
  <si>
    <t>01-Ene.-1995</t>
  </si>
  <si>
    <t>31-Dic.-1995</t>
  </si>
  <si>
    <t>01-Ene.-1996</t>
  </si>
  <si>
    <t>a la fecha</t>
  </si>
  <si>
    <t>BONOS EMITIDOS SEGÚN AÑOS DE MATRIMONIO Y ESTADO CIVIL</t>
  </si>
  <si>
    <t>2011(1)</t>
  </si>
  <si>
    <t>MATRIMONIOS</t>
  </si>
  <si>
    <t>CON 50 AÑOS</t>
  </si>
  <si>
    <t>ENTRE 53 Y 59 AÑOS (2)</t>
  </si>
  <si>
    <t>CON 60 AÑOS O MÁS</t>
  </si>
  <si>
    <t>TOTAL MATRIMONIOS</t>
  </si>
  <si>
    <t>VIUDO(A)S</t>
  </si>
  <si>
    <t>TOTAL VIUDO(A)S</t>
  </si>
  <si>
    <t>TOTAL BONOS EMITIDOS</t>
  </si>
  <si>
    <t>MONTO TOTAL EMITIDO EN BONOS M$</t>
  </si>
  <si>
    <t>(1) Mayo a Diciembre</t>
  </si>
  <si>
    <t>(2) Por eliminación del artículo transitorio de la Ley N°20.506.</t>
  </si>
  <si>
    <t>NÚMERO  DE SUBSIDIOS AL EMPLEO JOVEN CONCEDIDOS, SEGÚN TIPO DE BENEFICIARIO</t>
  </si>
  <si>
    <t xml:space="preserve"> 2009 - 2014</t>
  </si>
  <si>
    <t>TRABAJADOR DEPENDIENTE</t>
  </si>
  <si>
    <t>TRABAJADOR INDEPENDIENTE</t>
  </si>
  <si>
    <t>EMPLEADORES</t>
  </si>
  <si>
    <t>Nota: Este beneficio fue creado por la Ley N°20.338 de 01/04/2009, cuya vigencia rige a contar del 01/07/2009.</t>
  </si>
  <si>
    <t>EDAD</t>
  </si>
  <si>
    <t>DEPENDIENTES</t>
  </si>
  <si>
    <t>INDEPENDIENTES</t>
  </si>
  <si>
    <t>30 y más</t>
  </si>
  <si>
    <t>CUADRO N° 124</t>
  </si>
  <si>
    <t>NÚMERO  DE SUBSIDIOS AL EMPLEO JOVEN EMITIDOS A PAGO, SEGÚN TIPO DE PAGO Y DE BENEFICIARIO</t>
  </si>
  <si>
    <t>AÑO</t>
  </si>
  <si>
    <t>NÚMERO PROMEDIO  DE SUBSIDIOS CON PAGO MENSUAL</t>
  </si>
  <si>
    <t>NÚMERO  DE SUBSIDIOS CON PAGO ANUAL</t>
  </si>
  <si>
    <t>GASTO TOTAL EMITIDO EN SUBSIDIOS AL EMPLEO JOVEN, SEGÚN TIPO DE PAGO Y DE BENEFICIARIO</t>
  </si>
  <si>
    <t>PAGOS  MENSUALES</t>
  </si>
  <si>
    <t>PAGOS ANUALES</t>
  </si>
  <si>
    <t>RELIQUIDACIONES TRABAJADOR DEPENDIENTE</t>
  </si>
  <si>
    <t>CUADRO N° 126</t>
  </si>
  <si>
    <t>SEXO</t>
  </si>
  <si>
    <t>NÚMERO  DE SUBSIDIOS CON PAGO ANUAL (1)</t>
  </si>
  <si>
    <t>(1) Los Subsidios del año se pagan al año siguiente, por tanto los correspondientes al año 2009 se pagaron en el año 2010 y así sucesivamente.</t>
  </si>
  <si>
    <t>REGIÓN</t>
  </si>
  <si>
    <t>HOMBRES</t>
  </si>
  <si>
    <t>MUJERES</t>
  </si>
  <si>
    <t>MES</t>
  </si>
  <si>
    <t>SUBSIDIOS CON PAGO MENSUAL CONCEDIDOS</t>
  </si>
  <si>
    <t>SUBSIDIO CON PAGO ANUAL CONCEDIDOS</t>
  </si>
  <si>
    <t>Trabajadoras dependientes</t>
  </si>
  <si>
    <t>Empleadores</t>
  </si>
  <si>
    <t>Trabajadoras independientes</t>
  </si>
  <si>
    <t xml:space="preserve">Enero </t>
  </si>
  <si>
    <t xml:space="preserve">Julio </t>
  </si>
  <si>
    <t>NÚMERO Y MONTO DE SUBSIDIOS AL EMPLEO DE LA MUJER PAGADOS MENSUALMENTE SEGÚN TIPO DE BENEFICIARIO</t>
  </si>
  <si>
    <t>TRABAJADORAS DEPENDIENTES</t>
  </si>
  <si>
    <t>PROMEDIO  MENSUAL</t>
  </si>
  <si>
    <t>Nota: Corresponde a la emisión mensual de pagos de subsidios</t>
  </si>
  <si>
    <t>NÚMERO  Y MONTO DE SUBSIDIOS AL EMPLEO DE LA MUJER CON PAGO ANUAL SEGÚN TIPO DE TRABAJADORA</t>
  </si>
  <si>
    <t>Número de subsidios pagados</t>
  </si>
  <si>
    <t>Monto pagado (en M$)</t>
  </si>
  <si>
    <t>Trabajadoras Independientes</t>
  </si>
  <si>
    <t>Subsidios con pago anual</t>
  </si>
  <si>
    <t>Reliquidación de subsidios mensuales</t>
  </si>
  <si>
    <t>Nota: El pago que se realiza en el año 2014, corresponde a la reliquidación y pago de subsidio anual del año 2013</t>
  </si>
  <si>
    <t>CUADRO Nº 52</t>
  </si>
  <si>
    <t>CUADRO Nº 54</t>
  </si>
  <si>
    <t>CUADRO N° 55</t>
  </si>
  <si>
    <t>agragar 2013</t>
  </si>
  <si>
    <t>(1) Resolución Exenta N° 331, de 2010, pone término a la autorización conferida a la Compañía Siderúrgica Huachipato S.A. desde el 1 de marzo de 2010. El número promedio de empresas  a febrero de 2010 era de 6 empresas.</t>
  </si>
  <si>
    <t xml:space="preserve"> (Montos en miles de $)</t>
  </si>
  <si>
    <t>C.CH.C</t>
  </si>
  <si>
    <t>IST</t>
  </si>
  <si>
    <t>ACTIVOS</t>
  </si>
  <si>
    <t>ACTIVOS CORRIENTES</t>
  </si>
  <si>
    <t>Efectivo y efectivo equivalente</t>
  </si>
  <si>
    <t>Activos financieros a costo amortizado</t>
  </si>
  <si>
    <t>Activos financieros a valor razonable con cambios en resultado</t>
  </si>
  <si>
    <t>Otros activos financieros</t>
  </si>
  <si>
    <t>Deudores previsionales, neto</t>
  </si>
  <si>
    <t>Aportes legales por cobrar, neto</t>
  </si>
  <si>
    <t>Deudores por venta servicios a terceros, neto</t>
  </si>
  <si>
    <t>Cuentas por cobrar a entidades relacionadas</t>
  </si>
  <si>
    <t>Otras cuentas por cobrar, neto</t>
  </si>
  <si>
    <t>Inventarios</t>
  </si>
  <si>
    <t>Activos de cobertura</t>
  </si>
  <si>
    <t>Gastos pagados por anticipado</t>
  </si>
  <si>
    <t>Activos por impuestos corrientes</t>
  </si>
  <si>
    <t>Otros activos corrientes</t>
  </si>
  <si>
    <t>SUBTOTAL ACTIVOS CORRIENTES</t>
  </si>
  <si>
    <t>Activos no corrientes y  grupos en desapropiación clasificadas como mantenidos para la venta</t>
  </si>
  <si>
    <t>ACTIVOS NO CORRIENTES</t>
  </si>
  <si>
    <t>Deudores por venta de servicios a terceros, neto</t>
  </si>
  <si>
    <t>Inversiones en asociadas y en negocios conjuntos contabilizadas por el método de la participación</t>
  </si>
  <si>
    <t>Otras inversiones contabilizadas por el método de la participación</t>
  </si>
  <si>
    <t>Intangibles, neto</t>
  </si>
  <si>
    <t>Propiedades, planta y equipo, neto</t>
  </si>
  <si>
    <t>Propiedades de inversión</t>
  </si>
  <si>
    <t>Activos por impuestos diferidos</t>
  </si>
  <si>
    <t>Otros activos no corrientes</t>
  </si>
  <si>
    <t>TOTAL ACTIVOS</t>
  </si>
  <si>
    <t>PASIVOS</t>
  </si>
  <si>
    <t>PASIVOS CORRIENTES</t>
  </si>
  <si>
    <t>Pasivos financieros corrientes</t>
  </si>
  <si>
    <t xml:space="preserve">Prestaciones por pagar </t>
  </si>
  <si>
    <t>Acreedores comerciales  y otras cuentas por pagar</t>
  </si>
  <si>
    <t>Cuentas por pagar a entidades relacionadas</t>
  </si>
  <si>
    <t>Capitales representativos de pensiones vigentes</t>
  </si>
  <si>
    <t>Reserva por prestaciones médicas por otorgar</t>
  </si>
  <si>
    <t>Reserva por subsidios por pagar</t>
  </si>
  <si>
    <t>Reserva por indemnizaciones por pagar</t>
  </si>
  <si>
    <t>Reserva adicional por insuficiencia de pasivos</t>
  </si>
  <si>
    <t>Reserva de siniestros ocurridos y no reportados (IBNR)</t>
  </si>
  <si>
    <t>Provisiones</t>
  </si>
  <si>
    <t>Retenciones, obligaciones previsionales e impuestos</t>
  </si>
  <si>
    <t xml:space="preserve">Impuestos por pagar </t>
  </si>
  <si>
    <t>Obligación por beneficios post empleo y otros beneficios</t>
  </si>
  <si>
    <t>Pasivos de cobertura</t>
  </si>
  <si>
    <t>Otros pasivos corrientes</t>
  </si>
  <si>
    <t>Ingresos diferidos</t>
  </si>
  <si>
    <t>Pasivos devengados</t>
  </si>
  <si>
    <t>SUBTOTAL PASIVOS CORRIENTES</t>
  </si>
  <si>
    <t>Pasivos incluidos en grupos de activos clasificados como mantenidos para la venta</t>
  </si>
  <si>
    <t>PASIVOS NO CORRIENTES</t>
  </si>
  <si>
    <t>Pasivos financieros no corrientes</t>
  </si>
  <si>
    <t>Acreedores comerciales y otras cuentas por pagar</t>
  </si>
  <si>
    <t>Pasivos por Impuestos Diferidos</t>
  </si>
  <si>
    <t>Otros pasivos no corrientes</t>
  </si>
  <si>
    <t>PATRIMONIO</t>
  </si>
  <si>
    <t>Fondos acumulados</t>
  </si>
  <si>
    <t>Fondo de reserva eventualidades</t>
  </si>
  <si>
    <t>Fondo de contingencia</t>
  </si>
  <si>
    <t>Fondo de reserva de pensiones adicional</t>
  </si>
  <si>
    <t>Otras reservas</t>
  </si>
  <si>
    <t>Excedente (déficit) del ejercicio</t>
  </si>
  <si>
    <t xml:space="preserve">TOTAL PASIVOS </t>
  </si>
  <si>
    <t>Fuente: Estados Financieros de las Mutualidades de Empleadores de la Ley N° 16.744.</t>
  </si>
  <si>
    <t>Cifras no auditadas, sujetas a revisión.</t>
  </si>
  <si>
    <t>CUENTAS</t>
  </si>
  <si>
    <t>TOTAL INGRESOS ORDINARIOS</t>
  </si>
  <si>
    <t>Ingresos por cotización  básica</t>
  </si>
  <si>
    <t>Ingresos por cotización adicional</t>
  </si>
  <si>
    <t>Ingresos por cotización extraordinaria</t>
  </si>
  <si>
    <t>Intereses, reajustes y multas por cotizaciones</t>
  </si>
  <si>
    <t>Rentas de inversiones financieras que respaldan reservas</t>
  </si>
  <si>
    <t>Ventas de servicios médicos a terceros</t>
  </si>
  <si>
    <t>Otros ingresos ordinarios</t>
  </si>
  <si>
    <t>TOTAL EGRESOS ORDINARIOS</t>
  </si>
  <si>
    <t xml:space="preserve">Subsidios </t>
  </si>
  <si>
    <t xml:space="preserve">Pensiones </t>
  </si>
  <si>
    <t>Prestaciones médicas</t>
  </si>
  <si>
    <t>Prestaciones preventivas de riesgos</t>
  </si>
  <si>
    <t>Funciones Técnicas</t>
  </si>
  <si>
    <t>Variación de los capitales representativos de pensiones vigentes</t>
  </si>
  <si>
    <t>Variación de la reserva por prestaciones médicas por otorgar</t>
  </si>
  <si>
    <t>Variación de la reserva por subsidios por pagar</t>
  </si>
  <si>
    <t>Variación de la reserva por indemnizaciones por pagar</t>
  </si>
  <si>
    <t>Variación de la reserva de siniestros ocurridos y no reportados</t>
  </si>
  <si>
    <t>Variación de la reserva adicional por insuficiencia de pasivos</t>
  </si>
  <si>
    <t>Costo de prestaciones médicas a terceros</t>
  </si>
  <si>
    <t>Pérdidas en inversiones financieras que respaldan reservas</t>
  </si>
  <si>
    <t>Gastos de administración</t>
  </si>
  <si>
    <t>Pérdida por deterioro (reversiones), neta</t>
  </si>
  <si>
    <t>Otros egresos ordinarios</t>
  </si>
  <si>
    <t>MARGEN BRUTO</t>
  </si>
  <si>
    <t>Ingresos de inversiones inmobiliarias</t>
  </si>
  <si>
    <t xml:space="preserve">Rentas de otras inversiones </t>
  </si>
  <si>
    <t>Pérdidas en inversiones inmobiliarias</t>
  </si>
  <si>
    <t xml:space="preserve">Pérdidas en otras inversiones </t>
  </si>
  <si>
    <t>Participación en utilidad (pérdida) de asociadas y de negocios  conjuntos contabilizadas por el método de la participación</t>
  </si>
  <si>
    <t xml:space="preserve">Otros ingresos </t>
  </si>
  <si>
    <t xml:space="preserve">Otros egresos </t>
  </si>
  <si>
    <t>Diferencia de cambio</t>
  </si>
  <si>
    <t>Utilidad (pérdida) por unidades de reajuste</t>
  </si>
  <si>
    <t>RESULTADO ANTES DE IMPUESTO</t>
  </si>
  <si>
    <t>(Gasto) Ingreso por impuesto a la renta</t>
  </si>
  <si>
    <t>EXCEDENTE (DÉFICIT) DEL EJERCICIO</t>
  </si>
  <si>
    <t>Cifras no auditadas sujetas a revisión.</t>
  </si>
  <si>
    <t>(1) Se entiende por "tasa de accidentes del trabajo" al total de accidentes del trabajo ocurridos a los trabajadores protegidos dividido por el número de trabajadores protegidos por el seguro de la ley N°16.744.</t>
  </si>
  <si>
    <t>(2) Se entiende por "tasa de accidentes de trayecto" al total de accidentes de trayecto ocurridos a los trabajadores protegidos dividido por el número de trabajadores protegidos por el seguro de la ley N°16.744.</t>
  </si>
  <si>
    <t xml:space="preserve">TASA TOTAL ACCIDENTES (TRABAJO + TRAYECTO) </t>
  </si>
  <si>
    <t>TOTAL ENFERMEDADES PROFESIONALES</t>
  </si>
  <si>
    <r>
      <t>ACCIDENTES DE TRAYECTO</t>
    </r>
    <r>
      <rPr>
        <b/>
        <vertAlign val="superscript"/>
        <sz val="11"/>
        <rFont val="Arial"/>
        <family val="2"/>
      </rPr>
      <t xml:space="preserve"> </t>
    </r>
  </si>
  <si>
    <r>
      <t xml:space="preserve">NÚMERO DE ACCIDENTES DEL TRABAJO </t>
    </r>
    <r>
      <rPr>
        <b/>
        <vertAlign val="superscript"/>
        <sz val="11"/>
        <rFont val="Arial"/>
        <family val="2"/>
      </rPr>
      <t>(1)</t>
    </r>
    <r>
      <rPr>
        <b/>
        <sz val="11"/>
        <rFont val="Arial"/>
        <family val="2"/>
      </rPr>
      <t xml:space="preserve">, DE TRAYECTO </t>
    </r>
    <r>
      <rPr>
        <b/>
        <vertAlign val="superscript"/>
        <sz val="11"/>
        <rFont val="Arial"/>
        <family val="2"/>
      </rPr>
      <t>(2)</t>
    </r>
    <r>
      <rPr>
        <b/>
        <sz val="11"/>
        <rFont val="Arial"/>
        <family val="2"/>
      </rPr>
      <t xml:space="preserve"> Y DE ENFERMEDADES PROFESIONALES </t>
    </r>
    <r>
      <rPr>
        <b/>
        <vertAlign val="superscript"/>
        <sz val="11"/>
        <rFont val="Arial"/>
        <family val="2"/>
      </rPr>
      <t>(3),</t>
    </r>
    <r>
      <rPr>
        <b/>
        <sz val="11"/>
        <rFont val="Arial"/>
        <family val="2"/>
      </rPr>
      <t xml:space="preserve"> SEGÚN ACTIVIDAD ECONÓMICA Y MUTUAL</t>
    </r>
  </si>
  <si>
    <r>
      <t xml:space="preserve">NÚMERO DE ACCIDENTES DEL TRABAJO </t>
    </r>
    <r>
      <rPr>
        <b/>
        <vertAlign val="superscript"/>
        <sz val="11"/>
        <rFont val="Arial"/>
        <family val="2"/>
      </rPr>
      <t>(1)</t>
    </r>
    <r>
      <rPr>
        <b/>
        <sz val="11"/>
        <rFont val="Arial"/>
        <family val="2"/>
      </rPr>
      <t xml:space="preserve">, DE TRAYECTO </t>
    </r>
    <r>
      <rPr>
        <b/>
        <vertAlign val="superscript"/>
        <sz val="11"/>
        <rFont val="Arial"/>
        <family val="2"/>
      </rPr>
      <t>(2)</t>
    </r>
    <r>
      <rPr>
        <b/>
        <sz val="11"/>
        <rFont val="Arial"/>
        <family val="2"/>
      </rPr>
      <t xml:space="preserve"> Y DE ENFERMEDADES PROFESIONALES </t>
    </r>
    <r>
      <rPr>
        <b/>
        <vertAlign val="superscript"/>
        <sz val="11"/>
        <rFont val="Arial"/>
        <family val="2"/>
      </rPr>
      <t>(3)</t>
    </r>
    <r>
      <rPr>
        <b/>
        <sz val="11"/>
        <rFont val="Arial"/>
        <family val="2"/>
      </rPr>
      <t>, REGIÓN Y MUTUAL</t>
    </r>
  </si>
  <si>
    <r>
      <t>NÚMERO DE ACCIDENTES, DEL TRABAJO</t>
    </r>
    <r>
      <rPr>
        <b/>
        <vertAlign val="superscript"/>
        <sz val="11"/>
        <rFont val="Arial"/>
        <family val="2"/>
      </rPr>
      <t xml:space="preserve"> (1)</t>
    </r>
    <r>
      <rPr>
        <b/>
        <sz val="11"/>
        <rFont val="Arial"/>
        <family val="2"/>
      </rPr>
      <t>, DE TRAYECTO</t>
    </r>
    <r>
      <rPr>
        <b/>
        <vertAlign val="superscript"/>
        <sz val="11"/>
        <rFont val="Arial"/>
        <family val="2"/>
      </rPr>
      <t xml:space="preserve"> (2)</t>
    </r>
    <r>
      <rPr>
        <b/>
        <sz val="11"/>
        <rFont val="Arial"/>
        <family val="2"/>
      </rPr>
      <t xml:space="preserve"> Y DE ENFERMEDADES PROFESIONALES</t>
    </r>
    <r>
      <rPr>
        <b/>
        <vertAlign val="superscript"/>
        <sz val="11"/>
        <rFont val="Arial"/>
        <family val="2"/>
      </rPr>
      <t xml:space="preserve"> (3)</t>
    </r>
    <r>
      <rPr>
        <b/>
        <sz val="11"/>
        <rFont val="Arial"/>
        <family val="2"/>
      </rPr>
      <t>, SEGÚN MUTUAL Y SEXO</t>
    </r>
  </si>
  <si>
    <r>
      <t xml:space="preserve">NÚMERO DE ACCIDENTES DEL TRABAJO </t>
    </r>
    <r>
      <rPr>
        <b/>
        <vertAlign val="superscript"/>
        <sz val="11"/>
        <rFont val="Arial"/>
        <family val="2"/>
      </rPr>
      <t>(1)</t>
    </r>
    <r>
      <rPr>
        <b/>
        <sz val="11"/>
        <rFont val="Arial"/>
        <family val="2"/>
      </rPr>
      <t>, DE TRAYECTO</t>
    </r>
    <r>
      <rPr>
        <b/>
        <vertAlign val="superscript"/>
        <sz val="11"/>
        <rFont val="Arial"/>
        <family val="2"/>
      </rPr>
      <t xml:space="preserve"> (2)</t>
    </r>
    <r>
      <rPr>
        <b/>
        <sz val="11"/>
        <rFont val="Arial"/>
        <family val="2"/>
      </rPr>
      <t xml:space="preserve"> Y DE ENFERMEDADES PROFESIONALES</t>
    </r>
    <r>
      <rPr>
        <b/>
        <vertAlign val="superscript"/>
        <sz val="11"/>
        <rFont val="Arial"/>
        <family val="2"/>
      </rPr>
      <t xml:space="preserve"> (3)</t>
    </r>
    <r>
      <rPr>
        <b/>
        <sz val="11"/>
        <rFont val="Arial"/>
        <family val="2"/>
      </rPr>
      <t>, SEGÚN ACTIVIDAD ECONÓMICA Y SEXO</t>
    </r>
  </si>
  <si>
    <r>
      <t>NÚMERO DE ACCIDENTES DEL TRABAJO</t>
    </r>
    <r>
      <rPr>
        <b/>
        <vertAlign val="superscript"/>
        <sz val="12"/>
        <color theme="1"/>
        <rFont val="Arial"/>
        <family val="2"/>
      </rPr>
      <t xml:space="preserve"> (1),</t>
    </r>
    <r>
      <rPr>
        <b/>
        <sz val="12"/>
        <color theme="1"/>
        <rFont val="Arial"/>
        <family val="2"/>
      </rPr>
      <t xml:space="preserve"> DE TRAYECTO </t>
    </r>
    <r>
      <rPr>
        <b/>
        <vertAlign val="superscript"/>
        <sz val="12"/>
        <color theme="1"/>
        <rFont val="Arial"/>
        <family val="2"/>
      </rPr>
      <t>(2)</t>
    </r>
    <r>
      <rPr>
        <b/>
        <sz val="12"/>
        <color theme="1"/>
        <rFont val="Arial"/>
        <family val="2"/>
      </rPr>
      <t xml:space="preserve"> Y DE ENFERMEDADES PROFESIONALES</t>
    </r>
    <r>
      <rPr>
        <b/>
        <vertAlign val="superscript"/>
        <sz val="12"/>
        <color theme="1"/>
        <rFont val="Arial"/>
        <family val="2"/>
      </rPr>
      <t xml:space="preserve"> (3)</t>
    </r>
    <r>
      <rPr>
        <b/>
        <sz val="12"/>
        <color theme="1"/>
        <rFont val="Arial"/>
        <family val="2"/>
      </rPr>
      <t>, SEGÚN TAMAÑO DE LA ENTIDAD EMPLEADORA Y MUTUAL</t>
    </r>
  </si>
  <si>
    <r>
      <t xml:space="preserve">TASAS DE ACCIDENTABILIDAD POR ACCIDENTES DEL TRABAJO </t>
    </r>
    <r>
      <rPr>
        <b/>
        <vertAlign val="superscript"/>
        <sz val="12"/>
        <rFont val="Arial"/>
        <family val="2"/>
      </rPr>
      <t>(1)</t>
    </r>
    <r>
      <rPr>
        <b/>
        <sz val="12"/>
        <rFont val="Arial"/>
        <family val="2"/>
      </rPr>
      <t xml:space="preserve"> Y DE TRAYECTO</t>
    </r>
    <r>
      <rPr>
        <b/>
        <vertAlign val="superscript"/>
        <sz val="12"/>
        <rFont val="Arial"/>
        <family val="2"/>
      </rPr>
      <t xml:space="preserve"> (2)</t>
    </r>
    <r>
      <rPr>
        <b/>
        <sz val="12"/>
        <rFont val="Arial"/>
        <family val="2"/>
      </rPr>
      <t>, SEGÚN MUTUAL</t>
    </r>
  </si>
  <si>
    <r>
      <t xml:space="preserve">TASAS DE ACCIDENTABILIDAD POR ACCIDENTES DEL TRABAJO </t>
    </r>
    <r>
      <rPr>
        <b/>
        <vertAlign val="superscript"/>
        <sz val="12"/>
        <rFont val="Arial"/>
        <family val="2"/>
      </rPr>
      <t>(1)</t>
    </r>
    <r>
      <rPr>
        <b/>
        <sz val="12"/>
        <rFont val="Arial"/>
        <family val="2"/>
      </rPr>
      <t xml:space="preserve"> Y DE TRAYECTO</t>
    </r>
    <r>
      <rPr>
        <b/>
        <vertAlign val="superscript"/>
        <sz val="12"/>
        <rFont val="Arial"/>
        <family val="2"/>
      </rPr>
      <t xml:space="preserve"> (2)</t>
    </r>
    <r>
      <rPr>
        <b/>
        <sz val="12"/>
        <rFont val="Arial"/>
        <family val="2"/>
      </rPr>
      <t>, SEGÚN ACTIVIDAD ECONÓMICA Y MUTUAL</t>
    </r>
  </si>
  <si>
    <t>Nota: Información sujeta a revisión. Actualizada al 24-03-2015.</t>
  </si>
  <si>
    <t>CUADRO N° 30</t>
  </si>
  <si>
    <t>NÚMERO DE FALLECIDOS POR ACCIDENTES DEL TRABAJO, SEGÚN TIPO DE ACCIDENTE,  REGIÓN Y ORGANISMO ADMINISTRADOR</t>
  </si>
  <si>
    <t>NÚMERO DE FALLECIDOS POR ACCIDENTES DEL TRABAJO, SEGÚN TIPO DE ACCIDENTE,  ACTIVIDAD ECONÓMICA Y ORGANISMO ADMINISTRADOR</t>
  </si>
  <si>
    <t>Nota: No incluye accidentes de trayecto.
          Información sujeta a revisión. Actualizada al 24-03-2015.</t>
  </si>
  <si>
    <r>
      <t>TASA  DE MORTALIDAD POR ACCIDENTES DEL TRABAJO</t>
    </r>
    <r>
      <rPr>
        <b/>
        <vertAlign val="superscript"/>
        <sz val="12"/>
        <rFont val="Arial"/>
        <family val="2"/>
      </rPr>
      <t>(1)</t>
    </r>
    <r>
      <rPr>
        <b/>
        <sz val="12"/>
        <rFont val="Arial"/>
        <family val="2"/>
      </rPr>
      <t>, POR ACTIVIDAD ECONÓMICA Y ORGANISMO ADMINISTRADOR</t>
    </r>
  </si>
  <si>
    <r>
      <rPr>
        <i/>
        <vertAlign val="superscript"/>
        <sz val="9"/>
        <rFont val="Arial"/>
        <family val="2"/>
      </rPr>
      <t xml:space="preserve">(1) </t>
    </r>
    <r>
      <rPr>
        <i/>
        <sz val="9"/>
        <rFont val="Arial"/>
        <family val="2"/>
      </rPr>
      <t>Tasa de mortalidad por accidentes del trabajo corresponde al número de fallecidos por accidentes del
       trabajo dividido por el número de trabajadores protegidos, por 100.000.</t>
    </r>
  </si>
  <si>
    <t>Enfermedades Profesionales</t>
  </si>
  <si>
    <t>Accidentes del Trabajo</t>
  </si>
  <si>
    <t>Accidentes de Trayecto</t>
  </si>
  <si>
    <t xml:space="preserve">Intituto de Seguridad Laboral </t>
  </si>
  <si>
    <t>SUBTOTAL MUTUALIDADES</t>
  </si>
  <si>
    <t>SUB-TOTAL  I.S.L.</t>
  </si>
  <si>
    <t>SUB-TOTAL  MUTUALIDADES</t>
  </si>
  <si>
    <t xml:space="preserve">Instituto de Seguridad Laboral </t>
  </si>
  <si>
    <t>Administradores Delegados</t>
  </si>
  <si>
    <t>NÚMERO DE SUBSIDIOS INICIADOS POR ACCIDENTES DEL TRABAJO, DE TRAYECTO Y ENFERMEDADES PROFESIONALES, SEGÚN MUTUAL</t>
  </si>
  <si>
    <t>CUADRO N° 5</t>
  </si>
  <si>
    <t>CUADRO N° 6</t>
  </si>
  <si>
    <t>CUADRO Nº 7</t>
  </si>
  <si>
    <t>CUADRO Nº 8</t>
  </si>
  <si>
    <t>CUADRO N° 9</t>
  </si>
  <si>
    <t>CUADRO Nº 12</t>
  </si>
  <si>
    <t>CUADRO N° 10</t>
  </si>
  <si>
    <t xml:space="preserve">CUADRO Nº 14    </t>
  </si>
  <si>
    <t>CUADRO Nº 19</t>
  </si>
  <si>
    <t>CUADRO Nº 20</t>
  </si>
  <si>
    <t>CUADRO N° 25</t>
  </si>
  <si>
    <t>CUADRO N° 32</t>
  </si>
  <si>
    <t>CUADRO N° 33</t>
  </si>
  <si>
    <t>CUADRO N° 34</t>
  </si>
  <si>
    <t>CUADRO N° 35</t>
  </si>
  <si>
    <t>CUADRO Nº 39</t>
  </si>
  <si>
    <t>NÚMERO DE DÍAS DE SUBSIDIO PAGADOS POR ACCIDENTES DEL TRABAJO, DE TRAYECTO Y ENFERMEDADES PROFESIONALES, SEGÚN MUTUAL</t>
  </si>
  <si>
    <t>MONTO TOTAL PAGADO EN SUBSIDIOS POR ACCIDENTES DEL TRABAJO, DE TRAYECTO Y ENFERMEDADES PROFESIONALES, SEGÚN MUTUAL</t>
  </si>
  <si>
    <t>NÚMERO PROMEDIO MENSUAL DE TRABAJADORES PROTEGIDOS POR EL SEGURO DE LA LEY N° 16.744</t>
  </si>
  <si>
    <t>NÚMERO PROMEDIO MENSUAL DE ENTIDADES EMPLEADORAS COTIZANTES DE LA LEY N° 16.744, SEGÚN ORGANISMOS ADMINISTRADORES</t>
  </si>
  <si>
    <t>NÚMERO PROMEDIO MENSUAL DE ENTIDADES EMPLEADORAS COTIZANTES DE LA LEY Nº 16.744, POR ACTIVIDAD ECONÓMICA</t>
  </si>
  <si>
    <t>NÚMERO PROMEDIO MENSUAL DE ENTIDADES EMPLEADORAS COTIZANTES DE LA LEY Nº 16.744, POR REGIÓN</t>
  </si>
  <si>
    <t>NÚMERO PROMEDIO MENSUAL DE TRABAJADORES POR LOS QUE SE COTIZÓ PARA EL SEGURO DE LA LEY N° 16.744, SEGÚN ORGANISMOS ADMINISTRADORES</t>
  </si>
  <si>
    <t>NÚMERO PROMEDIO MENSUAL DE TRABAJADORES POR LOS QUE SE COTIZÓ PARA EL SEGURO DE LA LEY Nº 16.744, POR REGIÓN Y ORGANISMO ADMINISTRADOR</t>
  </si>
  <si>
    <t xml:space="preserve">NÚMERO PROMEDIO MENSUAL DE TRABAJADORES POR LOS QUE SE COTIZÓ EN EL INSTITUTO DE SEGURIDAD LABORAL PARA EL SEGURO DE LA LEY Nº 16.744, POR REGIÓN Y ACTIVIDAD ECONÓMICA </t>
  </si>
  <si>
    <t>NÚMERO PROMEDIO MENSUAL DE TRABAJADORES POR LOS QUE SE COTIZÓ EN LAS MUTUALIDADES DE EMPLEADORES PARA EL SEGURO DE LA LEY N° 16.744, POR REGIÓN Y ACTIVIDAD ECONÓMICA</t>
  </si>
  <si>
    <t>NÚMERO DE SUBSIDIOS INICIADOS POR ACCIDENTES DEL TRABAJO Y ENFERMEDADES PROFESIONALES, SEGÚN ORGANISMO ADMINISTRADOR</t>
  </si>
  <si>
    <t>NÚMERO DE DÍAS DE SUBSIDIO PAGADOS POR ACCIDENTES DEL TRABAJO Y ENFERMEDADES PROFESIONALES, SEGÚN ORGANISMO ADMINISTRADOR</t>
  </si>
  <si>
    <t>MONTO TOTAL PAGADO EN SUBSIDIOS POR ACCIDENTES DEL TRABAJO Y ENFERMEDADES PROFESIONALES, SEGÚN ORGANISMO ADMINISTRADOR</t>
  </si>
  <si>
    <t>NÚMERO Y MONTO DE INDEMNIZACIONES POR ACCIDENTES DEL TRABAJO Y ENFERMEDADES PROFESIONALES PAGADAS SEGÚN ORGANISMO ADMINISTRADOR</t>
  </si>
  <si>
    <t>NÚMERO PROMEDIO MENSUAL Y MONTOS TOTALES DE LAS PENSIONES  DE LA LEY N° 16.744, EMITIDAS A PAGO, SEGÚN ORGANISMO ADMINISTRADOR Y TIPO DE PENSIÓN</t>
  </si>
  <si>
    <t>CUADRO  Nº  47</t>
  </si>
  <si>
    <t>CUADRO Nº 49</t>
  </si>
  <si>
    <t>CUADRO Nº 50</t>
  </si>
  <si>
    <t>CUADRO Nº 51</t>
  </si>
  <si>
    <t>CUADRO Nº 56</t>
  </si>
  <si>
    <t>CUADRO N° 57</t>
  </si>
  <si>
    <t>CUADRO N°58</t>
  </si>
  <si>
    <t xml:space="preserve">NÚMERO DE PAGOS MENSUALES POR SUBSIDIOS AL EMPLEO JOVEN EMITIDOS A TRABAJADORES DEPENDIENTES, SEGÚN REGIÓN Y SEXO </t>
  </si>
  <si>
    <t>NÚMERO DE SUBSIDIOS AL EMPLEO DE LA MUJER CONCEDIDOS, SEGÚN TIPO DE SUBSIDIO Y BENEFICIARIA</t>
  </si>
  <si>
    <t>CUADRO  N° 97</t>
  </si>
  <si>
    <t>CUADRO Nº 100</t>
  </si>
  <si>
    <t>CUADRO Nº 100 - 1</t>
  </si>
  <si>
    <t>CUADRO Nº 100 - 2</t>
  </si>
  <si>
    <t>CUADRO Nº 101</t>
  </si>
  <si>
    <t>CUADRO Nº 101 - 1</t>
  </si>
  <si>
    <t>CUADRO Nº 101 - 2</t>
  </si>
  <si>
    <t>CUADRO Nº 103</t>
  </si>
  <si>
    <t>CUADRO Nº 104</t>
  </si>
  <si>
    <t>CUADRO Nº 105</t>
  </si>
  <si>
    <t>CUADRO Nº 108</t>
  </si>
  <si>
    <t>CUADRO Nº 109</t>
  </si>
  <si>
    <t>CUADRO Nº 110</t>
  </si>
  <si>
    <t>CUADRO Nº 111</t>
  </si>
  <si>
    <t>CUADRO Nº 114</t>
  </si>
  <si>
    <t>CUADRO N° 117</t>
  </si>
  <si>
    <t>CUADRO N° 118</t>
  </si>
  <si>
    <t>CUADRO N° 119</t>
  </si>
  <si>
    <t>CUADRO N° 120</t>
  </si>
  <si>
    <t>CUADRO N° 121</t>
  </si>
  <si>
    <t>CUADRO N° 122</t>
  </si>
  <si>
    <t>CUADRO N° 123</t>
  </si>
  <si>
    <t>CUADRO N° 125</t>
  </si>
  <si>
    <t>CUADRO N° 127</t>
  </si>
  <si>
    <t>CUADRO Nº 129</t>
  </si>
  <si>
    <t>CUADRO Nº 130</t>
  </si>
  <si>
    <t>CUADRO N° 140</t>
  </si>
  <si>
    <t>CUADRO N° 141</t>
  </si>
  <si>
    <t>CUADRO N° 142</t>
  </si>
  <si>
    <t>CUADRO N° 143</t>
  </si>
  <si>
    <t>NÚMERO PROMEDIO MENSUAL DE TRABAJADORES PROTEGIDOS POR EL SEGURO DE LA LEY Nº 16.744 , SEGÚN SEXO Y ACTIVIDAD ECONÓMICA</t>
  </si>
  <si>
    <t>2013  -  2014</t>
  </si>
  <si>
    <t xml:space="preserve"> 2013 - 2014</t>
  </si>
  <si>
    <t>(En $ de c/año)</t>
  </si>
  <si>
    <t>REMUNERACIÓN  MÍNIMA  IMPONIBLE DE TRABAJADORES DE CASA PARTICULAR</t>
  </si>
  <si>
    <t>1998  -  2003</t>
  </si>
  <si>
    <t>2006  -  2014</t>
  </si>
  <si>
    <t>MONTO UNITARIO DE LAS BONIFICACIONES LEY 19.403 A LAS PENSIONES MÍNIMAS DE VIUDEZ Y DE LA MADRE DE LOS HIJOS DE FILIACIÓN NO MATRIMONIAL DEL CAUSANTE</t>
  </si>
  <si>
    <t>MONTO UNITARIO DE LAS BONIFICACIONES LEY 19.539 A LAS PENSIONES MÍNIMAS DE VIUDEZ Y DE LA MADRE DE LOS HIJOS  DE FILIACION NO MATRIMONIAL DEL CAUSANTE</t>
  </si>
  <si>
    <t>MONTO UNITARIO DE LAS BONIFICACIONES LEY N° 19.953 A LAS PENSIONES MÍNIMAS DE VIUDEZ Y DE LA MADRE DE LOS HIJOS DE FILIACIÓN NO MATRIMONIAL DEL CAUSANTE</t>
  </si>
  <si>
    <t>MONTO UNITARIO DE LOS AGUINALDOS OTORGADOS A LOS PENSIONADOS</t>
  </si>
  <si>
    <t>MONTO UNITARIO DE BONOS DE INVIERNO OTORGADOS A LOS PENSIONADOS</t>
  </si>
  <si>
    <t>N° Cuadro</t>
  </si>
  <si>
    <t>(En pesos)</t>
  </si>
  <si>
    <t xml:space="preserve"> ( Monto en pesos de cada año )</t>
  </si>
  <si>
    <t>MONTO TOTAL  DE ASIGNACIONES FAMILIARES EMITIDAS A PAGO, SEGÚN ENTIDADES PAGADORAS</t>
  </si>
  <si>
    <t>NÚMERO PROMEDIO MENSUAL DE SUBSIDIOS FAMILIARES EMITIDOS A PAGO, SEGÚN TIPO DE CAUSANTE</t>
  </si>
  <si>
    <t>EVOLUCIÓN ANUAL EN LA EMISIÓN DE LICENCIAS MÉDICAS ELECTRÓNICAS, SEGÚN TIPO DE COTIZANTE</t>
  </si>
  <si>
    <t>NÚMERO PROMEDIO MENSUAL Y MONTO ANUAL DE SUBSIDIOS DE CESANTÍA EMITIDOS A PAGO, SEGÚN ENTIDAD PAGADORA</t>
  </si>
  <si>
    <t>NÚMERO DE SUBSIDIOS DE CESANTIA OTORGADOS POR PRIMERA VEZ, SEGÚN ENTIDAD PAGADORA</t>
  </si>
  <si>
    <t>MUTUALIDADES DE EMPLEADORES DE LA LEY N°16.744
ESTADOS DE RESULTADOS INDIVIDUALES POR FUNCIÓN 
AL 31 DE DICIEMBRE DE 2014</t>
  </si>
  <si>
    <t>MUTUALIDADES DE EMPLEADORES DE LA LEY N°16.744
ESTADO DE SITUACIÓN FINANCIERA CLASIFICADO
AL 31 DE DICIEMBRE DE 2014</t>
  </si>
  <si>
    <t>(Monto en pesos)</t>
  </si>
  <si>
    <t>(Por 100.000 trabajadores)</t>
  </si>
  <si>
    <t>(Monto en miles de pesos)</t>
  </si>
  <si>
    <t>1993 - 2014</t>
  </si>
  <si>
    <t>CUADRO Nº 53</t>
  </si>
  <si>
    <r>
      <t xml:space="preserve">Mutuales </t>
    </r>
    <r>
      <rPr>
        <b/>
        <vertAlign val="superscript"/>
        <sz val="11"/>
        <rFont val="Arial"/>
        <family val="2"/>
      </rPr>
      <t>(1)</t>
    </r>
  </si>
  <si>
    <r>
      <t>ISL</t>
    </r>
    <r>
      <rPr>
        <b/>
        <vertAlign val="superscript"/>
        <sz val="11"/>
        <rFont val="Arial"/>
        <family val="2"/>
      </rPr>
      <t>(2)</t>
    </r>
  </si>
  <si>
    <t>Comercio (a)</t>
  </si>
  <si>
    <t>Servicios Financieros (b)</t>
  </si>
  <si>
    <t>Servicios Comunales y Personales (c)</t>
  </si>
  <si>
    <t>NÚMERO PROMEDIO DE TRABAJADORES COTIZANTES AL RÉGIMEN SIL,POR CADA C.C.A.F.  2010-2014</t>
  </si>
  <si>
    <t>NÚMERO TOTAL DE LICENCIAS QUE ORIGINARON SUBSIDIOS CON CARGO A LA COTIZACIÓN DE SALUD, SEGÚN C.C.A.F.  2013 - 2014</t>
  </si>
  <si>
    <t>MONTO TOTAL  DE ASIGNACIONES FAMILIARES EMITIDAS A PAGO, SEGÚN ENTIDADES PAGADORAS   2011 - 2014</t>
  </si>
  <si>
    <t>CUADRO Nº 15</t>
  </si>
  <si>
    <t xml:space="preserve">NÚMERO PROMEDIO MENSUAL DE TRABAJADORES POR LOS QUE SE COTIZÓ PARA EL SEGURO DE LA LEY Nº 16.744, POR ACTIVIDAD ECONÓMICA Y ORGANISMO ADMINISTRADOR </t>
  </si>
  <si>
    <t>NÚMERO PROMEDIO MENSUAL DE TRABAJADORES PROTEGIDOS POR EL SEGURO DE LA LEY N° 16.744  2010  -  2014</t>
  </si>
  <si>
    <t>NÚMERO PROMEDIO MENSUAL DE ENTIDADES EMPLEADORAS  ADHERIDAS A  ORGANISMOS ADMINISTRADORES DE LA LEY N° 16.744  2010  -  2014</t>
  </si>
  <si>
    <t>NÚMERO PROMEDIO MENSUAL DE TRABAJADORES PROTEGIDOS POR EL SEGURO DE LA LEY N° 16.744, SEGÚN ACTIVIDAD ECONÓMICA Y MUTUAL  2014</t>
  </si>
  <si>
    <t>NÚMERO PROMEDIO MENSUAL DE ENTIDADES EMPLEADORAS ADHERIDAS A MUTUALIDADES, SEGÚN ACTIVIDAD ECONÓMICA Y MUTUAL  2014</t>
  </si>
  <si>
    <t>NÚMERO PROMEDIO MENSUAL DE TRABAJADORES PROTEGIDOS POR EL SEGURO DE LA LEY N° 16.744 , SEGÚN SEXO Y ORGANISMO ADMINISTRADOR  2014</t>
  </si>
  <si>
    <t>NÚMERO PROMEDIO MENSUAL DE TRABAJADORES PROTEGIDOS POR EL SEGURO DE LA LEY Nº 16.744 , SEGÚN SEXO Y ACTIVIDAD ECONÓMICA  2014</t>
  </si>
  <si>
    <t>NÚMERO PROMEDIO MENSUAL DE TRABAJADORES PROTEGIDOS POR EL SEGURO DE LA LEY N° 16.744, POR REGIÓN , SEGÚN MUTUAL     2014</t>
  </si>
  <si>
    <t>NÚMERO PROMEDIO MENSUAL DE ENTIDADES EMPLEADORAS  ADHERIDAS A MUTUALIDADES, SEGÚN REGIÓN Y MUTUAL  2014</t>
  </si>
  <si>
    <t>NÚMERO PROMEDIO MENSUAL DE TRABAJADORES PROTEGIDOS POR EL SEGURO DE LA LEY N° 16.744, SEGÚN TAMAÑO DE LA ENTIDAD EMPLEADORA Y MUTUAL  2014</t>
  </si>
  <si>
    <t>NÚMERO PROMEDIO MENSUAL DE ENTIDADES EMPLEADORAS ADHERIDAS A MUTUALES, SEGÚN TAMAÑO  Y MUTUAL  2014</t>
  </si>
  <si>
    <t>NÚMERO PROMEDIO MENSUAL DE ENTIDADES EMPLEADORAS COTIZANTES DE LA LEY N° 16.744, SEGÚN ORGANISMOS ADMINISTRADORES  2010  -  2014</t>
  </si>
  <si>
    <t>NÚMERO PROMEDIO MENSUAL DE ENTIDADES EMPLEADORAS COTIZANTES DE LA LEY Nº 16.744, POR ACTIVIDAD ECONÓMICA  2014</t>
  </si>
  <si>
    <t>NÚMERO PROMEDIO MENSUAL DE ENTIDADES EMPLEADORAS COTIZANTES DE LA LEY Nº 16.744, POR REGIÓN  2014</t>
  </si>
  <si>
    <t>NÚMERO PROMEDIO MENSUAL DE TRABAJADORES POR LOS QUE SE COTIZÓ PARA EL SEGURO DE LA LEY N° 16.744, SEGÚN ORGANISMOS ADMINISTRADORES  2010  -  2014</t>
  </si>
  <si>
    <t>NÚMERO PROMEDIO MENSUAL DE TRABAJADORES POR LOS QUE SE COTIZÓ PARA EL SEGURO DE LA LEY Nº 16.744, POR ACTIVIDAD ECONÓMICA Y ORGANISMO ADMINISTRADOR   2014</t>
  </si>
  <si>
    <t>NÚMERO PROMEDIO MENSUAL DE TRABAJADORES POR LOS QUE SE COTIZÓ PARA EL SEGURO DE LA LEY Nº 16.744, POR REGIÓN Y ORGANISMO ADMINISTRADOR  2014</t>
  </si>
  <si>
    <t>NÚMERO PROMEDIO MENSUAL DE TRABAJADORES POR LOS QUE SE COTIZÓ EN EL INSTITUTO DE SEGURIDAD LABORAL PARA EL SEGURO DE LA LEY Nº 16.744, POR REGIÓN Y ACTIVIDAD ECONÓMICA   2014</t>
  </si>
  <si>
    <t>NÚMERO PROMEDIO MENSUAL DE TRABAJADORES POR LOS QUE SE COTIZÓ EN LAS MUTUALIDADES DE EMPLEADORES PARA EL SEGURO DE LA LEY N° 16.744, POR REGIÓN Y ACTIVIDAD ECONÓMICA  2014</t>
  </si>
  <si>
    <t>REMUNERACIÓN IMPONIBLE PROMEDIO MENSUAL DE LOS TRABAJADORES POR LOS QUE SE COTIZÓ PARA EL SEGURO DE LA LEY N° 16.744, POR ACTIVIDAD ECONÓMICA Y ORGANISMO ADMINISTRADOR  2014</t>
  </si>
  <si>
    <t>REMUNERACIÓN IMPONIBLE PROMEDIO MENSUAL DE LOS TRABAJADORES POR LOS QUE SE COTIZÓ PARA EL SEGURO DE LA LEY N° 16.744, POR REGIÓN Y ORGANISMO ADMINISTRADOR  2014</t>
  </si>
  <si>
    <t>NÚMERO DE ACCIDENTES DEL TRABAJO SEGÚN TIPO DE ACCIDENTE Y DE ENFERMEDADES PROFESIONALES, POR MUTUAL   2010 - 2014</t>
  </si>
  <si>
    <t>NÚMERO DE ACCIDENTES, DEL TRABAJO (1), DE TRAYECTO (2) Y DE ENFERMEDADES PROFESIONALES (3), SEGÚN MUTUAL Y SEXO  2014</t>
  </si>
  <si>
    <t>NÚMERO DE ACCIDENTES DEL TRABAJO (1), DE TRAYECTO (2) Y DE ENFERMEDADES PROFESIONALES (3), REGIÓN Y MUTUAL  2014</t>
  </si>
  <si>
    <t>NÚMERO DE ACCIDENTES DEL TRABAJO (1), DE TRAYECTO (2) Y DE ENFERMEDADES PROFESIONALES (3), SEGÚN ACTIVIDAD ECONÓMICA Y MUTUAL  2014</t>
  </si>
  <si>
    <t>NÚMERO DE ACCIDENTES DEL TRABAJO (1), DE TRAYECTO (2) Y DE ENFERMEDADES PROFESIONALES (3), SEGÚN ACTIVIDAD ECONÓMICA Y SEXO  2014</t>
  </si>
  <si>
    <t>NÚMERO DE ACCIDENTES DEL TRABAJO (1), DE TRAYECTO (2) Y DE ENFERMEDADES PROFESIONALES (3), SEGÚN TAMAÑO DE LA ENTIDAD EMPLEADORA Y MUTUAL  2014</t>
  </si>
  <si>
    <t>TASAS DE ACCIDENTABILIDAD POR ACCIDENTES DEL TRABAJO (1) Y DE TRAYECTO (2), SEGÚN MUTUAL   2010 - 2014</t>
  </si>
  <si>
    <t>TASAS DE ACCIDENTABILIDAD POR ACCIDENTES DEL TRABAJO (1) Y DE TRAYECTO (2), SEGÚN ACTIVIDAD ECONÓMICA Y MUTUAL  2013  -  2014</t>
  </si>
  <si>
    <t>NÚMERO PROMEDIO DE DÍAS PERDIDOS POR CADA ACCIDENTE DEL TRABAJO, DE TRAYECTO Y POR ENFERMEDADES PROFESIONALES, SEGÚN  MUTUAL   2010 - 2014</t>
  </si>
  <si>
    <t>NÚMERO PROMEDIO DE DÍAS PERDIDOS POR CADA ACCIDENTE DEL TRABAJO, DE TRAYECTO Y POR ENFERMEDADES PROFESIONALES, SEGÚN ACTIVIDAD ECONÓMICA Y MUTUAL   2013 - 2014</t>
  </si>
  <si>
    <t>NÚMERO PROMEDIO DE DÍAS PERDIDOS POR CADA ACCIDENTE DEL TRABAJO, DE TRAYECTO Y POR ENFERMEDADES PROFESIONALES, SEGÚN TAMAÑO DE LA ENTIDAD EMPLEADORA Y MUTUAL  2014</t>
  </si>
  <si>
    <t>NÚMERO DE FALLECIDOS POR ACCIDENTES DEL TRABAJO SEGÚN TIPO DE ACCIDENTE Y ORGANISMO ADMINISTRADOR   2010 - 2014</t>
  </si>
  <si>
    <t>NÚMERO DE FALLECIDOS POR ACCIDENTES DEL TRABAJO, SEGÚN TIPO DE ACCIDENTE,  REGIÓN Y ORGANISMO ADMINISTRADOR  2014</t>
  </si>
  <si>
    <t>NÚMERO DE FALLECIDOS POR ACCIDENTES DEL TRABAJO, SEGÚN TIPO DE ACCIDENTE,  ACTIVIDAD ECONÓMICA Y ORGANISMO ADMINISTRADOR  2014</t>
  </si>
  <si>
    <t>NÚMERO DE FALLECIDOS POR ACCIDENTES DEL TRABAJO EN MUTUALIDADES E ISL, SEGÚN TIPO DE ACCIDENTE, POR ACTIVIDAD ECONÓMICA Y SEXO  2014</t>
  </si>
  <si>
    <t>TASA  DE MORTALIDAD POR ACCIDENTES DEL TRABAJO(1), POR ACTIVIDAD ECONÓMICA Y ORGANISMO ADMINISTRADOR  2014</t>
  </si>
  <si>
    <t>NÚMERO DE SUBSIDIOS INICIADOS POR ACCIDENTES DEL TRABAJO Y ENFERMEDADES PROFESIONALES, SEGÚN ORGANISMO ADMINISTRADOR   2010 - 2014</t>
  </si>
  <si>
    <t>NÚMERO DE DÍAS DE SUBSIDIO PAGADOS POR ACCIDENTES DEL TRABAJO Y ENFERMEDADES PROFESIONALES, SEGÚN ORGANISMO ADMINISTRADOR   2010 - 2014</t>
  </si>
  <si>
    <t>MONTO TOTAL PAGADO EN SUBSIDIOS POR ACCIDENTES DEL TRABAJO Y ENFERMEDADES PROFESIONALES, SEGÚN ORGANISMO ADMINISTRADOR   2010 - 2014</t>
  </si>
  <si>
    <t>NÚMERO DE SUBSIDIOS INICIADOS POR ACCIDENTES DEL TRABAJO, DE TRAYECTO Y ENFERMEDADES PROFESIONALES, SEGÚN MUTUAL  2014</t>
  </si>
  <si>
    <t>NÚMERO DE DÍAS DE SUBSIDIO PAGADOS POR ACCIDENTES DEL TRABAJO, DE TRAYECTO Y ENFERMEDADES PROFESIONALES, SEGÚN MUTUAL  2014</t>
  </si>
  <si>
    <t>MONTO TOTAL PAGADO EN SUBSIDIOS POR ACCIDENTES DEL TRABAJO, DE TRAYECTO Y ENFERMEDADES PROFESIONALES, SEGÚN MUTUAL  2014</t>
  </si>
  <si>
    <t>NÚMERO Y MONTO DE INDEMNIZACIONES POR ACCIDENTES DEL TRABAJO Y ENFERMEDADES PROFESIONALES PAGADAS SEGÚN ORGANISMO ADMINISTRADOR  2010  -  2014</t>
  </si>
  <si>
    <t>NÚMERO PROMEDIO MENSUAL Y MONTOS TOTALES DE LAS PENSIONES  DE LA LEY N° 16.744, EMITIDAS A PAGO, SEGÚN ORGANISMO ADMINISTRADOR Y TIPO DE PENSIÓN  2011 - 2014</t>
  </si>
  <si>
    <t>NÚMERO PROMEDIO MENSUAL Y MONTOS TOTALES DE LAS PENSIONES  DE LA LEY N° 16.744, EMITIDAS A PAGO, SEGÚN ORGANISMO ADMINISTRADOR, TIPO DE PENSIÓN Y SEXO  2014</t>
  </si>
  <si>
    <t>NÚMERO DE PENSIONES DE LA LEY N° 16.744  CONCEDIDAS POR LOS ORGANISMOS ADMINISTRADORES, SEGÚN TIPO DE PENSIÓN  2010 - 2014</t>
  </si>
  <si>
    <t>MONTO  DEL  INGRESO  MÍNIMO,  SEGÚN  TIPO  Y PERÍODOS  1988   -  2014</t>
  </si>
  <si>
    <t>REMUNERACIÓN  MÍNIMA  IMPONIBLE DE TRABAJADORES DE CASA PARTICULAR  1993 - 2014</t>
  </si>
  <si>
    <t>TOPE  MÁXIMO  DE  IMPOSICIONES  2010 - 2014</t>
  </si>
  <si>
    <t>MONTO UNITARIO DE LAS PENSIONES MÍNIMAS SEGÚN TIPO  1998  -  2003</t>
  </si>
  <si>
    <t>MONTO UNITARIO DE LAS PENSIONES MÍNIMAS SEGÚN TIPO  2005 - 2014</t>
  </si>
  <si>
    <t>LÍMITE MAXIMO INICIAL DE PENSIONES   1979  -  2014</t>
  </si>
  <si>
    <t>MONTO UNITARIO DE LAS BONIFICACIONES LEY 19.403 A LAS PENSIONES MÍNIMAS DE VIUDEZ Y DE LA MADRE DE LOS HIJOS DE FILIACIÓN NO MATRIMONIAL DEL CAUSANTE  2006  -  2014</t>
  </si>
  <si>
    <t>MONTO UNITARIO DE LAS BONIFICACIONES LEY 19.539 A LAS PENSIONES MÍNIMAS DE VIUDEZ Y DE LA MADRE DE LOS HIJOS  DE FILIACION NO MATRIMONIAL DEL CAUSANTE   2006 - 2014</t>
  </si>
  <si>
    <t>MONTO UNITARIO DE LAS BONIFICACIONES LEY N° 19.953 A LAS PENSIONES MÍNIMAS DE VIUDEZ Y DE LA MADRE DE LOS HIJOS DE FILIACIÓN NO MATRIMONIAL DEL CAUSANTE  2006 - 2014</t>
  </si>
  <si>
    <t>REAJUSTES E INCREMENTOS APLICABLES A LAS PENSIONES DE LA LEY N°16.744  1974 - 2014</t>
  </si>
  <si>
    <t>MONTO UNITARIO DE LOS AGUINALDOS OTORGADOS A LOS PENSIONADOS  1985 - 2014</t>
  </si>
  <si>
    <t>MONTO UNITARIO DE BONOS DE INVIERNO OTORGADOS A LOS PENSIONADOS  1997 - 2014</t>
  </si>
  <si>
    <t>100-1</t>
  </si>
  <si>
    <t>100-2</t>
  </si>
  <si>
    <t>101-1</t>
  </si>
  <si>
    <t>101-2</t>
  </si>
  <si>
    <t>Nota: Corresponde a las licencias médicas de origen maternal cuyos subsidios son de cargo del Fondo Único de Prestaciones Familiares y Subsidios de Cesantía.</t>
  </si>
  <si>
    <t>CUADRO N°98</t>
  </si>
  <si>
    <t>CUADRO N°99</t>
  </si>
  <si>
    <t>(1) La separación del número de días de subsidio de los descansos prenatal y postnatal se encuentra distorsionada debido a que por razones administrativas las entidades pagadoras de subsidios, informan siempre 42 días de prenatal y descuentan del descanso postnatal los días que no fueron utilizados de prenatal cuando el parto ocurre antes de los 42 días.</t>
  </si>
  <si>
    <r>
      <t>CCAF La Araucana</t>
    </r>
    <r>
      <rPr>
        <b/>
        <sz val="11"/>
        <color rgb="FFFF0000"/>
        <rFont val="Arial"/>
        <family val="2"/>
      </rPr>
      <t xml:space="preserve"> </t>
    </r>
  </si>
  <si>
    <t>NÚMERO DE DÍAS DE SUBSIDIOS MATERNALES PAGADOS, SEGÚN ENTIDAD PAGADORA Y TIPO DE SUBSIDIO</t>
  </si>
  <si>
    <t>Nota: Considera sólo la información de los días de subsidio maternales pagados de cargo del Fondo Único de Prestaciones Familiares y Subsidios de Cesantía</t>
  </si>
  <si>
    <t>MONTO DE SUBSIDIOS MATERNALES  PAGADOS CON CARGO AL FONDO ÚNICO DE PRESTACIONES FAMILIARES Y SUBSIDIO DE  CESANTIA, SEGÚN INSTITUCIÓN PAGADORA Y TIPO DE LICENCIA</t>
  </si>
  <si>
    <t>Isapre  Optima (ex Ferrosalud S.A.)</t>
  </si>
  <si>
    <t>INGRESOS Y EGRESOS DEL SISTEMA DE SUBSIDIOS  MATERNALES</t>
  </si>
  <si>
    <t>SUPERAVIT O (DEFICIT)</t>
  </si>
  <si>
    <t>NÚMERO DE PERMISOS POSTNATAL PARENTAL TRASPASADOS AL PADRE SEGÚN ENTIDAD PAGADORA Y MODALIDAD DE EXTENSIÓN</t>
  </si>
  <si>
    <t>Nota: Corresponden a permisos traspasados de la madre al padre y no a un nuevo subsidio iniciado. El permiso puede ser traspasado al padre a partir de la séptima semana del mismo, por el número de semanas que la madre indique. Las semanas utilizadas por el padre debenubicarse en el período final del permiso.</t>
  </si>
  <si>
    <t>CUADRO Nº 106</t>
  </si>
  <si>
    <t>NÚMERO PROMEDIO MENSUAL DE ASIGNACIONES FAMILIARES EMITIDAS A PAGO, SEGÚN ENTIDADES PAGADORAS</t>
  </si>
  <si>
    <t>CUADRO Nº 107</t>
  </si>
  <si>
    <t>NÚMERO PROMEDIO MENSUAL DE ASIGNACIONES FAMILIARES EMITIDAS A PAGO SEGÚN ENTIDAD PAGADORA</t>
  </si>
  <si>
    <t>(1) Incluye 73 asignaciones familiares pagadas a Hogares de Menores</t>
  </si>
  <si>
    <t xml:space="preserve"> (Montos en $ de cada año)</t>
  </si>
  <si>
    <t>VALOR DE LA ASIGNACIÓN FAMILIAR ($)</t>
  </si>
  <si>
    <t xml:space="preserve"> ($)</t>
  </si>
  <si>
    <t xml:space="preserve">INGRESOS Y EGRESOS DEL SISTEMA DE PRESTACIONES FAMILIARES </t>
  </si>
  <si>
    <t>(Montos en miles de $ de cada año)</t>
  </si>
  <si>
    <t>(e)</t>
  </si>
  <si>
    <t>(d)</t>
  </si>
  <si>
    <t>(d) Incluye bonos establecidos en las Leyes N°s. 20.326, 20.360, 20.428 y 20.743.</t>
  </si>
  <si>
    <t>(e) Durante el año 2014 comenzaron las validaciones del gasto en asignaciones familiares informado por las entidades administradoras a través del Sistema de Verificación del Gasto Mensual (SIVEGAM) que administra esta Superintendencia contra la base de reconocimientos del Sistema de Información de Apoyo a la Gestión y Fiscalización de los Regímenes de Prestaciones Familiares y Subsidio Familiar (SIAGF). Dichas validaciones fueron aplicadas al gasto informado desde el año 2012 en adelante. Esto significó el rechazo del gasto por asignaciones familiares por falta de sustentación por la suma indicada, por lo que las entidades involucradas deberán sustentar el gasto observado. En el caso que dicho gasto no pueda ser sustentado por las entidades, éstas deberán reintegrar al Fondo las sumas comprometidas.</t>
  </si>
  <si>
    <t>( Montos en miles de $ de cada año)</t>
  </si>
  <si>
    <t>NÚMERO PROMEDIO MENSUAL DE  SUBSIDIOS FAMILIARES EMITIDOS A PAGO, SEGÚN REGIÓN</t>
  </si>
  <si>
    <t>NÚMERO PROMEDIO MENSUAL DE  SUBSIDIOS FAMILIARES EMITIDOS A PAGO, SEGÚN REGIÓN Y TIPO DE CAUSANTE</t>
  </si>
  <si>
    <t>NÚMERO PROMEDIO MENSUAL Y MONTO EMITIDO EN SUBSIDIOS PARA DISCAPACITADOS MENTALES MENORES DE 18 AÑOS, SEGÚN REGIÓN</t>
  </si>
  <si>
    <t>NÚMERO PROMEDIO MENSUAL DE SUBSIDIOS PARA DISCAPACITADOS MENTALES MENORES DE 18 AÑOS, SEGÚN REGIÓN Y SEXO</t>
  </si>
  <si>
    <t>APORTE FAMILIAR PERMANENTE DE MARZO 2014. 
NÚMERO DE APORTES EMITIDOS Y GASTO</t>
  </si>
  <si>
    <t>TIPO DE BENEFICIARIO</t>
  </si>
  <si>
    <t>NÚMERO DE APORTES</t>
  </si>
  <si>
    <t>GASTO EN M$</t>
  </si>
  <si>
    <t>Subsidio Familiar</t>
  </si>
  <si>
    <t>Asignación Familiar</t>
  </si>
  <si>
    <t>Asignación Maternal</t>
  </si>
  <si>
    <t>Seguridades y Oportunidades Chile Solidario</t>
  </si>
  <si>
    <t>Nota: Beneficios emitidos a pago entre marzo de 2014 y marzo de 2015</t>
  </si>
  <si>
    <t>MONTO UNITARIO MENSUAL  DEL  SUBSIDIO DE CESANTIA PARA LOS TRABAJADORES DE LOS SECTORES  PRIVADO Y PÚBLICO</t>
  </si>
  <si>
    <t xml:space="preserve">       (Montos en $ de cada año)</t>
  </si>
  <si>
    <t>Primeros 90 dias</t>
  </si>
  <si>
    <t>Entre  91  y 180 días</t>
  </si>
  <si>
    <t>Entre  181  y 360 días</t>
  </si>
  <si>
    <t>NUMERO DE BONOS BODAS DE ORO EMITIDOS A PAGO, SEGÚN AÑOS DE MATRIMONIO Y ESTADO CIVIL</t>
  </si>
  <si>
    <t>Nota: La información corresponde al número de cónyuges a los que se les emitió el pago del bono</t>
  </si>
  <si>
    <t>CUADRO N°133</t>
  </si>
  <si>
    <t>CUADRO N°134</t>
  </si>
  <si>
    <t>NÚMERO DE SUBSIDIOS AL EMPLEO JOVEN CONCEDIDOS A TRABAJADORES, SEGÚN TIPO DE TRABAJADOR, SEXO Y EDAD</t>
  </si>
  <si>
    <t>( Monto en miles de $ de cada año)</t>
  </si>
  <si>
    <t>NÚMERO  DE SUBSIDIOS AL EMPLEO JOVEN EMITIDOS A PAGO A TRABAJADORES, SEGÚN TIPO DE PAGO Y SEXO</t>
  </si>
  <si>
    <r>
      <rPr>
        <i/>
        <sz val="8"/>
        <color theme="1"/>
        <rFont val="Arial"/>
        <family val="2"/>
      </rPr>
      <t>Nota:</t>
    </r>
    <r>
      <rPr>
        <i/>
        <sz val="8"/>
        <rFont val="Arial"/>
        <family val="2"/>
      </rPr>
      <t xml:space="preserve"> El subsidio al empleo de la mujer del artículo 21 de la Ley N° 20.595 entró en vigencia en el mes de julio de 2012.</t>
    </r>
  </si>
  <si>
    <t>EVOLUCIÓN MENSUAL EN LA EMISIÓN DE LICENCIAS MÉDICAS ELECTRÓNICAS, 2014</t>
  </si>
  <si>
    <t>DISTRIBUCIÓN DE LA EMISIÓN DE LICENCIA MÉDICA ELECTRÓNICA, SEGÚN DÍA DE LA SEMANA, 2014</t>
  </si>
  <si>
    <t>RANGO DE LICENCIAS MÉDICAS ELECTRÓNICAS OTORGADAS POR TRABAJADOR, 2014</t>
  </si>
  <si>
    <t>DISTRIBUCIÓN DE LICENCIAS MÉDICAS ELECTRÓNICAS EMITIDAS, SEGÚN RANGO ETARIO DEL TRABAJADOR, 2014</t>
  </si>
  <si>
    <t>DISTRIBUCIÓN DE LICENCIAS MÉDICAS ELECTRÓNICAS EMITIDAS SEGÚN RANGO DE DÍAS DE REPOSO OTORGADOS AL TRABAJADOR ,2014</t>
  </si>
  <si>
    <t>DISTRIBUCIÓN DE LICENCIAS MÉDICAS ELECTRÓNICAS RESUELTAS SEGÚN TIPO DE PRONUNCIAMIENTO, 2014</t>
  </si>
  <si>
    <t>DISTRIBUCIÓN DE LICENCIAS MÉDICAS ELECTRÓNICAS RESUELTAS SEGÚN FAMILIA DE DIAGNÓSTICO Y TIPO DE PRONUNCIAMIENTO, 2014</t>
  </si>
  <si>
    <t>DISTRIBUCIÓN DE LICENCIAS MÉDICAS ELECTRÓNICAS RESUELTAS SEGÚN TIPO DE LICENCIA, 2014</t>
  </si>
  <si>
    <t xml:space="preserve">Nota: "Pendiente de Resolución" se refiere al tipo de pronunciamiento que efectúa la Contraloría Médica de COMPIN respecto de licencias médicas emitidas a cotizantes FONASA, por medio de la cual se informa al trabajador que la resolución se encuentra pendiente a la espera de trámites o documentos adicionales. </t>
  </si>
  <si>
    <t>NÚMERO PROMEDIO MENSUAL DE BENEFICIARIOS Y CAUSANTES DE SUBSIDIO FAMILIAR  2001 - 2014</t>
  </si>
  <si>
    <t>NÚMERO PROMEDIO MENSUAL DE SUBSIDIOS FAMILIARES EMITIDOS A PAGO, SEGÚN TIPO DE CAUSANTE  2001 - 2014</t>
  </si>
  <si>
    <t>NÚMERO PROMEDIO MENSUAL DE  SUBSIDIOS FAMILIARES EMITIDOS A PAGO, SEGÚN REGIÓN   2008 - 2014</t>
  </si>
  <si>
    <t>NÚMERO PROMEDIO MENSUAL DE  SUBSIDIOS FAMILIARES EMITIDOS A PAGO, SEGÚN REGIÓN Y TIPO DE CAUSANTE  2014</t>
  </si>
  <si>
    <t>NÚMERO PROMEDIO MENSUAL Y MONTO EMITIDO EN SUBSIDIOS PARA DISCAPACITADOS MENTALES MENORES DE 18 AÑOS, SEGÚN REGIÓN  2012 - 2014</t>
  </si>
  <si>
    <t>NÚMERO PROMEDIO MENSUAL DE SUBSIDIOS PARA DISCAPACITADOS MENTALES MENORES DE 18 AÑOS, SEGÚN REGIÓN Y SEXO  2012- 2014</t>
  </si>
  <si>
    <t xml:space="preserve">APORTE FAMILIAR PERMANENTE DE MARZO 2014. 
NÚMERO DE APORTES EMITIDOS Y GASTO  </t>
  </si>
  <si>
    <t>NÚMERO DE LICENCIAS MEDICAS DE ORIGEN MATERNAL AUTORIZADAS, SEGÚN ENTIDAD PAGADORA DEL SUBSIDIO Y TIPO DE LICENCIA  2014</t>
  </si>
  <si>
    <t>NÚMERO DE SUBSIDIOS  MATERNALES INICIADOS, SEGÚN TIPO DE SUBSIDIO Y AÑO  2010 - 2014</t>
  </si>
  <si>
    <t>NÚMERO DE DÍAS DE SUBSIDIO MATERNAL PAGADOS, SEGÚN TIPO DE SUBSIDIO Y AÑO  2010 - 2014</t>
  </si>
  <si>
    <t>NÚMERO DE SUBSIDIOS MATERNALES INICIADOS SEGÚN ENTIDAD PAGADORA Y TIPO DE SUBSIDIO  2014</t>
  </si>
  <si>
    <t>NÚMERO DE SUBSIDIOS MATERNALES INICIADOS SEGÚN ENTIDAD PAGADORA Y TIPO DE SUBSIDIO  2013</t>
  </si>
  <si>
    <t>NÚMERO DE SUBSIDIOS MATERNALES INICIADOS SEGÚN ENTIDAD PAGADORA Y TIPO DE SUBSIDIO  2012</t>
  </si>
  <si>
    <t>NÚMERO DE DÍAS DE SUBSIDIOS MATERNALES PAGADOS, SEGÚN ENTIDAD PAGADORA Y TIPO DE SUBSIDIO  2014</t>
  </si>
  <si>
    <t>NÚMERO DE DÍAS DE SUBSIDIOS MATERNALES PAGADOS, SEGÚN ENTIDAD PAGADORA Y TIPO DE SUBSIDIO  2013</t>
  </si>
  <si>
    <t>NÚMERO DE DÍAS DE SUBSIDIOS MATERNALES PAGADOS, SEGÚN ENTIDAD PAGADORA Y TIPO DE SUBSIDIO  2012</t>
  </si>
  <si>
    <t>MONTO DE SUBSIDIOS MATERNALES  PAGADOS CON CARGO AL FONDO ÚNICO DE PRESTACIONES FAMILIARES Y SUBSIDIO DE  CESANTIA, SEGÚN INSTITUCIÓN PAGADORA Y TIPO DE LICENCIA  2014</t>
  </si>
  <si>
    <t>INGRESOS Y EGRESOS DEL SISTEMA DE SUBSIDIOS  MATERNALES  2011 - 2014</t>
  </si>
  <si>
    <t>NÚMERO SUBSIDIOS INICIADOS  POR PERMISO POSTNATAL PARENTAL SEGÚN ENTIDAD PAGADORA Y MODALIDAD DE EXTENSIÓN  2014</t>
  </si>
  <si>
    <t>NÚMERO DE PERMISOS POSTNATAL PARENTAL TRASPASADOS AL PADRE SEGÚN ENTIDAD PAGADORA Y MODALIDAD DE EXTENSIÓN  2014</t>
  </si>
  <si>
    <t>NÚMERO PROMEDIO MENSUAL DE ASIGNACIONES FAMILIARES EMITIDAS A PAGO, SEGÚN ENTIDADES PAGADORAS   2011 - 2014</t>
  </si>
  <si>
    <t>NÚMERO PROMEDIO MENSUAL DE ASIGNACIONES FAMILIARES EMITIDAS A PAGO SEGÚN ENTIDAD PAGADORA  2014</t>
  </si>
  <si>
    <t>MONTO TOTAL DE ASIGNACIONES FAMILIARES EMITIDAS A PAGO SEGÚN ENTIDAD PAGADORA  AÑO 2014</t>
  </si>
  <si>
    <t>VALOR  DE LA ASIGNACION FAMILIAR SEGUN TRAMOS DE RENTA  1990 - 2014</t>
  </si>
  <si>
    <t>INGRESOS Y EGRESOS DEL SISTEMA DE PRESTACIONES FAMILIARES   2010 - 2014</t>
  </si>
  <si>
    <t>NÚMERO PROMEDIO MENSUAL Y MONTO ANUAL DE SUBSIDIOS DE CESANTÍA EMITIDOS A PAGO, SEGÚN ENTIDAD PAGADORA  2011 - 2014</t>
  </si>
  <si>
    <t>NÚMERO DE SUBSIDIOS DE CESANTIA OTORGADOS POR PRIMERA VEZ, SEGÚN ENTIDAD PAGADORA  2009 - 2014</t>
  </si>
  <si>
    <t>INGRESOS Y EGRESOS DEL SISTEMA DE SUBSIDIOS DE CESANTÍA  2010 - 2014</t>
  </si>
  <si>
    <t>MONTO UNITARIO MENSUAL  DEL  SUBSIDIO DE CESANTIA PARA LOS TRABAJADORES DE LOS SECTORES  PRIVADO Y PÚBLICO  1985 - 2014</t>
  </si>
  <si>
    <t>NUMERO DE BONOS BODAS DE ORO EMITIDOS A PAGO, SEGÚN AÑOS DE MATRIMONIO Y ESTADO CIVIL   2011 - 2014</t>
  </si>
  <si>
    <t>NÚMERO  DE SUBSIDIOS AL EMPLEO JOVEN CONCEDIDOS, SEGÚN TIPO DE BENEFICIARIO   2009 - 2014</t>
  </si>
  <si>
    <t>NÚMERO DE SUBSIDIOS AL EMPLEO JOVEN CONCEDIDOS A TRABAJADORES, SEGÚN TIPO DE TRABAJADOR, SEXO Y EDAD  AÑO 2014</t>
  </si>
  <si>
    <t>NÚMERO  DE SUBSIDIOS AL EMPLEO JOVEN EMITIDOS A PAGO, SEGÚN TIPO DE PAGO Y DE BENEFICIARIO  2009 - 2014</t>
  </si>
  <si>
    <t>GASTO TOTAL EMITIDO EN SUBSIDIOS AL EMPLEO JOVEN, SEGÚN TIPO DE PAGO Y DE BENEFICIARIO  2009 - 2014</t>
  </si>
  <si>
    <t>NÚMERO  DE SUBSIDIOS AL EMPLEO JOVEN EMITIDOS A PAGO A TRABAJADORES, SEGÚN TIPO DE PAGO Y SEXO  2009 - 2014</t>
  </si>
  <si>
    <t>NÚMERO DE PAGOS MENSUALES POR SUBSIDIOS AL EMPLEO JOVEN EMITIDOS A TRABAJADORES DEPENDIENTES, SEGÚN REGIÓN Y SEXO   2014</t>
  </si>
  <si>
    <t>NÚMERO DE SUBSIDIOS AL EMPLEO DE LA MUJER CONCEDIDOS, SEGÚN TIPO DE SUBSIDIO Y BENEFICIARIA  AÑO 2014</t>
  </si>
  <si>
    <t>NÚMERO Y MONTO DE SUBSIDIOS AL EMPLEO DE LA MUJER PAGADOS MENSUALMENTE SEGÚN TIPO DE BENEFICIARIO  AÑO 2014</t>
  </si>
  <si>
    <t>NÚMERO  Y MONTO DE SUBSIDIOS AL EMPLEO DE LA MUJER CON PAGO ANUAL SEGÚN TIPO DE TRABAJADORA  AÑO 2014</t>
  </si>
  <si>
    <t xml:space="preserve">PENSIONES ASISTENCIALES,  ART. 26 LEY Nº 15.386 </t>
  </si>
  <si>
    <t>(1) Al no contar al cierre del boletín con la información que se proporciona en los estados financieros, se incluyen las cifras estimadas al mes de diciembre por el Servicio de Bienestar.</t>
  </si>
  <si>
    <t xml:space="preserve">Universidad Tecnológica Metropolitana </t>
  </si>
  <si>
    <t>Universidad del Biobío</t>
  </si>
  <si>
    <t xml:space="preserve">Universidad de Valparaíso </t>
  </si>
  <si>
    <t>Universidad de Playa Ancha de Ccias. de la Educ. de Valpo.</t>
  </si>
  <si>
    <t>Universidad de La Serena (1)</t>
  </si>
  <si>
    <t xml:space="preserve">Universidad de Atacama (1) </t>
  </si>
  <si>
    <t>Tribunales Tributarios y Aduaneros</t>
  </si>
  <si>
    <t>Superintendencia de Salud</t>
  </si>
  <si>
    <t>Superintendencia de Pensiones</t>
  </si>
  <si>
    <t>Superintendencia de Insolvencia y Reemprendimiento</t>
  </si>
  <si>
    <t>Superintendencia de Educación</t>
  </si>
  <si>
    <t>Superintendencia de Casinos de Juego</t>
  </si>
  <si>
    <t>Superintendencia de Bancos e Instituciones Financieras</t>
  </si>
  <si>
    <t>Subsecretaría para las Fuerzas Armadas del Ministerio de Defensa Nacional</t>
  </si>
  <si>
    <t>Servicio Nacional para la Prevención y Rehabilitación del Consumo de Drogas y Alcohol</t>
  </si>
  <si>
    <t xml:space="preserve">Servicio Nacional del Consumidor </t>
  </si>
  <si>
    <t>Servicio Nacional del Adulto Mayor</t>
  </si>
  <si>
    <t>Servicio Nacional de Pesca y Acuicultura</t>
  </si>
  <si>
    <t>Servicio Nacional de la Discapacidad</t>
  </si>
  <si>
    <t>Servicio Nacional de Geología y Minería</t>
  </si>
  <si>
    <t>Servicio Médico Legal</t>
  </si>
  <si>
    <t>Servicio de Tesorerías</t>
  </si>
  <si>
    <t>Servicio de Salud Viña del Mar-Quillota</t>
  </si>
  <si>
    <t>Servicio de Salud Metropolitano Sur Oriente</t>
  </si>
  <si>
    <t>Servicio de Salud Maule</t>
  </si>
  <si>
    <t xml:space="preserve">  TOTAL</t>
  </si>
  <si>
    <t>JUBILADOS</t>
  </si>
  <si>
    <t>SERVICIOS DE BIENESTAR</t>
  </si>
  <si>
    <t>Continuación cuadro N° xxx</t>
  </si>
  <si>
    <t>Servicio de Salud Libertador General  Bernardo O'Higgins</t>
  </si>
  <si>
    <t xml:space="preserve">Servicio de Salud Aysén  </t>
  </si>
  <si>
    <t>Servicio de Salud Aconcagua</t>
  </si>
  <si>
    <t>Servicio de Impuestos Internos</t>
  </si>
  <si>
    <t>Servicio de Gobierno Regional Sexta Región</t>
  </si>
  <si>
    <t>Servicio de Evaluación Ambiental</t>
  </si>
  <si>
    <t xml:space="preserve">Servicio Agrícola y Ganadero </t>
  </si>
  <si>
    <t>Servicio Administrativo del Gobierno Regional de Tarapacá</t>
  </si>
  <si>
    <t xml:space="preserve">Servicio Administrativo del Gob. Regional de Aysén, XI Región </t>
  </si>
  <si>
    <t>Servicio Administrativo del Gobierno Regional de Atacama</t>
  </si>
  <si>
    <t>Servicio Administrativo del Gob. Regional de Arica y Parinacota</t>
  </si>
  <si>
    <t>Secretaría y Administración del Ministerio de Justicia</t>
  </si>
  <si>
    <t>Presidencia de la República</t>
  </si>
  <si>
    <t xml:space="preserve">Poder Judicial </t>
  </si>
  <si>
    <t>Ministerio Secretaría General de Gobierno</t>
  </si>
  <si>
    <t>Ministerio del Medio Ambiente</t>
  </si>
  <si>
    <t>Ministerio del Interior y Seguridad Pública</t>
  </si>
  <si>
    <t xml:space="preserve">Ministerio de Viv. y Urbanismo y SERVIU Reg. y Metropolitano </t>
  </si>
  <si>
    <t>Ministerio de Transportes y Telecom. y Jta. de Aeronáutica Civil</t>
  </si>
  <si>
    <t>Ministerio de Salud</t>
  </si>
  <si>
    <t>Ministerio de Relaciones Exteriores</t>
  </si>
  <si>
    <t xml:space="preserve">Ministerio de Desarrollo Social </t>
  </si>
  <si>
    <t>Ministerio de Obras Públicas</t>
  </si>
  <si>
    <t>Ministerio de Minería</t>
  </si>
  <si>
    <t>Ministerio de Energía</t>
  </si>
  <si>
    <t>Ministerio de Educación</t>
  </si>
  <si>
    <t>Ministerio de Economía, Fomento y Turismo</t>
  </si>
  <si>
    <t>Ministerio de Bienes Nacionales</t>
  </si>
  <si>
    <t>Instituto Nacional de la Juventud</t>
  </si>
  <si>
    <t xml:space="preserve">Instituto Nacional de Deportes de Chile </t>
  </si>
  <si>
    <t>Instituto de Salud Pública de Chile</t>
  </si>
  <si>
    <t>Instituto de Previsión Social</t>
  </si>
  <si>
    <t>Gobierno Regional - Región del Biobío</t>
  </si>
  <si>
    <t>Gobierno Regional - Región de Coquimbo</t>
  </si>
  <si>
    <t>Gobierno Regional XII Región</t>
  </si>
  <si>
    <t>Gobierno Regional V Región</t>
  </si>
  <si>
    <t xml:space="preserve">Gobierno Regional del Maule </t>
  </si>
  <si>
    <t>Gobierno Regional de Los Ríos</t>
  </si>
  <si>
    <t>Gobierno Regional de Los Lagos</t>
  </si>
  <si>
    <t>Gobierno Regional de la Región Metropolitana de Santiago</t>
  </si>
  <si>
    <t>Gobierno Regional de La Araucanía (1)</t>
  </si>
  <si>
    <t>Gobierno Regional de Antofagasta</t>
  </si>
  <si>
    <t>Gendarmería de Chile</t>
  </si>
  <si>
    <t xml:space="preserve">Empresa Nacional de Minería (1) </t>
  </si>
  <si>
    <t>Empresa Nacional de Aeronáutica</t>
  </si>
  <si>
    <t>Empresa de los Ferrocarriles del Estado</t>
  </si>
  <si>
    <t>Empresa de Correos de Chile</t>
  </si>
  <si>
    <t>Dirección Nacional del Servicio Civil</t>
  </si>
  <si>
    <t>Dirección General de Movilización Nacional</t>
  </si>
  <si>
    <t>Dirección del Trabajo</t>
  </si>
  <si>
    <t>Dirección de Compras y Contratación Pública</t>
  </si>
  <si>
    <t>Dirección de Bibliotecas, Archivos y Museos</t>
  </si>
  <si>
    <t>Defensoría Penal Pública</t>
  </si>
  <si>
    <t>Corporación Nacional de Desarrollo Indígena</t>
  </si>
  <si>
    <t>Corporación de Asistencia Judicial - Región Metropolitana</t>
  </si>
  <si>
    <t>Corporación de Asistencia Judicial - Región del Biobío</t>
  </si>
  <si>
    <t>Corporación de Asistencia Judicial - Región de Valparaíso</t>
  </si>
  <si>
    <t>Consejo para la Transparencia</t>
  </si>
  <si>
    <t xml:space="preserve">Consejo Nacional de Televisión (1) </t>
  </si>
  <si>
    <t xml:space="preserve">Consejo Nacional de la Cultura y las Artes </t>
  </si>
  <si>
    <t>Comisión Nacional de Riego</t>
  </si>
  <si>
    <t>Centro de Referencia de Salud de Peñalolén Cordillera Oriente</t>
  </si>
  <si>
    <t>Centro de Referencia de Salud de Maipú</t>
  </si>
  <si>
    <t>Central de Abastecimiento del Sistema Nac. de Serv. de Salud</t>
  </si>
  <si>
    <t>Caja de Previsión de la Defensa Nacional</t>
  </si>
  <si>
    <t>Astilleros y Maestranzas de la Armada</t>
  </si>
  <si>
    <t>Agencia Nacional de Inteligencia</t>
  </si>
  <si>
    <t xml:space="preserve">Agencia de Cooperación Internacional </t>
  </si>
  <si>
    <t>Agencia de Calidad de la Educación</t>
  </si>
  <si>
    <t xml:space="preserve"> DICIEMBRE DE 2014</t>
  </si>
  <si>
    <t>NÚMERO DE AFILIADOS A LOS SERVICIOS DE BIENESTAR FISCALIZADOS POR LA SUPERINTENDENCIA DE SEGURIDAD SOCIAL, SEGÚN INSTITUCIÓN Y TIPO DE AFILIADO</t>
  </si>
  <si>
    <t>(2) Se detectó error(es) en el Estado de Resultados remitido, por lo que no se publica la información.</t>
  </si>
  <si>
    <t>(1) No se dispone de información a la fecha de cierre del presente boletín.</t>
  </si>
  <si>
    <t>Fuente: Estados Financieros de los Servicios de Bienestar año 2014.</t>
  </si>
  <si>
    <t xml:space="preserve">Universidad  Tecnológica Metropolitana </t>
  </si>
  <si>
    <t>Univ. Metrop. de Ciencias de la Educación</t>
  </si>
  <si>
    <t xml:space="preserve">Univ. de Playa Ancha de Ciencias de la Educ. </t>
  </si>
  <si>
    <t xml:space="preserve">Universidad de Magallanes </t>
  </si>
  <si>
    <t xml:space="preserve">Universidad de Antofagasta </t>
  </si>
  <si>
    <t xml:space="preserve">Universidad Arturo Prat </t>
  </si>
  <si>
    <t xml:space="preserve">Tribunales Tributarios y Aduaneros </t>
  </si>
  <si>
    <t xml:space="preserve">Superintendencia de Valores y Seguros </t>
  </si>
  <si>
    <t xml:space="preserve">Superintendencia de Servicios Sanitarios </t>
  </si>
  <si>
    <t>Superint.de Electricidad y Combustibles</t>
  </si>
  <si>
    <t>Superintendencia de Casinos de Juego (2)</t>
  </si>
  <si>
    <t>Superint.de Bancos e Instituciones Financieras</t>
  </si>
  <si>
    <t xml:space="preserve">Servicio Nacional para la Prevención y Rehabilitación del Consumo de Drogas y Alcohol </t>
  </si>
  <si>
    <t>Servicio Nacional del Consumidor</t>
  </si>
  <si>
    <t xml:space="preserve">Servicio Nacional de la Discapacidad </t>
  </si>
  <si>
    <t>EXCEDENTE (DÉFICIT)</t>
  </si>
  <si>
    <t>TOTAL GASTOS</t>
  </si>
  <si>
    <t>OTROS GASTOS</t>
  </si>
  <si>
    <t>BENEF. FACULTAT.</t>
  </si>
  <si>
    <t>SUBSIDIOS</t>
  </si>
  <si>
    <t>SEGUROS</t>
  </si>
  <si>
    <t>BENEF. MÉDICOS</t>
  </si>
  <si>
    <t>OTROS INGRESOS</t>
  </si>
  <si>
    <t>RENTA INVERS.</t>
  </si>
  <si>
    <t>APORTE INSTITUC.</t>
  </si>
  <si>
    <t>APORTES AFILIADOS</t>
  </si>
  <si>
    <t>SERVICIOS  DE BIENESTAR</t>
  </si>
  <si>
    <t>Continuación cuadro Nº xxx</t>
  </si>
  <si>
    <t>Servicio Médico  Legal</t>
  </si>
  <si>
    <t xml:space="preserve">Servicio de Salud Viña del Mar-Quillota </t>
  </si>
  <si>
    <t xml:space="preserve">Servicio de Salud Osorno </t>
  </si>
  <si>
    <t xml:space="preserve">Servicio de Salud Metropolitano Sur Oriente       </t>
  </si>
  <si>
    <t xml:space="preserve">Servicio de Salud Metropolitano Sur       </t>
  </si>
  <si>
    <t xml:space="preserve">Servicio de Salud Metropolitano Oriente       </t>
  </si>
  <si>
    <t xml:space="preserve">Servicio de Salud Metropolitano Occidente </t>
  </si>
  <si>
    <t xml:space="preserve">Servicio de Salud Metropolitano Norte           </t>
  </si>
  <si>
    <t xml:space="preserve">Servicio de Salud Metropolitano Central        </t>
  </si>
  <si>
    <t xml:space="preserve">Servicio de Salud L. Gral.  Bernardo O'Higgins </t>
  </si>
  <si>
    <t xml:space="preserve">Servicio de Salud Aysén </t>
  </si>
  <si>
    <t xml:space="preserve">Servicio de Salud Antofagasta </t>
  </si>
  <si>
    <t xml:space="preserve">Servicio de Registro Civil e Identificación </t>
  </si>
  <si>
    <t>Servicio Administrativo Gobierno Reg. Tarapacá</t>
  </si>
  <si>
    <t xml:space="preserve">Servicio Administrativo Gobierno Reg. Aysén </t>
  </si>
  <si>
    <t>Servicio Administrativo Gobierno Reg. Atacama</t>
  </si>
  <si>
    <t>Servicio Administ. Gobierno Reg. Arica y Parinacota</t>
  </si>
  <si>
    <t>Secret. y Administ. del Ministerio de Justicia</t>
  </si>
  <si>
    <t xml:space="preserve">Ministerio Secretaría General de Gobierno </t>
  </si>
  <si>
    <t xml:space="preserve">Ministerio del Interior y Seguridad Pública </t>
  </si>
  <si>
    <t>Min. de Viv. y Urb. y Serviu Reg. y Metropolitano</t>
  </si>
  <si>
    <t>Min. de Transp. y Telec. y Junta de Aeronáutica Civil</t>
  </si>
  <si>
    <t xml:space="preserve">Ministerio de Minería </t>
  </si>
  <si>
    <t xml:space="preserve">Ministerio de Educación </t>
  </si>
  <si>
    <t xml:space="preserve">Ministerio de Economía, Fomento y Turismo </t>
  </si>
  <si>
    <t>Instituto Nacional de Deportes de Chile</t>
  </si>
  <si>
    <t xml:space="preserve">Instituto de Previsión Social </t>
  </si>
  <si>
    <t xml:space="preserve">Instituto de Desarrollo Agropecuario </t>
  </si>
  <si>
    <t xml:space="preserve">Hospital Padre Alberto Hurtado </t>
  </si>
  <si>
    <t xml:space="preserve">Gobierno Regional - Región del Biobío </t>
  </si>
  <si>
    <t xml:space="preserve">Gobierno Regional - Región de Coquimbo  </t>
  </si>
  <si>
    <t xml:space="preserve">Gobierno Regional V Región </t>
  </si>
  <si>
    <t xml:space="preserve">Gobierno Regional del Maule   </t>
  </si>
  <si>
    <t xml:space="preserve">Gobierno Regional de Los Lagos </t>
  </si>
  <si>
    <t>Gobierno Regional de la Región Metrop. de Santiago</t>
  </si>
  <si>
    <t>Gobierno Regional de Antofagasta (2)</t>
  </si>
  <si>
    <t xml:space="preserve">Gendarmería de Chile </t>
  </si>
  <si>
    <t xml:space="preserve">Fondo de Solidaridad e Inversión Social </t>
  </si>
  <si>
    <t xml:space="preserve">Empresa de los Ferrocarriles del Estado </t>
  </si>
  <si>
    <t xml:space="preserve">Empresa de Correos de Chile </t>
  </si>
  <si>
    <t xml:space="preserve">Dirección Nacional del Servicio Civil </t>
  </si>
  <si>
    <t xml:space="preserve">Dirección de Prev. de Carabineros de Chile </t>
  </si>
  <si>
    <t xml:space="preserve">Dirección de Bibliotecas, Archivos y Museos </t>
  </si>
  <si>
    <t xml:space="preserve">Defensoría Penal Pública </t>
  </si>
  <si>
    <t>Corpor. de Asistencia Judicial Región Metropol.</t>
  </si>
  <si>
    <t>Corpor. de Asistencia Judicial Región del Biobío</t>
  </si>
  <si>
    <t>Corpor. de Asistencia Judicial Región de Valparaíso</t>
  </si>
  <si>
    <t>Comisión Nac. de Invest. Científica y Tecnológica</t>
  </si>
  <si>
    <t xml:space="preserve">Comisión Chilena de Energía Nuclear </t>
  </si>
  <si>
    <t xml:space="preserve">Centro de Ref. de Salud Peñalolén Cordillera Oriente </t>
  </si>
  <si>
    <t xml:space="preserve">Centro de Referencia de Salud de Maipú </t>
  </si>
  <si>
    <t xml:space="preserve">Central de Abast.del Sist. Nac. de Serv.de Salud </t>
  </si>
  <si>
    <t>Agencia de Cooperación Internacional</t>
  </si>
  <si>
    <t>(En millones de $)</t>
  </si>
  <si>
    <t>ESTADO DE INGRESOS Y GASTOS DE LOS SERVICIOS DE BIENESTAR FISCALIZADOS POR LA SUPERINTENDENCIA DE SEGURIDAD SOCIAL, POR INSTITUCIÓN</t>
  </si>
  <si>
    <t>CUADRO Nº 59</t>
  </si>
  <si>
    <t>NÚMERO PROMEDIO MENSUAL DE ENTIDADES EMPLEADORAS, TRABAJADORES Y PENSIONADOS</t>
  </si>
  <si>
    <t>AFILIADOS A LAS CAJAS DE COMPENSACIÓN DE ASIGNACIÓN FAMILIAR</t>
  </si>
  <si>
    <t>2010  - 2014</t>
  </si>
  <si>
    <t>C. C. A. F.</t>
  </si>
  <si>
    <t xml:space="preserve">2 0 1 2 </t>
  </si>
  <si>
    <t xml:space="preserve">2 0 1 3 </t>
  </si>
  <si>
    <t>De Los Andes</t>
  </si>
  <si>
    <t>La Araucana</t>
  </si>
  <si>
    <t>Los Héroes</t>
  </si>
  <si>
    <t>18 de Septiembre</t>
  </si>
  <si>
    <t>Gabriela Mistral</t>
  </si>
  <si>
    <t xml:space="preserve">TOTAL ENTIDADES EMPLEADORAS </t>
  </si>
  <si>
    <t xml:space="preserve">18 de Septiembre </t>
  </si>
  <si>
    <t xml:space="preserve">Gabriela Mistral </t>
  </si>
  <si>
    <t xml:space="preserve">Los Héroes </t>
  </si>
  <si>
    <t>TOTAL PENSIONADOS</t>
  </si>
  <si>
    <t>CUADRO Nº 60</t>
  </si>
  <si>
    <t>NÚMERO DE ENTIDADES EMPLEADORAS AFILIADAS A  LAS  C.C.A.F., POR ACTIVIDAD ECONÓMICA</t>
  </si>
  <si>
    <t>DE LOS 
ANDES</t>
  </si>
  <si>
    <t>LA 
ARAUCANA</t>
  </si>
  <si>
    <t>LOS HEROES</t>
  </si>
  <si>
    <t xml:space="preserve"> 18 DE 
SEPTIEMBRE</t>
  </si>
  <si>
    <t>G. MISTRAL</t>
  </si>
  <si>
    <t>TOTAL 
SISTEMA</t>
  </si>
  <si>
    <t>Electricidad, Gas, y Agua</t>
  </si>
  <si>
    <t>CUADRO Nº 61</t>
  </si>
  <si>
    <t>NÚMERO DE ENTIDADES EMPLEADORAS AFILIADAS A  LAS  C.C.A.F., POR REGIONES</t>
  </si>
  <si>
    <t>De Valparaiso</t>
  </si>
  <si>
    <t>Del Libertador Gral. Bdo. O''Higgins</t>
  </si>
  <si>
    <t>De la Araucania</t>
  </si>
  <si>
    <t>De los Rios</t>
  </si>
  <si>
    <t>De los Lagos</t>
  </si>
  <si>
    <t>Aysén del Gral. Carlos Ibañez del Campo</t>
  </si>
  <si>
    <t>De Magallanes y de la Antártica Chilena</t>
  </si>
  <si>
    <t>Región No Especificada</t>
  </si>
  <si>
    <t>CUADRO Nº 62</t>
  </si>
  <si>
    <t>NÚMERO DE ENTIDADES EMPLEADORAS AFILIADAS A LAS C.C.A.F., SEGÚN REGIÓN Y ACTIVIDAD ECONÓMICA</t>
  </si>
  <si>
    <t xml:space="preserve">Agricult. </t>
  </si>
  <si>
    <t>Industria</t>
  </si>
  <si>
    <t>Electric.</t>
  </si>
  <si>
    <t>Transporte</t>
  </si>
  <si>
    <t>Activid.</t>
  </si>
  <si>
    <t xml:space="preserve"> R E G I O N E S</t>
  </si>
  <si>
    <t xml:space="preserve">y pesca </t>
  </si>
  <si>
    <t xml:space="preserve">Minería </t>
  </si>
  <si>
    <t xml:space="preserve"> Manufact.</t>
  </si>
  <si>
    <t>Gas Agua</t>
  </si>
  <si>
    <t>Construcc.</t>
  </si>
  <si>
    <t>y Comunic.</t>
  </si>
  <si>
    <t xml:space="preserve">Servicios </t>
  </si>
  <si>
    <t>No Especif.</t>
  </si>
  <si>
    <t>De la Araucanía</t>
  </si>
  <si>
    <t>De los Ríos</t>
  </si>
  <si>
    <t>Región Sin Especificar</t>
  </si>
  <si>
    <t>TOTAL PAIS</t>
  </si>
  <si>
    <t>CUADRO N° 63</t>
  </si>
  <si>
    <t>NÚMERO PROMEDIO MENSUAL DE AFILIADOS A LAS C.C.A.F., SEGÚN SU CALIDAD Y SEXO</t>
  </si>
  <si>
    <t>C.C.A.F.</t>
  </si>
  <si>
    <t xml:space="preserve">18 de Septiembre  </t>
  </si>
  <si>
    <t xml:space="preserve">T O T A L </t>
  </si>
  <si>
    <t>CUADRO Nº 64</t>
  </si>
  <si>
    <t>NÚMERO PROMEDIO MENSUAL DE TRABAJADORES AFILIADOS  A LAS C.C.A.F., POR ACTIVIDAD ECONÓMICA</t>
  </si>
  <si>
    <t>ACTIVIDADES ECONÓMICAS</t>
  </si>
  <si>
    <t>DE LOS ANDES</t>
  </si>
  <si>
    <t>LA ARAUCANA</t>
  </si>
  <si>
    <t>LOS HÉROES</t>
  </si>
  <si>
    <t xml:space="preserve"> 18 DE SEPTIEMBRE</t>
  </si>
  <si>
    <t>TOTAL SISTEMA</t>
  </si>
  <si>
    <t>CUADRO Nº 65</t>
  </si>
  <si>
    <t>NÚMERO PROMEDIO MENSUAL DE TRABAJADORES HOMBRES AFILIADOS A LAS C.C.A.F. POR ACTIVIDAD ECONÓMICA</t>
  </si>
  <si>
    <t>ACTIVIDADES ECONOMICAS</t>
  </si>
  <si>
    <t>CUADRO Nº 66</t>
  </si>
  <si>
    <t>NÚMERO PROMEDIO MENSUAL DE TRABAJADORAS MUJERES AFILIADAS A LAS C.C.A.F., POR ACTIVIDAD ECONÓMICA</t>
  </si>
  <si>
    <t>CUADRO Nº 67</t>
  </si>
  <si>
    <t>NÚMERO PROMEDIO MENSUAL DE TRABAJADORES AFILIADOS  A LAS C.C.A.F., POR REGIÓN</t>
  </si>
  <si>
    <t>CUADRO Nº 68</t>
  </si>
  <si>
    <t>NÚMERO PROMEDIO MENSUAL DE TRABAJADORES HOMBRES AFILIADOS A LAS C.C.A.F., POR REGIÓN</t>
  </si>
  <si>
    <t>CUADRO Nº 69</t>
  </si>
  <si>
    <t>NÚMERO PROMEDIO MENSUAL DE TRABAJADORAS MUJERES AFILIADAS A LAS C.C.A.F., POR REGIÓN</t>
  </si>
  <si>
    <t>CUADRO N° 70</t>
  </si>
  <si>
    <t>NÚMERO PROMEDIO MENSUAL DE PENSIONADOS AFILIADOS A LAS C.C.A.F., SEGÚN REGIÓN Y SEXO</t>
  </si>
  <si>
    <t>2013 - 2014</t>
  </si>
  <si>
    <t>AÑO 2013</t>
  </si>
  <si>
    <t xml:space="preserve">De Arica y Parinacota </t>
  </si>
  <si>
    <t xml:space="preserve">De los Ríos </t>
  </si>
  <si>
    <t xml:space="preserve">De los Lagos </t>
  </si>
  <si>
    <t>CUADRO N° 71</t>
  </si>
  <si>
    <t>NÚMERO PROMEDIO MENSUAL DE PENSIONADOS AFILIADOS A LAS C.C.A.F., SEGÚN REGIÓN Y C.C.A.F.</t>
  </si>
  <si>
    <t>CUADRO N° 72</t>
  </si>
  <si>
    <t>NÚMERO DE PRÉSTAMOS  OTORGADOS POR LAS C.C.A.F., SEGÚN TIPO DE CRÉDITO Y AFILIADO</t>
  </si>
  <si>
    <t>CONSUMO</t>
  </si>
  <si>
    <t>HIPOTECARIO</t>
  </si>
  <si>
    <t>CUADRO N° 73</t>
  </si>
  <si>
    <t>MONTO DE PRÉSTAMOS OTORGADOS POR LAS C.C.A.F., SEGÚN TIPO DE CRÉDITO Y AFILIADO</t>
  </si>
  <si>
    <t xml:space="preserve"> (En millones de $)</t>
  </si>
  <si>
    <t>CUADRO N° 74</t>
  </si>
  <si>
    <t>NÚMERO DE PRÉSTAMOS  OTORGADOS POR LAS C.C.A.F., SEGÚN TRAMO Y MONTO</t>
  </si>
  <si>
    <t>TRAMO MONTO</t>
  </si>
  <si>
    <t>$0-$50.000</t>
  </si>
  <si>
    <t>$50.001-$100.000</t>
  </si>
  <si>
    <t>$100.001-$500.00</t>
  </si>
  <si>
    <t>$500.001-$1.000.000</t>
  </si>
  <si>
    <t>$1.000.001-$5.000.000</t>
  </si>
  <si>
    <t>$5.000.000 y más</t>
  </si>
  <si>
    <t>CUADRO N° 75</t>
  </si>
  <si>
    <t>MONTO DE PRÉSTAMOS  OTORGADOS POR LAS C.C.A.F., SEGÚN TRAMO Y MONTO</t>
  </si>
  <si>
    <t>CUADRO N° 76</t>
  </si>
  <si>
    <t>NÚMERO DE PRÉSTAMOS OTORGADOS POR LAS C.C.A.F.</t>
  </si>
  <si>
    <t xml:space="preserve"> Nota: Incluye los préstamos otorgados con recursos provenientes de la CORFO y a través de intermediación financiera.</t>
  </si>
  <si>
    <t>CUADRO N° 77</t>
  </si>
  <si>
    <t>MONTO DE LOS PRESTAMOS  OTORGADOS POR LAS C.C.A.F.</t>
  </si>
  <si>
    <t xml:space="preserve"> (En miles de $ de cada año)</t>
  </si>
  <si>
    <t>CUADRO N° 78</t>
  </si>
  <si>
    <t xml:space="preserve">MONTO DE STOCK DE COLOCACIONES POR CADA C.C.A.F. </t>
  </si>
  <si>
    <t xml:space="preserve"> (En millones de $ de cada año)</t>
  </si>
  <si>
    <t xml:space="preserve">2012 - 2014 </t>
  </si>
  <si>
    <r>
      <t xml:space="preserve">2012 </t>
    </r>
    <r>
      <rPr>
        <b/>
        <vertAlign val="superscript"/>
        <sz val="11"/>
        <rFont val="Arial"/>
        <family val="2"/>
      </rPr>
      <t>(1)</t>
    </r>
  </si>
  <si>
    <r>
      <t xml:space="preserve">2013 </t>
    </r>
    <r>
      <rPr>
        <b/>
        <vertAlign val="superscript"/>
        <sz val="11"/>
        <rFont val="Arial"/>
        <family val="2"/>
      </rPr>
      <t>(1)</t>
    </r>
  </si>
  <si>
    <r>
      <t>2014</t>
    </r>
    <r>
      <rPr>
        <b/>
        <vertAlign val="superscript"/>
        <sz val="11"/>
        <rFont val="Arial"/>
        <family val="2"/>
      </rPr>
      <t xml:space="preserve"> (1)</t>
    </r>
  </si>
  <si>
    <t>Nota: Se entiende por "stock de colocaciones" a la suma del saldo insoluto más intereses devengados del total de créditos vigentes o con mora menor a 12 meses que mantiene cada CCAF a la fecha de corte.</t>
  </si>
  <si>
    <t>(1) Stock de Colocaciones a Diciembre de Cada Año</t>
  </si>
  <si>
    <t>CUADRO N° 79</t>
  </si>
  <si>
    <t>MONTO DE STOCK DE COLOCACIONES DE LAS C.C.A.F., SEGÚN TIPO DE CRÉDITO Y AFILIADO</t>
  </si>
  <si>
    <t>DICIEMBRE 2014</t>
  </si>
  <si>
    <t>SISTEMA</t>
  </si>
  <si>
    <t>CUADRO N° 80</t>
  </si>
  <si>
    <t>TASA DE INTERÉS PROMEDIO OTORGADO POR CADA CCAF A SUS AFILIADOS</t>
  </si>
  <si>
    <t>(en porcentajes)</t>
  </si>
  <si>
    <t>TRABAJADOR</t>
  </si>
  <si>
    <t>PENSIONADO</t>
  </si>
  <si>
    <t>Todas las CCAF</t>
  </si>
  <si>
    <t>Nota: Incluye créditos hipotecarios</t>
  </si>
  <si>
    <t>GRÁFICO N°4</t>
  </si>
  <si>
    <t>EVOLUCIÓN DE TASAS DE INTERÉS PROMEDIO DE PRÉSTAMOS OTORGADOS POR CADA CCAF A SUS AFILIADOS</t>
  </si>
  <si>
    <t xml:space="preserve">Puede incluirse en formato web al hacer click en el cuadro anterior o utilzar </t>
  </si>
  <si>
    <t>código QR que al leerlos muestre más información sobre el cuadro.</t>
  </si>
  <si>
    <t>Incluye créditos hipotecarios. Sólo nuevos créditos y renegociaciones</t>
  </si>
  <si>
    <t>CUADRO N° 81</t>
  </si>
  <si>
    <t xml:space="preserve">NUMERO Y MONTO DE LAS CUENTAS DE AHORRO PARA LA VIVIENDA EN EL SISTEMA C.C.A.F., SEGÚN CALIDAD DEL TITULAR Y TIPO DE AHORRO  </t>
  </si>
  <si>
    <t xml:space="preserve"> (Monto en miles de $ de cada año)</t>
  </si>
  <si>
    <t>CALIDAD DEL TITULAR</t>
  </si>
  <si>
    <t>NUMERO</t>
  </si>
  <si>
    <t>AFILIADOS A LAS C.C.A.F.</t>
  </si>
  <si>
    <t>NO AFILIADOS  A LAS C.C.A.F.</t>
  </si>
  <si>
    <t>AHORRO METÓDICO TOTAL</t>
  </si>
  <si>
    <t>AHORRO VOLUNTARIO TOTAL</t>
  </si>
  <si>
    <t>CUADRO N° 82</t>
  </si>
  <si>
    <t>NUMERO DE CUENTAS DE AHORRO PARA LA VIVIENDA, SEGUN TIPO DE AHORRO Y CALIDAD DEL TITULAR EN EL SISTEMA C.C.A.F.</t>
  </si>
  <si>
    <t>TIPO DE TENEDORES 
DE CUENTAS</t>
  </si>
  <si>
    <t>CUADRO N° 83</t>
  </si>
  <si>
    <t xml:space="preserve">MONTO DE LAS CUENTAS DE AHORRO PARA LA VIVIENDA, SEGUN TIPO DE AHORRO Y CALIDAD DEL TITULAR EN EL SISTEMA C.C.A.F.  </t>
  </si>
  <si>
    <t xml:space="preserve"> (Monto en miles de $)</t>
  </si>
  <si>
    <t>CUADRO N° 84</t>
  </si>
  <si>
    <t>PAGOS EN EXCESO DE CRÉDITO SOCIAL POR REGIÓN</t>
  </si>
  <si>
    <t xml:space="preserve"> (En miles de $)</t>
  </si>
  <si>
    <t xml:space="preserve"> REGIONES</t>
  </si>
  <si>
    <t>CUADRO N° 85</t>
  </si>
  <si>
    <t>NÚMERO DE PAGOS EN EXCESO DE CRÉDITO SOCIAL POR REGIÓN</t>
  </si>
  <si>
    <t>CUADRO N° 86</t>
  </si>
  <si>
    <t>PAGOS EN EXCESO DE CRÉDITO SOCIAL SEGÚN TRAMO DE MONTO</t>
  </si>
  <si>
    <t>GABRIELA MISTRAL</t>
  </si>
  <si>
    <t>$0 - $10.000</t>
  </si>
  <si>
    <t>$10.000 - $30.000</t>
  </si>
  <si>
    <t>$30.000 - $50.000</t>
  </si>
  <si>
    <t>$50.000 - $100.000</t>
  </si>
  <si>
    <t>$100.000 - $500.000</t>
  </si>
  <si>
    <t>$500.000 - $1.000.000</t>
  </si>
  <si>
    <t>$1.000.000 y más</t>
  </si>
  <si>
    <t>CUADRO N° 87</t>
  </si>
  <si>
    <t>NÚMERO DE PAGOS EN EXCESO DE CRÉDITO SOCIAL SEGÚN TRAMO DE MONTO</t>
  </si>
  <si>
    <t>CUADRO N° 89</t>
  </si>
  <si>
    <t>2010-2014</t>
  </si>
  <si>
    <t>CUADRO N° 91</t>
  </si>
  <si>
    <t>NÚMERO TOTAL DE LICENCIAS QUE ORIGINARON SUBSIDIOS CON CARGO A LA COTIZACIÓN DE SALUD, SEGÚN C.C.A.F.</t>
  </si>
  <si>
    <t>2013-2014</t>
  </si>
  <si>
    <t>CURATIVA (1)</t>
  </si>
  <si>
    <t>MATERNAL
 SUPLEMENTARIA</t>
  </si>
  <si>
    <t>(1) Incluye licencias por medicina preventiva</t>
  </si>
  <si>
    <t>CUADRO N° 92</t>
  </si>
  <si>
    <t>NÚMERO DE SUBSIDIOS INICIADOS, NÚMERO DE DÍAS Y MONTO TOTAL PAGADO EN SUBSIDIOS DE CARGO DEL RÉGIMEN DE SALUD, SEGÚN C.C.A.F.</t>
  </si>
  <si>
    <t>(Monto en miles de $)</t>
  </si>
  <si>
    <r>
      <t xml:space="preserve">MONTO TOTAL PAGADO  </t>
    </r>
    <r>
      <rPr>
        <b/>
        <vertAlign val="superscript"/>
        <sz val="11"/>
        <rFont val="Arial"/>
        <family val="2"/>
      </rPr>
      <t>(1)</t>
    </r>
  </si>
  <si>
    <t>N° DE SUBSIDIOS INICIADOS</t>
  </si>
  <si>
    <t>N° DE DÍAS PAGADOS</t>
  </si>
  <si>
    <t>Nota: La Información incluye los subsidios de origen común (curativa y preventiva) y por maternal suplementario.</t>
  </si>
  <si>
    <t>(1) Los montos incluyen cotizaciones previsionales.</t>
  </si>
  <si>
    <t>CUADRO N° 93</t>
  </si>
  <si>
    <t>NÚMERO DE SUBSIDIOS INICIADOS, NÚMERO DE DÍAS Y MONTO PAGADO POR LAS CCAF, POR SUBSIDIOS DE CURATIVA Y POR MATERNAL SUPLEMENTARIO, SEGÚN REGIÓN</t>
  </si>
  <si>
    <t xml:space="preserve"> REGIÓN Y SUBCOMISIONES</t>
  </si>
  <si>
    <t>NÚMERO DE SUBSIDIOS INICIADOS</t>
  </si>
  <si>
    <t>NÚMERO DE DÍAS PAGADOS</t>
  </si>
  <si>
    <r>
      <t xml:space="preserve">MONTO TOTAL  </t>
    </r>
    <r>
      <rPr>
        <b/>
        <vertAlign val="superscript"/>
        <sz val="11"/>
        <rFont val="Arial"/>
        <family val="2"/>
      </rPr>
      <t>(1)</t>
    </r>
  </si>
  <si>
    <t>Del Libertador Gral. Bdo. O"Higgins</t>
  </si>
  <si>
    <t>(1) Los montos incluyen las cotizaciones previsionales y no incluyen reintegros de subsidios, subsidios revalidados ni cheques caducados.</t>
  </si>
  <si>
    <t>CUADRO N° 94</t>
  </si>
  <si>
    <t>MOVIMIENTO FINANCIERO ANUAL DEL FONDO PARA SUBSIDIOS POR INCAPACIDAD LABORAL ADMINISTRADO POR LAS CAJAS DE COMPENSACIÓN DE ASIGNACIÓN FAMILIAR (C.C.A.F.)</t>
  </si>
  <si>
    <t>Cotizaciones SIL (0,6%)</t>
  </si>
  <si>
    <t>Cotizaciones de periodos anteriores</t>
  </si>
  <si>
    <t>Reajustes Ley N° 17.322</t>
  </si>
  <si>
    <t>Cotizaciones entidades pagadoras de subsidios</t>
  </si>
  <si>
    <t>Reintegro por cobro indebido de subsidios</t>
  </si>
  <si>
    <t>Aporte del Fondo Nacional de Salud</t>
  </si>
  <si>
    <t>Subsidios por Incapacidad Laboral</t>
  </si>
  <si>
    <t>- Enfermedad de origen común</t>
  </si>
  <si>
    <t>-Subsidios maternal suplementario</t>
  </si>
  <si>
    <t>Descuentos por beneficios no cobrados</t>
  </si>
  <si>
    <t>Subsidios revalidados</t>
  </si>
  <si>
    <t>Cotizaciones a fondos de pensiones</t>
  </si>
  <si>
    <t>-Enfermedad de origen común</t>
  </si>
  <si>
    <t>Cotizaciones de salud</t>
  </si>
  <si>
    <t>Otras Cotizaciones</t>
  </si>
  <si>
    <t>Comisiones</t>
  </si>
  <si>
    <t>Otros egresos</t>
  </si>
  <si>
    <t>Ajustes</t>
  </si>
  <si>
    <t>CUADRO N° 95</t>
  </si>
  <si>
    <t>Cotizaciones</t>
  </si>
  <si>
    <t>Cotizaciones entidades pag. subsidios</t>
  </si>
  <si>
    <t>Desc. por beneficios no cobrados</t>
  </si>
  <si>
    <t>Subs. revalidados</t>
  </si>
  <si>
    <t>NÚMERO PROMEDIO MENSUAL DE ENTIDADES EMPLEADORAS, TRABAJADORES Y PENSIONADOS AFILIADOS A LAS CAJAS DE COMPENSACIÓN DE ASIGNACIÓN FAMILIAR 2010  - 2014</t>
  </si>
  <si>
    <t>NÚMERO DE ENTIDADES EMPLEADORAS AFILIADAS A  LAS  C.C.A.F., POR ACTIVIDAD ECONÓMICA 2014</t>
  </si>
  <si>
    <t>NÚMERO DE ENTIDADES EMPLEADORAS AFILIADAS A  LAS  C.C.A.F., POR REGIONES 2014</t>
  </si>
  <si>
    <t>NÚMERO DE ENTIDADES EMPLEADORAS AFILIADAS A LAS C.C.A.F., SEGÚN REGIÓN Y ACTIVIDAD ECONÓMICA 2014</t>
  </si>
  <si>
    <t>NÚMERO PROMEDIO MENSUAL DE AFILIADOS A LAS C.C.A.F., SEGÚN SU CALIDAD Y SEXO 2014</t>
  </si>
  <si>
    <t>NÚMERO PROMEDIO MENSUAL DE TRABAJADORES AFILIADOS  A LAS C.C.A.F., POR ACTIVIDAD ECONÓMICA 2014</t>
  </si>
  <si>
    <t>NÚMERO PROMEDIO MENSUAL DE TRABAJADORES HOMBRES AFILIADOS A LAS C.C.A.F. POR ACTIVIDAD ECONÓMICA0 2014</t>
  </si>
  <si>
    <t>NÚMERO PROMEDIO MENSUAL DE TRABAJADORAS MUJERES AFILIADAS A LAS C.C.A.F., POR ACTIVIDAD ECONÓMICA 2014</t>
  </si>
  <si>
    <t>NÚMERO PROMEDIO MENSUAL DE TRABAJADORES AFILIADOS  A LAS C.C.A.F., POR REGIÓN 2014</t>
  </si>
  <si>
    <t>NÚMERO PROMEDIO MENSUAL DE TRABAJADORES HOMBRES AFILIADOS A LAS C.C.A.F., POR REGIÓN 2014</t>
  </si>
  <si>
    <t>NÚMERO PROMEDIO MENSUAL DE TRABAJADORAS MUJERES AFILIADAS A LAS C.C.A.F., POR REGIÓN 2014</t>
  </si>
  <si>
    <t>NÚMERO PROMEDIO MENSUAL DE PENSIONADOS AFILIADOS A LAS C.C.A.F., SEGÚN REGIÓN Y SEXO 2013 - 2014</t>
  </si>
  <si>
    <t>NÚMERO PROMEDIO MENSUAL DE PENSIONADOS AFILIADOS A LAS C.C.A.F., SEGÚN REGIÓN Y C.C.A.F. 2014</t>
  </si>
  <si>
    <t>NÚMERO DE PRÉSTAMOS  OTORGADOS POR LAS C.C.A.F., SEGÚN TIPO DE CRÉDITO Y AFILIADO 2014</t>
  </si>
  <si>
    <t>MONTO DE PRÉSTAMOS OTORGADOS POR LAS C.C.A.F., SEGÚN TIPO DE CRÉDITO Y AFILIADO 2014</t>
  </si>
  <si>
    <t>NÚMERO DE PRÉSTAMOS  OTORGADOS POR LAS C.C.A.F., SEGÚN TRAMO Y MONTO 2014</t>
  </si>
  <si>
    <t>MONTO DE PRÉSTAMOS  OTORGADOS POR LAS C.C.A.F., SEGÚN TRAMO Y MONTO 2014</t>
  </si>
  <si>
    <t>NÚMERO DE PRÉSTAMOS OTORGADOS POR LAS C.C.A.F. 2011 - 2014</t>
  </si>
  <si>
    <t>MONTO DE LOS PRESTAMOS  OTORGADOS POR LAS C.C.A.F. 2011 - 2014</t>
  </si>
  <si>
    <t>MONTO DE STOCK DE COLOCACIONES POR CADA C.C.A.F. 2012 - 2014</t>
  </si>
  <si>
    <t>MONTO DE STOCK DE COLOCACIONES DE LAS C.C.A.F., SEGÚN TIPO DE CRÉDITO Y AFILIADO 2014</t>
  </si>
  <si>
    <t>TASA DE INTERÉS PROMEDIO OTORGADO POR CADA CCAF A SUS AFILIADOS 2014</t>
  </si>
  <si>
    <t>NUMERO Y MONTO DE LAS CUENTAS DE AHORRO PARA LA VIVIENDA EN EL SISTEMA C.C.A.F., SEGÚN CALIDAD DEL TITULAR Y TIPO DE AHORRO 2011 - 2014</t>
  </si>
  <si>
    <t>NUMERO DE CUENTAS DE AHORRO PARA LA VIVIENDA, SEGUN TIPO DE AHORRO Y CALIDAD DEL TITULAR EN EL SISTEMA C.C.A.F. 2014</t>
  </si>
  <si>
    <t>MONTO DE LAS CUENTAS DE AHORRO PARA LA VIVIENDA, SEGUN TIPO DE AHORRO Y CALIDAD DEL TITULAR EN EL SISTEMA C.C.A.F. 2014</t>
  </si>
  <si>
    <t>PAGOS EN EXCESO DE CRÉDITO SOCIAL POR REGIÓN 2014</t>
  </si>
  <si>
    <t>NÚMERO DE PAGOS EN EXCESO DE CRÉDITO SOCIAL POR REGIÓN 2014</t>
  </si>
  <si>
    <t>PAGOS EN EXCESO DE CRÉDITO SOCIAL SEGÚN TRAMO DE MONTO 2014</t>
  </si>
  <si>
    <t>NÚMERO DE PAGOS EN EXCESO DE CRÉDITO SOCIAL SEGÚN TRAMO DE MONTO 2014</t>
  </si>
  <si>
    <r>
      <t xml:space="preserve">C.C.A.F. </t>
    </r>
    <r>
      <rPr>
        <vertAlign val="superscript"/>
        <sz val="11"/>
        <rFont val="Arial"/>
        <family val="2"/>
      </rPr>
      <t>(1)</t>
    </r>
  </si>
  <si>
    <r>
      <t xml:space="preserve">S. DE SALUD </t>
    </r>
    <r>
      <rPr>
        <vertAlign val="superscript"/>
        <sz val="11"/>
        <rFont val="Arial"/>
        <family val="2"/>
      </rPr>
      <t>(2)</t>
    </r>
  </si>
  <si>
    <t>SUBTOTAL FONASA</t>
  </si>
  <si>
    <r>
      <t xml:space="preserve">ISAPRE </t>
    </r>
    <r>
      <rPr>
        <vertAlign val="superscript"/>
        <sz val="11"/>
        <rFont val="Arial"/>
        <family val="2"/>
      </rPr>
      <t>(3)</t>
    </r>
  </si>
  <si>
    <t>TOTAL COTIZANTES</t>
  </si>
  <si>
    <t>(1) Cifras informadas por las CCAF</t>
  </si>
  <si>
    <t>(2) Estimación de Cotizantes en función del número total de cotizantes al sistema previsional de pensiones, cotizantes a las ISAPRES y cotizantes al régimen SIL de las CCAF.</t>
  </si>
  <si>
    <t>(3) Fuente Superintendencia de Salud</t>
  </si>
  <si>
    <t>2014 (*)</t>
  </si>
  <si>
    <t>(*) Información será publicada próximamente.</t>
  </si>
  <si>
    <t>CUADRO N°88</t>
  </si>
  <si>
    <t>PRIMERAS LICENCIAS</t>
  </si>
  <si>
    <t>TOTAL DE LICENCIAS</t>
  </si>
  <si>
    <t>N° DE DÍAS DE SUBSIDIO</t>
  </si>
  <si>
    <t>Nota:  La información incluye las licencias médicas de origen común (curativa y preventiva) y las maternales sumplementarios, y la correspondiente a los subsidios originados por dichas licencias.</t>
  </si>
  <si>
    <t>(1) Los montos incluyen las cotizaciones previsionales.</t>
  </si>
  <si>
    <r>
      <t xml:space="preserve">MONTO SUBSIDIOS </t>
    </r>
    <r>
      <rPr>
        <b/>
        <vertAlign val="superscript"/>
        <sz val="10"/>
        <rFont val="Arial"/>
        <family val="2"/>
      </rPr>
      <t>(1)</t>
    </r>
  </si>
  <si>
    <t>CUADRO N°90</t>
  </si>
  <si>
    <t>NÚMERO DE LICENCIAS MÉDICAS DE ORIGEN COMÚN DE AFILIADOS A FONASA NO AFILIADOS A CCAF,  NÚMERO DE DÍAS Y MONTO DE SUBSIDIOS PAGADOS, SEGÚN REGIÓN (*)</t>
  </si>
  <si>
    <t>NÚMERO PROMEDIO ESTIMADO DE COTIZANTES AL RÉGIMEN SIL, POR TIPO DE COTIZANTES</t>
  </si>
  <si>
    <t>NÚMERO PROMEDIO DE TRABAJADORES COTIZANTES AL RÉGIMEN SIL, POR CADA C.C.A.F.</t>
  </si>
  <si>
    <t>NÚMERO DE SUBSIDIOS INICIADOS, NÚMERO DE DÍAS Y MONTO TOTAL PAGADO EN SUBSIDIOS DE CARGO DEL RÉGIMEN DE SALUD, SEGÚN C.C.A.F. 2014</t>
  </si>
  <si>
    <t>NÚMERO DE SUBSIDIOS INICIADOS, NÚMERO DE DÍAS Y MONTO PAGADO POR LAS CCAF, POR SUBSIDIOS DE CURATIVA Y POR MATERNAL SUPLEMENTARIO, SEGÚN REGIÓN 2014</t>
  </si>
  <si>
    <t>MOVIMIENTO FINANCIERO ANUAL DEL FONDO PARA SUBSIDIOS POR INCAPACIDAD LABORAL ADMINISTRADO POR LAS CAJAS DE COMPENSACIÓN DE ASIGNACIÓN FAMILIAR (CCAF)</t>
  </si>
  <si>
    <t>MOVIMIENTO FINANCIERO ANUAL DEL FONDO PARA SUBSIDIOS POR INCAPACIDAD LABORAL ADMINISTRADO POR LAS CAJAS DE COMPENSACIÓN DE ASIGNACIÓN FAMILIAR (CCAF) 2014</t>
  </si>
  <si>
    <t>(1) Corresponde a 1/30 del 50% del ingreso mínimo para fines no remuneracionales.</t>
  </si>
  <si>
    <t>Enero 2016</t>
  </si>
  <si>
    <t>Diciembre 2015</t>
  </si>
  <si>
    <t>Julio 2015</t>
  </si>
  <si>
    <t>Junio 2015</t>
  </si>
  <si>
    <t>Julio 2014</t>
  </si>
  <si>
    <t>Junio 2014</t>
  </si>
  <si>
    <t>Agosto 2013</t>
  </si>
  <si>
    <t>Julio 2013</t>
  </si>
  <si>
    <t>Julio 2012</t>
  </si>
  <si>
    <t>Junio 2012</t>
  </si>
  <si>
    <t>Julio 2011</t>
  </si>
  <si>
    <t>Junio 2011</t>
  </si>
  <si>
    <t>Julio 2010</t>
  </si>
  <si>
    <t>Junio 2010</t>
  </si>
  <si>
    <t>Julio 2009</t>
  </si>
  <si>
    <t>Junio 2009</t>
  </si>
  <si>
    <t>Julio 2008</t>
  </si>
  <si>
    <t>Junio 2008</t>
  </si>
  <si>
    <t>Julio 2007</t>
  </si>
  <si>
    <t>Junio 2007</t>
  </si>
  <si>
    <t>Julio 2006</t>
  </si>
  <si>
    <t>Junio 2006</t>
  </si>
  <si>
    <t>Julio 2005</t>
  </si>
  <si>
    <t>Junio 2005</t>
  </si>
  <si>
    <t>Julio 2004</t>
  </si>
  <si>
    <t>SUBSIDIO DIARIO MÍNIMO (1)</t>
  </si>
  <si>
    <t>2004-2016</t>
  </si>
  <si>
    <t>(Cifras en $)</t>
  </si>
  <si>
    <t>VALOR DEL SUBSIDIO POR INCAPACIDAD LABORAL DIARIO MÍNIMO (1)</t>
  </si>
  <si>
    <t>CUADRO N° 96</t>
  </si>
  <si>
    <t>VALOR DEL SUBSIDIO POR INCAPACIDAD LABORAL DIARIO MÍNIMO (1) 2004 - 2014</t>
  </si>
  <si>
    <t>CUADRO N° 128</t>
  </si>
  <si>
    <t>CUADRO Nº 131</t>
  </si>
  <si>
    <t xml:space="preserve">       CUADRO Nº 132</t>
  </si>
  <si>
    <t>CUADRO N°135</t>
  </si>
  <si>
    <t>CUADRO N° 136</t>
  </si>
  <si>
    <t>CUADRO N°137</t>
  </si>
  <si>
    <t>CUADRO N° 138</t>
  </si>
  <si>
    <t>CUADRO N°139</t>
  </si>
  <si>
    <t>CAJAS DE COMPENSACION DE ASIGNACION FAMILIAR</t>
  </si>
  <si>
    <t>Efectivo y equivalentes al efectivo</t>
  </si>
  <si>
    <t>Colocaciones de crédito social, corriente (neto)</t>
  </si>
  <si>
    <t>Activos por mutuos hipotecarios endosables, corrientes</t>
  </si>
  <si>
    <t>Deudores previsionales (neto)</t>
  </si>
  <si>
    <t>Deudores cormerciales y otras cuentas por cobrar corrientes</t>
  </si>
  <si>
    <t>Colocaciones de crédito social, no corrientes (neto)</t>
  </si>
  <si>
    <t>Activos por mutuos hipotecarios endosables, no corrientes</t>
  </si>
  <si>
    <t>Derechos por cobrar no corrientes</t>
  </si>
  <si>
    <t>Cuentas por cobrar a entidades relacionadas, no corrientes</t>
  </si>
  <si>
    <t>Inversiones contabilizadas utilizando el método de la participación</t>
  </si>
  <si>
    <t>Activos intangibles distintos de la plusvalía</t>
  </si>
  <si>
    <t>Propiedades, plantas y equipos</t>
  </si>
  <si>
    <t>Otros pasivos financieros, Corrientes</t>
  </si>
  <si>
    <t>Cuentas por pagar comerciales y otras cuentas por pagar</t>
  </si>
  <si>
    <t>Cuentas por pagar a entidades relacionadas, corrientes</t>
  </si>
  <si>
    <t>Provisiones corrientes por beneficios a empleados</t>
  </si>
  <si>
    <t>Otros pasivos financieros, no corrientes</t>
  </si>
  <si>
    <t>Fondo Social</t>
  </si>
  <si>
    <t>Ganancia (pérdida)</t>
  </si>
  <si>
    <t>Fuente: Estados Financieros Individuales de las Cajas de Compensación de Asignación Familiar bajo normas IFRS</t>
  </si>
  <si>
    <t>SERVICIOS FINANCIEROS</t>
  </si>
  <si>
    <t>Ingresos por intereses y reajustes</t>
  </si>
  <si>
    <t>Gastos por intereses y reajustes</t>
  </si>
  <si>
    <t>Provisión por riesgo de crédito</t>
  </si>
  <si>
    <t>Remuneraciones y gastos del personal</t>
  </si>
  <si>
    <t>Depreciaciones y amortizaciones</t>
  </si>
  <si>
    <t>Ingresos por comisiones</t>
  </si>
  <si>
    <t>Gastos por comisiones</t>
  </si>
  <si>
    <t>Ingresos por mutuos hipotecarios endosables</t>
  </si>
  <si>
    <t>Egresos por mutuos hipotecarios endosables</t>
  </si>
  <si>
    <t>Otros ingresos operacionales</t>
  </si>
  <si>
    <t>Otros gastos operacionales</t>
  </si>
  <si>
    <t>BENEFICIOS SOCIALES</t>
  </si>
  <si>
    <t>Ingresos por prestaciones adicionales</t>
  </si>
  <si>
    <t>Gastos por prestaciones adicionales</t>
  </si>
  <si>
    <t>Ingresos por prestaciones complementarias</t>
  </si>
  <si>
    <t>Gastos por prestaciones complementarias</t>
  </si>
  <si>
    <t>Otros ingresos/egresos</t>
  </si>
  <si>
    <t>Resultado antes de impuesto a la renta</t>
  </si>
  <si>
    <t>Impuesto a la renta (-)</t>
  </si>
  <si>
    <t xml:space="preserve">Fuente: Estados Financieros individuales de las Cajas de Compensación de Asignación Familiar. </t>
  </si>
  <si>
    <t>CUADRO N° 144</t>
  </si>
  <si>
    <t>CUADRO N°145</t>
  </si>
  <si>
    <t>CUADRO N°146</t>
  </si>
  <si>
    <t>CUADRO N° 147</t>
  </si>
  <si>
    <t>CUADRO Nº 148</t>
  </si>
  <si>
    <t>BALANCES GENERALES AL 31 DE DICIEMBRE DE 2014 (*)</t>
  </si>
  <si>
    <t>ESTADOS DE RESULTADO AL 31 DE DICIEMBRE DE 2014</t>
  </si>
  <si>
    <r>
      <t>NÚMERO PROMEDIO ESTIMADO DE COTIZANTES AL RÉGIMEN SIL,POR TIPO DE COTIZANTES  2013 - 2014</t>
    </r>
    <r>
      <rPr>
        <b/>
        <i/>
        <sz val="11"/>
        <color theme="1"/>
        <rFont val="Calibri"/>
        <family val="2"/>
        <scheme val="minor"/>
      </rPr>
      <t xml:space="preserve"> (A publicar próximamente)</t>
    </r>
  </si>
  <si>
    <r>
      <t xml:space="preserve">NÚMERO DE LICENCIAS MÉDICAS DE ORIGEN COMÚN DE AFILIADOS A FONASA NO AFILIADOS A CCAF, NÚMERO DE DÍAS Y MONTO DE SUBSIDIOS PAGADOS, SEGÚN REGIÓN   2014 </t>
    </r>
    <r>
      <rPr>
        <b/>
        <i/>
        <sz val="11"/>
        <color theme="1"/>
        <rFont val="Calibri"/>
        <family val="2"/>
        <scheme val="minor"/>
      </rPr>
      <t>(A publicar próximamente)</t>
    </r>
  </si>
  <si>
    <r>
      <t>NÚMERO PROMEDIO ESTIMADO DE COTIZANTES AL RÉGIMEN SIL,POR TIPO DE COTIZANTES  2013 - 2014</t>
    </r>
    <r>
      <rPr>
        <b/>
        <i/>
        <sz val="9"/>
        <color theme="1"/>
        <rFont val="Arial"/>
        <family val="2"/>
      </rPr>
      <t xml:space="preserve"> (A publicar próximamente)</t>
    </r>
  </si>
  <si>
    <r>
      <t>NÚMERO DE LICENCIAS MÉDICAS DE ORIGEN COMÚN DE AFILIADOS A FONASA NO AFILIADOS A CCAF, NÚMERO DE DÍAS Y MONTO DE SUBSIDIOS PAGADOS, SEGÚN REGIÓN   2014</t>
    </r>
    <r>
      <rPr>
        <b/>
        <i/>
        <sz val="9"/>
        <color theme="1"/>
        <rFont val="Arial"/>
        <family val="2"/>
      </rPr>
      <t xml:space="preserve"> (A publicar próximamente)</t>
    </r>
  </si>
  <si>
    <t>INGRESOS Y EGRESOS DEL FONDO NACIONAL DE SUBSIDIO FAMILIAR  2010 - 2014</t>
  </si>
  <si>
    <t>EVOLUCIÓN ANUAL EN LA EMISIÓN DE LICENCIAS MÉDICAS ELECTRÓNICAS, SEGÚN TIPO DE COTIZANTE  2007 - 2014</t>
  </si>
  <si>
    <t>NÚMERO DE AFILIADOS A LOS SERVICIOS DE BIENESTAR FISCALIZADOS POR LA SUPERINTENDENCIA DE SEGURIDAD SOCIAL, SEGÚN INSTITUCIÓN Y TIPO DE AFILIADO   DICIEMBRE DE 2014</t>
  </si>
  <si>
    <t>ESTADO DE INGRESOS Y GASTOS DE LOS SERVICIOS DE BIENESTAR FISCALIZADOS POR LA SUPERINTENDENCIA DE SEGURIDAD SOCIAL, POR INSTITUCIÓN  2014</t>
  </si>
  <si>
    <t>Introducción</t>
  </si>
  <si>
    <t>CUADRONº1</t>
  </si>
  <si>
    <t>CUADRONº2</t>
  </si>
  <si>
    <t>CUADRONº3</t>
  </si>
  <si>
    <t>CUADRONº4</t>
  </si>
  <si>
    <t>CUADRONº5</t>
  </si>
  <si>
    <t>CUADRONº6</t>
  </si>
  <si>
    <t>CUADRON°1</t>
  </si>
  <si>
    <t>CUADRON°2</t>
  </si>
  <si>
    <t>CUADRON°3</t>
  </si>
  <si>
    <t>CUADRON°4</t>
  </si>
  <si>
    <t>CUADRON°5</t>
  </si>
  <si>
    <t>CUADRON°6</t>
  </si>
  <si>
    <t>CUADRON°7</t>
  </si>
  <si>
    <t>CUADRON°8</t>
  </si>
  <si>
    <t>CUADRON°9</t>
  </si>
  <si>
    <t>CUADRON°10</t>
  </si>
  <si>
    <t>CUADRON°11</t>
  </si>
  <si>
    <t>CUADRON°12</t>
  </si>
  <si>
    <t>CUADRON°13</t>
  </si>
  <si>
    <t>CUADRON°14</t>
  </si>
  <si>
    <t>CUADRON°15</t>
  </si>
  <si>
    <t>CUADRON°16</t>
  </si>
  <si>
    <t>CUADRON°17</t>
  </si>
  <si>
    <t>CUADRON°18</t>
  </si>
  <si>
    <t>CUADRON°19</t>
  </si>
  <si>
    <t>CUADRON°20</t>
  </si>
  <si>
    <t>CUADRON°21</t>
  </si>
  <si>
    <t>CUADRONº7</t>
  </si>
  <si>
    <t>CUADRONº8</t>
  </si>
  <si>
    <t>CUADRONº9</t>
  </si>
  <si>
    <t>CUADRONº10</t>
  </si>
  <si>
    <t>CUADRONº11</t>
  </si>
  <si>
    <t>CUADRONº12</t>
  </si>
  <si>
    <t>CUADRONº13</t>
  </si>
  <si>
    <t>CUADRONº14</t>
  </si>
  <si>
    <t>CUADRONº15</t>
  </si>
  <si>
    <t>CUADRONº16</t>
  </si>
  <si>
    <t>CUADRONº17</t>
  </si>
  <si>
    <t>CUADRONº18</t>
  </si>
  <si>
    <t>CUADRONº19</t>
  </si>
  <si>
    <t>CUADRONº20</t>
  </si>
  <si>
    <t>CUADRONº21</t>
  </si>
  <si>
    <t>CUADRON°22</t>
  </si>
  <si>
    <t>CUADRONº22</t>
  </si>
  <si>
    <t>CUADRON°23</t>
  </si>
  <si>
    <t>CUADRONº23</t>
  </si>
  <si>
    <t>CUADRON°24</t>
  </si>
  <si>
    <t>CUADRONº24</t>
  </si>
  <si>
    <t>CUADRON°25</t>
  </si>
  <si>
    <t>CUADRONº25</t>
  </si>
  <si>
    <t>CUADRON°26</t>
  </si>
  <si>
    <t>CUADRONº26</t>
  </si>
  <si>
    <t>CUADRON°27</t>
  </si>
  <si>
    <t>CUADRONº27</t>
  </si>
  <si>
    <t>CUADRON°28</t>
  </si>
  <si>
    <t>CUADRONº28</t>
  </si>
  <si>
    <t>CUADRON°29</t>
  </si>
  <si>
    <t>CUADRONº29</t>
  </si>
  <si>
    <t>CUADRON°30</t>
  </si>
  <si>
    <t>CUADRONº30</t>
  </si>
  <si>
    <t>CUADRON°31</t>
  </si>
  <si>
    <t>CUADRONº31</t>
  </si>
  <si>
    <t>CUADRON°32</t>
  </si>
  <si>
    <t>CUADRONº32</t>
  </si>
  <si>
    <t>CUADRON°33</t>
  </si>
  <si>
    <t>CUADRONº33</t>
  </si>
  <si>
    <t>CUADRON°34</t>
  </si>
  <si>
    <t>CUADRONº34</t>
  </si>
  <si>
    <t>CUADRON°35</t>
  </si>
  <si>
    <t>CUADRONº35</t>
  </si>
  <si>
    <t>CUADRON°36</t>
  </si>
  <si>
    <t>CUADRONº36</t>
  </si>
  <si>
    <t>CUADRON°37</t>
  </si>
  <si>
    <t>CUADRONº37</t>
  </si>
  <si>
    <t>CUADRON°38</t>
  </si>
  <si>
    <t>CUADRONº38</t>
  </si>
  <si>
    <t>CUADRON°39</t>
  </si>
  <si>
    <t>CUADRONº39</t>
  </si>
  <si>
    <t>CUADRON°40</t>
  </si>
  <si>
    <t>CUADRONº40</t>
  </si>
  <si>
    <t>CUADRON°41</t>
  </si>
  <si>
    <t>CUADRONº41</t>
  </si>
  <si>
    <t>CUADRON°42</t>
  </si>
  <si>
    <t>CUADRONº42</t>
  </si>
  <si>
    <t>CUADRON°43</t>
  </si>
  <si>
    <t>CUADRONº43</t>
  </si>
  <si>
    <t>CUADRON°44</t>
  </si>
  <si>
    <t>CUADRONº44</t>
  </si>
  <si>
    <t>CUADRON°45</t>
  </si>
  <si>
    <t>CUADRONº45</t>
  </si>
  <si>
    <t>CUADRON°46</t>
  </si>
  <si>
    <t>CUADRONº46</t>
  </si>
  <si>
    <t>CUADRON°47</t>
  </si>
  <si>
    <t>CUADRONº47</t>
  </si>
  <si>
    <t>CUADRON°48</t>
  </si>
  <si>
    <t>CUADRONº48</t>
  </si>
  <si>
    <t>CUADRON°49</t>
  </si>
  <si>
    <t>CUADRONº49</t>
  </si>
  <si>
    <t>CUADRON°50</t>
  </si>
  <si>
    <t>CUADRONº50</t>
  </si>
  <si>
    <t>CUADRON°51</t>
  </si>
  <si>
    <t>CUADRONº51</t>
  </si>
  <si>
    <t>CUADRON°52</t>
  </si>
  <si>
    <t>CUADRONº52</t>
  </si>
  <si>
    <t>CUADRON°53</t>
  </si>
  <si>
    <t>CUADRONº53</t>
  </si>
  <si>
    <t>CUADRON°54</t>
  </si>
  <si>
    <t>CUADRONº54</t>
  </si>
  <si>
    <t>CUADRON°55</t>
  </si>
  <si>
    <t>CUADRONº55</t>
  </si>
  <si>
    <t>CUADRON°56</t>
  </si>
  <si>
    <t>CUADRONº56</t>
  </si>
  <si>
    <t>CUADRON°57</t>
  </si>
  <si>
    <t>CUADRONº57</t>
  </si>
  <si>
    <t>CUADRON°58</t>
  </si>
  <si>
    <t>CUADRONº58</t>
  </si>
  <si>
    <t>CUADRON°59</t>
  </si>
  <si>
    <t>CUADRONº59</t>
  </si>
  <si>
    <t>CUADRON°60</t>
  </si>
  <si>
    <t>CUADRONº60</t>
  </si>
  <si>
    <t>CUADRON°61</t>
  </si>
  <si>
    <t>CUADRONº61</t>
  </si>
  <si>
    <t>CUADRON°62</t>
  </si>
  <si>
    <t>CUADRONº62</t>
  </si>
  <si>
    <t>CUADRON°63</t>
  </si>
  <si>
    <t>CUADRONº63</t>
  </si>
  <si>
    <t>CUADRON°64</t>
  </si>
  <si>
    <t>CUADRONº64</t>
  </si>
  <si>
    <t>CUADRON°65</t>
  </si>
  <si>
    <t>CUADRONº65</t>
  </si>
  <si>
    <t>CUADRON°66</t>
  </si>
  <si>
    <t>CUADRONº66</t>
  </si>
  <si>
    <t>CUADRON°67</t>
  </si>
  <si>
    <t>CUADRONº67</t>
  </si>
  <si>
    <t>CUADRON°68</t>
  </si>
  <si>
    <t>CUADRONº68</t>
  </si>
  <si>
    <t>CUADRON°69</t>
  </si>
  <si>
    <t>CUADRONº69</t>
  </si>
  <si>
    <t>CUADRON°70</t>
  </si>
  <si>
    <t>CUADRONº70</t>
  </si>
  <si>
    <t>CUADRON°71</t>
  </si>
  <si>
    <t>CUADRONº71</t>
  </si>
  <si>
    <t>CUADRON°72</t>
  </si>
  <si>
    <t>CUADRONº72</t>
  </si>
  <si>
    <t>CUADRON°73</t>
  </si>
  <si>
    <t>CUADRONº73</t>
  </si>
  <si>
    <t>CUADRON°74</t>
  </si>
  <si>
    <t>CUADRONº74</t>
  </si>
  <si>
    <t>CUADRON°75</t>
  </si>
  <si>
    <t>CUADRONº75</t>
  </si>
  <si>
    <t>CUADRON°76</t>
  </si>
  <si>
    <t>CUADRONº76</t>
  </si>
  <si>
    <t>CUADRON°77</t>
  </si>
  <si>
    <t>CUADRONº77</t>
  </si>
  <si>
    <t>CUADRON°78</t>
  </si>
  <si>
    <t>CUADRONº78</t>
  </si>
  <si>
    <t>CUADRON°79</t>
  </si>
  <si>
    <t>CUADRONº79</t>
  </si>
  <si>
    <t>CUADRON°80</t>
  </si>
  <si>
    <t>CUADRONº80</t>
  </si>
  <si>
    <t>CUADRON°81</t>
  </si>
  <si>
    <t>CUADRONº81</t>
  </si>
  <si>
    <t>CUADRON°82</t>
  </si>
  <si>
    <t>CUADRONº82</t>
  </si>
  <si>
    <t>CUADRON°83</t>
  </si>
  <si>
    <t>CUADRONº83</t>
  </si>
  <si>
    <t>CUADRON°84</t>
  </si>
  <si>
    <t>CUADRONº84</t>
  </si>
  <si>
    <t>CUADRON°85</t>
  </si>
  <si>
    <t>CUADRONº85</t>
  </si>
  <si>
    <t>CUADRON°86</t>
  </si>
  <si>
    <t>CUADRONº86</t>
  </si>
  <si>
    <t>CUADRON°87</t>
  </si>
  <si>
    <t>CUADRONº87</t>
  </si>
  <si>
    <t>CUADRON°88</t>
  </si>
  <si>
    <t>CUADRONº88</t>
  </si>
  <si>
    <t>CUADRON°89</t>
  </si>
  <si>
    <t>CUADRONº89</t>
  </si>
  <si>
    <t>CUADRON°90</t>
  </si>
  <si>
    <t>CUADRONº90</t>
  </si>
  <si>
    <t>CUADRON°91</t>
  </si>
  <si>
    <t>CUADRONº91</t>
  </si>
  <si>
    <t>CUADRON°92</t>
  </si>
  <si>
    <t>CUADRONº92</t>
  </si>
  <si>
    <t>CUADRON°93</t>
  </si>
  <si>
    <t>CUADRONº93</t>
  </si>
  <si>
    <t>CUADRON°94</t>
  </si>
  <si>
    <t>CUADRONº94</t>
  </si>
  <si>
    <t>CUADRON°95</t>
  </si>
  <si>
    <t>CUADRONº95</t>
  </si>
  <si>
    <t>CUADRON°96</t>
  </si>
  <si>
    <t>CUADRONº96</t>
  </si>
  <si>
    <t>CUADRON°97</t>
  </si>
  <si>
    <t>CUADRONº97</t>
  </si>
  <si>
    <t>CUADRON°98</t>
  </si>
  <si>
    <t>CUADRONº98</t>
  </si>
  <si>
    <t>CUADRON°99</t>
  </si>
  <si>
    <t>CUADRONº99</t>
  </si>
  <si>
    <t>CUADRON°100</t>
  </si>
  <si>
    <t>CUADRONº100</t>
  </si>
  <si>
    <t>CUADRON°100-1</t>
  </si>
  <si>
    <t>CUADRONº100-1</t>
  </si>
  <si>
    <t>CUADRON°100-2</t>
  </si>
  <si>
    <t>CUADRONº100-2</t>
  </si>
  <si>
    <t>CUADRON°101</t>
  </si>
  <si>
    <t>CUADRONº101</t>
  </si>
  <si>
    <t>CUADRON°101-1</t>
  </si>
  <si>
    <t>CUADRONº101-1</t>
  </si>
  <si>
    <t>CUADRON°101-2</t>
  </si>
  <si>
    <t>CUADRONº101-2</t>
  </si>
  <si>
    <t>CUADRON°102</t>
  </si>
  <si>
    <t>CUADRONº102</t>
  </si>
  <si>
    <t>CUADRON°103</t>
  </si>
  <si>
    <t>CUADRONº103</t>
  </si>
  <si>
    <t>CUADRON°104</t>
  </si>
  <si>
    <t>CUADRONº104</t>
  </si>
  <si>
    <t>CUADRON°105</t>
  </si>
  <si>
    <t>CUADRONº105</t>
  </si>
  <si>
    <t>CUADRON°106</t>
  </si>
  <si>
    <t>CUADRONº106</t>
  </si>
  <si>
    <t>CUADRON°107</t>
  </si>
  <si>
    <t>CUADRONº107</t>
  </si>
  <si>
    <t>CUADRON°108</t>
  </si>
  <si>
    <t>CUADRONº108</t>
  </si>
  <si>
    <t>CUADRON°109</t>
  </si>
  <si>
    <t>CUADRONº109</t>
  </si>
  <si>
    <t>CUADRON°110</t>
  </si>
  <si>
    <t>CUADRONº110</t>
  </si>
  <si>
    <t>CUADRON°111</t>
  </si>
  <si>
    <t>CUADRONº111</t>
  </si>
  <si>
    <t>CUADRON°112</t>
  </si>
  <si>
    <t>CUADRONº112</t>
  </si>
  <si>
    <t>CUADRON°113</t>
  </si>
  <si>
    <t>CUADRONº113</t>
  </si>
  <si>
    <t>CUADRON°114</t>
  </si>
  <si>
    <t>CUADRONº114</t>
  </si>
  <si>
    <t>CUADRON°115</t>
  </si>
  <si>
    <t>CUADRONº115</t>
  </si>
  <si>
    <t>CUADRON°116</t>
  </si>
  <si>
    <t>CUADRONº116</t>
  </si>
  <si>
    <t>CUADRON°117</t>
  </si>
  <si>
    <t>CUADRONº117</t>
  </si>
  <si>
    <t>CUADRON°118</t>
  </si>
  <si>
    <t>CUADRONº118</t>
  </si>
  <si>
    <t>CUADRON°119</t>
  </si>
  <si>
    <t>CUADRONº119</t>
  </si>
  <si>
    <t>CUADRON°120</t>
  </si>
  <si>
    <t>CUADRONº120</t>
  </si>
  <si>
    <t>CUADRON°121</t>
  </si>
  <si>
    <t>CUADRONº121</t>
  </si>
  <si>
    <t>CUADRON°122</t>
  </si>
  <si>
    <t>CUADRONº122</t>
  </si>
  <si>
    <t>CUADRON°123</t>
  </si>
  <si>
    <t>CUADRONº123</t>
  </si>
  <si>
    <t>CUADRON°124</t>
  </si>
  <si>
    <t>CUADRONº124</t>
  </si>
  <si>
    <t>CUADRON°125</t>
  </si>
  <si>
    <t>CUADRONº125</t>
  </si>
  <si>
    <t>CUADRON°126</t>
  </si>
  <si>
    <t>CUADRONº126</t>
  </si>
  <si>
    <t>CUADRON°127</t>
  </si>
  <si>
    <t>CUADRONº127</t>
  </si>
  <si>
    <t>CUADRON°128</t>
  </si>
  <si>
    <t>CUADRONº128</t>
  </si>
  <si>
    <t>CUADRON°129</t>
  </si>
  <si>
    <t>CUADRONº129</t>
  </si>
  <si>
    <t>CUADRON°130</t>
  </si>
  <si>
    <t>CUADRONº130</t>
  </si>
  <si>
    <t>CUADRON°131</t>
  </si>
  <si>
    <t>CUADRONº131</t>
  </si>
  <si>
    <t>CUADRON°132</t>
  </si>
  <si>
    <t>CUADRONº132</t>
  </si>
  <si>
    <t>CUADRON°133</t>
  </si>
  <si>
    <t>CUADRONº133</t>
  </si>
  <si>
    <t>CUADRON°134</t>
  </si>
  <si>
    <t>CUADRONº134</t>
  </si>
  <si>
    <t>CUADRON°135</t>
  </si>
  <si>
    <t>CUADRONº135</t>
  </si>
  <si>
    <t>CUADRON°136</t>
  </si>
  <si>
    <t>CUADRONº136</t>
  </si>
  <si>
    <t>CUADRON°137</t>
  </si>
  <si>
    <t>CUADRONº137</t>
  </si>
  <si>
    <t>CUADRON°138</t>
  </si>
  <si>
    <t>CUADRONº138</t>
  </si>
  <si>
    <t>CUADRON°139</t>
  </si>
  <si>
    <t>CUADRONº139</t>
  </si>
  <si>
    <t>CUADRON°140</t>
  </si>
  <si>
    <t>CUADRONº140</t>
  </si>
  <si>
    <t>CUADRON°141</t>
  </si>
  <si>
    <t>CUADRONº141</t>
  </si>
  <si>
    <t>CUADRON°142</t>
  </si>
  <si>
    <t>CUADRONº142</t>
  </si>
  <si>
    <t>CUADRON°143</t>
  </si>
  <si>
    <t>CUADRONº143</t>
  </si>
  <si>
    <t>CUADRON°144</t>
  </si>
  <si>
    <t>CUADRONº144</t>
  </si>
  <si>
    <t>CUADRON°145</t>
  </si>
  <si>
    <t>CUADRONº145</t>
  </si>
  <si>
    <t>CUADRON°146</t>
  </si>
  <si>
    <t>CUADRONº146</t>
  </si>
  <si>
    <t>CUADRON°147</t>
  </si>
  <si>
    <t>CUADRONº147</t>
  </si>
  <si>
    <t>CUADRON°148</t>
  </si>
  <si>
    <t>CUADRONº148</t>
  </si>
  <si>
    <t>100 1</t>
  </si>
  <si>
    <t>100 2</t>
  </si>
  <si>
    <t>101 1</t>
  </si>
  <si>
    <t>101 2</t>
  </si>
  <si>
    <t>18 DE SEPT.</t>
  </si>
  <si>
    <t xml:space="preserve">CAJAS DE COMPENSACIÓN DE ASIGNACIÓN FAMILIAR BALANCES GENERALES AL 31 DE DICIEMBRE DE 2014 </t>
  </si>
  <si>
    <t xml:space="preserve">CAJAS DE COMPENSACIÓN DE ASIGNACIÓN FAMILIAR ESTADOS DE RESULTADOS AL 31 DE DICIEMBRE DE 2014 </t>
  </si>
  <si>
    <t>CAJAS DE COMPENSACIÓN DE ASIGNACIÓN FAMILIAR BALANCES GENERALES AL 31 DE DICIEMBRE DE 2014</t>
  </si>
  <si>
    <t>CAJAS DE COMPENSACIÓN DE ASIGNACIÓN FAMILIAR ESTADOS DE RESULTADOS AL 31 DE DICIEMBRE DE 2014</t>
  </si>
  <si>
    <t>Aporte del Fondo Nacional de Salud (1)</t>
  </si>
  <si>
    <t>Ajustes (2)</t>
  </si>
  <si>
    <t xml:space="preserve"> (2) Incluye ajustes por reprocesos de información y por fiscalizaciones.</t>
  </si>
  <si>
    <t xml:space="preserve"> (1) Cifras corregidas para los años 2011, 2012 y 2013 con respecto a Boletín Estadístico Año 2013.</t>
  </si>
  <si>
    <t>MOVIMIENTO FINANCIERO ANUAL DEL FONDO PARA SUBSIDIOS POR INCAPACIDAD LABORAL ADMINISTRADO POR LAS CAJAS DE COMPENSACIÓN DE ASIGNACIÓN FAMILIAR (C.C.A.F.) 2011 - 2014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</si>
</sst>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3" formatCode="_-* #,##0.00_-;\-* #,##0.00_-;_-* &quot;-&quot;??_-;_-@_-"/>
    <numFmt numFmtId="164" formatCode="0.0%"/>
    <numFmt numFmtId="165" formatCode="_-* #,##0_-;\-* #,##0_-;_-* &quot;-&quot;??_-;_-@_-"/>
    <numFmt numFmtId="166" formatCode="#,##0.000"/>
    <numFmt numFmtId="167" formatCode="#,##0;[Red]#,##0"/>
    <numFmt numFmtId="168" formatCode="_-* #,##0.00\ _P_t_s_-;\-* #,##0.00\ _P_t_s_-;_-* &quot;-&quot;??\ _P_t_s_-;_-@_-"/>
    <numFmt numFmtId="169" formatCode="&quot;$&quot;#,##0.00_);\(&quot;$&quot;#,##0.00\)"/>
    <numFmt numFmtId="170" formatCode="&quot;$&quot;#,##0_);\(&quot;$&quot;#,##0\)"/>
    <numFmt numFmtId="171" formatCode="#,##0.0"/>
    <numFmt numFmtId="172" formatCode="0.0000"/>
    <numFmt numFmtId="173" formatCode="_-* #,##0.0_-;\-* #,##0.0_-;_-* &quot;-&quot;??_-;_-@_-"/>
    <numFmt numFmtId="174" formatCode="#,##0;\(#,##0\)"/>
    <numFmt numFmtId="175" formatCode="#,##0_ ;\-#,##0\ "/>
    <numFmt numFmtId="176" formatCode="0.0"/>
    <numFmt numFmtId="177" formatCode="#,##0.0;[Red]#,##0.0"/>
    <numFmt numFmtId="178" formatCode="##,##0.0;\(#,##0.0\)"/>
    <numFmt numFmtId="179" formatCode="0.000"/>
    <numFmt numFmtId="180" formatCode="#,##0.0_ ;\-#,##0.0\ "/>
    <numFmt numFmtId="181" formatCode="&quot;*&quot;\ #,##0"/>
    <numFmt numFmtId="182" formatCode="0.0000%"/>
    <numFmt numFmtId="183" formatCode="#,##0_);\(#,##0\)"/>
  </numFmts>
  <fonts count="91" x14ac:knownFonts="1">
    <font>
      <sz val="11"/>
      <color theme="1"/>
      <name val="Calibri"/>
      <family val="2"/>
      <scheme val="minor"/>
    </font>
    <font>
      <sz val="11"/>
      <color theme="1"/>
      <name val="Calibri"/>
      <family val="2"/>
      <scheme val="minor"/>
    </font>
    <font>
      <b/>
      <sz val="11"/>
      <color theme="1"/>
      <name val="Calibri"/>
      <family val="2"/>
      <scheme val="minor"/>
    </font>
    <font>
      <b/>
      <sz val="16"/>
      <color theme="3" tint="0.39997558519241921"/>
      <name val="Calibri"/>
      <family val="2"/>
      <scheme val="minor"/>
    </font>
    <font>
      <u/>
      <sz val="10"/>
      <color indexed="12"/>
      <name val="Arial"/>
      <family val="2"/>
    </font>
    <font>
      <sz val="10"/>
      <name val="Arial"/>
      <family val="2"/>
    </font>
    <font>
      <sz val="10"/>
      <color theme="3"/>
      <name val="Calibri"/>
      <family val="2"/>
      <scheme val="minor"/>
    </font>
    <font>
      <b/>
      <sz val="14"/>
      <color theme="3" tint="0.39997558519241921"/>
      <name val="Arial"/>
      <family val="2"/>
    </font>
    <font>
      <sz val="14"/>
      <color theme="3" tint="0.39997558519241921"/>
      <name val="Arial"/>
      <family val="2"/>
    </font>
    <font>
      <b/>
      <sz val="12"/>
      <name val="Arial"/>
      <family val="2"/>
    </font>
    <font>
      <b/>
      <sz val="12"/>
      <color theme="1"/>
      <name val="Arial"/>
      <family val="2"/>
    </font>
    <font>
      <b/>
      <sz val="11"/>
      <name val="Arial"/>
      <family val="2"/>
    </font>
    <font>
      <sz val="12"/>
      <name val="Arial"/>
      <family val="2"/>
    </font>
    <font>
      <b/>
      <sz val="11"/>
      <color theme="1"/>
      <name val="Arial"/>
      <family val="2"/>
    </font>
    <font>
      <b/>
      <vertAlign val="superscript"/>
      <sz val="11"/>
      <color theme="1"/>
      <name val="Arial"/>
      <family val="2"/>
    </font>
    <font>
      <i/>
      <sz val="9"/>
      <name val="Arial"/>
      <family val="2"/>
    </font>
    <font>
      <b/>
      <sz val="10"/>
      <name val="Arial"/>
      <family val="2"/>
    </font>
    <font>
      <b/>
      <vertAlign val="superscript"/>
      <sz val="11"/>
      <name val="Arial"/>
      <family val="2"/>
    </font>
    <font>
      <i/>
      <sz val="9"/>
      <color theme="1"/>
      <name val="Arial"/>
      <family val="2"/>
    </font>
    <font>
      <u/>
      <sz val="10"/>
      <name val="Arial"/>
      <family val="2"/>
    </font>
    <font>
      <sz val="9"/>
      <name val="Arial"/>
      <family val="2"/>
    </font>
    <font>
      <i/>
      <sz val="10"/>
      <name val="Arial"/>
      <family val="2"/>
    </font>
    <font>
      <b/>
      <sz val="14"/>
      <name val="Arial"/>
      <family val="2"/>
    </font>
    <font>
      <sz val="14"/>
      <name val="Arial"/>
      <family val="2"/>
    </font>
    <font>
      <vertAlign val="superscript"/>
      <sz val="9"/>
      <name val="Arial"/>
      <family val="2"/>
    </font>
    <font>
      <b/>
      <vertAlign val="superscript"/>
      <sz val="10"/>
      <name val="Arial"/>
      <family val="2"/>
    </font>
    <font>
      <sz val="11"/>
      <name val="Arial"/>
      <family val="2"/>
    </font>
    <font>
      <sz val="10"/>
      <name val="Helv"/>
    </font>
    <font>
      <sz val="10"/>
      <color theme="3" tint="0.39997558519241921"/>
      <name val="Arial"/>
      <family val="2"/>
    </font>
    <font>
      <vertAlign val="superscript"/>
      <sz val="10"/>
      <name val="Arial"/>
      <family val="2"/>
    </font>
    <font>
      <sz val="12"/>
      <color indexed="8"/>
      <name val="Arial"/>
      <family val="2"/>
    </font>
    <font>
      <sz val="11"/>
      <color indexed="8"/>
      <name val="Arial"/>
      <family val="2"/>
    </font>
    <font>
      <sz val="11"/>
      <color theme="1"/>
      <name val="Arial"/>
      <family val="2"/>
    </font>
    <font>
      <vertAlign val="superscript"/>
      <sz val="11"/>
      <color theme="1"/>
      <name val="Arial"/>
      <family val="2"/>
    </font>
    <font>
      <sz val="10"/>
      <color theme="1"/>
      <name val="Arial"/>
      <family val="2"/>
    </font>
    <font>
      <sz val="9"/>
      <color theme="1"/>
      <name val="Arial"/>
      <family val="2"/>
    </font>
    <font>
      <b/>
      <sz val="18"/>
      <name val="Arial"/>
      <family val="2"/>
    </font>
    <font>
      <b/>
      <sz val="9"/>
      <color theme="1"/>
      <name val="Verdana"/>
      <family val="2"/>
    </font>
    <font>
      <u/>
      <sz val="12"/>
      <color indexed="12"/>
      <name val="Arial"/>
      <family val="2"/>
    </font>
    <font>
      <vertAlign val="superscript"/>
      <sz val="11"/>
      <name val="Arial"/>
      <family val="2"/>
    </font>
    <font>
      <i/>
      <sz val="8"/>
      <name val="Arial"/>
      <family val="2"/>
    </font>
    <font>
      <b/>
      <sz val="10"/>
      <color theme="1"/>
      <name val="Arial"/>
      <family val="2"/>
    </font>
    <font>
      <sz val="13"/>
      <name val="Arial"/>
      <family val="2"/>
    </font>
    <font>
      <sz val="12"/>
      <color theme="3" tint="0.39997558519241921"/>
      <name val="Arial"/>
      <family val="2"/>
    </font>
    <font>
      <b/>
      <sz val="9"/>
      <color theme="1"/>
      <name val="Arial"/>
      <family val="2"/>
    </font>
    <font>
      <b/>
      <vertAlign val="superscript"/>
      <sz val="9"/>
      <name val="Arial"/>
      <family val="2"/>
    </font>
    <font>
      <sz val="11"/>
      <color rgb="FFFF0000"/>
      <name val="Arial"/>
      <family val="2"/>
    </font>
    <font>
      <i/>
      <sz val="8"/>
      <color theme="1"/>
      <name val="Arial"/>
      <family val="2"/>
    </font>
    <font>
      <sz val="10"/>
      <color rgb="FFFF0000"/>
      <name val="Arial"/>
      <family val="2"/>
    </font>
    <font>
      <sz val="12"/>
      <color theme="1"/>
      <name val="Arial"/>
      <family val="2"/>
    </font>
    <font>
      <b/>
      <sz val="10"/>
      <color rgb="FFFF0000"/>
      <name val="Arial"/>
      <family val="2"/>
    </font>
    <font>
      <sz val="8"/>
      <name val="Arial"/>
      <family val="2"/>
    </font>
    <font>
      <b/>
      <sz val="13"/>
      <name val="Arial"/>
      <family val="2"/>
    </font>
    <font>
      <i/>
      <sz val="11"/>
      <name val="Arial"/>
      <family val="2"/>
    </font>
    <font>
      <i/>
      <vertAlign val="superscript"/>
      <sz val="10"/>
      <name val="Arial"/>
      <family val="2"/>
    </font>
    <font>
      <i/>
      <sz val="12"/>
      <name val="Arial"/>
      <family val="2"/>
    </font>
    <font>
      <sz val="12"/>
      <color theme="0" tint="-0.249977111117893"/>
      <name val="Arial"/>
      <family val="2"/>
    </font>
    <font>
      <sz val="10"/>
      <color rgb="FF333333"/>
      <name val="Verdana"/>
      <family val="2"/>
    </font>
    <font>
      <sz val="10"/>
      <name val="Verdana"/>
      <family val="2"/>
    </font>
    <font>
      <sz val="8"/>
      <color rgb="FF333333"/>
      <name val="Verdana"/>
      <family val="2"/>
    </font>
    <font>
      <sz val="12"/>
      <name val="Times New Roman"/>
      <family val="1"/>
    </font>
    <font>
      <sz val="10"/>
      <name val="Times New Roman"/>
      <family val="1"/>
    </font>
    <font>
      <sz val="16"/>
      <color rgb="FFC00000"/>
      <name val="Times New Roman"/>
      <family val="1"/>
    </font>
    <font>
      <sz val="12"/>
      <color rgb="FFC00000"/>
      <name val="Times New Roman"/>
      <family val="1"/>
    </font>
    <font>
      <b/>
      <sz val="12"/>
      <color rgb="FFC00000"/>
      <name val="Arial"/>
      <family val="2"/>
    </font>
    <font>
      <b/>
      <sz val="14"/>
      <color theme="1"/>
      <name val="Arial"/>
      <family val="2"/>
    </font>
    <font>
      <sz val="12"/>
      <name val="Calibri"/>
      <family val="2"/>
    </font>
    <font>
      <i/>
      <sz val="7"/>
      <name val="Arial"/>
      <family val="2"/>
    </font>
    <font>
      <i/>
      <sz val="8"/>
      <color rgb="FFFF0000"/>
      <name val="Arial"/>
      <family val="2"/>
    </font>
    <font>
      <b/>
      <vertAlign val="superscript"/>
      <sz val="12"/>
      <name val="Arial"/>
      <family val="2"/>
    </font>
    <font>
      <sz val="10"/>
      <name val="Arial"/>
      <family val="2"/>
    </font>
    <font>
      <sz val="16"/>
      <color rgb="FFFF0000"/>
      <name val="Arial"/>
      <family val="2"/>
    </font>
    <font>
      <b/>
      <vertAlign val="superscript"/>
      <sz val="12"/>
      <color theme="1"/>
      <name val="Arial"/>
      <family val="2"/>
    </font>
    <font>
      <i/>
      <vertAlign val="superscript"/>
      <sz val="9"/>
      <name val="Arial"/>
      <family val="2"/>
    </font>
    <font>
      <b/>
      <sz val="20"/>
      <color theme="3" tint="0.39997558519241921"/>
      <name val="Calibri"/>
      <family val="2"/>
      <scheme val="minor"/>
    </font>
    <font>
      <b/>
      <sz val="11"/>
      <color rgb="FFFF0000"/>
      <name val="Arial"/>
      <family val="2"/>
    </font>
    <font>
      <b/>
      <sz val="8"/>
      <name val="Arial"/>
      <family val="2"/>
    </font>
    <font>
      <b/>
      <i/>
      <sz val="12"/>
      <name val="Arial"/>
      <family val="2"/>
    </font>
    <font>
      <b/>
      <sz val="14"/>
      <color rgb="FF538DD5"/>
      <name val="Arial"/>
      <family val="2"/>
    </font>
    <font>
      <b/>
      <sz val="14"/>
      <color theme="3"/>
      <name val="Arial"/>
      <family val="2"/>
    </font>
    <font>
      <sz val="10"/>
      <name val="Arial"/>
      <family val="2"/>
    </font>
    <font>
      <b/>
      <sz val="10"/>
      <color theme="1"/>
      <name val="Arial Unicode MS"/>
      <family val="2"/>
    </font>
    <font>
      <b/>
      <sz val="14"/>
      <color rgb="FF38CCE0"/>
      <name val="Arial"/>
      <family val="2"/>
    </font>
    <font>
      <b/>
      <u/>
      <sz val="12"/>
      <name val="Arial"/>
      <family val="2"/>
    </font>
    <font>
      <b/>
      <u val="singleAccounting"/>
      <sz val="12"/>
      <name val="Arial"/>
      <family val="2"/>
    </font>
    <font>
      <i/>
      <sz val="9"/>
      <color rgb="FFFF0000"/>
      <name val="Arial"/>
      <family val="2"/>
    </font>
    <font>
      <i/>
      <sz val="10"/>
      <name val="Times New Roman"/>
      <family val="1"/>
    </font>
    <font>
      <sz val="12"/>
      <color theme="0"/>
      <name val="Arial"/>
      <family val="2"/>
    </font>
    <font>
      <b/>
      <sz val="11"/>
      <color theme="3"/>
      <name val="Arial"/>
      <family val="2"/>
    </font>
    <font>
      <b/>
      <i/>
      <sz val="11"/>
      <color theme="1"/>
      <name val="Calibri"/>
      <family val="2"/>
      <scheme val="minor"/>
    </font>
    <font>
      <b/>
      <i/>
      <sz val="9"/>
      <color theme="1"/>
      <name val="Arial"/>
      <family val="2"/>
    </font>
  </fonts>
  <fills count="19">
    <fill>
      <patternFill patternType="none"/>
    </fill>
    <fill>
      <patternFill patternType="gray125"/>
    </fill>
    <fill>
      <patternFill patternType="solid">
        <fgColor theme="0"/>
        <bgColor indexed="64"/>
      </patternFill>
    </fill>
    <fill>
      <patternFill patternType="solid">
        <fgColor rgb="FF25C6FF"/>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9"/>
        <bgColor indexed="64"/>
      </patternFill>
    </fill>
    <fill>
      <patternFill patternType="solid">
        <fgColor indexed="9"/>
        <bgColor indexed="9"/>
      </patternFill>
    </fill>
    <fill>
      <patternFill patternType="solid">
        <fgColor rgb="FFC5D9F1"/>
        <bgColor indexed="64"/>
      </patternFill>
    </fill>
    <fill>
      <patternFill patternType="solid">
        <fgColor theme="4" tint="0.79998168889431442"/>
        <bgColor indexed="64"/>
      </patternFill>
    </fill>
    <fill>
      <patternFill patternType="solid">
        <fgColor rgb="FF38CCE0"/>
        <bgColor indexed="64"/>
      </patternFill>
    </fill>
    <fill>
      <patternFill patternType="solid">
        <fgColor rgb="FFF8FDFE"/>
        <bgColor indexed="64"/>
      </patternFill>
    </fill>
    <fill>
      <patternFill patternType="solid">
        <fgColor rgb="FFCDF2F7"/>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7DDEEB"/>
        <bgColor indexed="64"/>
      </patternFill>
    </fill>
    <fill>
      <patternFill patternType="solid">
        <fgColor theme="0" tint="-0.24994659260841701"/>
        <bgColor indexed="64"/>
      </patternFill>
    </fill>
  </fills>
  <borders count="132">
    <border>
      <left/>
      <right/>
      <top/>
      <bottom/>
      <diagonal/>
    </border>
    <border>
      <left/>
      <right/>
      <top/>
      <bottom style="thin">
        <color rgb="FF00B0F0"/>
      </bottom>
      <diagonal/>
    </border>
    <border>
      <left/>
      <right/>
      <top style="thin">
        <color rgb="FF00B0F0"/>
      </top>
      <bottom style="thin">
        <color rgb="FF00B0F0"/>
      </bottom>
      <diagonal/>
    </border>
    <border>
      <left/>
      <right/>
      <top style="thin">
        <color rgb="FF00B0F0"/>
      </top>
      <bottom/>
      <diagonal/>
    </border>
    <border>
      <left/>
      <right/>
      <top style="thin">
        <color rgb="FF00B0F0"/>
      </top>
      <bottom style="thin">
        <color theme="3" tint="0.39997558519241921"/>
      </bottom>
      <diagonal/>
    </border>
    <border>
      <left style="thin">
        <color theme="0"/>
      </left>
      <right style="thin">
        <color theme="0"/>
      </right>
      <top/>
      <bottom/>
      <diagonal/>
    </border>
    <border>
      <left style="thick">
        <color rgb="FFFFFFFF"/>
      </left>
      <right style="thick">
        <color rgb="FFFFFFFF"/>
      </right>
      <top style="thick">
        <color rgb="FFFFFFFF"/>
      </top>
      <bottom style="thick">
        <color rgb="FFFFFFFF"/>
      </bottom>
      <diagonal/>
    </border>
    <border>
      <left/>
      <right/>
      <top style="double">
        <color indexed="0"/>
      </top>
      <bottom/>
      <diagonal/>
    </border>
    <border>
      <left/>
      <right/>
      <top style="thin">
        <color rgb="FF25C6FF"/>
      </top>
      <bottom style="thin">
        <color rgb="FF25C6FF"/>
      </bottom>
      <diagonal/>
    </border>
    <border>
      <left/>
      <right/>
      <top style="thin">
        <color rgb="FF25C6FF"/>
      </top>
      <bottom/>
      <diagonal/>
    </border>
    <border>
      <left/>
      <right/>
      <top/>
      <bottom style="thin">
        <color rgb="FF25C6FF"/>
      </bottom>
      <diagonal/>
    </border>
    <border>
      <left style="dotted">
        <color theme="0" tint="-0.499984740745262"/>
      </left>
      <right/>
      <top style="thin">
        <color rgb="FF25C6FF"/>
      </top>
      <bottom style="thin">
        <color rgb="FF25C6FF"/>
      </bottom>
      <diagonal/>
    </border>
    <border>
      <left style="thin">
        <color theme="0" tint="-4.9989318521683403E-2"/>
      </left>
      <right/>
      <top style="thin">
        <color rgb="FF25C6FF"/>
      </top>
      <bottom style="thin">
        <color rgb="FF25C6FF"/>
      </bottom>
      <diagonal/>
    </border>
    <border>
      <left style="thin">
        <color theme="0" tint="-4.9989318521683403E-2"/>
      </left>
      <right style="thin">
        <color theme="0" tint="-4.9989318521683403E-2"/>
      </right>
      <top style="thin">
        <color rgb="FF25C6FF"/>
      </top>
      <bottom style="thin">
        <color rgb="FF25C6FF"/>
      </bottom>
      <diagonal/>
    </border>
    <border>
      <left/>
      <right style="thin">
        <color theme="0"/>
      </right>
      <top style="thin">
        <color rgb="FF25C6FF"/>
      </top>
      <bottom style="thin">
        <color rgb="FF25C6FF"/>
      </bottom>
      <diagonal/>
    </border>
    <border>
      <left style="thin">
        <color theme="0"/>
      </left>
      <right style="thin">
        <color theme="0"/>
      </right>
      <top style="thin">
        <color rgb="FF25C6FF"/>
      </top>
      <bottom style="thin">
        <color rgb="FF25C6FF"/>
      </bottom>
      <diagonal/>
    </border>
    <border>
      <left style="thin">
        <color theme="0"/>
      </left>
      <right/>
      <top style="thin">
        <color rgb="FF25C6FF"/>
      </top>
      <bottom style="thin">
        <color rgb="FF25C6FF"/>
      </bottom>
      <diagonal/>
    </border>
    <border>
      <left style="thin">
        <color indexed="0"/>
      </left>
      <right style="thin">
        <color indexed="0"/>
      </right>
      <top/>
      <bottom/>
      <diagonal/>
    </border>
    <border>
      <left style="thin">
        <color indexed="0"/>
      </left>
      <right style="thin">
        <color indexed="0"/>
      </right>
      <top style="thin">
        <color rgb="FF25C6FF"/>
      </top>
      <bottom/>
      <diagonal/>
    </border>
    <border>
      <left style="thin">
        <color indexed="0"/>
      </left>
      <right/>
      <top style="thin">
        <color rgb="FF25C6FF"/>
      </top>
      <bottom/>
      <diagonal/>
    </border>
    <border>
      <left style="thin">
        <color indexed="0"/>
      </left>
      <right/>
      <top/>
      <bottom/>
      <diagonal/>
    </border>
    <border>
      <left style="thin">
        <color indexed="0"/>
      </left>
      <right style="thin">
        <color indexed="0"/>
      </right>
      <top/>
      <bottom style="thin">
        <color rgb="FF25C6FF"/>
      </bottom>
      <diagonal/>
    </border>
    <border>
      <left style="thin">
        <color indexed="0"/>
      </left>
      <right/>
      <top/>
      <bottom style="thin">
        <color rgb="FF25C6FF"/>
      </bottom>
      <diagonal/>
    </border>
    <border>
      <left style="thin">
        <color indexed="0"/>
      </left>
      <right style="thin">
        <color indexed="0"/>
      </right>
      <top style="thin">
        <color rgb="FF25C6FF"/>
      </top>
      <bottom style="thin">
        <color rgb="FF25C6FF"/>
      </bottom>
      <diagonal/>
    </border>
    <border>
      <left style="thin">
        <color indexed="0"/>
      </left>
      <right/>
      <top style="thin">
        <color rgb="FF25C6FF"/>
      </top>
      <bottom style="thin">
        <color rgb="FF25C6FF"/>
      </bottom>
      <diagonal/>
    </border>
    <border>
      <left/>
      <right style="thin">
        <color indexed="64"/>
      </right>
      <top style="thin">
        <color rgb="FF25C6FF"/>
      </top>
      <bottom style="thin">
        <color rgb="FF25C6FF"/>
      </bottom>
      <diagonal/>
    </border>
    <border>
      <left style="thin">
        <color indexed="64"/>
      </left>
      <right style="thin">
        <color indexed="64"/>
      </right>
      <top style="thin">
        <color rgb="FF25C6FF"/>
      </top>
      <bottom style="thin">
        <color rgb="FF25C6FF"/>
      </bottom>
      <diagonal/>
    </border>
    <border>
      <left/>
      <right style="thin">
        <color indexed="64"/>
      </right>
      <top/>
      <bottom/>
      <diagonal/>
    </border>
    <border>
      <left style="thin">
        <color indexed="64"/>
      </left>
      <right style="thin">
        <color indexed="64"/>
      </right>
      <top/>
      <bottom/>
      <diagonal/>
    </border>
    <border>
      <left/>
      <right style="thin">
        <color indexed="0"/>
      </right>
      <top/>
      <bottom/>
      <diagonal/>
    </border>
    <border>
      <left style="thin">
        <color indexed="0"/>
      </left>
      <right style="thin">
        <color indexed="64"/>
      </right>
      <top style="thin">
        <color rgb="FF25C6FF"/>
      </top>
      <bottom style="thin">
        <color rgb="FF25C6FF"/>
      </bottom>
      <diagonal/>
    </border>
    <border>
      <left style="thin">
        <color indexed="64"/>
      </left>
      <right/>
      <top style="thin">
        <color rgb="FF25C6FF"/>
      </top>
      <bottom style="thin">
        <color rgb="FF25C6FF"/>
      </bottom>
      <diagonal/>
    </border>
    <border>
      <left/>
      <right/>
      <top/>
      <bottom style="double">
        <color rgb="FF25C6FF"/>
      </bottom>
      <diagonal/>
    </border>
    <border>
      <left style="thin">
        <color indexed="64"/>
      </left>
      <right style="thin">
        <color indexed="64"/>
      </right>
      <top/>
      <bottom style="double">
        <color rgb="FF25C6FF"/>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n">
        <color theme="0"/>
      </left>
      <right/>
      <top style="thin">
        <color rgb="FF00B0F0"/>
      </top>
      <bottom style="thin">
        <color rgb="FF00B0F0"/>
      </bottom>
      <diagonal/>
    </border>
    <border>
      <left/>
      <right style="thin">
        <color theme="0"/>
      </right>
      <top/>
      <bottom style="thin">
        <color rgb="FF00B0F0"/>
      </bottom>
      <diagonal/>
    </border>
    <border>
      <left style="thin">
        <color theme="0"/>
      </left>
      <right style="thin">
        <color theme="0"/>
      </right>
      <top/>
      <bottom style="thin">
        <color rgb="FF00B0F0"/>
      </bottom>
      <diagonal/>
    </border>
    <border>
      <left/>
      <right/>
      <top/>
      <bottom style="medium">
        <color rgb="FF38CC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rgb="FF38CCE0"/>
      </bottom>
      <diagonal/>
    </border>
    <border>
      <left style="thin">
        <color theme="0"/>
      </left>
      <right style="thin">
        <color theme="0"/>
      </right>
      <top/>
      <bottom style="thin">
        <color theme="0"/>
      </bottom>
      <diagonal/>
    </border>
    <border>
      <left/>
      <right/>
      <top style="thin">
        <color theme="0"/>
      </top>
      <bottom/>
      <diagonal/>
    </border>
    <border>
      <left style="thin">
        <color theme="0"/>
      </left>
      <right style="thin">
        <color theme="0"/>
      </right>
      <top style="thin">
        <color theme="0"/>
      </top>
      <bottom style="medium">
        <color rgb="FF38CCE0"/>
      </bottom>
      <diagonal/>
    </border>
    <border>
      <left/>
      <right/>
      <top/>
      <bottom style="thin">
        <color indexed="0"/>
      </bottom>
      <diagonal/>
    </border>
    <border>
      <left/>
      <right/>
      <top style="thin">
        <color indexed="0"/>
      </top>
      <bottom/>
      <diagonal/>
    </border>
    <border>
      <left/>
      <right/>
      <top style="thin">
        <color theme="3" tint="0.39997558519241921"/>
      </top>
      <bottom style="thin">
        <color theme="3" tint="0.39997558519241921"/>
      </bottom>
      <diagonal/>
    </border>
    <border>
      <left/>
      <right style="thin">
        <color theme="4"/>
      </right>
      <top style="thin">
        <color rgb="FF25C6FF"/>
      </top>
      <bottom style="thin">
        <color rgb="FF25C6FF"/>
      </bottom>
      <diagonal/>
    </border>
    <border>
      <left/>
      <right/>
      <top style="thin">
        <color theme="0"/>
      </top>
      <bottom style="thin">
        <color theme="0"/>
      </bottom>
      <diagonal/>
    </border>
    <border>
      <left/>
      <right/>
      <top/>
      <bottom style="double">
        <color indexed="0"/>
      </bottom>
      <diagonal/>
    </border>
    <border>
      <left style="thin">
        <color theme="0"/>
      </left>
      <right/>
      <top/>
      <bottom style="thin">
        <color rgb="FF00B0F0"/>
      </bottom>
      <diagonal/>
    </border>
    <border>
      <left/>
      <right style="thin">
        <color theme="0"/>
      </right>
      <top style="thin">
        <color rgb="FF00B0F0"/>
      </top>
      <bottom style="thin">
        <color rgb="FF00B0F0"/>
      </bottom>
      <diagonal/>
    </border>
    <border>
      <left style="hair">
        <color theme="1"/>
      </left>
      <right/>
      <top/>
      <bottom/>
      <diagonal/>
    </border>
    <border>
      <left style="hair">
        <color theme="1"/>
      </left>
      <right/>
      <top style="thin">
        <color rgb="FF25C6FF"/>
      </top>
      <bottom style="thin">
        <color rgb="FF25C6FF"/>
      </bottom>
      <diagonal/>
    </border>
    <border>
      <left/>
      <right style="hair">
        <color theme="1"/>
      </right>
      <top/>
      <bottom/>
      <diagonal/>
    </border>
    <border>
      <left/>
      <right/>
      <top style="medium">
        <color rgb="FF00B0F0"/>
      </top>
      <bottom style="thin">
        <color rgb="FF00B0F0"/>
      </bottom>
      <diagonal/>
    </border>
    <border>
      <left/>
      <right/>
      <top style="medium">
        <color rgb="FF25C6FF"/>
      </top>
      <bottom/>
      <diagonal/>
    </border>
    <border>
      <left/>
      <right/>
      <top style="medium">
        <color rgb="FF25C6FF"/>
      </top>
      <bottom style="thin">
        <color rgb="FF25C6FF"/>
      </bottom>
      <diagonal/>
    </border>
    <border>
      <left/>
      <right/>
      <top style="medium">
        <color rgb="FF25C6FF"/>
      </top>
      <bottom style="thin">
        <color rgb="FF00B0F0"/>
      </bottom>
      <diagonal/>
    </border>
    <border>
      <left/>
      <right/>
      <top/>
      <bottom style="medium">
        <color rgb="FF25C6FF"/>
      </bottom>
      <diagonal/>
    </border>
    <border>
      <left/>
      <right style="thin">
        <color indexed="64"/>
      </right>
      <top style="thin">
        <color rgb="FF25C6FF"/>
      </top>
      <bottom/>
      <diagonal/>
    </border>
    <border>
      <left style="thin">
        <color indexed="64"/>
      </left>
      <right style="thin">
        <color indexed="64"/>
      </right>
      <top style="thin">
        <color rgb="FF25C6FF"/>
      </top>
      <bottom/>
      <diagonal/>
    </border>
    <border>
      <left style="thin">
        <color indexed="64"/>
      </left>
      <right style="thin">
        <color indexed="0"/>
      </right>
      <top style="thin">
        <color rgb="FF25C6FF"/>
      </top>
      <bottom/>
      <diagonal/>
    </border>
    <border>
      <left/>
      <right/>
      <top style="thin">
        <color theme="3" tint="0.59996337778862885"/>
      </top>
      <bottom style="medium">
        <color theme="3" tint="0.59996337778862885"/>
      </bottom>
      <diagonal/>
    </border>
    <border>
      <left/>
      <right/>
      <top style="thin">
        <color theme="3" tint="0.59996337778862885"/>
      </top>
      <bottom style="thin">
        <color theme="3" tint="0.59996337778862885"/>
      </bottom>
      <diagonal/>
    </border>
    <border>
      <left/>
      <right/>
      <top/>
      <bottom style="thin">
        <color auto="1"/>
      </bottom>
      <diagonal/>
    </border>
    <border>
      <left/>
      <right/>
      <top/>
      <bottom style="medium">
        <color theme="3" tint="0.39994506668294322"/>
      </bottom>
      <diagonal/>
    </border>
    <border>
      <left/>
      <right/>
      <top/>
      <bottom style="thin">
        <color rgb="FF38CCE0"/>
      </bottom>
      <diagonal/>
    </border>
    <border>
      <left/>
      <right/>
      <top style="thin">
        <color rgb="FF38CCE0"/>
      </top>
      <bottom style="thin">
        <color rgb="FF38CCE0"/>
      </bottom>
      <diagonal/>
    </border>
    <border>
      <left style="thin">
        <color theme="0"/>
      </left>
      <right style="thin">
        <color theme="0"/>
      </right>
      <top style="thin">
        <color theme="4"/>
      </top>
      <bottom style="thin">
        <color theme="4"/>
      </bottom>
      <diagonal/>
    </border>
    <border>
      <left/>
      <right/>
      <top style="thin">
        <color rgb="FF38CCE0"/>
      </top>
      <bottom style="medium">
        <color rgb="FF38CCE0"/>
      </bottom>
      <diagonal/>
    </border>
    <border>
      <left/>
      <right/>
      <top style="medium">
        <color rgb="FF20B9CE"/>
      </top>
      <bottom style="thin">
        <color theme="0"/>
      </bottom>
      <diagonal/>
    </border>
    <border>
      <left/>
      <right/>
      <top/>
      <bottom style="thin">
        <color theme="0"/>
      </bottom>
      <diagonal/>
    </border>
    <border>
      <left/>
      <right/>
      <top/>
      <bottom style="medium">
        <color rgb="FF20B9CE"/>
      </bottom>
      <diagonal/>
    </border>
    <border>
      <left/>
      <right/>
      <top style="medium">
        <color rgb="FF20B9CE"/>
      </top>
      <bottom/>
      <diagonal/>
    </border>
    <border>
      <left style="thin">
        <color theme="0"/>
      </left>
      <right/>
      <top style="thin">
        <color theme="0"/>
      </top>
      <bottom style="thin">
        <color theme="0"/>
      </bottom>
      <diagonal/>
    </border>
    <border>
      <left style="thin">
        <color theme="0"/>
      </left>
      <right/>
      <top style="thin">
        <color theme="4"/>
      </top>
      <bottom style="thin">
        <color theme="4"/>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medium">
        <color theme="0"/>
      </right>
      <top/>
      <bottom style="thin">
        <color rgb="FF38CCE0"/>
      </bottom>
      <diagonal/>
    </border>
    <border>
      <left style="medium">
        <color theme="0"/>
      </left>
      <right/>
      <top/>
      <bottom style="thin">
        <color rgb="FF38CCE0"/>
      </bottom>
      <diagonal/>
    </border>
    <border>
      <left/>
      <right style="medium">
        <color theme="0"/>
      </right>
      <top style="thin">
        <color theme="0"/>
      </top>
      <bottom style="thin">
        <color rgb="FF38CCE0"/>
      </bottom>
      <diagonal/>
    </border>
    <border>
      <left style="medium">
        <color theme="0"/>
      </left>
      <right/>
      <top style="thin">
        <color theme="0"/>
      </top>
      <bottom style="thin">
        <color rgb="FF38CCE0"/>
      </bottom>
      <diagonal/>
    </border>
    <border>
      <left/>
      <right style="medium">
        <color theme="0"/>
      </right>
      <top style="thin">
        <color rgb="FF38CCE0"/>
      </top>
      <bottom style="medium">
        <color rgb="FF38CCE0"/>
      </bottom>
      <diagonal/>
    </border>
    <border>
      <left style="medium">
        <color theme="0"/>
      </left>
      <right/>
      <top style="thin">
        <color rgb="FF38CCE0"/>
      </top>
      <bottom style="medium">
        <color rgb="FF38CCE0"/>
      </bottom>
      <diagonal/>
    </border>
    <border>
      <left style="thin">
        <color theme="0"/>
      </left>
      <right style="medium">
        <color theme="0"/>
      </right>
      <top style="thin">
        <color theme="4"/>
      </top>
      <bottom style="thin">
        <color theme="4"/>
      </bottom>
      <diagonal/>
    </border>
    <border>
      <left style="medium">
        <color theme="0"/>
      </left>
      <right style="thin">
        <color theme="0"/>
      </right>
      <top style="thin">
        <color theme="4"/>
      </top>
      <bottom style="thin">
        <color theme="4"/>
      </bottom>
      <diagonal/>
    </border>
    <border>
      <left/>
      <right style="thin">
        <color theme="0"/>
      </right>
      <top style="thin">
        <color theme="4"/>
      </top>
      <bottom style="thin">
        <color theme="4"/>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style="medium">
        <color theme="0"/>
      </right>
      <top style="thin">
        <color theme="0"/>
      </top>
      <bottom style="thin">
        <color theme="0"/>
      </bottom>
      <diagonal/>
    </border>
    <border>
      <left style="thin">
        <color theme="0"/>
      </left>
      <right/>
      <top style="thin">
        <color rgb="FF38CCE0"/>
      </top>
      <bottom style="thin">
        <color indexed="64"/>
      </bottom>
      <diagonal/>
    </border>
    <border>
      <left style="medium">
        <color theme="0"/>
      </left>
      <right style="medium">
        <color theme="0"/>
      </right>
      <top style="thin">
        <color rgb="FF38CCE0"/>
      </top>
      <bottom style="thin">
        <color indexed="64"/>
      </bottom>
      <diagonal/>
    </border>
    <border>
      <left style="medium">
        <color theme="0"/>
      </left>
      <right style="thin">
        <color theme="0"/>
      </right>
      <top style="thin">
        <color rgb="FF38CCE0"/>
      </top>
      <bottom style="thin">
        <color indexed="64"/>
      </bottom>
      <diagonal/>
    </border>
    <border>
      <left style="thin">
        <color theme="0"/>
      </left>
      <right style="medium">
        <color theme="0"/>
      </right>
      <top style="thin">
        <color rgb="FF38CCE0"/>
      </top>
      <bottom style="thin">
        <color indexed="64"/>
      </bottom>
      <diagonal/>
    </border>
    <border>
      <left style="thin">
        <color theme="0"/>
      </left>
      <right/>
      <top style="thin">
        <color rgb="FF38CCE0"/>
      </top>
      <bottom style="medium">
        <color rgb="FF38CCE0"/>
      </bottom>
      <diagonal/>
    </border>
    <border>
      <left style="medium">
        <color theme="0"/>
      </left>
      <right style="medium">
        <color theme="0"/>
      </right>
      <top style="thin">
        <color rgb="FF38CCE0"/>
      </top>
      <bottom style="medium">
        <color rgb="FF38CCE0"/>
      </bottom>
      <diagonal/>
    </border>
    <border>
      <left style="medium">
        <color theme="0"/>
      </left>
      <right style="thin">
        <color theme="0"/>
      </right>
      <top style="thin">
        <color rgb="FF38CCE0"/>
      </top>
      <bottom style="medium">
        <color rgb="FF38CCE0"/>
      </bottom>
      <diagonal/>
    </border>
    <border>
      <left style="medium">
        <color theme="0"/>
      </left>
      <right style="medium">
        <color theme="0"/>
      </right>
      <top style="thin">
        <color theme="4"/>
      </top>
      <bottom style="thin">
        <color theme="4"/>
      </bottom>
      <diagonal/>
    </border>
    <border>
      <left/>
      <right style="medium">
        <color theme="0"/>
      </right>
      <top style="thin">
        <color theme="4"/>
      </top>
      <bottom style="thin">
        <color theme="4"/>
      </bottom>
      <diagonal/>
    </border>
    <border>
      <left/>
      <right style="medium">
        <color rgb="FFFFFFFF"/>
      </right>
      <top/>
      <bottom/>
      <diagonal/>
    </border>
    <border>
      <left style="medium">
        <color rgb="FFFFFFFF"/>
      </left>
      <right/>
      <top/>
      <bottom style="medium">
        <color rgb="FFFFFFFF"/>
      </bottom>
      <diagonal/>
    </border>
    <border>
      <left/>
      <right style="medium">
        <color rgb="FFFFFFFF"/>
      </right>
      <top/>
      <bottom style="medium">
        <color rgb="FFFFFFFF"/>
      </bottom>
      <diagonal/>
    </border>
    <border>
      <left/>
      <right/>
      <top/>
      <bottom style="medium">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38CCE0"/>
      </bottom>
      <diagonal/>
    </border>
    <border>
      <left style="medium">
        <color rgb="FFFFFFFF"/>
      </left>
      <right/>
      <top style="medium">
        <color rgb="FFFFFFFF"/>
      </top>
      <bottom style="medium">
        <color rgb="FF38CCE0"/>
      </bottom>
      <diagonal/>
    </border>
    <border>
      <left style="medium">
        <color rgb="FFFFFFFF"/>
      </left>
      <right/>
      <top/>
      <bottom style="medium">
        <color rgb="FF38CCE0"/>
      </bottom>
      <diagonal/>
    </border>
    <border>
      <left/>
      <right style="thin">
        <color theme="0"/>
      </right>
      <top/>
      <bottom style="thin">
        <color theme="0"/>
      </bottom>
      <diagonal/>
    </border>
    <border>
      <left style="thin">
        <color theme="0"/>
      </left>
      <right/>
      <top/>
      <bottom style="thin">
        <color theme="0"/>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n">
        <color theme="0"/>
      </left>
      <right/>
      <top style="thin">
        <color theme="0"/>
      </top>
      <bottom style="thin">
        <color rgb="FF38CCE0"/>
      </bottom>
      <diagonal/>
    </border>
    <border>
      <left style="thin">
        <color theme="0"/>
      </left>
      <right/>
      <top style="thin">
        <color theme="0"/>
      </top>
      <bottom style="medium">
        <color rgb="FF38CCE0"/>
      </bottom>
      <diagonal/>
    </border>
    <border>
      <left style="thin">
        <color theme="0"/>
      </left>
      <right/>
      <top/>
      <bottom style="thin">
        <color rgb="FF38CCE0"/>
      </bottom>
      <diagonal/>
    </border>
    <border>
      <left/>
      <right/>
      <top style="thin">
        <color theme="4"/>
      </top>
      <bottom/>
      <diagonal/>
    </border>
    <border>
      <left/>
      <right/>
      <top/>
      <bottom style="thin">
        <color theme="4"/>
      </bottom>
      <diagonal/>
    </border>
    <border>
      <left style="thin">
        <color theme="0"/>
      </left>
      <right/>
      <top/>
      <bottom/>
      <diagonal/>
    </border>
    <border>
      <left style="thin">
        <color theme="0"/>
      </left>
      <right/>
      <top style="thin">
        <color theme="3"/>
      </top>
      <bottom style="thin">
        <color theme="3"/>
      </bottom>
      <diagonal/>
    </border>
    <border>
      <left/>
      <right/>
      <top/>
      <bottom style="medium">
        <color theme="3"/>
      </bottom>
      <diagonal/>
    </border>
    <border>
      <left style="thin">
        <color theme="0"/>
      </left>
      <right style="thin">
        <color theme="0"/>
      </right>
      <top style="thin">
        <color theme="3"/>
      </top>
      <bottom style="thin">
        <color theme="3"/>
      </bottom>
      <diagonal/>
    </border>
    <border>
      <left/>
      <right/>
      <top style="thin">
        <color theme="3"/>
      </top>
      <bottom style="thin">
        <color theme="3"/>
      </bottom>
      <diagonal/>
    </border>
    <border>
      <left/>
      <right/>
      <top style="medium">
        <color rgb="FF25C6FF"/>
      </top>
      <bottom style="medium">
        <color rgb="FF25C6FF"/>
      </bottom>
      <diagonal/>
    </border>
    <border>
      <left/>
      <right/>
      <top style="medium">
        <color rgb="FF38CCE0"/>
      </top>
      <bottom/>
      <diagonal/>
    </border>
    <border>
      <left/>
      <right/>
      <top style="medium">
        <color theme="3"/>
      </top>
      <bottom/>
      <diagonal/>
    </border>
  </borders>
  <cellStyleXfs count="77">
    <xf numFmtId="0" fontId="0" fillId="0" borderId="0"/>
    <xf numFmtId="43" fontId="1" fillId="0" borderId="0" applyFont="0" applyFill="0" applyBorder="0" applyAlignment="0" applyProtection="0"/>
    <xf numFmtId="0" fontId="1" fillId="0" borderId="0"/>
    <xf numFmtId="0" fontId="4" fillId="0" borderId="0" applyNumberFormat="0" applyFill="0" applyBorder="0" applyAlignment="0" applyProtection="0">
      <alignment vertical="top"/>
      <protection locked="0"/>
    </xf>
    <xf numFmtId="0" fontId="5" fillId="0" borderId="0">
      <alignment vertical="top"/>
    </xf>
    <xf numFmtId="9" fontId="5" fillId="0" borderId="0" applyFont="0" applyFill="0" applyBorder="0" applyAlignment="0" applyProtection="0"/>
    <xf numFmtId="0" fontId="5" fillId="0" borderId="0">
      <alignment vertical="top"/>
    </xf>
    <xf numFmtId="43" fontId="5" fillId="0" borderId="0" applyFont="0" applyFill="0" applyBorder="0" applyAlignment="0" applyProtection="0"/>
    <xf numFmtId="0" fontId="27" fillId="0" borderId="0"/>
    <xf numFmtId="3" fontId="30" fillId="0" borderId="0"/>
    <xf numFmtId="0" fontId="36" fillId="0" borderId="0" applyNumberFormat="0" applyFont="0" applyFill="0" applyAlignment="0" applyProtection="0"/>
    <xf numFmtId="0" fontId="9" fillId="0" borderId="0" applyNumberFormat="0" applyFont="0" applyFill="0" applyAlignment="0" applyProtection="0"/>
    <xf numFmtId="167" fontId="16" fillId="6" borderId="5"/>
    <xf numFmtId="3" fontId="37" fillId="7" borderId="6">
      <alignment horizontal="center" wrapText="1"/>
    </xf>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0" fontId="38" fillId="0" borderId="0" applyNumberFormat="0" applyFill="0" applyBorder="0" applyAlignment="0" applyProtection="0">
      <alignment vertical="top"/>
      <protection locked="0"/>
    </xf>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0" fontId="5" fillId="0" borderId="0"/>
    <xf numFmtId="0" fontId="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 fillId="0" borderId="0"/>
    <xf numFmtId="0" fontId="5" fillId="0" borderId="0">
      <alignment vertical="top"/>
    </xf>
    <xf numFmtId="0" fontId="1" fillId="0" borderId="0"/>
    <xf numFmtId="0" fontId="12" fillId="0" borderId="0">
      <alignment vertical="top"/>
    </xf>
    <xf numFmtId="0" fontId="1" fillId="0" borderId="0"/>
    <xf numFmtId="0" fontId="5" fillId="0" borderId="0"/>
    <xf numFmtId="0" fontId="1" fillId="0" borderId="0"/>
    <xf numFmtId="0" fontId="1" fillId="0" borderId="0"/>
    <xf numFmtId="0" fontId="1" fillId="0" borderId="0"/>
    <xf numFmtId="0" fontId="5" fillId="0" borderId="0"/>
    <xf numFmtId="0" fontId="12" fillId="0" borderId="0">
      <alignment vertical="top"/>
    </xf>
    <xf numFmtId="0" fontId="5" fillId="0" borderId="0"/>
    <xf numFmtId="0" fontId="5" fillId="0" borderId="0"/>
    <xf numFmtId="0" fontId="5" fillId="0" borderId="0"/>
    <xf numFmtId="0" fontId="5" fillId="0" borderId="0"/>
    <xf numFmtId="0" fontId="5" fillId="0" borderId="0"/>
    <xf numFmtId="0" fontId="5" fillId="0" borderId="0"/>
    <xf numFmtId="0" fontId="12" fillId="0" borderId="0">
      <alignment vertical="top"/>
    </xf>
    <xf numFmtId="0" fontId="5" fillId="0" borderId="0"/>
    <xf numFmtId="0" fontId="5" fillId="0" borderId="0"/>
    <xf numFmtId="0" fontId="5" fillId="0" borderId="0"/>
    <xf numFmtId="0" fontId="5" fillId="0" borderId="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0" fontId="5" fillId="0" borderId="7" applyNumberFormat="0" applyFont="0" applyBorder="0" applyAlignment="0" applyProtection="0"/>
    <xf numFmtId="0" fontId="70" fillId="0" borderId="0">
      <alignment vertical="top"/>
    </xf>
    <xf numFmtId="9" fontId="1" fillId="0" borderId="0" applyFont="0" applyFill="0" applyBorder="0" applyAlignment="0" applyProtection="0"/>
    <xf numFmtId="0" fontId="80" fillId="0" borderId="0">
      <alignment vertical="top"/>
    </xf>
    <xf numFmtId="0" fontId="12" fillId="0" borderId="0">
      <alignment vertical="top"/>
    </xf>
  </cellStyleXfs>
  <cellXfs count="1869">
    <xf numFmtId="0" fontId="0" fillId="0" borderId="0" xfId="0"/>
    <xf numFmtId="0" fontId="3" fillId="2" borderId="0" xfId="2" applyFont="1" applyFill="1" applyBorder="1"/>
    <xf numFmtId="0" fontId="5" fillId="0" borderId="0" xfId="4" applyAlignment="1"/>
    <xf numFmtId="0" fontId="4" fillId="0" borderId="0" xfId="3" applyProtection="1">
      <alignment vertical="top"/>
    </xf>
    <xf numFmtId="0" fontId="5" fillId="0" borderId="0" xfId="4" applyFont="1">
      <alignment vertical="top"/>
    </xf>
    <xf numFmtId="0" fontId="10" fillId="3" borderId="2" xfId="4" applyFont="1" applyFill="1" applyBorder="1" applyAlignment="1">
      <alignment horizontal="left" vertical="center" wrapText="1"/>
    </xf>
    <xf numFmtId="1" fontId="9" fillId="3" borderId="2" xfId="4" applyNumberFormat="1" applyFont="1" applyFill="1" applyBorder="1" applyAlignment="1">
      <alignment horizontal="center" vertical="center" wrapText="1"/>
    </xf>
    <xf numFmtId="0" fontId="11" fillId="0" borderId="2" xfId="4" applyFont="1" applyBorder="1" applyAlignment="1">
      <alignment wrapText="1"/>
    </xf>
    <xf numFmtId="3" fontId="12" fillId="0" borderId="2" xfId="4" applyNumberFormat="1" applyFont="1" applyBorder="1" applyAlignment="1"/>
    <xf numFmtId="3" fontId="5" fillId="0" borderId="0" xfId="4" applyNumberFormat="1" applyFont="1">
      <alignment vertical="top"/>
    </xf>
    <xf numFmtId="0" fontId="13" fillId="4" borderId="2" xfId="4" applyFont="1" applyFill="1" applyBorder="1" applyAlignment="1">
      <alignment horizontal="left" vertical="center" wrapText="1"/>
    </xf>
    <xf numFmtId="3" fontId="9" fillId="4" borderId="2" xfId="4" applyNumberFormat="1" applyFont="1" applyFill="1" applyBorder="1" applyAlignment="1">
      <alignment horizontal="center" vertical="center"/>
    </xf>
    <xf numFmtId="164" fontId="5" fillId="0" borderId="0" xfId="5" applyNumberFormat="1" applyFont="1" applyAlignment="1">
      <alignment vertical="top"/>
    </xf>
    <xf numFmtId="0" fontId="13" fillId="0" borderId="2" xfId="4" applyFont="1" applyBorder="1" applyAlignment="1">
      <alignment wrapText="1"/>
    </xf>
    <xf numFmtId="3" fontId="12" fillId="0" borderId="2" xfId="4" applyNumberFormat="1" applyFont="1" applyBorder="1" applyAlignment="1">
      <alignment horizontal="right"/>
    </xf>
    <xf numFmtId="3" fontId="9" fillId="4" borderId="2" xfId="4" applyNumberFormat="1" applyFont="1" applyFill="1" applyBorder="1" applyAlignment="1">
      <alignment horizontal="right"/>
    </xf>
    <xf numFmtId="164" fontId="0" fillId="0" borderId="0" xfId="5" applyNumberFormat="1" applyFont="1" applyAlignment="1"/>
    <xf numFmtId="0" fontId="5" fillId="0" borderId="0" xfId="4" applyFont="1" applyFill="1" applyBorder="1">
      <alignment vertical="top"/>
    </xf>
    <xf numFmtId="3" fontId="5" fillId="0" borderId="0" xfId="4" applyNumberFormat="1" applyFont="1" applyFill="1" applyBorder="1">
      <alignment vertical="top"/>
    </xf>
    <xf numFmtId="0" fontId="16" fillId="0" borderId="0" xfId="6" applyFont="1" applyFill="1" applyBorder="1" applyAlignment="1"/>
    <xf numFmtId="3" fontId="5" fillId="0" borderId="0" xfId="6" applyNumberFormat="1" applyFont="1" applyFill="1" applyBorder="1" applyAlignment="1"/>
    <xf numFmtId="3" fontId="12" fillId="0" borderId="0" xfId="6" applyNumberFormat="1" applyFont="1" applyFill="1" applyBorder="1" applyAlignment="1">
      <alignment horizontal="center"/>
    </xf>
    <xf numFmtId="3" fontId="11" fillId="0" borderId="0" xfId="6" applyNumberFormat="1" applyFont="1" applyFill="1" applyBorder="1" applyAlignment="1">
      <alignment horizontal="right"/>
    </xf>
    <xf numFmtId="0" fontId="9" fillId="0" borderId="0" xfId="4" applyFont="1" applyBorder="1" applyAlignment="1">
      <alignment horizontal="centerContinuous"/>
    </xf>
    <xf numFmtId="0" fontId="16" fillId="0" borderId="0" xfId="4" applyFont="1" applyBorder="1" applyAlignment="1">
      <alignment horizontal="centerContinuous"/>
    </xf>
    <xf numFmtId="0" fontId="13" fillId="4" borderId="2" xfId="6" applyFont="1" applyFill="1" applyBorder="1" applyAlignment="1">
      <alignment horizontal="left" vertical="center" wrapText="1"/>
    </xf>
    <xf numFmtId="3" fontId="11" fillId="4" borderId="2" xfId="6" applyNumberFormat="1" applyFont="1" applyFill="1" applyBorder="1" applyAlignment="1"/>
    <xf numFmtId="0" fontId="15" fillId="0" borderId="0" xfId="4" applyFont="1" applyAlignment="1">
      <alignment horizontal="left"/>
    </xf>
    <xf numFmtId="0" fontId="5" fillId="0" borderId="0" xfId="4" applyFont="1" applyAlignment="1">
      <alignment horizontal="centerContinuous" wrapText="1"/>
    </xf>
    <xf numFmtId="0" fontId="5" fillId="2" borderId="0" xfId="4" applyFont="1" applyFill="1" applyBorder="1">
      <alignment vertical="top"/>
    </xf>
    <xf numFmtId="0" fontId="19" fillId="0" borderId="0" xfId="3" applyFont="1" applyProtection="1">
      <alignment vertical="top"/>
    </xf>
    <xf numFmtId="0" fontId="11" fillId="0" borderId="0" xfId="4" applyFont="1" applyBorder="1" applyAlignment="1">
      <alignment horizontal="right"/>
    </xf>
    <xf numFmtId="0" fontId="11" fillId="2" borderId="0" xfId="4" applyFont="1" applyFill="1" applyBorder="1" applyAlignment="1">
      <alignment horizontal="right"/>
    </xf>
    <xf numFmtId="0" fontId="11" fillId="2" borderId="0" xfId="4" applyFont="1" applyFill="1" applyBorder="1" applyAlignment="1">
      <alignment horizontal="center" vertical="center" wrapText="1"/>
    </xf>
    <xf numFmtId="0" fontId="10" fillId="3" borderId="2" xfId="4" applyFont="1" applyFill="1" applyBorder="1" applyAlignment="1">
      <alignment horizontal="center" vertical="center" wrapText="1"/>
    </xf>
    <xf numFmtId="3" fontId="11" fillId="0" borderId="0" xfId="4" applyNumberFormat="1" applyFont="1" applyBorder="1" applyAlignment="1"/>
    <xf numFmtId="3" fontId="16" fillId="2" borderId="0" xfId="4" applyNumberFormat="1" applyFont="1" applyFill="1" applyBorder="1" applyAlignment="1">
      <alignment horizontal="right" vertical="top"/>
    </xf>
    <xf numFmtId="3" fontId="5" fillId="2" borderId="0" xfId="4" applyNumberFormat="1" applyFont="1" applyFill="1" applyBorder="1">
      <alignment vertical="top"/>
    </xf>
    <xf numFmtId="3" fontId="11" fillId="4" borderId="2" xfId="6" applyNumberFormat="1" applyFont="1" applyFill="1" applyBorder="1" applyAlignment="1">
      <alignment horizontal="right"/>
    </xf>
    <xf numFmtId="3" fontId="16" fillId="2" borderId="0" xfId="4" applyNumberFormat="1" applyFont="1" applyFill="1" applyBorder="1">
      <alignment vertical="top"/>
    </xf>
    <xf numFmtId="3" fontId="5" fillId="0" borderId="0" xfId="4" applyNumberFormat="1" applyFont="1" applyBorder="1" applyAlignment="1"/>
    <xf numFmtId="0" fontId="16" fillId="2" borderId="0" xfId="4" applyFont="1" applyFill="1" applyBorder="1" applyAlignment="1"/>
    <xf numFmtId="165" fontId="5" fillId="2" borderId="0" xfId="7" applyNumberFormat="1" applyFont="1" applyFill="1" applyBorder="1" applyAlignment="1"/>
    <xf numFmtId="165" fontId="5" fillId="0" borderId="0" xfId="4" applyNumberFormat="1" applyFont="1">
      <alignment vertical="top"/>
    </xf>
    <xf numFmtId="3" fontId="5" fillId="2" borderId="0" xfId="4" applyNumberFormat="1" applyFont="1" applyFill="1" applyBorder="1" applyAlignment="1"/>
    <xf numFmtId="165" fontId="16" fillId="2" borderId="0" xfId="7" applyNumberFormat="1" applyFont="1" applyFill="1" applyBorder="1" applyAlignment="1"/>
    <xf numFmtId="0" fontId="21" fillId="0" borderId="0" xfId="4" applyFont="1" applyAlignment="1">
      <alignment horizontal="left"/>
    </xf>
    <xf numFmtId="0" fontId="5" fillId="0" borderId="0" xfId="4" applyFont="1" applyBorder="1" applyAlignment="1"/>
    <xf numFmtId="0" fontId="5" fillId="2" borderId="0" xfId="4" applyFont="1" applyFill="1" applyBorder="1" applyAlignment="1"/>
    <xf numFmtId="0" fontId="16" fillId="2" borderId="0" xfId="4" applyFont="1" applyFill="1" applyBorder="1" applyAlignment="1">
      <alignment horizontal="center" vertical="center" wrapText="1"/>
    </xf>
    <xf numFmtId="0" fontId="5" fillId="2" borderId="0" xfId="4" applyFont="1" applyFill="1" applyBorder="1" applyAlignment="1">
      <alignment horizontal="center" vertical="center" wrapText="1"/>
    </xf>
    <xf numFmtId="1" fontId="5" fillId="2" borderId="0" xfId="4" applyNumberFormat="1" applyFont="1" applyFill="1" applyBorder="1" applyAlignment="1">
      <alignment horizontal="center" vertical="center" wrapText="1"/>
    </xf>
    <xf numFmtId="0" fontId="5" fillId="0" borderId="0" xfId="4" applyFont="1" applyAlignment="1">
      <alignment horizontal="justify" wrapText="1"/>
    </xf>
    <xf numFmtId="3" fontId="15" fillId="0" borderId="0" xfId="4" quotePrefix="1" applyNumberFormat="1" applyFont="1" applyFill="1" applyBorder="1" applyAlignment="1">
      <alignment horizontal="justify" wrapText="1"/>
    </xf>
    <xf numFmtId="0" fontId="20" fillId="0" borderId="0" xfId="4" applyFont="1" applyAlignment="1">
      <alignment horizontal="justify" wrapText="1"/>
    </xf>
    <xf numFmtId="0" fontId="15" fillId="0" borderId="0" xfId="4" applyFont="1" applyFill="1" applyBorder="1" applyAlignment="1">
      <alignment horizontal="left" vertical="center"/>
    </xf>
    <xf numFmtId="0" fontId="15" fillId="0" borderId="0" xfId="4" applyFont="1" applyBorder="1" applyAlignment="1">
      <alignment horizontal="justify" vertical="top"/>
    </xf>
    <xf numFmtId="3" fontId="5" fillId="0" borderId="0" xfId="4" applyNumberFormat="1" applyFont="1" applyAlignment="1">
      <alignment horizontal="centerContinuous" wrapText="1"/>
    </xf>
    <xf numFmtId="0" fontId="16" fillId="0" borderId="2" xfId="4" applyFont="1" applyBorder="1" applyAlignment="1"/>
    <xf numFmtId="3" fontId="5" fillId="0" borderId="2" xfId="4" applyNumberFormat="1" applyFont="1" applyBorder="1" applyAlignment="1">
      <alignment horizontal="right"/>
    </xf>
    <xf numFmtId="3" fontId="11" fillId="4" borderId="2" xfId="4" applyNumberFormat="1" applyFont="1" applyFill="1" applyBorder="1" applyAlignment="1">
      <alignment horizontal="right"/>
    </xf>
    <xf numFmtId="3" fontId="5" fillId="2" borderId="2" xfId="4" applyNumberFormat="1" applyFont="1" applyFill="1" applyBorder="1" applyAlignment="1">
      <alignment horizontal="right"/>
    </xf>
    <xf numFmtId="165" fontId="5" fillId="0" borderId="0" xfId="7" applyNumberFormat="1" applyFont="1" applyAlignment="1">
      <alignment vertical="top"/>
    </xf>
    <xf numFmtId="165" fontId="5" fillId="2" borderId="0" xfId="4" applyNumberFormat="1" applyFont="1" applyFill="1" applyBorder="1">
      <alignment vertical="top"/>
    </xf>
    <xf numFmtId="3" fontId="24" fillId="0" borderId="2" xfId="4" applyNumberFormat="1" applyFont="1" applyBorder="1" applyAlignment="1">
      <alignment horizontal="right"/>
    </xf>
    <xf numFmtId="0" fontId="5" fillId="2" borderId="0" xfId="4" applyFont="1" applyFill="1">
      <alignment vertical="top"/>
    </xf>
    <xf numFmtId="0" fontId="15" fillId="0" borderId="0" xfId="4" applyFont="1" applyBorder="1" applyAlignment="1">
      <alignment horizontal="center" vertical="center"/>
    </xf>
    <xf numFmtId="0" fontId="13" fillId="0" borderId="1" xfId="4" applyFont="1" applyBorder="1" applyAlignment="1">
      <alignment wrapText="1"/>
    </xf>
    <xf numFmtId="165" fontId="5" fillId="0" borderId="0" xfId="1" applyNumberFormat="1" applyFont="1" applyAlignment="1"/>
    <xf numFmtId="3" fontId="5" fillId="0" borderId="2" xfId="4" applyNumberFormat="1" applyFont="1" applyBorder="1" applyAlignment="1"/>
    <xf numFmtId="3" fontId="11" fillId="4" borderId="2" xfId="4" applyNumberFormat="1" applyFont="1" applyFill="1" applyBorder="1" applyAlignment="1"/>
    <xf numFmtId="0" fontId="5" fillId="0" borderId="0" xfId="4" applyFont="1" applyAlignment="1"/>
    <xf numFmtId="0" fontId="9" fillId="0" borderId="0" xfId="4" applyFont="1" applyBorder="1" applyAlignment="1">
      <alignment horizontal="center" wrapText="1"/>
    </xf>
    <xf numFmtId="0" fontId="9" fillId="0" borderId="0" xfId="4" applyFont="1" applyBorder="1" applyAlignment="1">
      <alignment horizontal="center"/>
    </xf>
    <xf numFmtId="0" fontId="26" fillId="0" borderId="2" xfId="4" applyFont="1" applyBorder="1" applyAlignment="1">
      <alignment horizontal="left"/>
    </xf>
    <xf numFmtId="3" fontId="26" fillId="0" borderId="2" xfId="4" applyNumberFormat="1" applyFont="1" applyBorder="1" applyAlignment="1"/>
    <xf numFmtId="3" fontId="11" fillId="4" borderId="2" xfId="4" applyNumberFormat="1" applyFont="1" applyFill="1" applyBorder="1" applyAlignment="1">
      <alignment horizontal="right" wrapText="1"/>
    </xf>
    <xf numFmtId="0" fontId="26" fillId="0" borderId="2" xfId="8" applyFont="1" applyBorder="1" applyAlignment="1" applyProtection="1">
      <alignment horizontal="left"/>
    </xf>
    <xf numFmtId="0" fontId="15" fillId="0" borderId="0" xfId="4" applyFont="1" applyAlignment="1"/>
    <xf numFmtId="3" fontId="5" fillId="0" borderId="0" xfId="4" applyNumberFormat="1" applyFont="1" applyAlignment="1"/>
    <xf numFmtId="4" fontId="5" fillId="0" borderId="0" xfId="4" applyNumberFormat="1" applyFont="1" applyAlignment="1"/>
    <xf numFmtId="0" fontId="5" fillId="0" borderId="0" xfId="4" applyAlignment="1">
      <alignment vertical="top"/>
    </xf>
    <xf numFmtId="0" fontId="5" fillId="0" borderId="0" xfId="4" applyAlignment="1">
      <alignment horizontal="centerContinuous" wrapText="1"/>
    </xf>
    <xf numFmtId="0" fontId="9" fillId="0" borderId="2" xfId="4" applyFont="1" applyBorder="1" applyAlignment="1">
      <alignment horizontal="left"/>
    </xf>
    <xf numFmtId="3" fontId="5" fillId="0" borderId="2" xfId="4" applyNumberFormat="1" applyBorder="1" applyAlignment="1"/>
    <xf numFmtId="9" fontId="0" fillId="0" borderId="0" xfId="5" applyFont="1" applyAlignment="1">
      <alignment vertical="top"/>
    </xf>
    <xf numFmtId="0" fontId="15" fillId="0" borderId="0" xfId="4" applyFont="1" applyFill="1" applyBorder="1" applyAlignment="1">
      <alignment horizontal="justify" vertical="top" wrapText="1"/>
    </xf>
    <xf numFmtId="0" fontId="5" fillId="0" borderId="0" xfId="4" applyBorder="1" applyAlignment="1">
      <alignment horizontal="justify" vertical="top" wrapText="1"/>
    </xf>
    <xf numFmtId="3" fontId="5" fillId="0" borderId="0" xfId="4" applyNumberFormat="1" applyAlignment="1">
      <alignment vertical="top"/>
    </xf>
    <xf numFmtId="165" fontId="13" fillId="4" borderId="2" xfId="7" applyNumberFormat="1" applyFont="1" applyFill="1" applyBorder="1" applyAlignment="1">
      <alignment horizontal="left" vertical="center" wrapText="1"/>
    </xf>
    <xf numFmtId="0" fontId="26" fillId="0" borderId="2" xfId="4" applyFont="1" applyBorder="1" applyAlignment="1"/>
    <xf numFmtId="3" fontId="12" fillId="0" borderId="0" xfId="4" applyNumberFormat="1" applyFont="1" applyAlignment="1"/>
    <xf numFmtId="3" fontId="5" fillId="0" borderId="0" xfId="4" applyNumberFormat="1" applyAlignment="1"/>
    <xf numFmtId="0" fontId="11" fillId="0" borderId="2" xfId="4" applyFont="1" applyBorder="1" applyAlignment="1"/>
    <xf numFmtId="3" fontId="11" fillId="0" borderId="2" xfId="4" applyNumberFormat="1" applyFont="1" applyBorder="1" applyAlignment="1"/>
    <xf numFmtId="0" fontId="12" fillId="3" borderId="0" xfId="4" applyFont="1" applyFill="1" applyBorder="1" applyAlignment="1"/>
    <xf numFmtId="0" fontId="4" fillId="3" borderId="0" xfId="3" applyFill="1" applyBorder="1" applyProtection="1">
      <alignment vertical="top"/>
    </xf>
    <xf numFmtId="0" fontId="10" fillId="3" borderId="1" xfId="4" applyFont="1" applyFill="1" applyBorder="1" applyAlignment="1">
      <alignment horizontal="center" vertical="center" wrapText="1"/>
    </xf>
    <xf numFmtId="0" fontId="12" fillId="0" borderId="2" xfId="4" applyFont="1" applyBorder="1" applyAlignment="1"/>
    <xf numFmtId="3" fontId="31" fillId="2" borderId="2" xfId="9" applyNumberFormat="1" applyFont="1" applyFill="1" applyBorder="1" applyAlignment="1"/>
    <xf numFmtId="4" fontId="12" fillId="0" borderId="0" xfId="4" applyNumberFormat="1" applyFont="1" applyBorder="1" applyAlignment="1"/>
    <xf numFmtId="4" fontId="12" fillId="0" borderId="0" xfId="4" applyNumberFormat="1" applyFont="1" applyAlignment="1"/>
    <xf numFmtId="3" fontId="32" fillId="0" borderId="2" xfId="4" applyNumberFormat="1" applyFont="1" applyBorder="1" applyAlignment="1"/>
    <xf numFmtId="3" fontId="33" fillId="0" borderId="2" xfId="4" applyNumberFormat="1" applyFont="1" applyBorder="1" applyAlignment="1"/>
    <xf numFmtId="0" fontId="12" fillId="0" borderId="2" xfId="8" applyFont="1" applyBorder="1" applyProtection="1"/>
    <xf numFmtId="3" fontId="11" fillId="4" borderId="4" xfId="4" applyNumberFormat="1" applyFont="1" applyFill="1" applyBorder="1" applyAlignment="1"/>
    <xf numFmtId="0" fontId="12" fillId="0" borderId="0" xfId="4" applyFont="1" applyAlignment="1"/>
    <xf numFmtId="166" fontId="12" fillId="0" borderId="0" xfId="4" applyNumberFormat="1" applyFont="1" applyAlignment="1"/>
    <xf numFmtId="3" fontId="26" fillId="2" borderId="2" xfId="9" applyNumberFormat="1" applyFont="1" applyFill="1" applyBorder="1" applyAlignment="1"/>
    <xf numFmtId="3" fontId="5" fillId="2" borderId="0" xfId="4" applyNumberFormat="1" applyFont="1" applyFill="1" applyAlignment="1"/>
    <xf numFmtId="0" fontId="5" fillId="2" borderId="0" xfId="4" applyFont="1" applyFill="1" applyAlignment="1"/>
    <xf numFmtId="3" fontId="11" fillId="4" borderId="4" xfId="4" applyNumberFormat="1" applyFont="1" applyFill="1" applyBorder="1" applyAlignment="1">
      <alignment horizontal="right" wrapText="1"/>
    </xf>
    <xf numFmtId="0" fontId="11" fillId="4" borderId="4" xfId="4" applyFont="1" applyFill="1" applyBorder="1" applyAlignment="1"/>
    <xf numFmtId="3" fontId="26" fillId="8" borderId="2" xfId="4" applyNumberFormat="1" applyFont="1" applyFill="1" applyBorder="1" applyAlignment="1"/>
    <xf numFmtId="3" fontId="11" fillId="8" borderId="2" xfId="4" applyNumberFormat="1" applyFont="1" applyFill="1" applyBorder="1" applyAlignment="1"/>
    <xf numFmtId="3" fontId="26" fillId="2" borderId="2" xfId="4" applyNumberFormat="1" applyFont="1" applyFill="1" applyBorder="1" applyAlignment="1"/>
    <xf numFmtId="3" fontId="26" fillId="8" borderId="2" xfId="4" applyNumberFormat="1" applyFont="1" applyFill="1" applyBorder="1" applyAlignment="1">
      <alignment horizontal="right"/>
    </xf>
    <xf numFmtId="3" fontId="40" fillId="0" borderId="0" xfId="4" quotePrefix="1" applyNumberFormat="1" applyFont="1" applyFill="1" applyBorder="1" applyAlignment="1"/>
    <xf numFmtId="0" fontId="5" fillId="0" borderId="0" xfId="4" applyAlignment="1">
      <alignment horizontal="center"/>
    </xf>
    <xf numFmtId="165" fontId="12" fillId="0" borderId="0" xfId="7" applyNumberFormat="1" applyFont="1" applyBorder="1" applyAlignment="1"/>
    <xf numFmtId="165" fontId="0" fillId="0" borderId="0" xfId="7" applyNumberFormat="1" applyFont="1" applyAlignment="1"/>
    <xf numFmtId="0" fontId="5" fillId="0" borderId="0" xfId="4" applyBorder="1" applyAlignment="1"/>
    <xf numFmtId="3" fontId="9" fillId="3" borderId="0" xfId="4" applyNumberFormat="1" applyFont="1" applyFill="1" applyBorder="1" applyAlignment="1">
      <alignment vertical="top"/>
    </xf>
    <xf numFmtId="0" fontId="5" fillId="3" borderId="0" xfId="4" applyFont="1" applyFill="1" applyBorder="1" applyAlignment="1"/>
    <xf numFmtId="0" fontId="12" fillId="0" borderId="0" xfId="4" applyFont="1" applyBorder="1" applyAlignment="1"/>
    <xf numFmtId="0" fontId="10" fillId="3" borderId="8" xfId="4" applyFont="1" applyFill="1" applyBorder="1" applyAlignment="1">
      <alignment horizontal="center" vertical="center" wrapText="1"/>
    </xf>
    <xf numFmtId="0" fontId="41" fillId="3" borderId="8" xfId="4" applyFont="1" applyFill="1" applyBorder="1" applyAlignment="1">
      <alignment horizontal="center" vertical="center" wrapText="1"/>
    </xf>
    <xf numFmtId="0" fontId="26" fillId="0" borderId="8" xfId="4" applyFont="1" applyBorder="1" applyAlignment="1">
      <alignment horizontal="left"/>
    </xf>
    <xf numFmtId="3" fontId="26" fillId="2" borderId="8" xfId="4" applyNumberFormat="1" applyFont="1" applyFill="1" applyBorder="1" applyAlignment="1"/>
    <xf numFmtId="3" fontId="11" fillId="4" borderId="8" xfId="4" applyNumberFormat="1" applyFont="1" applyFill="1" applyBorder="1" applyAlignment="1">
      <alignment horizontal="right" wrapText="1"/>
    </xf>
    <xf numFmtId="4" fontId="26" fillId="0" borderId="0" xfId="4" applyNumberFormat="1" applyFont="1" applyBorder="1" applyAlignment="1"/>
    <xf numFmtId="4" fontId="26" fillId="0" borderId="0" xfId="4" applyNumberFormat="1" applyFont="1" applyAlignment="1"/>
    <xf numFmtId="0" fontId="26" fillId="0" borderId="8" xfId="8" applyFont="1" applyBorder="1" applyAlignment="1" applyProtection="1">
      <alignment horizontal="left"/>
    </xf>
    <xf numFmtId="0" fontId="11" fillId="4" borderId="8" xfId="4" applyFont="1" applyFill="1" applyBorder="1" applyAlignment="1"/>
    <xf numFmtId="3" fontId="21" fillId="9" borderId="0" xfId="4" applyNumberFormat="1" applyFont="1" applyFill="1" applyBorder="1" applyAlignment="1"/>
    <xf numFmtId="3" fontId="26" fillId="0" borderId="0" xfId="4" applyNumberFormat="1" applyFont="1" applyBorder="1" applyAlignment="1"/>
    <xf numFmtId="0" fontId="7" fillId="0" borderId="0" xfId="4" applyFont="1" applyBorder="1" applyAlignment="1">
      <alignment horizontal="centerContinuous"/>
    </xf>
    <xf numFmtId="0" fontId="12" fillId="0" borderId="0" xfId="4" applyFont="1" applyAlignment="1">
      <alignment horizontal="centerContinuous"/>
    </xf>
    <xf numFmtId="0" fontId="42" fillId="0" borderId="0" xfId="4" applyFont="1" applyAlignment="1">
      <alignment horizontal="centerContinuous"/>
    </xf>
    <xf numFmtId="0" fontId="43" fillId="0" borderId="0" xfId="4" applyFont="1" applyAlignment="1">
      <alignment horizontal="centerContinuous"/>
    </xf>
    <xf numFmtId="0" fontId="44" fillId="3" borderId="8" xfId="4" applyFont="1" applyFill="1" applyBorder="1" applyAlignment="1">
      <alignment horizontal="center" vertical="center" wrapText="1"/>
    </xf>
    <xf numFmtId="3" fontId="26" fillId="2" borderId="8" xfId="9" applyNumberFormat="1" applyFont="1" applyFill="1" applyBorder="1" applyAlignment="1"/>
    <xf numFmtId="165" fontId="5" fillId="2" borderId="0" xfId="7" applyNumberFormat="1" applyFont="1" applyFill="1" applyAlignment="1"/>
    <xf numFmtId="0" fontId="9" fillId="3" borderId="0" xfId="4" applyFont="1" applyFill="1" applyBorder="1" applyAlignment="1"/>
    <xf numFmtId="0" fontId="4" fillId="3" borderId="0" xfId="3" applyFill="1" applyProtection="1">
      <alignment vertical="top"/>
    </xf>
    <xf numFmtId="0" fontId="11" fillId="0" borderId="8" xfId="4" applyFont="1" applyBorder="1" applyAlignment="1"/>
    <xf numFmtId="3" fontId="26" fillId="0" borderId="8" xfId="4" applyNumberFormat="1" applyFont="1" applyFill="1" applyBorder="1" applyAlignment="1"/>
    <xf numFmtId="3" fontId="11" fillId="4" borderId="8" xfId="4" applyNumberFormat="1" applyFont="1" applyFill="1" applyBorder="1" applyAlignment="1"/>
    <xf numFmtId="0" fontId="11" fillId="0" borderId="8" xfId="8" applyFont="1" applyBorder="1" applyProtection="1"/>
    <xf numFmtId="165" fontId="5" fillId="0" borderId="0" xfId="7" applyNumberFormat="1" applyFont="1" applyAlignment="1"/>
    <xf numFmtId="3" fontId="26" fillId="0" borderId="8" xfId="4" applyNumberFormat="1" applyFont="1" applyBorder="1" applyAlignment="1"/>
    <xf numFmtId="0" fontId="7" fillId="0" borderId="0" xfId="4" applyFont="1" applyBorder="1" applyAlignment="1">
      <alignment horizontal="center"/>
    </xf>
    <xf numFmtId="0" fontId="13" fillId="3" borderId="8" xfId="4" applyFont="1" applyFill="1" applyBorder="1" applyAlignment="1">
      <alignment horizontal="center" vertical="center" wrapText="1"/>
    </xf>
    <xf numFmtId="3" fontId="11" fillId="2" borderId="8" xfId="4" applyNumberFormat="1" applyFont="1" applyFill="1" applyBorder="1" applyAlignment="1"/>
    <xf numFmtId="3" fontId="33" fillId="2" borderId="8" xfId="4" applyNumberFormat="1" applyFont="1" applyFill="1" applyBorder="1" applyAlignment="1"/>
    <xf numFmtId="3" fontId="46" fillId="2" borderId="8" xfId="4" applyNumberFormat="1" applyFont="1" applyFill="1" applyBorder="1" applyAlignment="1"/>
    <xf numFmtId="0" fontId="9" fillId="4" borderId="8" xfId="4" applyFont="1" applyFill="1" applyBorder="1" applyAlignment="1"/>
    <xf numFmtId="3" fontId="9" fillId="4" borderId="8" xfId="4" applyNumberFormat="1" applyFont="1" applyFill="1" applyBorder="1" applyAlignment="1">
      <alignment horizontal="right"/>
    </xf>
    <xf numFmtId="3" fontId="11" fillId="4" borderId="8" xfId="4" applyNumberFormat="1" applyFont="1" applyFill="1" applyBorder="1" applyAlignment="1">
      <alignment horizontal="right"/>
    </xf>
    <xf numFmtId="0" fontId="34" fillId="0" borderId="0" xfId="4" applyFont="1" applyAlignment="1">
      <alignment horizontal="justify"/>
    </xf>
    <xf numFmtId="0" fontId="34" fillId="0" borderId="0" xfId="4" applyFont="1" applyAlignment="1">
      <alignment horizontal="justify" wrapText="1"/>
    </xf>
    <xf numFmtId="0" fontId="16" fillId="3" borderId="0" xfId="4" applyFont="1" applyFill="1" applyBorder="1" applyAlignment="1">
      <alignment horizontal="center"/>
    </xf>
    <xf numFmtId="2" fontId="5" fillId="0" borderId="0" xfId="4" applyNumberFormat="1" applyAlignment="1"/>
    <xf numFmtId="3" fontId="15" fillId="9" borderId="0" xfId="4" applyNumberFormat="1" applyFont="1" applyFill="1" applyBorder="1" applyAlignment="1"/>
    <xf numFmtId="0" fontId="5" fillId="0" borderId="0" xfId="4">
      <alignment vertical="top"/>
    </xf>
    <xf numFmtId="165" fontId="0" fillId="0" borderId="0" xfId="7" applyNumberFormat="1" applyFont="1" applyAlignment="1">
      <alignment vertical="top"/>
    </xf>
    <xf numFmtId="0" fontId="5" fillId="0" borderId="0" xfId="4" applyBorder="1">
      <alignment vertical="top"/>
    </xf>
    <xf numFmtId="0" fontId="13" fillId="3" borderId="8" xfId="4" applyFont="1" applyFill="1" applyBorder="1" applyAlignment="1">
      <alignment horizontal="left" vertical="center" wrapText="1"/>
    </xf>
    <xf numFmtId="0" fontId="13" fillId="3" borderId="8" xfId="4" applyFont="1" applyFill="1" applyBorder="1" applyAlignment="1">
      <alignment horizontal="right" vertical="center" wrapText="1"/>
    </xf>
    <xf numFmtId="0" fontId="11" fillId="4" borderId="8" xfId="4" applyFont="1" applyFill="1" applyBorder="1" applyAlignment="1">
      <alignment horizontal="left"/>
    </xf>
    <xf numFmtId="0" fontId="11" fillId="4" borderId="8" xfId="4" applyFont="1" applyFill="1" applyBorder="1" applyAlignment="1">
      <alignment horizontal="right"/>
    </xf>
    <xf numFmtId="4" fontId="11" fillId="0" borderId="0" xfId="4" applyNumberFormat="1" applyFont="1" applyFill="1" applyBorder="1" applyAlignment="1"/>
    <xf numFmtId="165" fontId="26" fillId="0" borderId="8" xfId="7" applyNumberFormat="1" applyFont="1" applyFill="1" applyBorder="1" applyAlignment="1">
      <alignment horizontal="right"/>
    </xf>
    <xf numFmtId="165" fontId="26" fillId="0" borderId="8" xfId="7" applyNumberFormat="1" applyFont="1" applyBorder="1" applyAlignment="1">
      <alignment horizontal="right"/>
    </xf>
    <xf numFmtId="165" fontId="11" fillId="4" borderId="8" xfId="7" applyNumberFormat="1" applyFont="1" applyFill="1" applyBorder="1" applyAlignment="1">
      <alignment horizontal="right"/>
    </xf>
    <xf numFmtId="165" fontId="11" fillId="0" borderId="8" xfId="7" applyNumberFormat="1" applyFont="1" applyFill="1" applyBorder="1" applyAlignment="1">
      <alignment horizontal="right"/>
    </xf>
    <xf numFmtId="3" fontId="5" fillId="0" borderId="0" xfId="4" applyNumberFormat="1">
      <alignment vertical="top"/>
    </xf>
    <xf numFmtId="0" fontId="11" fillId="0" borderId="0" xfId="4" applyFont="1" applyBorder="1">
      <alignment vertical="top"/>
    </xf>
    <xf numFmtId="165" fontId="5" fillId="0" borderId="0" xfId="4" applyNumberFormat="1">
      <alignment vertical="top"/>
    </xf>
    <xf numFmtId="3" fontId="11" fillId="0" borderId="8" xfId="4" applyNumberFormat="1" applyFont="1" applyFill="1" applyBorder="1" applyAlignment="1"/>
    <xf numFmtId="3" fontId="11" fillId="0" borderId="8" xfId="4" applyNumberFormat="1" applyFont="1" applyBorder="1" applyAlignment="1"/>
    <xf numFmtId="0" fontId="26" fillId="0" borderId="8" xfId="4" applyFont="1" applyBorder="1" applyAlignment="1"/>
    <xf numFmtId="0" fontId="5" fillId="3" borderId="0" xfId="4" applyFont="1" applyFill="1">
      <alignment vertical="top"/>
    </xf>
    <xf numFmtId="0" fontId="11" fillId="4" borderId="8" xfId="4" applyFont="1" applyFill="1" applyBorder="1" applyAlignment="1">
      <alignment wrapText="1"/>
    </xf>
    <xf numFmtId="0" fontId="16" fillId="0" borderId="8" xfId="4" applyFont="1" applyBorder="1" applyAlignment="1"/>
    <xf numFmtId="3" fontId="5" fillId="0" borderId="8" xfId="4" applyNumberFormat="1" applyFont="1" applyBorder="1" applyAlignment="1"/>
    <xf numFmtId="0" fontId="5" fillId="0" borderId="8" xfId="4" applyFont="1" applyBorder="1" applyAlignment="1"/>
    <xf numFmtId="3" fontId="16" fillId="0" borderId="8" xfId="4" applyNumberFormat="1" applyFont="1" applyBorder="1" applyAlignment="1"/>
    <xf numFmtId="0" fontId="11" fillId="4" borderId="8" xfId="4" applyFont="1" applyFill="1" applyBorder="1" applyAlignment="1">
      <alignment horizontal="left" wrapText="1"/>
    </xf>
    <xf numFmtId="3" fontId="16" fillId="4" borderId="8" xfId="4" applyNumberFormat="1" applyFont="1" applyFill="1" applyBorder="1">
      <alignment vertical="top"/>
    </xf>
    <xf numFmtId="0" fontId="11" fillId="0" borderId="0" xfId="4" applyFont="1" applyFill="1" applyAlignment="1">
      <alignment horizontal="center" wrapText="1"/>
    </xf>
    <xf numFmtId="0" fontId="5" fillId="0" borderId="0" xfId="4" applyFont="1" applyFill="1">
      <alignment vertical="top"/>
    </xf>
    <xf numFmtId="0" fontId="13" fillId="0" borderId="0" xfId="4" applyFont="1" applyFill="1" applyBorder="1" applyAlignment="1">
      <alignment horizontal="left" vertical="center" wrapText="1"/>
    </xf>
    <xf numFmtId="3" fontId="11" fillId="0" borderId="0" xfId="4" applyNumberFormat="1" applyFont="1" applyFill="1" applyBorder="1" applyAlignment="1"/>
    <xf numFmtId="165" fontId="5" fillId="0" borderId="8" xfId="7" applyNumberFormat="1" applyFont="1" applyBorder="1" applyAlignment="1"/>
    <xf numFmtId="165" fontId="11" fillId="4" borderId="8" xfId="7" applyNumberFormat="1" applyFont="1" applyFill="1" applyBorder="1" applyAlignment="1"/>
    <xf numFmtId="165" fontId="16" fillId="0" borderId="8" xfId="7" applyNumberFormat="1" applyFont="1" applyBorder="1" applyAlignment="1"/>
    <xf numFmtId="165" fontId="16" fillId="4" borderId="8" xfId="7" applyNumberFormat="1" applyFont="1" applyFill="1" applyBorder="1" applyAlignment="1">
      <alignment vertical="top"/>
    </xf>
    <xf numFmtId="0" fontId="5" fillId="0" borderId="0" xfId="4" applyFill="1" applyAlignment="1"/>
    <xf numFmtId="0" fontId="13" fillId="4" borderId="8" xfId="4" applyFont="1" applyFill="1" applyBorder="1" applyAlignment="1">
      <alignment wrapText="1"/>
    </xf>
    <xf numFmtId="0" fontId="9" fillId="0" borderId="8" xfId="4" applyFont="1" applyBorder="1" applyAlignment="1">
      <alignment horizontal="left"/>
    </xf>
    <xf numFmtId="3" fontId="5" fillId="0" borderId="8" xfId="4" applyNumberFormat="1" applyBorder="1" applyAlignment="1"/>
    <xf numFmtId="0" fontId="48" fillId="0" borderId="0" xfId="4" applyFont="1" applyAlignment="1">
      <alignment vertical="center"/>
    </xf>
    <xf numFmtId="10" fontId="11" fillId="4" borderId="8" xfId="5" applyNumberFormat="1" applyFont="1" applyFill="1" applyBorder="1"/>
    <xf numFmtId="10" fontId="0" fillId="0" borderId="0" xfId="5" applyNumberFormat="1" applyFont="1" applyAlignment="1">
      <alignment vertical="top"/>
    </xf>
    <xf numFmtId="10" fontId="0" fillId="0" borderId="0" xfId="5" applyNumberFormat="1" applyFont="1" applyBorder="1" applyAlignment="1">
      <alignment vertical="top"/>
    </xf>
    <xf numFmtId="10" fontId="11" fillId="0" borderId="0" xfId="5" applyNumberFormat="1" applyFont="1" applyBorder="1" applyAlignment="1">
      <alignment horizontal="right"/>
    </xf>
    <xf numFmtId="0" fontId="11" fillId="3" borderId="8" xfId="4" applyFont="1" applyFill="1" applyBorder="1" applyAlignment="1">
      <alignment horizontal="center" vertical="center" wrapText="1"/>
    </xf>
    <xf numFmtId="0" fontId="11" fillId="3" borderId="8" xfId="4" applyFont="1" applyFill="1" applyBorder="1" applyAlignment="1">
      <alignment horizontal="center" vertical="center"/>
    </xf>
    <xf numFmtId="10" fontId="11" fillId="4" borderId="8" xfId="5" applyNumberFormat="1" applyFont="1" applyFill="1" applyBorder="1" applyAlignment="1">
      <alignment horizontal="center" vertical="center" wrapText="1"/>
    </xf>
    <xf numFmtId="10" fontId="16" fillId="4" borderId="8" xfId="5" applyNumberFormat="1" applyFont="1" applyFill="1" applyBorder="1" applyAlignment="1">
      <alignment horizontal="center" vertical="center" wrapText="1"/>
    </xf>
    <xf numFmtId="10" fontId="11" fillId="4" borderId="11" xfId="5" applyNumberFormat="1" applyFont="1" applyFill="1" applyBorder="1" applyAlignment="1">
      <alignment horizontal="center" vertical="center" wrapText="1"/>
    </xf>
    <xf numFmtId="164" fontId="5" fillId="0" borderId="0" xfId="5" applyNumberFormat="1" applyFont="1" applyAlignment="1"/>
    <xf numFmtId="0" fontId="5" fillId="0" borderId="0" xfId="4" applyFont="1" applyBorder="1">
      <alignment vertical="top"/>
    </xf>
    <xf numFmtId="0" fontId="34" fillId="0" borderId="0" xfId="4" applyFont="1" applyBorder="1">
      <alignment vertical="top"/>
    </xf>
    <xf numFmtId="0" fontId="16" fillId="0" borderId="0" xfId="4" applyFont="1" applyBorder="1">
      <alignment vertical="top"/>
    </xf>
    <xf numFmtId="0" fontId="5" fillId="0" borderId="0" xfId="4" applyFont="1" applyAlignment="1">
      <alignment vertical="top"/>
    </xf>
    <xf numFmtId="0" fontId="50" fillId="0" borderId="0" xfId="4" applyFont="1" applyAlignment="1">
      <alignment horizontal="left" vertical="center"/>
    </xf>
    <xf numFmtId="0" fontId="11" fillId="10" borderId="8" xfId="4" applyFont="1" applyFill="1" applyBorder="1" applyAlignment="1">
      <alignment horizontal="left" wrapText="1"/>
    </xf>
    <xf numFmtId="4" fontId="11" fillId="10" borderId="8" xfId="4" applyNumberFormat="1" applyFont="1" applyFill="1" applyBorder="1" applyAlignment="1">
      <alignment horizontal="center" vertical="center" wrapText="1"/>
    </xf>
    <xf numFmtId="2" fontId="5" fillId="0" borderId="0" xfId="4" applyNumberFormat="1" applyFont="1" applyAlignment="1"/>
    <xf numFmtId="3" fontId="16" fillId="0" borderId="0" xfId="4" applyNumberFormat="1" applyFont="1" applyAlignment="1">
      <alignment vertical="top"/>
    </xf>
    <xf numFmtId="3" fontId="5" fillId="0" borderId="0" xfId="4" applyNumberFormat="1" applyFont="1" applyAlignment="1">
      <alignment vertical="top"/>
    </xf>
    <xf numFmtId="0" fontId="13" fillId="3" borderId="0" xfId="4" applyFont="1" applyFill="1" applyBorder="1" applyAlignment="1">
      <alignment horizontal="center" vertical="center" wrapText="1"/>
    </xf>
    <xf numFmtId="0" fontId="11" fillId="10" borderId="8" xfId="4" applyFont="1" applyFill="1" applyBorder="1" applyAlignment="1">
      <alignment wrapText="1"/>
    </xf>
    <xf numFmtId="3" fontId="11" fillId="10" borderId="8" xfId="4" applyNumberFormat="1" applyFont="1" applyFill="1" applyBorder="1" applyAlignment="1"/>
    <xf numFmtId="4" fontId="11" fillId="10" borderId="8" xfId="4" applyNumberFormat="1" applyFont="1" applyFill="1" applyBorder="1" applyAlignment="1"/>
    <xf numFmtId="4" fontId="11" fillId="0" borderId="8" xfId="4" applyNumberFormat="1" applyFont="1" applyBorder="1" applyAlignment="1"/>
    <xf numFmtId="4" fontId="5" fillId="0" borderId="8" xfId="4" applyNumberFormat="1" applyFont="1" applyBorder="1" applyAlignment="1"/>
    <xf numFmtId="0" fontId="9" fillId="0" borderId="0" xfId="4" applyFont="1" applyAlignment="1">
      <alignment horizontal="centerContinuous"/>
    </xf>
    <xf numFmtId="3" fontId="11" fillId="10" borderId="8" xfId="4" applyNumberFormat="1" applyFont="1" applyFill="1" applyBorder="1" applyAlignment="1">
      <alignment horizontal="center" vertical="center" wrapText="1"/>
    </xf>
    <xf numFmtId="0" fontId="9" fillId="0" borderId="8" xfId="4" applyFont="1" applyFill="1" applyBorder="1" applyAlignment="1">
      <alignment horizontal="left"/>
    </xf>
    <xf numFmtId="0" fontId="16" fillId="0" borderId="0" xfId="4" applyFont="1" applyAlignment="1">
      <alignment horizontal="center" wrapText="1"/>
    </xf>
    <xf numFmtId="0" fontId="50" fillId="0" borderId="0" xfId="4" applyFont="1" applyAlignment="1">
      <alignment vertical="center"/>
    </xf>
    <xf numFmtId="0" fontId="11" fillId="10" borderId="8" xfId="4" applyFont="1" applyFill="1" applyBorder="1" applyAlignment="1">
      <alignment horizontal="left" vertical="center"/>
    </xf>
    <xf numFmtId="3" fontId="11" fillId="10" borderId="8" xfId="4" applyNumberFormat="1" applyFont="1" applyFill="1" applyBorder="1" applyAlignment="1">
      <alignment vertical="center"/>
    </xf>
    <xf numFmtId="0" fontId="5" fillId="0" borderId="0" xfId="4" applyAlignment="1">
      <alignment vertical="center"/>
    </xf>
    <xf numFmtId="0" fontId="11" fillId="10" borderId="8" xfId="4" applyFont="1" applyFill="1" applyBorder="1" applyAlignment="1">
      <alignment horizontal="left"/>
    </xf>
    <xf numFmtId="3" fontId="11" fillId="0" borderId="0" xfId="4" applyNumberFormat="1" applyFont="1" applyFill="1" applyBorder="1" applyAlignment="1">
      <alignment vertical="center"/>
    </xf>
    <xf numFmtId="0" fontId="11" fillId="0" borderId="0" xfId="4" applyFont="1" applyFill="1" applyBorder="1" applyAlignment="1">
      <alignment horizontal="left" vertical="center"/>
    </xf>
    <xf numFmtId="0" fontId="16" fillId="2" borderId="0" xfId="4" applyFont="1" applyFill="1" applyAlignment="1"/>
    <xf numFmtId="0" fontId="16" fillId="0" borderId="0" xfId="4" applyFont="1" applyFill="1" applyAlignment="1"/>
    <xf numFmtId="0" fontId="11" fillId="3" borderId="8" xfId="4" applyFont="1" applyFill="1" applyBorder="1" applyAlignment="1">
      <alignment horizontal="left" vertical="center"/>
    </xf>
    <xf numFmtId="0" fontId="26" fillId="0" borderId="8" xfId="4" applyFont="1" applyFill="1" applyBorder="1" applyAlignment="1">
      <alignment horizontal="left"/>
    </xf>
    <xf numFmtId="0" fontId="5" fillId="0" borderId="0" xfId="4" applyFont="1" applyFill="1" applyAlignment="1"/>
    <xf numFmtId="0" fontId="9" fillId="10" borderId="8" xfId="4" applyFont="1" applyFill="1" applyBorder="1" applyAlignment="1"/>
    <xf numFmtId="3" fontId="9" fillId="10" borderId="8" xfId="4" applyNumberFormat="1" applyFont="1" applyFill="1" applyBorder="1" applyAlignment="1"/>
    <xf numFmtId="9" fontId="5" fillId="0" borderId="0" xfId="5" applyFont="1" applyAlignment="1">
      <alignment horizontal="center"/>
    </xf>
    <xf numFmtId="0" fontId="34" fillId="0" borderId="0" xfId="4" applyFont="1" applyAlignment="1">
      <alignment horizontal="center" wrapText="1"/>
    </xf>
    <xf numFmtId="3" fontId="11" fillId="4" borderId="8" xfId="4" applyNumberFormat="1" applyFont="1" applyFill="1" applyBorder="1" applyAlignment="1">
      <alignment horizontal="center"/>
    </xf>
    <xf numFmtId="3" fontId="5" fillId="0" borderId="8" xfId="4" applyNumberFormat="1" applyFont="1" applyBorder="1" applyAlignment="1">
      <alignment horizontal="center"/>
    </xf>
    <xf numFmtId="0" fontId="5" fillId="0" borderId="8" xfId="4" applyFont="1" applyBorder="1" applyAlignment="1">
      <alignment horizontal="center"/>
    </xf>
    <xf numFmtId="3" fontId="16" fillId="0" borderId="8" xfId="4" applyNumberFormat="1" applyFont="1" applyBorder="1" applyAlignment="1">
      <alignment horizontal="center"/>
    </xf>
    <xf numFmtId="0" fontId="20" fillId="0" borderId="0" xfId="4" applyFont="1" applyBorder="1" applyAlignment="1">
      <alignment vertical="justify" wrapText="1"/>
    </xf>
    <xf numFmtId="0" fontId="9" fillId="0" borderId="0" xfId="4" applyFont="1" applyBorder="1" applyAlignment="1">
      <alignment wrapText="1"/>
    </xf>
    <xf numFmtId="0" fontId="5" fillId="0" borderId="0" xfId="4" applyFont="1" applyAlignment="1">
      <alignment wrapText="1"/>
    </xf>
    <xf numFmtId="0" fontId="9" fillId="0" borderId="0" xfId="4" applyFont="1" applyBorder="1" applyAlignment="1"/>
    <xf numFmtId="3" fontId="16" fillId="3" borderId="8" xfId="4" applyNumberFormat="1" applyFont="1" applyFill="1" applyBorder="1" applyAlignment="1">
      <alignment horizontal="center" vertical="center" wrapText="1"/>
    </xf>
    <xf numFmtId="171" fontId="26" fillId="0" borderId="8" xfId="4" applyNumberFormat="1" applyFont="1" applyBorder="1" applyAlignment="1"/>
    <xf numFmtId="0" fontId="11" fillId="6" borderId="8" xfId="4" applyFont="1" applyFill="1" applyBorder="1" applyAlignment="1"/>
    <xf numFmtId="0" fontId="10" fillId="3" borderId="8" xfId="4" applyFont="1" applyFill="1" applyBorder="1" applyAlignment="1">
      <alignment wrapText="1"/>
    </xf>
    <xf numFmtId="0" fontId="47" fillId="0" borderId="0" xfId="4" applyFont="1" applyBorder="1" applyAlignment="1"/>
    <xf numFmtId="9" fontId="0" fillId="0" borderId="0" xfId="5" applyFont="1" applyAlignment="1"/>
    <xf numFmtId="0" fontId="40" fillId="0" borderId="0" xfId="4" applyFont="1" applyBorder="1" applyAlignment="1"/>
    <xf numFmtId="0" fontId="9" fillId="3" borderId="8" xfId="4" applyFont="1" applyFill="1" applyBorder="1" applyAlignment="1">
      <alignment horizontal="centerContinuous"/>
    </xf>
    <xf numFmtId="0" fontId="9" fillId="10" borderId="8" xfId="4" applyFont="1" applyFill="1" applyBorder="1" applyAlignment="1">
      <alignment horizontal="right"/>
    </xf>
    <xf numFmtId="0" fontId="11" fillId="10" borderId="8" xfId="4" applyFont="1" applyFill="1" applyBorder="1" applyAlignment="1"/>
    <xf numFmtId="0" fontId="21" fillId="0" borderId="0" xfId="4" applyFont="1" applyBorder="1" applyAlignment="1"/>
    <xf numFmtId="0" fontId="11" fillId="3" borderId="8" xfId="4" applyFont="1" applyFill="1" applyBorder="1" applyAlignment="1">
      <alignment horizontal="center"/>
    </xf>
    <xf numFmtId="0" fontId="11" fillId="5" borderId="8" xfId="4" applyFont="1" applyFill="1" applyBorder="1" applyAlignment="1">
      <alignment horizontal="right"/>
    </xf>
    <xf numFmtId="0" fontId="11" fillId="0" borderId="8" xfId="4" applyFont="1" applyFill="1" applyBorder="1" applyAlignment="1"/>
    <xf numFmtId="3" fontId="26" fillId="8" borderId="8" xfId="4" applyNumberFormat="1" applyFont="1" applyFill="1" applyBorder="1" applyAlignment="1"/>
    <xf numFmtId="0" fontId="26" fillId="0" borderId="8" xfId="4" applyFont="1" applyFill="1" applyBorder="1" applyAlignment="1"/>
    <xf numFmtId="0" fontId="26" fillId="10" borderId="8" xfId="4" applyFont="1" applyFill="1" applyBorder="1" applyAlignment="1"/>
    <xf numFmtId="0" fontId="11" fillId="11" borderId="8" xfId="4" applyFont="1" applyFill="1" applyBorder="1" applyAlignment="1"/>
    <xf numFmtId="3" fontId="11" fillId="11" borderId="8" xfId="4" applyNumberFormat="1" applyFont="1" applyFill="1" applyBorder="1" applyAlignment="1"/>
    <xf numFmtId="172" fontId="26" fillId="8" borderId="0" xfId="4" applyNumberFormat="1" applyFont="1" applyFill="1" applyBorder="1" applyAlignment="1"/>
    <xf numFmtId="172" fontId="5" fillId="0" borderId="0" xfId="4" applyNumberFormat="1" applyFont="1" applyAlignment="1"/>
    <xf numFmtId="166" fontId="26" fillId="8" borderId="0" xfId="4" applyNumberFormat="1" applyFont="1" applyFill="1" applyBorder="1" applyAlignment="1"/>
    <xf numFmtId="0" fontId="5" fillId="10" borderId="8" xfId="4" applyFont="1" applyFill="1" applyBorder="1" applyAlignment="1"/>
    <xf numFmtId="0" fontId="11" fillId="10" borderId="8" xfId="4" applyFont="1" applyFill="1" applyBorder="1" applyAlignment="1">
      <alignment horizontal="center" vertical="center" wrapText="1"/>
    </xf>
    <xf numFmtId="3" fontId="11" fillId="10" borderId="8" xfId="4" applyNumberFormat="1" applyFont="1" applyFill="1" applyBorder="1" applyAlignment="1">
      <alignment horizontal="right" vertical="center" wrapText="1"/>
    </xf>
    <xf numFmtId="3" fontId="11" fillId="8" borderId="0" xfId="4" applyNumberFormat="1" applyFont="1" applyFill="1" applyBorder="1" applyAlignment="1"/>
    <xf numFmtId="166" fontId="26" fillId="0" borderId="0" xfId="4" applyNumberFormat="1" applyFont="1" applyBorder="1" applyAlignment="1"/>
    <xf numFmtId="0" fontId="11" fillId="0" borderId="8" xfId="4" applyFont="1" applyFill="1" applyBorder="1" applyAlignment="1">
      <alignment horizontal="left" vertical="center" wrapText="1"/>
    </xf>
    <xf numFmtId="0" fontId="11" fillId="3" borderId="8" xfId="4" applyFont="1" applyFill="1" applyBorder="1" applyAlignment="1"/>
    <xf numFmtId="0" fontId="11" fillId="3" borderId="8" xfId="4" applyFont="1" applyFill="1" applyBorder="1" applyAlignment="1">
      <alignment horizontal="centerContinuous"/>
    </xf>
    <xf numFmtId="0" fontId="7" fillId="0" borderId="0" xfId="4" applyFont="1" applyBorder="1" applyAlignment="1">
      <alignment wrapText="1"/>
    </xf>
    <xf numFmtId="0" fontId="16" fillId="3" borderId="8" xfId="4" applyFont="1" applyFill="1" applyBorder="1" applyAlignment="1">
      <alignment horizontal="center"/>
    </xf>
    <xf numFmtId="0" fontId="16" fillId="3" borderId="8" xfId="4" applyFont="1" applyFill="1" applyBorder="1" applyAlignment="1"/>
    <xf numFmtId="0" fontId="16" fillId="3" borderId="8" xfId="4" applyFont="1" applyFill="1" applyBorder="1" applyAlignment="1">
      <alignment horizontal="right"/>
    </xf>
    <xf numFmtId="0" fontId="29" fillId="0" borderId="8" xfId="4" applyFont="1" applyBorder="1" applyAlignment="1">
      <alignment horizontal="center"/>
    </xf>
    <xf numFmtId="0" fontId="54" fillId="0" borderId="8" xfId="4" applyFont="1" applyFill="1" applyBorder="1" applyAlignment="1">
      <alignment horizontal="center"/>
    </xf>
    <xf numFmtId="15" fontId="5" fillId="0" borderId="8" xfId="4" applyNumberFormat="1" applyFont="1" applyFill="1" applyBorder="1" applyAlignment="1">
      <alignment horizontal="center"/>
    </xf>
    <xf numFmtId="3" fontId="5" fillId="0" borderId="8" xfId="4" applyNumberFormat="1" applyFont="1" applyFill="1" applyBorder="1" applyAlignment="1"/>
    <xf numFmtId="0" fontId="55" fillId="0" borderId="8" xfId="4" applyFont="1" applyBorder="1" applyAlignment="1"/>
    <xf numFmtId="0" fontId="56" fillId="0" borderId="0" xfId="4" applyFont="1" applyAlignment="1"/>
    <xf numFmtId="0" fontId="12" fillId="0" borderId="0" xfId="4" applyFont="1" applyAlignment="1">
      <alignment horizontal="centerContinuous" vertical="center"/>
    </xf>
    <xf numFmtId="0" fontId="9" fillId="0" borderId="0" xfId="4" applyFont="1" applyBorder="1" applyAlignment="1">
      <alignment horizontal="centerContinuous" vertical="center"/>
    </xf>
    <xf numFmtId="0" fontId="11" fillId="3" borderId="8" xfId="4" applyFont="1" applyFill="1" applyBorder="1" applyAlignment="1">
      <alignment horizontal="left"/>
    </xf>
    <xf numFmtId="0" fontId="11" fillId="3" borderId="8" xfId="4" applyFont="1" applyFill="1" applyBorder="1" applyAlignment="1">
      <alignment horizontal="right"/>
    </xf>
    <xf numFmtId="0" fontId="11" fillId="3" borderId="0" xfId="4" applyFont="1" applyFill="1" applyBorder="1" applyAlignment="1">
      <alignment horizontal="right"/>
    </xf>
    <xf numFmtId="0" fontId="12" fillId="0" borderId="0" xfId="4" applyFont="1" applyAlignment="1">
      <alignment horizontal="center"/>
    </xf>
    <xf numFmtId="4" fontId="57" fillId="0" borderId="0" xfId="4" applyNumberFormat="1" applyFont="1" applyAlignment="1"/>
    <xf numFmtId="173" fontId="58" fillId="0" borderId="0" xfId="7" applyNumberFormat="1" applyFont="1" applyAlignment="1"/>
    <xf numFmtId="4" fontId="59" fillId="0" borderId="0" xfId="4" applyNumberFormat="1" applyFont="1" applyAlignment="1"/>
    <xf numFmtId="43" fontId="12" fillId="0" borderId="0" xfId="7" applyFont="1" applyAlignment="1"/>
    <xf numFmtId="43" fontId="58" fillId="0" borderId="0" xfId="7" applyFont="1" applyAlignment="1"/>
    <xf numFmtId="4" fontId="5" fillId="0" borderId="0" xfId="4" applyNumberFormat="1" applyFont="1" applyBorder="1" applyAlignment="1">
      <alignment horizontal="centerContinuous"/>
    </xf>
    <xf numFmtId="0" fontId="5" fillId="0" borderId="0" xfId="4" applyFont="1" applyBorder="1" applyAlignment="1">
      <alignment horizontal="centerContinuous"/>
    </xf>
    <xf numFmtId="0" fontId="16" fillId="0" borderId="0" xfId="4" applyFont="1" applyBorder="1" applyAlignment="1">
      <alignment horizontal="centerContinuous" wrapText="1"/>
    </xf>
    <xf numFmtId="0" fontId="12" fillId="3" borderId="8" xfId="4" applyFont="1" applyFill="1" applyBorder="1" applyAlignment="1"/>
    <xf numFmtId="4" fontId="5" fillId="3" borderId="8" xfId="4" applyNumberFormat="1" applyFont="1" applyFill="1" applyBorder="1" applyAlignment="1"/>
    <xf numFmtId="0" fontId="9" fillId="3" borderId="8" xfId="4" applyFont="1" applyFill="1" applyBorder="1" applyAlignment="1"/>
    <xf numFmtId="0" fontId="5" fillId="3" borderId="8" xfId="4" applyFont="1" applyFill="1" applyBorder="1" applyAlignment="1"/>
    <xf numFmtId="0" fontId="9" fillId="0" borderId="0" xfId="4" applyFont="1" applyFill="1" applyBorder="1" applyAlignment="1"/>
    <xf numFmtId="0" fontId="12" fillId="0" borderId="0" xfId="4" applyFont="1" applyFill="1" applyBorder="1" applyAlignment="1"/>
    <xf numFmtId="0" fontId="5" fillId="0" borderId="0" xfId="4" applyFont="1" applyFill="1" applyBorder="1" applyAlignment="1"/>
    <xf numFmtId="0" fontId="9" fillId="0" borderId="0" xfId="4" applyFont="1" applyFill="1" applyBorder="1" applyAlignment="1">
      <alignment horizontal="centerContinuous" vertical="center"/>
    </xf>
    <xf numFmtId="0" fontId="16" fillId="0" borderId="0" xfId="4" applyFont="1" applyBorder="1" applyAlignment="1">
      <alignment horizontal="centerContinuous" vertical="center"/>
    </xf>
    <xf numFmtId="4" fontId="5" fillId="0" borderId="0" xfId="4" applyNumberFormat="1" applyFont="1" applyBorder="1" applyAlignment="1"/>
    <xf numFmtId="0" fontId="12" fillId="0" borderId="9" xfId="4" applyFont="1" applyFill="1" applyBorder="1" applyAlignment="1"/>
    <xf numFmtId="4" fontId="5" fillId="0" borderId="9" xfId="4" applyNumberFormat="1" applyFont="1" applyFill="1" applyBorder="1" applyAlignment="1"/>
    <xf numFmtId="4" fontId="5" fillId="0" borderId="0" xfId="4" applyNumberFormat="1" applyFont="1" applyBorder="1" applyAlignment="1">
      <alignment horizontal="centerContinuous" vertical="center"/>
    </xf>
    <xf numFmtId="4" fontId="5" fillId="0" borderId="8" xfId="4" applyNumberFormat="1" applyFont="1" applyBorder="1" applyAlignment="1">
      <alignment horizontal="right"/>
    </xf>
    <xf numFmtId="4" fontId="5" fillId="0" borderId="0" xfId="4" applyNumberFormat="1" applyFont="1" applyFill="1" applyBorder="1" applyAlignment="1"/>
    <xf numFmtId="0" fontId="12" fillId="0" borderId="0" xfId="4" applyFont="1">
      <alignment vertical="top"/>
    </xf>
    <xf numFmtId="0" fontId="12" fillId="0" borderId="0" xfId="4" applyFont="1" applyBorder="1">
      <alignment vertical="top"/>
    </xf>
    <xf numFmtId="4" fontId="16" fillId="3" borderId="8" xfId="4" applyNumberFormat="1" applyFont="1" applyFill="1" applyBorder="1" applyAlignment="1">
      <alignment horizontal="center"/>
    </xf>
    <xf numFmtId="0" fontId="9" fillId="0" borderId="8" xfId="4" applyFont="1" applyFill="1" applyBorder="1" applyAlignment="1"/>
    <xf numFmtId="0" fontId="12" fillId="0" borderId="8" xfId="4" applyFont="1" applyFill="1" applyBorder="1" applyAlignment="1"/>
    <xf numFmtId="0" fontId="16" fillId="0" borderId="8" xfId="4" applyFont="1" applyFill="1" applyBorder="1" applyAlignment="1">
      <alignment horizontal="center"/>
    </xf>
    <xf numFmtId="0" fontId="12" fillId="0" borderId="8" xfId="4" applyFont="1" applyFill="1" applyBorder="1">
      <alignment vertical="top"/>
    </xf>
    <xf numFmtId="0" fontId="52" fillId="0" borderId="8" xfId="4" applyFont="1" applyFill="1" applyBorder="1" applyAlignment="1">
      <alignment horizontal="center" vertical="center"/>
    </xf>
    <xf numFmtId="0" fontId="5" fillId="0" borderId="8" xfId="4" applyFont="1" applyFill="1" applyBorder="1" applyAlignment="1"/>
    <xf numFmtId="4" fontId="5" fillId="0" borderId="8" xfId="4" applyNumberFormat="1" applyFont="1" applyFill="1" applyBorder="1" applyAlignment="1"/>
    <xf numFmtId="4" fontId="26" fillId="0" borderId="8" xfId="4" applyNumberFormat="1" applyFont="1" applyFill="1" applyBorder="1" applyAlignment="1"/>
    <xf numFmtId="0" fontId="5" fillId="0" borderId="8" xfId="4" applyFont="1" applyFill="1" applyBorder="1">
      <alignment vertical="top"/>
    </xf>
    <xf numFmtId="0" fontId="53" fillId="0" borderId="8" xfId="4" applyFont="1" applyFill="1" applyBorder="1">
      <alignment vertical="top"/>
    </xf>
    <xf numFmtId="0" fontId="52" fillId="0" borderId="8" xfId="4" applyFont="1" applyFill="1" applyBorder="1" applyAlignment="1">
      <alignment horizontal="centerContinuous" vertical="center" wrapText="1"/>
    </xf>
    <xf numFmtId="0" fontId="53" fillId="0" borderId="8" xfId="4" applyFont="1" applyFill="1" applyBorder="1" applyAlignment="1"/>
    <xf numFmtId="4" fontId="5" fillId="0" borderId="8" xfId="4" applyNumberFormat="1" applyFont="1" applyFill="1" applyBorder="1">
      <alignment vertical="top"/>
    </xf>
    <xf numFmtId="4" fontId="16" fillId="0" borderId="8" xfId="4" applyNumberFormat="1" applyFont="1" applyFill="1" applyBorder="1" applyAlignment="1">
      <alignment horizontal="center"/>
    </xf>
    <xf numFmtId="0" fontId="12" fillId="0" borderId="0" xfId="4" applyFont="1" applyFill="1">
      <alignment vertical="top"/>
    </xf>
    <xf numFmtId="0" fontId="12" fillId="0" borderId="0" xfId="4" applyFont="1" applyFill="1" applyBorder="1">
      <alignment vertical="top"/>
    </xf>
    <xf numFmtId="0" fontId="15" fillId="0" borderId="0" xfId="4" applyFont="1" applyFill="1" applyBorder="1">
      <alignment vertical="top"/>
    </xf>
    <xf numFmtId="0" fontId="19" fillId="8" borderId="0" xfId="3" applyFont="1" applyFill="1" applyBorder="1" applyAlignment="1" applyProtection="1"/>
    <xf numFmtId="4" fontId="5" fillId="0" borderId="0" xfId="4" applyNumberFormat="1" applyFont="1" applyBorder="1">
      <alignment vertical="top"/>
    </xf>
    <xf numFmtId="4" fontId="12" fillId="0" borderId="0" xfId="4" applyNumberFormat="1" applyFont="1">
      <alignment vertical="top"/>
    </xf>
    <xf numFmtId="4" fontId="5" fillId="0" borderId="0" xfId="4" applyNumberFormat="1" applyFont="1">
      <alignment vertical="top"/>
    </xf>
    <xf numFmtId="0" fontId="21" fillId="0" borderId="0" xfId="4" applyFont="1" applyFill="1" applyBorder="1">
      <alignment vertical="top"/>
    </xf>
    <xf numFmtId="49" fontId="9" fillId="0" borderId="0" xfId="4" applyNumberFormat="1" applyFont="1" applyBorder="1" applyAlignment="1">
      <alignment horizontal="centerContinuous" vertical="center"/>
    </xf>
    <xf numFmtId="49" fontId="26" fillId="0" borderId="8" xfId="4" applyNumberFormat="1" applyFont="1" applyBorder="1" applyAlignment="1"/>
    <xf numFmtId="4" fontId="26" fillId="0" borderId="8" xfId="4" applyNumberFormat="1" applyFont="1" applyBorder="1" applyAlignment="1"/>
    <xf numFmtId="0" fontId="26" fillId="0" borderId="8" xfId="4" applyFont="1" applyBorder="1" applyAlignment="1">
      <alignment horizontal="center"/>
    </xf>
    <xf numFmtId="49" fontId="5" fillId="0" borderId="0" xfId="4" applyNumberFormat="1" applyAlignment="1"/>
    <xf numFmtId="0" fontId="9" fillId="3" borderId="8" xfId="4" applyFont="1" applyFill="1" applyBorder="1">
      <alignment vertical="top"/>
    </xf>
    <xf numFmtId="0" fontId="16" fillId="3" borderId="13" xfId="4" applyFont="1" applyFill="1" applyBorder="1" applyAlignment="1">
      <alignment horizontal="right"/>
    </xf>
    <xf numFmtId="0" fontId="16" fillId="3" borderId="12" xfId="4" applyFont="1" applyFill="1" applyBorder="1" applyAlignment="1">
      <alignment horizontal="right"/>
    </xf>
    <xf numFmtId="0" fontId="9" fillId="3" borderId="13" xfId="4" applyFont="1" applyFill="1" applyBorder="1">
      <alignment vertical="top"/>
    </xf>
    <xf numFmtId="0" fontId="12" fillId="0" borderId="8" xfId="4" applyFont="1" applyBorder="1">
      <alignment vertical="top"/>
    </xf>
    <xf numFmtId="4" fontId="5" fillId="0" borderId="8" xfId="4" applyNumberFormat="1" applyFont="1" applyBorder="1">
      <alignment vertical="top"/>
    </xf>
    <xf numFmtId="0" fontId="5" fillId="0" borderId="8" xfId="4" applyFont="1" applyBorder="1">
      <alignment vertical="top"/>
    </xf>
    <xf numFmtId="4" fontId="9" fillId="0" borderId="8" xfId="4" applyNumberFormat="1" applyFont="1" applyFill="1" applyBorder="1" applyAlignment="1">
      <alignment horizontal="center" vertical="top"/>
    </xf>
    <xf numFmtId="0" fontId="11" fillId="10" borderId="8" xfId="4" applyFont="1" applyFill="1" applyBorder="1">
      <alignment vertical="top"/>
    </xf>
    <xf numFmtId="0" fontId="12" fillId="10" borderId="8" xfId="4" applyFont="1" applyFill="1" applyBorder="1">
      <alignment vertical="top"/>
    </xf>
    <xf numFmtId="0" fontId="16" fillId="10" borderId="8" xfId="4" applyFont="1" applyFill="1" applyBorder="1">
      <alignment vertical="top"/>
    </xf>
    <xf numFmtId="0" fontId="5" fillId="10" borderId="8" xfId="4" applyFont="1" applyFill="1" applyBorder="1">
      <alignment vertical="top"/>
    </xf>
    <xf numFmtId="0" fontId="11" fillId="11" borderId="8" xfId="4" applyFont="1" applyFill="1" applyBorder="1" applyAlignment="1">
      <alignment vertical="center"/>
    </xf>
    <xf numFmtId="0" fontId="12" fillId="11" borderId="8" xfId="4" applyFont="1" applyFill="1" applyBorder="1">
      <alignment vertical="top"/>
    </xf>
    <xf numFmtId="0" fontId="16" fillId="11" borderId="8" xfId="4" applyFont="1" applyFill="1" applyBorder="1">
      <alignment vertical="top"/>
    </xf>
    <xf numFmtId="0" fontId="5" fillId="11" borderId="8" xfId="4" applyFont="1" applyFill="1" applyBorder="1">
      <alignment vertical="top"/>
    </xf>
    <xf numFmtId="4" fontId="9" fillId="0" borderId="8" xfId="4" applyNumberFormat="1" applyFont="1" applyFill="1" applyBorder="1">
      <alignment vertical="top"/>
    </xf>
    <xf numFmtId="4" fontId="9" fillId="0" borderId="8" xfId="4" applyNumberFormat="1" applyFont="1" applyFill="1" applyBorder="1" applyAlignment="1">
      <alignment horizontal="center" vertical="top" wrapText="1"/>
    </xf>
    <xf numFmtId="0" fontId="5" fillId="0" borderId="8" xfId="4" applyFont="1" applyFill="1" applyBorder="1" applyAlignment="1">
      <alignment vertical="top"/>
    </xf>
    <xf numFmtId="0" fontId="60" fillId="0" borderId="0" xfId="4" applyFont="1">
      <alignment vertical="top"/>
    </xf>
    <xf numFmtId="0" fontId="61" fillId="0" borderId="0" xfId="4" applyFont="1" applyBorder="1">
      <alignment vertical="top"/>
    </xf>
    <xf numFmtId="0" fontId="9" fillId="0" borderId="8" xfId="4" applyFont="1" applyFill="1" applyBorder="1">
      <alignment vertical="top"/>
    </xf>
    <xf numFmtId="0" fontId="16" fillId="0" borderId="8" xfId="4" applyFont="1" applyFill="1" applyBorder="1" applyAlignment="1">
      <alignment horizontal="right"/>
    </xf>
    <xf numFmtId="0" fontId="60" fillId="0" borderId="0" xfId="4" applyFont="1" applyFill="1">
      <alignment vertical="top"/>
    </xf>
    <xf numFmtId="4" fontId="9" fillId="5" borderId="8" xfId="4" applyNumberFormat="1" applyFont="1" applyFill="1" applyBorder="1" applyAlignment="1">
      <alignment vertical="top"/>
    </xf>
    <xf numFmtId="0" fontId="61" fillId="0" borderId="8" xfId="4" applyFont="1" applyBorder="1">
      <alignment vertical="top"/>
    </xf>
    <xf numFmtId="0" fontId="60" fillId="0" borderId="8" xfId="4" applyFont="1" applyBorder="1">
      <alignment vertical="top"/>
    </xf>
    <xf numFmtId="0" fontId="9" fillId="10" borderId="8" xfId="4" applyFont="1" applyFill="1" applyBorder="1">
      <alignment vertical="top"/>
    </xf>
    <xf numFmtId="4" fontId="5" fillId="10" borderId="8" xfId="4" applyNumberFormat="1" applyFont="1" applyFill="1" applyBorder="1">
      <alignment vertical="top"/>
    </xf>
    <xf numFmtId="0" fontId="61" fillId="10" borderId="8" xfId="4" applyFont="1" applyFill="1" applyBorder="1">
      <alignment vertical="top"/>
    </xf>
    <xf numFmtId="0" fontId="60" fillId="10" borderId="8" xfId="4" applyFont="1" applyFill="1" applyBorder="1">
      <alignment vertical="top"/>
    </xf>
    <xf numFmtId="0" fontId="62" fillId="0" borderId="0" xfId="4" applyFont="1">
      <alignment vertical="top"/>
    </xf>
    <xf numFmtId="4" fontId="5" fillId="2" borderId="8" xfId="4" applyNumberFormat="1" applyFont="1" applyFill="1" applyBorder="1" applyAlignment="1"/>
    <xf numFmtId="0" fontId="63" fillId="0" borderId="0" xfId="4" applyFont="1">
      <alignment vertical="top"/>
    </xf>
    <xf numFmtId="0" fontId="12" fillId="0" borderId="10" xfId="4" applyFont="1" applyFill="1" applyBorder="1">
      <alignment vertical="top"/>
    </xf>
    <xf numFmtId="4" fontId="12" fillId="0" borderId="8" xfId="4" applyNumberFormat="1" applyFont="1" applyFill="1" applyBorder="1">
      <alignment vertical="top"/>
    </xf>
    <xf numFmtId="4" fontId="61" fillId="0" borderId="0" xfId="4" applyNumberFormat="1" applyFont="1" applyBorder="1">
      <alignment vertical="top"/>
    </xf>
    <xf numFmtId="4" fontId="60" fillId="0" borderId="0" xfId="4" applyNumberFormat="1" applyFont="1">
      <alignment vertical="top"/>
    </xf>
    <xf numFmtId="0" fontId="12" fillId="10" borderId="8" xfId="4" applyFont="1" applyFill="1" applyBorder="1" applyAlignment="1"/>
    <xf numFmtId="4" fontId="26" fillId="10" borderId="8" xfId="4" applyNumberFormat="1" applyFont="1" applyFill="1" applyBorder="1" applyAlignment="1"/>
    <xf numFmtId="0" fontId="64" fillId="0" borderId="0" xfId="4" applyFont="1" applyAlignment="1"/>
    <xf numFmtId="0" fontId="12" fillId="0" borderId="0" xfId="18" applyFont="1" applyFill="1"/>
    <xf numFmtId="17" fontId="12" fillId="0" borderId="17" xfId="18" applyNumberFormat="1" applyFont="1" applyFill="1" applyBorder="1" applyAlignment="1">
      <alignment horizontal="left"/>
    </xf>
    <xf numFmtId="10" fontId="12" fillId="0" borderId="17" xfId="18" applyNumberFormat="1" applyFont="1" applyFill="1" applyBorder="1" applyAlignment="1">
      <alignment horizontal="center"/>
    </xf>
    <xf numFmtId="0" fontId="12" fillId="0" borderId="9" xfId="18" applyFont="1" applyFill="1" applyBorder="1"/>
    <xf numFmtId="17" fontId="12" fillId="0" borderId="18" xfId="18" applyNumberFormat="1" applyFont="1" applyFill="1" applyBorder="1" applyAlignment="1">
      <alignment horizontal="left"/>
    </xf>
    <xf numFmtId="10" fontId="12" fillId="0" borderId="18" xfId="18" applyNumberFormat="1" applyFont="1" applyFill="1" applyBorder="1" applyAlignment="1">
      <alignment horizontal="center"/>
    </xf>
    <xf numFmtId="0" fontId="55" fillId="0" borderId="19" xfId="18" applyFont="1" applyFill="1" applyBorder="1" applyAlignment="1">
      <alignment horizontal="left"/>
    </xf>
    <xf numFmtId="0" fontId="12" fillId="0" borderId="0" xfId="18" applyFont="1" applyFill="1" applyBorder="1"/>
    <xf numFmtId="0" fontId="12" fillId="0" borderId="17" xfId="18" applyFont="1" applyFill="1" applyBorder="1" applyAlignment="1">
      <alignment horizontal="right"/>
    </xf>
    <xf numFmtId="0" fontId="55" fillId="0" borderId="20" xfId="18" applyFont="1" applyFill="1" applyBorder="1" applyAlignment="1">
      <alignment horizontal="left"/>
    </xf>
    <xf numFmtId="0" fontId="12" fillId="0" borderId="10" xfId="18" applyFont="1" applyFill="1" applyBorder="1"/>
    <xf numFmtId="0" fontId="12" fillId="0" borderId="21" xfId="18" applyFont="1" applyFill="1" applyBorder="1" applyAlignment="1">
      <alignment horizontal="right"/>
    </xf>
    <xf numFmtId="10" fontId="12" fillId="0" borderId="21" xfId="18" applyNumberFormat="1" applyFont="1" applyFill="1" applyBorder="1" applyAlignment="1">
      <alignment horizontal="center"/>
    </xf>
    <xf numFmtId="0" fontId="55" fillId="0" borderId="22" xfId="18" applyFont="1" applyFill="1" applyBorder="1" applyAlignment="1">
      <alignment horizontal="left"/>
    </xf>
    <xf numFmtId="0" fontId="12" fillId="0" borderId="17" xfId="18" applyFont="1" applyFill="1" applyBorder="1" applyAlignment="1">
      <alignment horizontal="left"/>
    </xf>
    <xf numFmtId="0" fontId="12" fillId="0" borderId="8" xfId="18" applyFont="1" applyFill="1" applyBorder="1"/>
    <xf numFmtId="0" fontId="12" fillId="0" borderId="23" xfId="18" applyFont="1" applyFill="1" applyBorder="1" applyAlignment="1"/>
    <xf numFmtId="10" fontId="12" fillId="0" borderId="23" xfId="18" applyNumberFormat="1" applyFont="1" applyFill="1" applyBorder="1" applyAlignment="1">
      <alignment horizontal="center"/>
    </xf>
    <xf numFmtId="0" fontId="55" fillId="0" borderId="24" xfId="18" applyFont="1" applyFill="1" applyBorder="1" applyAlignment="1">
      <alignment horizontal="left"/>
    </xf>
    <xf numFmtId="17" fontId="12" fillId="0" borderId="23" xfId="18" applyNumberFormat="1" applyFont="1" applyFill="1" applyBorder="1" applyAlignment="1"/>
    <xf numFmtId="17" fontId="12" fillId="0" borderId="17" xfId="18" applyNumberFormat="1" applyFont="1" applyFill="1" applyBorder="1" applyAlignment="1"/>
    <xf numFmtId="0" fontId="55" fillId="0" borderId="20" xfId="18" applyFont="1" applyFill="1" applyBorder="1"/>
    <xf numFmtId="0" fontId="12" fillId="0" borderId="23" xfId="18" applyFont="1" applyFill="1" applyBorder="1" applyAlignment="1">
      <alignment horizontal="left"/>
    </xf>
    <xf numFmtId="0" fontId="12" fillId="0" borderId="25" xfId="18" applyFont="1" applyFill="1" applyBorder="1"/>
    <xf numFmtId="10" fontId="12" fillId="0" borderId="0" xfId="4" applyNumberFormat="1" applyFont="1" applyFill="1" applyAlignment="1">
      <alignment horizontal="center" vertical="top"/>
    </xf>
    <xf numFmtId="0" fontId="12" fillId="0" borderId="0" xfId="18" applyFont="1" applyBorder="1"/>
    <xf numFmtId="0" fontId="12" fillId="0" borderId="20" xfId="18" applyFont="1" applyFill="1" applyBorder="1" applyAlignment="1">
      <alignment horizontal="left"/>
    </xf>
    <xf numFmtId="0" fontId="12" fillId="0" borderId="8" xfId="18" applyFont="1" applyBorder="1"/>
    <xf numFmtId="0" fontId="12" fillId="0" borderId="24" xfId="18" applyFont="1" applyFill="1" applyBorder="1" applyAlignment="1">
      <alignment horizontal="left"/>
    </xf>
    <xf numFmtId="0" fontId="12" fillId="0" borderId="24" xfId="18" applyFont="1" applyFill="1" applyBorder="1"/>
    <xf numFmtId="0" fontId="12" fillId="0" borderId="18" xfId="18" applyFont="1" applyFill="1" applyBorder="1" applyAlignment="1">
      <alignment horizontal="left"/>
    </xf>
    <xf numFmtId="0" fontId="12" fillId="0" borderId="21" xfId="18" applyFont="1" applyFill="1" applyBorder="1" applyAlignment="1">
      <alignment horizontal="left"/>
    </xf>
    <xf numFmtId="0" fontId="55" fillId="0" borderId="24" xfId="18" applyFont="1" applyFill="1" applyBorder="1"/>
    <xf numFmtId="0" fontId="55" fillId="0" borderId="24" xfId="18" applyFont="1" applyFill="1" applyBorder="1" applyAlignment="1">
      <alignment horizontal="right"/>
    </xf>
    <xf numFmtId="0" fontId="12" fillId="0" borderId="20" xfId="4" applyFont="1" applyFill="1" applyBorder="1">
      <alignment vertical="top"/>
    </xf>
    <xf numFmtId="0" fontId="12" fillId="0" borderId="18" xfId="4" applyFont="1" applyFill="1" applyBorder="1">
      <alignment vertical="top"/>
    </xf>
    <xf numFmtId="0" fontId="12" fillId="0" borderId="29" xfId="4" applyFont="1" applyFill="1" applyBorder="1">
      <alignment vertical="top"/>
    </xf>
    <xf numFmtId="0" fontId="12" fillId="0" borderId="17" xfId="4" applyFont="1" applyFill="1" applyBorder="1">
      <alignment vertical="top"/>
    </xf>
    <xf numFmtId="10" fontId="12" fillId="0" borderId="17" xfId="4" applyNumberFormat="1" applyFont="1" applyFill="1" applyBorder="1" applyAlignment="1">
      <alignment horizontal="center" vertical="top"/>
    </xf>
    <xf numFmtId="0" fontId="55" fillId="0" borderId="0" xfId="4" applyFont="1" applyFill="1" applyBorder="1">
      <alignment vertical="top"/>
    </xf>
    <xf numFmtId="0" fontId="55" fillId="0" borderId="0" xfId="4" applyFont="1" applyBorder="1">
      <alignment vertical="top"/>
    </xf>
    <xf numFmtId="0" fontId="12" fillId="0" borderId="21" xfId="18" applyFont="1" applyFill="1" applyBorder="1"/>
    <xf numFmtId="0" fontId="55" fillId="0" borderId="10" xfId="4" applyFont="1" applyBorder="1">
      <alignment vertical="top"/>
    </xf>
    <xf numFmtId="0" fontId="55" fillId="0" borderId="8" xfId="4" applyFont="1" applyBorder="1">
      <alignment vertical="top"/>
    </xf>
    <xf numFmtId="0" fontId="55" fillId="0" borderId="9" xfId="4" applyFont="1" applyBorder="1">
      <alignment vertical="top"/>
    </xf>
    <xf numFmtId="0" fontId="55" fillId="0" borderId="0" xfId="4" applyFont="1" applyFill="1">
      <alignment vertical="top"/>
    </xf>
    <xf numFmtId="17" fontId="12" fillId="0" borderId="23" xfId="18" applyNumberFormat="1" applyFont="1" applyFill="1" applyBorder="1" applyAlignment="1">
      <alignment horizontal="left"/>
    </xf>
    <xf numFmtId="10" fontId="12" fillId="0" borderId="30" xfId="18" applyNumberFormat="1" applyFont="1" applyFill="1" applyBorder="1" applyAlignment="1">
      <alignment horizontal="center"/>
    </xf>
    <xf numFmtId="0" fontId="55" fillId="0" borderId="8" xfId="4" applyFont="1" applyFill="1" applyBorder="1">
      <alignment vertical="top"/>
    </xf>
    <xf numFmtId="0" fontId="12" fillId="0" borderId="28" xfId="18" applyFont="1" applyFill="1" applyBorder="1" applyAlignment="1">
      <alignment horizontal="left"/>
    </xf>
    <xf numFmtId="10" fontId="12" fillId="0" borderId="27" xfId="18" applyNumberFormat="1" applyFont="1" applyFill="1" applyBorder="1" applyAlignment="1">
      <alignment horizontal="center"/>
    </xf>
    <xf numFmtId="17" fontId="12" fillId="0" borderId="26" xfId="18" applyNumberFormat="1" applyFont="1" applyFill="1" applyBorder="1" applyAlignment="1">
      <alignment horizontal="left"/>
    </xf>
    <xf numFmtId="10" fontId="12" fillId="0" borderId="25" xfId="18" applyNumberFormat="1" applyFont="1" applyFill="1" applyBorder="1" applyAlignment="1">
      <alignment horizontal="center"/>
    </xf>
    <xf numFmtId="0" fontId="12" fillId="0" borderId="0" xfId="18" applyFont="1" applyBorder="1" applyAlignment="1">
      <alignment vertical="top"/>
    </xf>
    <xf numFmtId="0" fontId="12" fillId="0" borderId="28" xfId="18" applyFont="1" applyBorder="1" applyAlignment="1">
      <alignment vertical="top"/>
    </xf>
    <xf numFmtId="10" fontId="12" fillId="0" borderId="27" xfId="18" applyNumberFormat="1" applyFont="1" applyBorder="1" applyAlignment="1">
      <alignment horizontal="center" vertical="top"/>
    </xf>
    <xf numFmtId="0" fontId="55" fillId="0" borderId="0" xfId="4" applyFont="1" applyAlignment="1">
      <alignment wrapText="1"/>
    </xf>
    <xf numFmtId="0" fontId="55" fillId="0" borderId="8" xfId="4" applyFont="1" applyBorder="1" applyAlignment="1">
      <alignment wrapText="1"/>
    </xf>
    <xf numFmtId="17" fontId="12" fillId="0" borderId="26" xfId="4" applyNumberFormat="1" applyFont="1" applyBorder="1">
      <alignment vertical="top"/>
    </xf>
    <xf numFmtId="10" fontId="12" fillId="0" borderId="26" xfId="4" applyNumberFormat="1" applyFont="1" applyBorder="1" applyAlignment="1">
      <alignment horizontal="center" vertical="top"/>
    </xf>
    <xf numFmtId="0" fontId="12" fillId="0" borderId="31" xfId="4" applyFont="1" applyBorder="1">
      <alignment vertical="top"/>
    </xf>
    <xf numFmtId="0" fontId="12" fillId="0" borderId="32" xfId="4" applyFont="1" applyBorder="1">
      <alignment vertical="top"/>
    </xf>
    <xf numFmtId="17" fontId="12" fillId="0" borderId="33" xfId="4" applyNumberFormat="1" applyFont="1" applyBorder="1">
      <alignment vertical="top"/>
    </xf>
    <xf numFmtId="10" fontId="12" fillId="0" borderId="33" xfId="4" applyNumberFormat="1" applyFont="1" applyBorder="1" applyAlignment="1">
      <alignment horizontal="center" vertical="top"/>
    </xf>
    <xf numFmtId="10" fontId="12" fillId="0" borderId="0" xfId="4" applyNumberFormat="1" applyFont="1">
      <alignment vertical="top"/>
    </xf>
    <xf numFmtId="0" fontId="23" fillId="0" borderId="0" xfId="4" applyFont="1" applyAlignment="1"/>
    <xf numFmtId="0" fontId="5" fillId="0" borderId="0" xfId="4" applyBorder="1" applyAlignment="1">
      <alignment horizontal="center"/>
    </xf>
    <xf numFmtId="0" fontId="11" fillId="0" borderId="8" xfId="4" applyFont="1" applyBorder="1" applyAlignment="1">
      <alignment horizontal="center" vertical="center" wrapText="1"/>
    </xf>
    <xf numFmtId="0" fontId="5" fillId="0" borderId="8" xfId="4" applyBorder="1" applyAlignment="1">
      <alignment horizontal="center" vertical="center" wrapText="1"/>
    </xf>
    <xf numFmtId="165" fontId="26" fillId="0" borderId="8" xfId="7" applyNumberFormat="1" applyFont="1" applyBorder="1" applyAlignment="1">
      <alignment horizontal="center" vertical="center" wrapText="1"/>
    </xf>
    <xf numFmtId="0" fontId="5" fillId="0" borderId="8" xfId="4" applyFont="1" applyBorder="1" applyAlignment="1">
      <alignment horizontal="center" vertical="center" wrapText="1"/>
    </xf>
    <xf numFmtId="165" fontId="0" fillId="0" borderId="0" xfId="7" applyNumberFormat="1" applyFont="1" applyBorder="1" applyAlignment="1">
      <alignment horizontal="center"/>
    </xf>
    <xf numFmtId="165" fontId="26" fillId="0" borderId="8" xfId="7" applyNumberFormat="1" applyFont="1" applyFill="1" applyBorder="1" applyAlignment="1">
      <alignment horizontal="center" vertical="center" wrapText="1"/>
    </xf>
    <xf numFmtId="0" fontId="11" fillId="0" borderId="1" xfId="4" applyFont="1" applyBorder="1" applyAlignment="1">
      <alignment horizontal="center"/>
    </xf>
    <xf numFmtId="0" fontId="26" fillId="0" borderId="1" xfId="4" applyFont="1" applyBorder="1" applyAlignment="1">
      <alignment horizontal="center"/>
    </xf>
    <xf numFmtId="3" fontId="26" fillId="0" borderId="1" xfId="4" applyNumberFormat="1" applyFont="1" applyBorder="1" applyAlignment="1">
      <alignment horizontal="center"/>
    </xf>
    <xf numFmtId="0" fontId="11" fillId="0" borderId="2" xfId="4" applyFont="1" applyBorder="1" applyAlignment="1">
      <alignment horizontal="center" vertical="center" wrapText="1"/>
    </xf>
    <xf numFmtId="0" fontId="26" fillId="0" borderId="2" xfId="4" applyFont="1" applyBorder="1" applyAlignment="1">
      <alignment horizontal="center" vertical="center" wrapText="1"/>
    </xf>
    <xf numFmtId="3" fontId="26" fillId="0" borderId="2" xfId="4" applyNumberFormat="1" applyFont="1" applyBorder="1" applyAlignment="1">
      <alignment horizontal="center" vertical="center" wrapText="1"/>
    </xf>
    <xf numFmtId="165" fontId="0" fillId="0" borderId="0" xfId="7" applyNumberFormat="1" applyFont="1" applyAlignment="1">
      <alignment horizontal="center" vertical="center" wrapText="1"/>
    </xf>
    <xf numFmtId="0" fontId="5" fillId="0" borderId="0" xfId="4" applyAlignment="1">
      <alignment horizontal="center" vertical="center" wrapText="1"/>
    </xf>
    <xf numFmtId="3" fontId="26" fillId="0" borderId="2" xfId="4" applyNumberFormat="1" applyFont="1" applyFill="1" applyBorder="1" applyAlignment="1">
      <alignment horizontal="center" vertical="center" wrapText="1"/>
    </xf>
    <xf numFmtId="165" fontId="0" fillId="0" borderId="0" xfId="7" applyNumberFormat="1" applyFont="1" applyBorder="1" applyAlignment="1">
      <alignment horizontal="center" vertical="center" wrapText="1"/>
    </xf>
    <xf numFmtId="0" fontId="5" fillId="0" borderId="0" xfId="4" applyBorder="1" applyAlignment="1">
      <alignment horizontal="center" vertical="center" wrapText="1"/>
    </xf>
    <xf numFmtId="0" fontId="11" fillId="0" borderId="0" xfId="4" applyFont="1" applyBorder="1" applyAlignment="1">
      <alignment horizontal="center" vertical="center" wrapText="1"/>
    </xf>
    <xf numFmtId="0" fontId="26" fillId="0" borderId="0" xfId="4" applyFont="1" applyBorder="1" applyAlignment="1">
      <alignment horizontal="center" vertical="center" wrapText="1"/>
    </xf>
    <xf numFmtId="3" fontId="26" fillId="0" borderId="0" xfId="4" applyNumberFormat="1" applyFont="1" applyBorder="1" applyAlignment="1">
      <alignment horizontal="center" vertical="center" wrapText="1"/>
    </xf>
    <xf numFmtId="0" fontId="3" fillId="2" borderId="0" xfId="2" applyFont="1" applyFill="1" applyBorder="1" applyAlignment="1">
      <alignment horizontal="left"/>
    </xf>
    <xf numFmtId="165" fontId="26" fillId="14" borderId="41" xfId="7" applyNumberFormat="1" applyFont="1" applyFill="1" applyBorder="1" applyAlignment="1">
      <alignment horizontal="right"/>
    </xf>
    <xf numFmtId="165" fontId="26" fillId="14" borderId="46" xfId="7" applyNumberFormat="1" applyFont="1" applyFill="1" applyBorder="1" applyAlignment="1">
      <alignment horizontal="right"/>
    </xf>
    <xf numFmtId="0" fontId="0" fillId="0" borderId="0" xfId="0" applyAlignment="1"/>
    <xf numFmtId="3" fontId="5" fillId="0" borderId="2" xfId="44" applyNumberFormat="1" applyFont="1" applyBorder="1" applyAlignment="1">
      <alignment horizontal="left"/>
    </xf>
    <xf numFmtId="0" fontId="38" fillId="0" borderId="0" xfId="25" applyAlignment="1" applyProtection="1"/>
    <xf numFmtId="0" fontId="12" fillId="0" borderId="0" xfId="47" applyFont="1" applyBorder="1" applyAlignment="1"/>
    <xf numFmtId="0" fontId="16" fillId="0" borderId="0" xfId="47" applyFont="1" applyBorder="1" applyAlignment="1"/>
    <xf numFmtId="0" fontId="5" fillId="0" borderId="0" xfId="47" applyFont="1" applyBorder="1" applyAlignment="1"/>
    <xf numFmtId="0" fontId="12" fillId="0" borderId="0" xfId="47" applyAlignment="1"/>
    <xf numFmtId="165" fontId="5" fillId="0" borderId="2" xfId="26" applyNumberFormat="1" applyFont="1" applyBorder="1" applyAlignment="1">
      <alignment horizontal="left"/>
    </xf>
    <xf numFmtId="0" fontId="4" fillId="0" borderId="0" xfId="3" applyBorder="1" applyProtection="1">
      <alignment vertical="top"/>
    </xf>
    <xf numFmtId="165" fontId="0" fillId="0" borderId="0" xfId="7" applyNumberFormat="1" applyFont="1" applyFill="1" applyBorder="1"/>
    <xf numFmtId="0" fontId="52" fillId="0" borderId="0" xfId="45" applyFont="1" applyBorder="1" applyAlignment="1">
      <alignment wrapText="1"/>
    </xf>
    <xf numFmtId="0" fontId="5" fillId="0" borderId="0" xfId="45" applyAlignment="1"/>
    <xf numFmtId="0" fontId="9" fillId="0" borderId="0" xfId="45" applyFont="1" applyBorder="1" applyAlignment="1">
      <alignment vertical="center" wrapText="1"/>
    </xf>
    <xf numFmtId="0" fontId="5" fillId="0" borderId="0" xfId="45" applyAlignment="1">
      <alignment vertical="center" wrapText="1"/>
    </xf>
    <xf numFmtId="0" fontId="9" fillId="0" borderId="0" xfId="45" applyFont="1" applyBorder="1" applyAlignment="1">
      <alignment wrapText="1"/>
    </xf>
    <xf numFmtId="0" fontId="5" fillId="0" borderId="0" xfId="45" applyBorder="1" applyAlignment="1"/>
    <xf numFmtId="0" fontId="15" fillId="0" borderId="0" xfId="45" applyFont="1" applyAlignment="1">
      <alignment horizontal="left" vertical="center"/>
    </xf>
    <xf numFmtId="0" fontId="15" fillId="0" borderId="0" xfId="45" applyFont="1" applyAlignment="1">
      <alignment vertical="center"/>
    </xf>
    <xf numFmtId="0" fontId="15" fillId="0" borderId="0" xfId="45" applyFont="1" applyFill="1" applyAlignment="1">
      <alignment horizontal="left" vertical="center"/>
    </xf>
    <xf numFmtId="0" fontId="15" fillId="0" borderId="0" xfId="45" applyFont="1" applyBorder="1" applyAlignment="1">
      <alignment vertical="center" wrapText="1"/>
    </xf>
    <xf numFmtId="0" fontId="15" fillId="0" borderId="0" xfId="45" applyFont="1" applyFill="1" applyBorder="1" applyAlignment="1">
      <alignment vertical="center" wrapText="1"/>
    </xf>
    <xf numFmtId="165" fontId="15" fillId="0" borderId="0" xfId="7" applyNumberFormat="1" applyFont="1" applyFill="1" applyBorder="1" applyAlignment="1">
      <alignment horizontal="right" vertical="center" wrapText="1"/>
    </xf>
    <xf numFmtId="0" fontId="15" fillId="0" borderId="0" xfId="45" applyFont="1" applyBorder="1" applyAlignment="1">
      <alignment horizontal="left" vertical="center" wrapText="1"/>
    </xf>
    <xf numFmtId="0" fontId="15" fillId="0" borderId="0" xfId="45" applyFont="1" applyFill="1" applyBorder="1" applyAlignment="1">
      <alignment horizontal="left" vertical="center" wrapText="1"/>
    </xf>
    <xf numFmtId="0" fontId="5" fillId="0" borderId="0" xfId="45" applyFill="1" applyAlignment="1"/>
    <xf numFmtId="0" fontId="5" fillId="0" borderId="0" xfId="4" applyFill="1">
      <alignment vertical="top"/>
    </xf>
    <xf numFmtId="0" fontId="5" fillId="0" borderId="0" xfId="6" applyAlignment="1">
      <alignment horizontal="center" vertical="center"/>
    </xf>
    <xf numFmtId="0" fontId="5" fillId="0" borderId="0" xfId="45" applyBorder="1" applyAlignment="1">
      <alignment horizontal="center" vertical="center"/>
    </xf>
    <xf numFmtId="9" fontId="5" fillId="0" borderId="0" xfId="5" applyFont="1" applyBorder="1" applyAlignment="1">
      <alignment horizontal="center"/>
    </xf>
    <xf numFmtId="164" fontId="5" fillId="0" borderId="0" xfId="5" applyNumberFormat="1" applyFont="1" applyAlignment="1">
      <alignment horizontal="center"/>
    </xf>
    <xf numFmtId="0" fontId="5" fillId="0" borderId="0" xfId="6" applyAlignment="1"/>
    <xf numFmtId="0" fontId="9" fillId="0" borderId="0" xfId="6" applyFont="1" applyBorder="1" applyAlignment="1">
      <alignment vertical="center" wrapText="1"/>
    </xf>
    <xf numFmtId="0" fontId="5" fillId="0" borderId="0" xfId="6" applyBorder="1" applyAlignment="1"/>
    <xf numFmtId="0" fontId="11" fillId="0" borderId="0" xfId="6" applyFont="1" applyBorder="1" applyAlignment="1">
      <alignment horizontal="left"/>
    </xf>
    <xf numFmtId="165" fontId="9" fillId="0" borderId="0" xfId="7" applyNumberFormat="1" applyFont="1" applyBorder="1" applyAlignment="1"/>
    <xf numFmtId="0" fontId="15" fillId="0" borderId="0" xfId="6" applyFont="1" applyFill="1" applyBorder="1" applyAlignment="1">
      <alignment horizontal="left"/>
    </xf>
    <xf numFmtId="0" fontId="52" fillId="0" borderId="0" xfId="6" applyFont="1" applyBorder="1" applyAlignment="1">
      <alignment wrapText="1"/>
    </xf>
    <xf numFmtId="0" fontId="9" fillId="0" borderId="0" xfId="6" applyFont="1" applyBorder="1" applyAlignment="1">
      <alignment wrapText="1"/>
    </xf>
    <xf numFmtId="0" fontId="11" fillId="0" borderId="49" xfId="6" applyFont="1" applyBorder="1" applyAlignment="1"/>
    <xf numFmtId="0" fontId="15" fillId="0" borderId="0" xfId="6" applyFont="1" applyFill="1" applyBorder="1" applyAlignment="1">
      <alignment horizontal="left" wrapText="1"/>
    </xf>
    <xf numFmtId="0" fontId="15" fillId="0" borderId="0" xfId="6" applyFont="1" applyBorder="1" applyAlignment="1">
      <alignment horizontal="left" vertical="center"/>
    </xf>
    <xf numFmtId="164" fontId="9" fillId="0" borderId="0" xfId="5" applyNumberFormat="1" applyFont="1" applyBorder="1" applyAlignment="1">
      <alignment horizontal="center" vertical="center"/>
    </xf>
    <xf numFmtId="9" fontId="9" fillId="0" borderId="0" xfId="6" applyNumberFormat="1" applyFont="1" applyBorder="1" applyAlignment="1">
      <alignment horizontal="center"/>
    </xf>
    <xf numFmtId="164" fontId="12" fillId="0" borderId="0" xfId="5" applyNumberFormat="1" applyFont="1" applyBorder="1" applyAlignment="1">
      <alignment horizontal="center" vertical="center"/>
    </xf>
    <xf numFmtId="0" fontId="21" fillId="0" borderId="0" xfId="6" applyFont="1" applyBorder="1" applyAlignment="1">
      <alignment vertical="center" wrapText="1"/>
    </xf>
    <xf numFmtId="0" fontId="38" fillId="0" borderId="0" xfId="25" applyFont="1" applyAlignment="1" applyProtection="1"/>
    <xf numFmtId="165" fontId="12" fillId="0" borderId="0" xfId="7" applyNumberFormat="1" applyFont="1" applyFill="1"/>
    <xf numFmtId="165" fontId="16" fillId="0" borderId="0" xfId="7" applyNumberFormat="1" applyFont="1" applyBorder="1" applyAlignment="1">
      <alignment vertical="center"/>
    </xf>
    <xf numFmtId="165" fontId="26" fillId="13" borderId="43" xfId="7" quotePrefix="1" applyNumberFormat="1" applyFont="1" applyFill="1" applyBorder="1" applyAlignment="1">
      <alignment vertical="center"/>
    </xf>
    <xf numFmtId="165" fontId="26" fillId="14" borderId="42" xfId="7" applyNumberFormat="1" applyFont="1" applyFill="1" applyBorder="1" applyAlignment="1">
      <alignment horizontal="right"/>
    </xf>
    <xf numFmtId="0" fontId="11" fillId="0" borderId="8" xfId="6" applyFont="1" applyBorder="1" applyAlignment="1">
      <alignment horizontal="left"/>
    </xf>
    <xf numFmtId="0" fontId="9" fillId="3" borderId="8" xfId="6" applyFont="1" applyFill="1" applyBorder="1" applyAlignment="1">
      <alignment horizontal="left" vertical="center" wrapText="1"/>
    </xf>
    <xf numFmtId="0" fontId="9" fillId="3" borderId="49" xfId="6" applyFont="1" applyFill="1" applyBorder="1" applyAlignment="1">
      <alignment horizontal="center" vertical="center" wrapText="1"/>
    </xf>
    <xf numFmtId="0" fontId="9" fillId="3" borderId="49" xfId="6" applyFont="1" applyFill="1" applyBorder="1" applyAlignment="1">
      <alignment horizontal="left" vertical="center" wrapText="1"/>
    </xf>
    <xf numFmtId="0" fontId="11" fillId="0" borderId="8" xfId="6" applyFont="1" applyBorder="1" applyAlignment="1"/>
    <xf numFmtId="0" fontId="16" fillId="3" borderId="8" xfId="6" applyFont="1" applyFill="1" applyBorder="1" applyAlignment="1">
      <alignment horizontal="center" vertical="center" wrapText="1"/>
    </xf>
    <xf numFmtId="0" fontId="10" fillId="3" borderId="1" xfId="4" applyFont="1" applyFill="1" applyBorder="1" applyAlignment="1">
      <alignment horizontal="center" vertical="center" wrapText="1"/>
    </xf>
    <xf numFmtId="0" fontId="5" fillId="0" borderId="0" xfId="4" applyAlignment="1"/>
    <xf numFmtId="0" fontId="10" fillId="3" borderId="3" xfId="4" applyFont="1" applyFill="1" applyBorder="1" applyAlignment="1">
      <alignment horizontal="center" vertical="center" wrapText="1"/>
    </xf>
    <xf numFmtId="9" fontId="11" fillId="0" borderId="0" xfId="74" applyFont="1" applyFill="1" applyBorder="1" applyAlignment="1"/>
    <xf numFmtId="164" fontId="11" fillId="0" borderId="0" xfId="74" applyNumberFormat="1" applyFont="1" applyFill="1" applyBorder="1" applyAlignment="1"/>
    <xf numFmtId="165" fontId="5" fillId="0" borderId="8" xfId="1" applyNumberFormat="1" applyFont="1" applyBorder="1" applyAlignment="1"/>
    <xf numFmtId="0" fontId="71" fillId="0" borderId="0" xfId="4" applyFont="1" applyAlignment="1"/>
    <xf numFmtId="0" fontId="48" fillId="0" borderId="0" xfId="4" applyFont="1" applyAlignment="1">
      <alignment wrapText="1"/>
    </xf>
    <xf numFmtId="0" fontId="13" fillId="3" borderId="8" xfId="4" applyFont="1" applyFill="1" applyBorder="1" applyAlignment="1">
      <alignment horizontal="left" vertical="center" wrapText="1"/>
    </xf>
    <xf numFmtId="165" fontId="0" fillId="0" borderId="0" xfId="1" applyNumberFormat="1" applyFont="1"/>
    <xf numFmtId="3" fontId="0" fillId="0" borderId="0" xfId="0" applyNumberFormat="1"/>
    <xf numFmtId="165" fontId="5" fillId="0" borderId="0" xfId="1" applyNumberFormat="1" applyFont="1" applyAlignment="1">
      <alignment vertical="top"/>
    </xf>
    <xf numFmtId="0" fontId="13" fillId="3" borderId="8" xfId="4" applyFont="1" applyFill="1" applyBorder="1" applyAlignment="1">
      <alignment horizontal="left" vertical="center" wrapText="1"/>
    </xf>
    <xf numFmtId="3" fontId="32" fillId="0" borderId="8" xfId="4" applyNumberFormat="1" applyFont="1" applyBorder="1" applyAlignment="1"/>
    <xf numFmtId="0" fontId="22" fillId="0" borderId="0" xfId="47" applyFont="1" applyBorder="1" applyAlignment="1"/>
    <xf numFmtId="174" fontId="23" fillId="0" borderId="0" xfId="47" applyNumberFormat="1" applyFont="1" applyBorder="1" applyAlignment="1"/>
    <xf numFmtId="174" fontId="12" fillId="0" borderId="0" xfId="47" applyNumberFormat="1" applyFont="1" applyBorder="1" applyAlignment="1"/>
    <xf numFmtId="0" fontId="11" fillId="16" borderId="0" xfId="47" applyFont="1" applyFill="1" applyBorder="1" applyAlignment="1">
      <alignment horizontal="left"/>
    </xf>
    <xf numFmtId="0" fontId="11" fillId="16" borderId="0" xfId="47" applyFont="1" applyFill="1" applyBorder="1" applyAlignment="1">
      <alignment horizontal="center"/>
    </xf>
    <xf numFmtId="0" fontId="11" fillId="0" borderId="0" xfId="47" applyFont="1" applyFill="1" applyBorder="1" applyAlignment="1">
      <alignment horizontal="center"/>
    </xf>
    <xf numFmtId="0" fontId="26" fillId="14" borderId="41" xfId="47" applyFont="1" applyFill="1" applyBorder="1" applyAlignment="1">
      <alignment horizontal="left"/>
    </xf>
    <xf numFmtId="165" fontId="12" fillId="0" borderId="0" xfId="47" applyNumberFormat="1" applyAlignment="1"/>
    <xf numFmtId="165" fontId="26" fillId="0" borderId="0" xfId="7" applyNumberFormat="1" applyFont="1" applyFill="1" applyBorder="1" applyAlignment="1">
      <alignment horizontal="left" vertical="center"/>
    </xf>
    <xf numFmtId="17" fontId="26" fillId="13" borderId="43" xfId="47" applyNumberFormat="1" applyFont="1" applyFill="1" applyBorder="1" applyAlignment="1">
      <alignment horizontal="left" vertical="center"/>
    </xf>
    <xf numFmtId="17" fontId="26" fillId="13" borderId="43" xfId="47" applyNumberFormat="1" applyFont="1" applyFill="1" applyBorder="1" applyAlignment="1">
      <alignment horizontal="left" vertical="center" wrapText="1"/>
    </xf>
    <xf numFmtId="165" fontId="26" fillId="14" borderId="42" xfId="7" applyNumberFormat="1" applyFont="1" applyFill="1" applyBorder="1" applyAlignment="1">
      <alignment horizontal="right" vertical="center"/>
    </xf>
    <xf numFmtId="0" fontId="23" fillId="0" borderId="0" xfId="47" applyFont="1" applyBorder="1" applyAlignment="1"/>
    <xf numFmtId="174" fontId="22" fillId="0" borderId="0" xfId="47" applyNumberFormat="1" applyFont="1" applyBorder="1" applyAlignment="1"/>
    <xf numFmtId="0" fontId="26" fillId="17" borderId="41" xfId="47" applyFont="1" applyFill="1" applyBorder="1" applyAlignment="1">
      <alignment horizontal="left"/>
    </xf>
    <xf numFmtId="165" fontId="26" fillId="17" borderId="41" xfId="7" applyNumberFormat="1" applyFont="1" applyFill="1" applyBorder="1" applyAlignment="1">
      <alignment horizontal="right"/>
    </xf>
    <xf numFmtId="0" fontId="12" fillId="0" borderId="52" xfId="47" applyFont="1" applyFill="1" applyBorder="1" applyAlignment="1"/>
    <xf numFmtId="174" fontId="12" fillId="0" borderId="52" xfId="47" applyNumberFormat="1" applyFont="1" applyFill="1" applyBorder="1" applyAlignment="1"/>
    <xf numFmtId="174" fontId="9" fillId="0" borderId="0" xfId="47" applyNumberFormat="1" applyFont="1" applyBorder="1" applyAlignment="1"/>
    <xf numFmtId="0" fontId="12" fillId="0" borderId="0" xfId="47" applyFont="1" applyFill="1" applyBorder="1" applyAlignment="1"/>
    <xf numFmtId="174" fontId="9" fillId="0" borderId="0" xfId="47" applyNumberFormat="1" applyFont="1" applyFill="1" applyBorder="1" applyAlignment="1"/>
    <xf numFmtId="174" fontId="12" fillId="0" borderId="0" xfId="47" applyNumberFormat="1" applyFont="1" applyFill="1" applyBorder="1" applyAlignment="1"/>
    <xf numFmtId="174" fontId="16" fillId="0" borderId="0" xfId="47" applyNumberFormat="1" applyFont="1" applyBorder="1" applyAlignment="1"/>
    <xf numFmtId="174" fontId="5" fillId="0" borderId="0" xfId="47" applyNumberFormat="1" applyFont="1" applyBorder="1" applyAlignment="1"/>
    <xf numFmtId="0" fontId="9" fillId="0" borderId="52" xfId="47" applyFont="1" applyFill="1" applyBorder="1" applyAlignment="1"/>
    <xf numFmtId="0" fontId="21" fillId="0" borderId="0" xfId="47" applyFont="1" applyBorder="1" applyAlignment="1"/>
    <xf numFmtId="0" fontId="21" fillId="0" borderId="0" xfId="47" applyFont="1" applyBorder="1">
      <alignment vertical="top"/>
    </xf>
    <xf numFmtId="0" fontId="12" fillId="0" borderId="0" xfId="47" applyFont="1" applyBorder="1">
      <alignment vertical="top"/>
    </xf>
    <xf numFmtId="165" fontId="12" fillId="0" borderId="0" xfId="47" applyNumberFormat="1" applyFont="1" applyBorder="1" applyAlignment="1"/>
    <xf numFmtId="0" fontId="26" fillId="2" borderId="0" xfId="47" applyFont="1" applyFill="1" applyBorder="1" applyAlignment="1">
      <alignment horizontal="left"/>
    </xf>
    <xf numFmtId="165" fontId="26" fillId="2" borderId="0" xfId="7" applyNumberFormat="1" applyFont="1" applyFill="1" applyBorder="1" applyAlignment="1">
      <alignment horizontal="right"/>
    </xf>
    <xf numFmtId="0" fontId="12" fillId="2" borderId="0" xfId="47" applyFill="1" applyAlignment="1"/>
    <xf numFmtId="0" fontId="26" fillId="14" borderId="0" xfId="47" applyFont="1" applyFill="1" applyBorder="1" applyAlignment="1">
      <alignment horizontal="left"/>
    </xf>
    <xf numFmtId="165" fontId="26" fillId="14" borderId="0" xfId="7" applyNumberFormat="1" applyFont="1" applyFill="1" applyBorder="1" applyAlignment="1">
      <alignment horizontal="right"/>
    </xf>
    <xf numFmtId="17" fontId="26" fillId="2" borderId="43" xfId="47" applyNumberFormat="1" applyFont="1" applyFill="1" applyBorder="1" applyAlignment="1">
      <alignment horizontal="left" vertical="center"/>
    </xf>
    <xf numFmtId="165" fontId="26" fillId="2" borderId="42" xfId="7" applyNumberFormat="1" applyFont="1" applyFill="1" applyBorder="1" applyAlignment="1">
      <alignment horizontal="right"/>
    </xf>
    <xf numFmtId="165" fontId="26" fillId="2" borderId="43" xfId="7" quotePrefix="1" applyNumberFormat="1" applyFont="1" applyFill="1" applyBorder="1" applyAlignment="1">
      <alignment vertical="center"/>
    </xf>
    <xf numFmtId="165" fontId="26" fillId="2" borderId="51" xfId="7" quotePrefix="1" applyNumberFormat="1" applyFont="1" applyFill="1" applyBorder="1" applyAlignment="1">
      <alignment vertical="center"/>
    </xf>
    <xf numFmtId="17" fontId="26" fillId="13" borderId="45" xfId="47" applyNumberFormat="1" applyFont="1" applyFill="1" applyBorder="1" applyAlignment="1">
      <alignment horizontal="left" vertical="center"/>
    </xf>
    <xf numFmtId="165" fontId="26" fillId="2" borderId="45" xfId="7" quotePrefix="1" applyNumberFormat="1" applyFont="1" applyFill="1" applyBorder="1" applyAlignment="1">
      <alignment vertical="center"/>
    </xf>
    <xf numFmtId="0" fontId="26" fillId="14" borderId="46" xfId="47" applyFont="1" applyFill="1" applyBorder="1" applyAlignment="1">
      <alignment horizontal="left"/>
    </xf>
    <xf numFmtId="0" fontId="21" fillId="0" borderId="0" xfId="47" applyNumberFormat="1" applyFont="1" applyBorder="1" applyAlignment="1"/>
    <xf numFmtId="175" fontId="12" fillId="0" borderId="0" xfId="47" applyNumberFormat="1" applyFont="1" applyBorder="1" applyAlignment="1"/>
    <xf numFmtId="3" fontId="11" fillId="4" borderId="54" xfId="4" applyNumberFormat="1" applyFont="1" applyFill="1" applyBorder="1" applyAlignment="1">
      <alignment horizontal="right"/>
    </xf>
    <xf numFmtId="3" fontId="11" fillId="4" borderId="37" xfId="4" applyNumberFormat="1" applyFont="1" applyFill="1" applyBorder="1" applyAlignment="1"/>
    <xf numFmtId="3" fontId="11" fillId="4" borderId="54" xfId="4" applyNumberFormat="1" applyFont="1" applyFill="1" applyBorder="1" applyAlignment="1"/>
    <xf numFmtId="0" fontId="5" fillId="0" borderId="0" xfId="4" applyAlignment="1"/>
    <xf numFmtId="0" fontId="13" fillId="3" borderId="0" xfId="4" applyFont="1" applyFill="1" applyBorder="1" applyAlignment="1">
      <alignment horizontal="center" vertical="center" wrapText="1"/>
    </xf>
    <xf numFmtId="0" fontId="5" fillId="0" borderId="0" xfId="4" applyAlignment="1"/>
    <xf numFmtId="0" fontId="13" fillId="3" borderId="0" xfId="4" applyFont="1" applyFill="1" applyBorder="1" applyAlignment="1">
      <alignment horizontal="center" vertical="center" wrapText="1"/>
    </xf>
    <xf numFmtId="0" fontId="13" fillId="3" borderId="55" xfId="4" applyFont="1" applyFill="1" applyBorder="1" applyAlignment="1">
      <alignment horizontal="center" vertical="center" wrapText="1"/>
    </xf>
    <xf numFmtId="4" fontId="11" fillId="10" borderId="56" xfId="4" applyNumberFormat="1" applyFont="1" applyFill="1" applyBorder="1" applyAlignment="1"/>
    <xf numFmtId="0" fontId="5" fillId="0" borderId="0" xfId="4" applyAlignment="1"/>
    <xf numFmtId="0" fontId="12" fillId="0" borderId="0" xfId="4" applyFont="1" applyAlignment="1"/>
    <xf numFmtId="43" fontId="5" fillId="0" borderId="0" xfId="1" applyFont="1" applyAlignment="1"/>
    <xf numFmtId="4" fontId="5" fillId="0" borderId="0" xfId="4" applyNumberFormat="1" applyAlignment="1"/>
    <xf numFmtId="0" fontId="16" fillId="0" borderId="0" xfId="4" applyFont="1" applyAlignment="1"/>
    <xf numFmtId="0" fontId="13" fillId="3" borderId="0" xfId="4" applyFont="1" applyFill="1" applyBorder="1" applyAlignment="1">
      <alignment vertical="center" wrapText="1"/>
    </xf>
    <xf numFmtId="0" fontId="11" fillId="0" borderId="0" xfId="4" applyFont="1" applyAlignment="1"/>
    <xf numFmtId="0" fontId="5" fillId="0" borderId="0" xfId="4" applyAlignment="1"/>
    <xf numFmtId="0" fontId="41" fillId="3" borderId="8" xfId="4" applyFont="1" applyFill="1" applyBorder="1" applyAlignment="1">
      <alignment vertical="center" wrapText="1"/>
    </xf>
    <xf numFmtId="0" fontId="5" fillId="0" borderId="0" xfId="4" applyFont="1" applyAlignment="1">
      <alignment vertical="center"/>
    </xf>
    <xf numFmtId="0" fontId="16" fillId="3" borderId="8" xfId="4" applyFont="1" applyFill="1" applyBorder="1" applyAlignment="1">
      <alignment horizontal="center" vertical="center" wrapText="1"/>
    </xf>
    <xf numFmtId="0" fontId="16" fillId="0" borderId="0" xfId="4" applyFont="1" applyBorder="1" applyAlignment="1"/>
    <xf numFmtId="165" fontId="5" fillId="0" borderId="0" xfId="4" applyNumberFormat="1" applyFont="1" applyAlignment="1"/>
    <xf numFmtId="165" fontId="5" fillId="0" borderId="0" xfId="7" applyNumberFormat="1" applyFont="1" applyBorder="1" applyAlignment="1"/>
    <xf numFmtId="165" fontId="5" fillId="0" borderId="0" xfId="4" applyNumberFormat="1" applyFont="1" applyBorder="1" applyAlignment="1"/>
    <xf numFmtId="10" fontId="5" fillId="0" borderId="0" xfId="74" applyNumberFormat="1" applyFont="1" applyAlignment="1"/>
    <xf numFmtId="165" fontId="5" fillId="0" borderId="0" xfId="26" applyNumberFormat="1" applyFont="1" applyFill="1" applyAlignment="1">
      <alignment vertical="center"/>
    </xf>
    <xf numFmtId="165" fontId="5" fillId="0" borderId="0" xfId="7" applyNumberFormat="1" applyFont="1"/>
    <xf numFmtId="0" fontId="10" fillId="3" borderId="2" xfId="4" applyFont="1" applyFill="1" applyBorder="1" applyAlignment="1">
      <alignment wrapText="1"/>
    </xf>
    <xf numFmtId="0" fontId="9" fillId="3" borderId="2" xfId="4" applyFont="1" applyFill="1" applyBorder="1" applyAlignment="1">
      <alignment horizontal="right"/>
    </xf>
    <xf numFmtId="3" fontId="9" fillId="10" borderId="2" xfId="4" applyNumberFormat="1" applyFont="1" applyFill="1" applyBorder="1" applyAlignment="1"/>
    <xf numFmtId="0" fontId="11" fillId="10" borderId="2" xfId="4" applyFont="1" applyFill="1" applyBorder="1" applyAlignment="1"/>
    <xf numFmtId="0" fontId="5" fillId="0" borderId="0" xfId="4" applyAlignment="1"/>
    <xf numFmtId="0" fontId="0" fillId="0" borderId="0" xfId="0" applyAlignment="1">
      <alignment vertical="top"/>
    </xf>
    <xf numFmtId="0" fontId="3" fillId="2" borderId="0" xfId="2" applyFont="1" applyFill="1" applyBorder="1" applyAlignment="1">
      <alignment vertical="top"/>
    </xf>
    <xf numFmtId="0" fontId="6" fillId="0" borderId="0" xfId="0" applyFont="1" applyAlignment="1">
      <alignment vertical="top"/>
    </xf>
    <xf numFmtId="0" fontId="20" fillId="0" borderId="0" xfId="4" applyFont="1" applyAlignment="1">
      <alignment vertical="top"/>
    </xf>
    <xf numFmtId="0" fontId="35" fillId="0" borderId="0" xfId="0" applyFont="1" applyAlignment="1">
      <alignment vertical="top"/>
    </xf>
    <xf numFmtId="0" fontId="0" fillId="0" borderId="0" xfId="0" applyAlignment="1">
      <alignment horizontal="center" vertical="top"/>
    </xf>
    <xf numFmtId="0" fontId="0" fillId="0" borderId="0" xfId="0" applyAlignment="1">
      <alignment horizontal="center"/>
    </xf>
    <xf numFmtId="0" fontId="5" fillId="0" borderId="0" xfId="4" applyAlignment="1"/>
    <xf numFmtId="0" fontId="10" fillId="3" borderId="1" xfId="4" applyFont="1" applyFill="1" applyBorder="1" applyAlignment="1">
      <alignment horizontal="center" vertical="center" wrapText="1"/>
    </xf>
    <xf numFmtId="0" fontId="9" fillId="0" borderId="0" xfId="4" applyFont="1" applyBorder="1" applyAlignment="1">
      <alignment horizontal="center"/>
    </xf>
    <xf numFmtId="0" fontId="5" fillId="0" borderId="0" xfId="4" applyAlignment="1">
      <alignment horizontal="center"/>
    </xf>
    <xf numFmtId="0" fontId="5" fillId="0" borderId="58" xfId="4" applyFont="1" applyBorder="1">
      <alignment vertical="top"/>
    </xf>
    <xf numFmtId="0" fontId="4" fillId="0" borderId="58" xfId="3" applyBorder="1" applyProtection="1">
      <alignment vertical="top"/>
    </xf>
    <xf numFmtId="0" fontId="9" fillId="0" borderId="58" xfId="4" applyFont="1" applyBorder="1" applyAlignment="1">
      <alignment horizontal="centerContinuous"/>
    </xf>
    <xf numFmtId="0" fontId="16" fillId="0" borderId="58" xfId="4" applyFont="1" applyBorder="1" applyAlignment="1">
      <alignment horizontal="centerContinuous"/>
    </xf>
    <xf numFmtId="0" fontId="5" fillId="0" borderId="59" xfId="6" applyFont="1" applyBorder="1">
      <alignment vertical="top"/>
    </xf>
    <xf numFmtId="0" fontId="19" fillId="0" borderId="59" xfId="3" applyFont="1" applyBorder="1" applyProtection="1">
      <alignment vertical="top"/>
    </xf>
    <xf numFmtId="0" fontId="22" fillId="0" borderId="59" xfId="4" applyFont="1" applyBorder="1" applyAlignment="1">
      <alignment horizontal="center" wrapText="1"/>
    </xf>
    <xf numFmtId="0" fontId="23" fillId="0" borderId="59" xfId="4" applyFont="1" applyBorder="1" applyAlignment="1">
      <alignment horizontal="center" wrapText="1"/>
    </xf>
    <xf numFmtId="0" fontId="5" fillId="0" borderId="59" xfId="4" applyBorder="1" applyAlignment="1"/>
    <xf numFmtId="0" fontId="5" fillId="0" borderId="59" xfId="4" applyFont="1" applyBorder="1">
      <alignment vertical="top"/>
    </xf>
    <xf numFmtId="0" fontId="0" fillId="0" borderId="59" xfId="0" applyBorder="1"/>
    <xf numFmtId="0" fontId="9" fillId="0" borderId="59" xfId="4" applyFont="1" applyBorder="1" applyAlignment="1">
      <alignment horizontal="center"/>
    </xf>
    <xf numFmtId="0" fontId="9" fillId="0" borderId="59" xfId="4" applyFont="1" applyBorder="1" applyAlignment="1">
      <alignment horizontal="center" wrapText="1"/>
    </xf>
    <xf numFmtId="0" fontId="12" fillId="0" borderId="59" xfId="4" applyFont="1" applyBorder="1" applyAlignment="1">
      <alignment horizontal="center" wrapText="1"/>
    </xf>
    <xf numFmtId="0" fontId="5" fillId="0" borderId="58" xfId="4" applyFont="1" applyBorder="1" applyAlignment="1"/>
    <xf numFmtId="0" fontId="5" fillId="0" borderId="59" xfId="4" applyFont="1" applyBorder="1" applyAlignment="1"/>
    <xf numFmtId="0" fontId="19" fillId="0" borderId="60" xfId="3" applyFont="1" applyBorder="1" applyProtection="1">
      <alignment vertical="top"/>
    </xf>
    <xf numFmtId="0" fontId="12" fillId="0" borderId="60" xfId="4" applyFont="1" applyBorder="1" applyAlignment="1"/>
    <xf numFmtId="0" fontId="5" fillId="0" borderId="60" xfId="4" applyFont="1" applyBorder="1" applyAlignment="1"/>
    <xf numFmtId="0" fontId="5" fillId="0" borderId="61" xfId="4" applyFont="1" applyBorder="1" applyAlignment="1"/>
    <xf numFmtId="0" fontId="4" fillId="0" borderId="61" xfId="3" applyBorder="1" applyProtection="1">
      <alignment vertical="top"/>
    </xf>
    <xf numFmtId="0" fontId="5" fillId="0" borderId="61" xfId="4" applyBorder="1" applyAlignment="1"/>
    <xf numFmtId="0" fontId="12" fillId="0" borderId="61" xfId="4" applyFont="1" applyBorder="1" applyAlignment="1"/>
    <xf numFmtId="0" fontId="4" fillId="8" borderId="61" xfId="3" applyFont="1" applyFill="1" applyBorder="1" applyAlignment="1" applyProtection="1">
      <alignment horizontal="right"/>
    </xf>
    <xf numFmtId="0" fontId="16" fillId="0" borderId="59" xfId="4" applyFont="1" applyBorder="1" applyAlignment="1">
      <alignment horizontal="center"/>
    </xf>
    <xf numFmtId="0" fontId="13" fillId="0" borderId="0" xfId="4" applyFont="1" applyBorder="1" applyAlignment="1"/>
    <xf numFmtId="0" fontId="5" fillId="0" borderId="60" xfId="4" applyBorder="1">
      <alignment vertical="top"/>
    </xf>
    <xf numFmtId="0" fontId="11" fillId="0" borderId="59" xfId="4" applyFont="1" applyBorder="1" applyAlignment="1">
      <alignment horizontal="center" wrapText="1"/>
    </xf>
    <xf numFmtId="0" fontId="5" fillId="0" borderId="60" xfId="4" applyFont="1" applyBorder="1">
      <alignment vertical="top"/>
    </xf>
    <xf numFmtId="0" fontId="5" fillId="0" borderId="59" xfId="4" applyBorder="1">
      <alignment vertical="top"/>
    </xf>
    <xf numFmtId="0" fontId="5" fillId="0" borderId="60" xfId="4" applyFont="1" applyBorder="1" applyAlignment="1">
      <alignment vertical="top"/>
    </xf>
    <xf numFmtId="0" fontId="9" fillId="0" borderId="59" xfId="4" applyFont="1" applyBorder="1" applyAlignment="1">
      <alignment horizontal="centerContinuous"/>
    </xf>
    <xf numFmtId="0" fontId="12" fillId="0" borderId="59" xfId="4" applyFont="1" applyBorder="1" applyAlignment="1">
      <alignment horizontal="centerContinuous"/>
    </xf>
    <xf numFmtId="0" fontId="26" fillId="0" borderId="60" xfId="4" applyFont="1" applyBorder="1">
      <alignment vertical="top"/>
    </xf>
    <xf numFmtId="0" fontId="5" fillId="0" borderId="60" xfId="4" applyBorder="1" applyAlignment="1"/>
    <xf numFmtId="0" fontId="5" fillId="0" borderId="60" xfId="4" applyFont="1" applyBorder="1" applyAlignment="1">
      <alignment horizontal="center" vertical="top"/>
    </xf>
    <xf numFmtId="0" fontId="16" fillId="0" borderId="60" xfId="4" applyFont="1" applyBorder="1" applyAlignment="1">
      <alignment horizontal="center" vertical="center"/>
    </xf>
    <xf numFmtId="0" fontId="5" fillId="0" borderId="60" xfId="4" applyFont="1" applyBorder="1" applyAlignment="1">
      <alignment horizontal="center" vertical="center"/>
    </xf>
    <xf numFmtId="0" fontId="4" fillId="0" borderId="60" xfId="3" applyBorder="1" applyProtection="1">
      <alignment vertical="top"/>
    </xf>
    <xf numFmtId="0" fontId="16" fillId="0" borderId="60" xfId="4" applyFont="1" applyBorder="1" applyAlignment="1"/>
    <xf numFmtId="0" fontId="12" fillId="0" borderId="59" xfId="4" applyFont="1" applyBorder="1" applyAlignment="1"/>
    <xf numFmtId="0" fontId="12" fillId="0" borderId="60" xfId="4" applyFont="1" applyBorder="1">
      <alignment vertical="top"/>
    </xf>
    <xf numFmtId="0" fontId="12" fillId="0" borderId="60" xfId="4" applyFont="1" applyBorder="1" applyAlignment="1">
      <alignment horizontal="centerContinuous" vertical="top"/>
    </xf>
    <xf numFmtId="49" fontId="12" fillId="0" borderId="60" xfId="4" applyNumberFormat="1" applyFont="1" applyBorder="1" applyAlignment="1"/>
    <xf numFmtId="0" fontId="12" fillId="0" borderId="60" xfId="4" applyFont="1" applyFill="1" applyBorder="1">
      <alignment vertical="top"/>
    </xf>
    <xf numFmtId="4" fontId="5" fillId="0" borderId="60" xfId="4" applyNumberFormat="1" applyFont="1" applyBorder="1">
      <alignment vertical="top"/>
    </xf>
    <xf numFmtId="0" fontId="61" fillId="0" borderId="60" xfId="4" applyFont="1" applyBorder="1">
      <alignment vertical="top"/>
    </xf>
    <xf numFmtId="0" fontId="60" fillId="0" borderId="60" xfId="4" applyFont="1" applyBorder="1">
      <alignment vertical="top"/>
    </xf>
    <xf numFmtId="0" fontId="12" fillId="0" borderId="60" xfId="4" applyFont="1" applyBorder="1" applyAlignment="1">
      <alignment horizontal="centerContinuous" wrapText="1"/>
    </xf>
    <xf numFmtId="0" fontId="12" fillId="0" borderId="60" xfId="4" applyFont="1" applyFill="1" applyBorder="1" applyAlignment="1">
      <alignment horizontal="centerContinuous" wrapText="1"/>
    </xf>
    <xf numFmtId="0" fontId="5" fillId="0" borderId="60" xfId="4" applyBorder="1" applyAlignment="1">
      <alignment horizontal="center"/>
    </xf>
    <xf numFmtId="0" fontId="4" fillId="8" borderId="60" xfId="3" applyFont="1" applyFill="1" applyBorder="1" applyAlignment="1" applyProtection="1"/>
    <xf numFmtId="0" fontId="5" fillId="0" borderId="59" xfId="45" applyBorder="1" applyAlignment="1"/>
    <xf numFmtId="0" fontId="11" fillId="0" borderId="8" xfId="45" applyFont="1" applyBorder="1" applyAlignment="1">
      <alignment wrapText="1"/>
    </xf>
    <xf numFmtId="165" fontId="26" fillId="0" borderId="8" xfId="7" applyNumberFormat="1" applyFont="1" applyBorder="1" applyAlignment="1">
      <alignment horizontal="center" vertical="center"/>
    </xf>
    <xf numFmtId="0" fontId="11" fillId="0" borderId="8" xfId="45" applyFont="1" applyBorder="1" applyAlignment="1"/>
    <xf numFmtId="0" fontId="5" fillId="0" borderId="60" xfId="45" applyBorder="1" applyAlignment="1"/>
    <xf numFmtId="0" fontId="43" fillId="0" borderId="0" xfId="47" applyFont="1" applyAlignment="1"/>
    <xf numFmtId="0" fontId="4" fillId="0" borderId="59" xfId="3" applyBorder="1" applyProtection="1">
      <alignment vertical="top"/>
    </xf>
    <xf numFmtId="0" fontId="9" fillId="3" borderId="8" xfId="4" applyFont="1" applyFill="1" applyBorder="1" applyAlignment="1">
      <alignment horizontal="right"/>
    </xf>
    <xf numFmtId="0" fontId="12" fillId="0" borderId="63" xfId="18" applyFont="1" applyFill="1" applyBorder="1"/>
    <xf numFmtId="0" fontId="12" fillId="0" borderId="64" xfId="18" applyFont="1" applyFill="1" applyBorder="1" applyAlignment="1">
      <alignment horizontal="left"/>
    </xf>
    <xf numFmtId="10" fontId="12" fillId="0" borderId="64" xfId="18" applyNumberFormat="1" applyFont="1" applyFill="1" applyBorder="1" applyAlignment="1">
      <alignment horizontal="center"/>
    </xf>
    <xf numFmtId="0" fontId="12" fillId="0" borderId="9" xfId="18" applyFont="1" applyFill="1" applyBorder="1" applyAlignment="1">
      <alignment horizontal="left"/>
    </xf>
    <xf numFmtId="0" fontId="12" fillId="0" borderId="63" xfId="18" applyFont="1" applyBorder="1"/>
    <xf numFmtId="0" fontId="12" fillId="0" borderId="64" xfId="4" applyFont="1" applyFill="1" applyBorder="1">
      <alignment vertical="top"/>
    </xf>
    <xf numFmtId="10" fontId="12" fillId="0" borderId="65" xfId="4" applyNumberFormat="1" applyFont="1" applyFill="1" applyBorder="1" applyAlignment="1">
      <alignment horizontal="center" vertical="top"/>
    </xf>
    <xf numFmtId="0" fontId="55" fillId="0" borderId="19" xfId="4" applyFont="1" applyFill="1" applyBorder="1">
      <alignment vertical="top"/>
    </xf>
    <xf numFmtId="0" fontId="12" fillId="0" borderId="9" xfId="4" applyFont="1" applyBorder="1">
      <alignment vertical="top"/>
    </xf>
    <xf numFmtId="0" fontId="11" fillId="0" borderId="9" xfId="4" applyFont="1" applyBorder="1" applyAlignment="1">
      <alignment horizontal="center" vertical="center" wrapText="1"/>
    </xf>
    <xf numFmtId="0" fontId="5" fillId="0" borderId="9" xfId="4" applyBorder="1" applyAlignment="1">
      <alignment horizontal="center" vertical="center" wrapText="1"/>
    </xf>
    <xf numFmtId="165" fontId="26" fillId="0" borderId="9" xfId="7" applyNumberFormat="1" applyFont="1" applyBorder="1" applyAlignment="1">
      <alignment horizontal="center" vertical="center" wrapText="1"/>
    </xf>
    <xf numFmtId="0" fontId="5" fillId="0" borderId="9" xfId="4" applyFont="1" applyBorder="1" applyAlignment="1">
      <alignment horizontal="center" vertical="center" wrapText="1"/>
    </xf>
    <xf numFmtId="0" fontId="11" fillId="0" borderId="10" xfId="4" applyFont="1" applyBorder="1" applyAlignment="1">
      <alignment horizontal="center" vertical="center" wrapText="1"/>
    </xf>
    <xf numFmtId="0" fontId="5" fillId="0" borderId="10" xfId="4" applyBorder="1" applyAlignment="1">
      <alignment horizontal="center" vertical="center" wrapText="1"/>
    </xf>
    <xf numFmtId="165" fontId="26" fillId="0" borderId="10" xfId="7" applyNumberFormat="1" applyFont="1" applyBorder="1" applyAlignment="1">
      <alignment horizontal="center" vertical="center" wrapText="1"/>
    </xf>
    <xf numFmtId="0" fontId="5" fillId="0" borderId="10" xfId="4" applyFont="1" applyBorder="1" applyAlignment="1">
      <alignment horizontal="center" vertical="center" wrapText="1"/>
    </xf>
    <xf numFmtId="165" fontId="26" fillId="0" borderId="0" xfId="7" applyNumberFormat="1" applyFont="1" applyBorder="1" applyAlignment="1">
      <alignment horizontal="center" vertical="center" wrapText="1"/>
    </xf>
    <xf numFmtId="0" fontId="5" fillId="0" borderId="0" xfId="4" applyFont="1" applyBorder="1" applyAlignment="1">
      <alignment horizontal="center" vertical="center" wrapText="1"/>
    </xf>
    <xf numFmtId="0" fontId="16" fillId="5" borderId="9" xfId="4" applyFont="1" applyFill="1" applyBorder="1" applyAlignment="1">
      <alignment horizontal="centerContinuous"/>
    </xf>
    <xf numFmtId="0" fontId="16" fillId="5" borderId="10" xfId="4" applyFont="1" applyFill="1" applyBorder="1" applyAlignment="1">
      <alignment horizontal="centerContinuous"/>
    </xf>
    <xf numFmtId="0" fontId="26" fillId="0" borderId="0" xfId="4" applyFont="1" applyFill="1" applyBorder="1">
      <alignment vertical="top"/>
    </xf>
    <xf numFmtId="4" fontId="26" fillId="0" borderId="0" xfId="4" applyNumberFormat="1" applyFont="1" applyFill="1" applyBorder="1">
      <alignment vertical="top"/>
    </xf>
    <xf numFmtId="4" fontId="26" fillId="0" borderId="0" xfId="4" applyNumberFormat="1" applyFont="1" applyFill="1">
      <alignment vertical="top"/>
    </xf>
    <xf numFmtId="0" fontId="26" fillId="0" borderId="0" xfId="4" applyFont="1" applyFill="1">
      <alignment vertical="top"/>
    </xf>
    <xf numFmtId="0" fontId="40" fillId="0" borderId="0" xfId="4" applyFont="1" applyFill="1" applyBorder="1" applyAlignment="1"/>
    <xf numFmtId="0" fontId="51" fillId="0" borderId="0" xfId="4" applyFont="1" applyAlignment="1"/>
    <xf numFmtId="1" fontId="11" fillId="3" borderId="1" xfId="4" applyNumberFormat="1" applyFont="1" applyFill="1" applyBorder="1" applyAlignment="1">
      <alignment horizontal="center" vertical="center" wrapText="1"/>
    </xf>
    <xf numFmtId="1" fontId="11" fillId="3" borderId="53" xfId="4" applyNumberFormat="1" applyFont="1" applyFill="1" applyBorder="1" applyAlignment="1">
      <alignment horizontal="center" vertical="center" wrapText="1"/>
    </xf>
    <xf numFmtId="1" fontId="11" fillId="3" borderId="38" xfId="4" applyNumberFormat="1" applyFont="1" applyFill="1" applyBorder="1" applyAlignment="1">
      <alignment horizontal="center" vertical="center" wrapText="1"/>
    </xf>
    <xf numFmtId="1" fontId="11" fillId="3" borderId="0" xfId="4" applyNumberFormat="1" applyFont="1" applyFill="1" applyBorder="1" applyAlignment="1">
      <alignment horizontal="center" vertical="center" wrapText="1"/>
    </xf>
    <xf numFmtId="0" fontId="13" fillId="3" borderId="3" xfId="4" applyFont="1" applyFill="1" applyBorder="1" applyAlignment="1">
      <alignment vertical="center" wrapText="1"/>
    </xf>
    <xf numFmtId="0" fontId="13" fillId="3" borderId="2" xfId="4" applyFont="1" applyFill="1" applyBorder="1" applyAlignment="1">
      <alignment horizontal="center" vertical="center" wrapText="1"/>
    </xf>
    <xf numFmtId="1" fontId="11" fillId="3" borderId="2" xfId="4" applyNumberFormat="1" applyFont="1" applyFill="1" applyBorder="1" applyAlignment="1">
      <alignment horizontal="center" vertical="center" wrapText="1"/>
    </xf>
    <xf numFmtId="3" fontId="11" fillId="4" borderId="2" xfId="4" applyNumberFormat="1" applyFont="1" applyFill="1" applyBorder="1" applyAlignment="1">
      <alignment vertical="center"/>
    </xf>
    <xf numFmtId="3" fontId="26" fillId="0" borderId="2" xfId="6" applyNumberFormat="1" applyFont="1" applyBorder="1" applyAlignment="1"/>
    <xf numFmtId="3" fontId="26" fillId="0" borderId="2" xfId="6" applyNumberFormat="1" applyFont="1" applyBorder="1" applyAlignment="1">
      <alignment horizontal="center"/>
    </xf>
    <xf numFmtId="3" fontId="26" fillId="2" borderId="2" xfId="6" applyNumberFormat="1" applyFont="1" applyFill="1" applyBorder="1" applyAlignment="1"/>
    <xf numFmtId="3" fontId="26" fillId="2" borderId="2" xfId="6" applyNumberFormat="1" applyFont="1" applyFill="1" applyBorder="1" applyAlignment="1">
      <alignment horizontal="center"/>
    </xf>
    <xf numFmtId="3" fontId="39" fillId="0" borderId="2" xfId="6" applyNumberFormat="1" applyFont="1" applyBorder="1" applyAlignment="1">
      <alignment horizontal="center"/>
    </xf>
    <xf numFmtId="0" fontId="13" fillId="3" borderId="2" xfId="4" applyFont="1" applyFill="1" applyBorder="1" applyAlignment="1">
      <alignment horizontal="left" vertical="center" wrapText="1"/>
    </xf>
    <xf numFmtId="0" fontId="11" fillId="0" borderId="2" xfId="6" applyFont="1" applyBorder="1" applyAlignment="1"/>
    <xf numFmtId="0" fontId="13" fillId="3" borderId="3" xfId="4" applyFont="1" applyFill="1" applyBorder="1" applyAlignment="1">
      <alignment horizontal="left" vertical="center" wrapText="1"/>
    </xf>
    <xf numFmtId="3" fontId="26" fillId="0" borderId="1" xfId="4" applyNumberFormat="1" applyFont="1" applyBorder="1" applyAlignment="1"/>
    <xf numFmtId="3" fontId="26" fillId="0" borderId="37" xfId="4" applyNumberFormat="1" applyFont="1" applyBorder="1" applyAlignment="1"/>
    <xf numFmtId="3" fontId="26" fillId="2" borderId="37" xfId="4" applyNumberFormat="1" applyFont="1" applyFill="1" applyBorder="1" applyAlignment="1"/>
    <xf numFmtId="3" fontId="33" fillId="0" borderId="2" xfId="4" applyNumberFormat="1" applyFont="1" applyBorder="1" applyAlignment="1">
      <alignment horizontal="left"/>
    </xf>
    <xf numFmtId="3" fontId="32" fillId="0" borderId="2" xfId="4" applyNumberFormat="1" applyFont="1" applyBorder="1" applyAlignment="1">
      <alignment horizontal="left"/>
    </xf>
    <xf numFmtId="0" fontId="26" fillId="0" borderId="2" xfId="8" applyFont="1" applyBorder="1" applyProtection="1"/>
    <xf numFmtId="165" fontId="12" fillId="0" borderId="0" xfId="4" applyNumberFormat="1" applyFont="1" applyBorder="1" applyAlignment="1"/>
    <xf numFmtId="0" fontId="5" fillId="0" borderId="0" xfId="4" applyAlignment="1">
      <alignment horizontal="justify" wrapText="1"/>
    </xf>
    <xf numFmtId="3" fontId="12" fillId="2" borderId="0" xfId="4" applyNumberFormat="1" applyFont="1" applyFill="1" applyAlignment="1"/>
    <xf numFmtId="0" fontId="5" fillId="2" borderId="0" xfId="4" applyFill="1" applyAlignment="1"/>
    <xf numFmtId="3" fontId="12" fillId="0" borderId="0" xfId="4" applyNumberFormat="1" applyFont="1" applyBorder="1" applyAlignment="1"/>
    <xf numFmtId="3" fontId="12" fillId="2" borderId="0" xfId="4" applyNumberFormat="1" applyFont="1" applyFill="1" applyBorder="1" applyAlignment="1"/>
    <xf numFmtId="165" fontId="12" fillId="0" borderId="0" xfId="1" applyNumberFormat="1" applyFont="1" applyBorder="1" applyAlignment="1"/>
    <xf numFmtId="0" fontId="5" fillId="0" borderId="0" xfId="4" applyAlignment="1">
      <alignment horizontal="center"/>
    </xf>
    <xf numFmtId="165" fontId="16" fillId="0" borderId="0" xfId="1" applyNumberFormat="1" applyFont="1" applyAlignment="1"/>
    <xf numFmtId="4" fontId="11" fillId="6" borderId="8" xfId="4" applyNumberFormat="1" applyFont="1" applyFill="1" applyBorder="1" applyAlignment="1"/>
    <xf numFmtId="0" fontId="8" fillId="0" borderId="0" xfId="4" applyFont="1" applyAlignment="1"/>
    <xf numFmtId="0" fontId="5" fillId="0" borderId="0" xfId="4" applyAlignment="1">
      <alignment wrapText="1"/>
    </xf>
    <xf numFmtId="0" fontId="10" fillId="3" borderId="1" xfId="4" applyFont="1" applyFill="1" applyBorder="1" applyAlignment="1">
      <alignment horizontal="center" vertical="center" wrapText="1"/>
    </xf>
    <xf numFmtId="0" fontId="0" fillId="0" borderId="0" xfId="0" applyAlignment="1">
      <alignment wrapText="1"/>
    </xf>
    <xf numFmtId="0" fontId="9" fillId="0" borderId="0" xfId="6" applyFont="1" applyBorder="1" applyAlignment="1">
      <alignment horizontal="center" vertical="center" wrapText="1"/>
    </xf>
    <xf numFmtId="0" fontId="9" fillId="3" borderId="8" xfId="6" applyFont="1" applyFill="1" applyBorder="1" applyAlignment="1">
      <alignment horizontal="center" vertical="center" wrapText="1"/>
    </xf>
    <xf numFmtId="0" fontId="65" fillId="0" borderId="0" xfId="0" applyFont="1" applyAlignment="1">
      <alignment horizontal="centerContinuous"/>
    </xf>
    <xf numFmtId="0" fontId="32" fillId="0" borderId="0" xfId="0" applyFont="1"/>
    <xf numFmtId="0" fontId="32" fillId="0" borderId="0" xfId="0" applyFont="1" applyAlignment="1">
      <alignment horizontal="centerContinuous"/>
    </xf>
    <xf numFmtId="0" fontId="32" fillId="0" borderId="0" xfId="0" applyFont="1" applyBorder="1" applyAlignment="1">
      <alignment horizontal="centerContinuous"/>
    </xf>
    <xf numFmtId="0" fontId="10" fillId="3" borderId="1" xfId="44" applyFont="1" applyFill="1" applyBorder="1" applyAlignment="1">
      <alignment horizontal="center" vertical="center" wrapText="1"/>
    </xf>
    <xf numFmtId="0" fontId="10" fillId="3" borderId="2" xfId="44" applyFont="1" applyFill="1" applyBorder="1" applyAlignment="1">
      <alignment horizontal="center" vertical="center" wrapText="1"/>
    </xf>
    <xf numFmtId="0" fontId="32" fillId="0" borderId="0" xfId="0" applyFont="1" applyAlignment="1">
      <alignment horizontal="center" vertical="center"/>
    </xf>
    <xf numFmtId="0" fontId="11" fillId="15" borderId="0" xfId="0" applyFont="1" applyFill="1" applyBorder="1"/>
    <xf numFmtId="165" fontId="11" fillId="15" borderId="0" xfId="7" applyNumberFormat="1" applyFont="1" applyFill="1" applyBorder="1"/>
    <xf numFmtId="165" fontId="11" fillId="4" borderId="2" xfId="7" applyNumberFormat="1" applyFont="1" applyFill="1" applyBorder="1" applyAlignment="1"/>
    <xf numFmtId="3" fontId="26" fillId="0" borderId="2" xfId="44" applyNumberFormat="1" applyFont="1" applyBorder="1" applyAlignment="1">
      <alignment horizontal="left" wrapText="1"/>
    </xf>
    <xf numFmtId="165" fontId="26" fillId="0" borderId="2" xfId="7" applyNumberFormat="1" applyFont="1" applyBorder="1" applyAlignment="1">
      <alignment horizontal="right"/>
    </xf>
    <xf numFmtId="3" fontId="26" fillId="0" borderId="2" xfId="44" applyNumberFormat="1" applyFont="1" applyBorder="1" applyAlignment="1">
      <alignment horizontal="left"/>
    </xf>
    <xf numFmtId="3" fontId="9" fillId="4" borderId="2" xfId="44" applyNumberFormat="1" applyFont="1" applyFill="1" applyBorder="1" applyAlignment="1"/>
    <xf numFmtId="165" fontId="9" fillId="4" borderId="2" xfId="7" applyNumberFormat="1" applyFont="1" applyFill="1" applyBorder="1" applyAlignment="1"/>
    <xf numFmtId="0" fontId="5" fillId="0" borderId="0" xfId="0" applyFont="1" applyFill="1"/>
    <xf numFmtId="0" fontId="11" fillId="0" borderId="0" xfId="0" applyFont="1" applyFill="1" applyBorder="1" applyAlignment="1">
      <alignment horizontal="center" wrapText="1"/>
    </xf>
    <xf numFmtId="0" fontId="0" fillId="0" borderId="0" xfId="0" applyFill="1" applyBorder="1" applyAlignment="1">
      <alignment horizontal="center" wrapText="1"/>
    </xf>
    <xf numFmtId="0" fontId="0" fillId="0" borderId="0" xfId="0" applyFill="1" applyBorder="1" applyAlignment="1">
      <alignment wrapText="1"/>
    </xf>
    <xf numFmtId="3" fontId="26" fillId="0" borderId="2" xfId="44" applyNumberFormat="1" applyFont="1" applyBorder="1" applyAlignment="1">
      <alignment horizontal="left" vertical="center"/>
    </xf>
    <xf numFmtId="165" fontId="26" fillId="0" borderId="2" xfId="7" applyNumberFormat="1" applyFont="1" applyBorder="1" applyAlignment="1">
      <alignment horizontal="right" vertical="center"/>
    </xf>
    <xf numFmtId="0" fontId="11" fillId="15" borderId="0" xfId="0" applyFont="1" applyFill="1" applyBorder="1" applyAlignment="1">
      <alignment vertical="center"/>
    </xf>
    <xf numFmtId="165" fontId="11" fillId="15" borderId="0" xfId="7" applyNumberFormat="1" applyFont="1" applyFill="1" applyBorder="1" applyAlignment="1">
      <alignment horizontal="right" vertical="center"/>
    </xf>
    <xf numFmtId="165" fontId="5" fillId="0" borderId="0" xfId="0" applyNumberFormat="1" applyFont="1" applyFill="1"/>
    <xf numFmtId="3" fontId="9" fillId="4" borderId="2" xfId="44" applyNumberFormat="1" applyFont="1" applyFill="1" applyBorder="1" applyAlignment="1">
      <alignment vertical="center"/>
    </xf>
    <xf numFmtId="165" fontId="9" fillId="4" borderId="2" xfId="7" applyNumberFormat="1" applyFont="1" applyFill="1" applyBorder="1" applyAlignment="1">
      <alignment horizontal="right" vertical="center"/>
    </xf>
    <xf numFmtId="0" fontId="40" fillId="0" borderId="0" xfId="0" applyFont="1" applyFill="1" applyAlignment="1"/>
    <xf numFmtId="3" fontId="40" fillId="0" borderId="0" xfId="0" applyNumberFormat="1" applyFont="1" applyFill="1" applyBorder="1" applyAlignment="1"/>
    <xf numFmtId="0" fontId="40" fillId="0" borderId="0" xfId="0" applyFont="1" applyFill="1"/>
    <xf numFmtId="0" fontId="5" fillId="0" borderId="0" xfId="0" applyFont="1" applyFill="1" applyBorder="1" applyAlignment="1">
      <alignment wrapText="1"/>
    </xf>
    <xf numFmtId="0" fontId="5" fillId="0" borderId="0" xfId="0" applyFont="1" applyBorder="1" applyAlignment="1">
      <alignment wrapText="1"/>
    </xf>
    <xf numFmtId="0" fontId="5" fillId="0" borderId="0" xfId="0" applyFont="1"/>
    <xf numFmtId="0" fontId="22" fillId="0" borderId="0" xfId="0" applyFont="1" applyAlignment="1">
      <alignment horizontal="center"/>
    </xf>
    <xf numFmtId="165" fontId="11" fillId="15" borderId="0" xfId="7" applyNumberFormat="1" applyFont="1" applyFill="1" applyBorder="1" applyAlignment="1">
      <alignment vertical="center"/>
    </xf>
    <xf numFmtId="165" fontId="11" fillId="4" borderId="2" xfId="7" applyNumberFormat="1" applyFont="1" applyFill="1" applyBorder="1" applyAlignment="1">
      <alignment horizontal="right" vertical="center"/>
    </xf>
    <xf numFmtId="3" fontId="26" fillId="0" borderId="2" xfId="44" applyNumberFormat="1" applyFont="1" applyBorder="1" applyAlignment="1">
      <alignment horizontal="left" vertical="center" wrapText="1"/>
    </xf>
    <xf numFmtId="0" fontId="9" fillId="0" borderId="0" xfId="44" applyFont="1" applyBorder="1" applyAlignment="1">
      <alignment horizontal="center"/>
    </xf>
    <xf numFmtId="0" fontId="5" fillId="0" borderId="0" xfId="0" applyFont="1" applyAlignment="1">
      <alignment vertical="center" wrapText="1"/>
    </xf>
    <xf numFmtId="0" fontId="5" fillId="0" borderId="0" xfId="0" applyFont="1" applyFill="1" applyBorder="1" applyAlignment="1">
      <alignment vertical="center" wrapText="1"/>
    </xf>
    <xf numFmtId="3" fontId="67" fillId="0" borderId="0" xfId="0" applyNumberFormat="1" applyFont="1" applyBorder="1"/>
    <xf numFmtId="0" fontId="12" fillId="0" borderId="0" xfId="0" applyFont="1" applyAlignment="1">
      <alignment vertical="center"/>
    </xf>
    <xf numFmtId="0" fontId="9" fillId="0" borderId="0" xfId="0" applyFont="1" applyBorder="1" applyAlignment="1">
      <alignment horizontal="center" vertical="center"/>
    </xf>
    <xf numFmtId="0" fontId="5" fillId="0" borderId="0" xfId="0" applyFont="1" applyAlignment="1">
      <alignment horizontal="center" vertical="center" wrapText="1"/>
    </xf>
    <xf numFmtId="165" fontId="26" fillId="0" borderId="2" xfId="7" applyNumberFormat="1" applyFont="1" applyBorder="1" applyAlignment="1">
      <alignment horizontal="right" vertical="center" wrapText="1"/>
    </xf>
    <xf numFmtId="3" fontId="67" fillId="0" borderId="0" xfId="0" applyNumberFormat="1" applyFont="1" applyBorder="1" applyAlignment="1">
      <alignment vertical="center"/>
    </xf>
    <xf numFmtId="0" fontId="55" fillId="0" borderId="0" xfId="0" applyFont="1" applyBorder="1" applyAlignment="1">
      <alignment vertical="center"/>
    </xf>
    <xf numFmtId="0" fontId="11" fillId="0" borderId="0" xfId="0" applyFont="1" applyBorder="1" applyAlignment="1">
      <alignment horizontal="center" vertical="center"/>
    </xf>
    <xf numFmtId="0" fontId="12" fillId="0" borderId="0" xfId="0" applyFont="1" applyBorder="1" applyAlignment="1">
      <alignment vertical="center"/>
    </xf>
    <xf numFmtId="0" fontId="12" fillId="0" borderId="0" xfId="0" applyFont="1"/>
    <xf numFmtId="0" fontId="12" fillId="0" borderId="0" xfId="0" applyFont="1" applyBorder="1"/>
    <xf numFmtId="0" fontId="16" fillId="0" borderId="0" xfId="0" applyFont="1" applyBorder="1"/>
    <xf numFmtId="0" fontId="5" fillId="0" borderId="0" xfId="0" applyFont="1" applyFill="1" applyBorder="1"/>
    <xf numFmtId="0" fontId="9" fillId="0" borderId="0" xfId="0" applyFont="1" applyFill="1" applyBorder="1"/>
    <xf numFmtId="0" fontId="12" fillId="0" borderId="0" xfId="0" applyFont="1" applyFill="1"/>
    <xf numFmtId="0" fontId="15" fillId="0" borderId="0" xfId="0" applyFont="1" applyBorder="1"/>
    <xf numFmtId="0" fontId="11" fillId="0" borderId="0" xfId="0" applyFont="1" applyBorder="1" applyAlignment="1">
      <alignment wrapText="1"/>
    </xf>
    <xf numFmtId="3" fontId="12" fillId="0" borderId="0" xfId="0" applyNumberFormat="1" applyFont="1"/>
    <xf numFmtId="3" fontId="26" fillId="0" borderId="2" xfId="44" applyNumberFormat="1" applyFont="1" applyBorder="1" applyAlignment="1">
      <alignment horizontal="right"/>
    </xf>
    <xf numFmtId="174" fontId="26" fillId="0" borderId="2" xfId="44" applyNumberFormat="1" applyFont="1" applyBorder="1" applyAlignment="1"/>
    <xf numFmtId="3" fontId="9" fillId="4" borderId="2" xfId="44" applyNumberFormat="1" applyFont="1" applyFill="1" applyBorder="1" applyAlignment="1">
      <alignment horizontal="left"/>
    </xf>
    <xf numFmtId="174" fontId="9" fillId="4" borderId="2" xfId="44" applyNumberFormat="1" applyFont="1" applyFill="1" applyBorder="1" applyAlignment="1"/>
    <xf numFmtId="174" fontId="5" fillId="0" borderId="2" xfId="44" applyNumberFormat="1" applyFont="1" applyBorder="1" applyAlignment="1"/>
    <xf numFmtId="174" fontId="11" fillId="15" borderId="0" xfId="0" applyNumberFormat="1" applyFont="1" applyFill="1" applyBorder="1" applyAlignment="1"/>
    <xf numFmtId="174" fontId="12" fillId="0" borderId="0" xfId="0" applyNumberFormat="1" applyFont="1"/>
    <xf numFmtId="3" fontId="12" fillId="0" borderId="2" xfId="44" applyNumberFormat="1" applyFont="1" applyBorder="1" applyAlignment="1">
      <alignment horizontal="left"/>
    </xf>
    <xf numFmtId="174" fontId="12" fillId="0" borderId="2" xfId="44" applyNumberFormat="1" applyFont="1" applyBorder="1" applyAlignment="1"/>
    <xf numFmtId="0" fontId="55" fillId="0" borderId="0" xfId="0" applyFont="1" applyBorder="1"/>
    <xf numFmtId="0" fontId="22" fillId="0" borderId="0" xfId="0" applyFont="1" applyBorder="1" applyAlignment="1">
      <alignment vertical="center"/>
    </xf>
    <xf numFmtId="0" fontId="9" fillId="0" borderId="0" xfId="0" applyFont="1" applyBorder="1" applyAlignment="1">
      <alignment vertical="center" wrapText="1"/>
    </xf>
    <xf numFmtId="0" fontId="9" fillId="0" borderId="0" xfId="0" applyFont="1" applyBorder="1" applyAlignment="1">
      <alignment vertical="center"/>
    </xf>
    <xf numFmtId="0" fontId="0" fillId="0" borderId="0" xfId="0" applyBorder="1"/>
    <xf numFmtId="0" fontId="5" fillId="0" borderId="0" xfId="0" applyFont="1" applyBorder="1"/>
    <xf numFmtId="0" fontId="0" fillId="0" borderId="0" xfId="0" applyBorder="1" applyAlignment="1">
      <alignment horizontal="left" indent="1"/>
    </xf>
    <xf numFmtId="0" fontId="2" fillId="0" borderId="0" xfId="0" applyFont="1" applyBorder="1" applyAlignment="1">
      <alignment horizontal="left"/>
    </xf>
    <xf numFmtId="0" fontId="40" fillId="0" borderId="0" xfId="0" applyFont="1" applyBorder="1" applyAlignment="1">
      <alignment wrapText="1"/>
    </xf>
    <xf numFmtId="0" fontId="40" fillId="0" borderId="0" xfId="0" applyFont="1"/>
    <xf numFmtId="3" fontId="12" fillId="0" borderId="0" xfId="0" applyNumberFormat="1" applyFont="1" applyFill="1" applyAlignment="1">
      <alignment vertical="center"/>
    </xf>
    <xf numFmtId="0" fontId="5" fillId="0" borderId="0" xfId="0" applyFont="1" applyFill="1" applyAlignment="1">
      <alignment vertical="center"/>
    </xf>
    <xf numFmtId="165" fontId="26" fillId="0" borderId="2" xfId="26" applyNumberFormat="1" applyFont="1" applyBorder="1" applyAlignment="1">
      <alignment horizontal="left" vertical="center"/>
    </xf>
    <xf numFmtId="165" fontId="9" fillId="4" borderId="2" xfId="26" applyNumberFormat="1" applyFont="1" applyFill="1" applyBorder="1" applyAlignment="1">
      <alignment vertical="center"/>
    </xf>
    <xf numFmtId="0" fontId="47" fillId="0" borderId="0" xfId="44" applyFont="1" applyBorder="1" applyAlignment="1"/>
    <xf numFmtId="3" fontId="15" fillId="0" borderId="0" xfId="0" applyNumberFormat="1" applyFont="1" applyFill="1" applyBorder="1" applyAlignment="1">
      <alignment vertical="center" wrapText="1"/>
    </xf>
    <xf numFmtId="3" fontId="68" fillId="0" borderId="0" xfId="0" quotePrefix="1" applyNumberFormat="1" applyFont="1" applyFill="1" applyBorder="1" applyAlignment="1">
      <alignment horizontal="left" vertical="center"/>
    </xf>
    <xf numFmtId="0" fontId="10" fillId="3" borderId="8" xfId="44" applyFont="1" applyFill="1" applyBorder="1" applyAlignment="1">
      <alignment horizontal="center" vertical="center" wrapText="1"/>
    </xf>
    <xf numFmtId="0" fontId="9" fillId="4" borderId="8" xfId="44" applyFont="1" applyFill="1" applyBorder="1" applyAlignment="1"/>
    <xf numFmtId="0" fontId="12" fillId="0" borderId="0" xfId="0" applyNumberFormat="1" applyFont="1" applyFill="1" applyAlignment="1">
      <alignment vertical="center" wrapText="1"/>
    </xf>
    <xf numFmtId="3" fontId="12" fillId="0" borderId="0" xfId="0" applyNumberFormat="1" applyFont="1" applyFill="1" applyAlignment="1">
      <alignment vertical="center" wrapText="1"/>
    </xf>
    <xf numFmtId="0" fontId="11" fillId="15" borderId="0" xfId="0" applyFont="1" applyFill="1" applyBorder="1" applyAlignment="1">
      <alignment vertical="center" wrapText="1"/>
    </xf>
    <xf numFmtId="165" fontId="11" fillId="15" borderId="0" xfId="26" applyNumberFormat="1" applyFont="1" applyFill="1" applyBorder="1" applyAlignment="1">
      <alignment vertical="center"/>
    </xf>
    <xf numFmtId="165" fontId="11" fillId="4" borderId="2" xfId="26" applyNumberFormat="1" applyFont="1" applyFill="1" applyBorder="1" applyAlignment="1">
      <alignment vertical="center"/>
    </xf>
    <xf numFmtId="0" fontId="11" fillId="15" borderId="2" xfId="0" applyFont="1" applyFill="1" applyBorder="1" applyAlignment="1">
      <alignment vertical="center" wrapText="1"/>
    </xf>
    <xf numFmtId="165" fontId="11" fillId="15" borderId="2" xfId="26" applyNumberFormat="1" applyFont="1" applyFill="1" applyBorder="1" applyAlignment="1">
      <alignment vertical="center"/>
    </xf>
    <xf numFmtId="3" fontId="9" fillId="4" borderId="2" xfId="44" applyNumberFormat="1" applyFont="1" applyFill="1" applyBorder="1" applyAlignment="1">
      <alignment vertical="center" wrapText="1"/>
    </xf>
    <xf numFmtId="0" fontId="55" fillId="0" borderId="0" xfId="0" applyNumberFormat="1" applyFont="1" applyFill="1" applyAlignment="1">
      <alignment vertical="center" wrapText="1"/>
    </xf>
    <xf numFmtId="3" fontId="55" fillId="0" borderId="0" xfId="0" applyNumberFormat="1" applyFont="1" applyFill="1" applyAlignment="1">
      <alignment vertical="center" wrapText="1"/>
    </xf>
    <xf numFmtId="0" fontId="55" fillId="0" borderId="0" xfId="0" applyNumberFormat="1" applyFont="1" applyFill="1" applyBorder="1" applyAlignment="1">
      <alignment vertical="center" wrapText="1"/>
    </xf>
    <xf numFmtId="0" fontId="55" fillId="0" borderId="0" xfId="0" applyFont="1" applyFill="1" applyBorder="1" applyAlignment="1">
      <alignment vertical="center" wrapText="1"/>
    </xf>
    <xf numFmtId="0" fontId="5" fillId="0" borderId="0" xfId="0" applyNumberFormat="1" applyFont="1" applyFill="1" applyAlignment="1">
      <alignment vertical="center" wrapText="1"/>
    </xf>
    <xf numFmtId="0" fontId="5" fillId="0" borderId="0" xfId="0" applyFont="1" applyFill="1" applyAlignment="1">
      <alignment vertical="center" wrapText="1"/>
    </xf>
    <xf numFmtId="3" fontId="9" fillId="0" borderId="0" xfId="0" applyNumberFormat="1" applyFont="1" applyFill="1" applyAlignment="1">
      <alignment vertical="center" wrapText="1"/>
    </xf>
    <xf numFmtId="3" fontId="9" fillId="0" borderId="0" xfId="0" applyNumberFormat="1" applyFont="1" applyFill="1" applyAlignment="1">
      <alignment horizontal="center" vertical="center" wrapText="1"/>
    </xf>
    <xf numFmtId="3" fontId="11" fillId="4" borderId="2" xfId="44" applyNumberFormat="1" applyFont="1" applyFill="1" applyBorder="1" applyAlignment="1">
      <alignment vertical="center"/>
    </xf>
    <xf numFmtId="0" fontId="12" fillId="0" borderId="0" xfId="0" applyFont="1" applyAlignment="1"/>
    <xf numFmtId="0" fontId="12" fillId="0" borderId="0" xfId="0" applyFont="1" applyBorder="1" applyAlignment="1"/>
    <xf numFmtId="0" fontId="12" fillId="0" borderId="0" xfId="0" applyFont="1" applyBorder="1" applyAlignment="1">
      <alignment horizontal="center"/>
    </xf>
    <xf numFmtId="0" fontId="12" fillId="0" borderId="0" xfId="0" applyFont="1" applyBorder="1" applyAlignment="1">
      <alignment horizontal="left"/>
    </xf>
    <xf numFmtId="0" fontId="12" fillId="0" borderId="0" xfId="0" applyFont="1" applyBorder="1" applyAlignment="1">
      <alignment horizontal="right"/>
    </xf>
    <xf numFmtId="0" fontId="12" fillId="0" borderId="0" xfId="0" applyFont="1" applyAlignment="1">
      <alignment horizontal="center"/>
    </xf>
    <xf numFmtId="0" fontId="5" fillId="0" borderId="48" xfId="0" applyFont="1" applyFill="1" applyBorder="1" applyAlignment="1"/>
    <xf numFmtId="0" fontId="5" fillId="0" borderId="48" xfId="0" applyFont="1" applyFill="1" applyBorder="1" applyAlignment="1">
      <alignment horizontal="center"/>
    </xf>
    <xf numFmtId="0" fontId="5" fillId="0" borderId="48" xfId="0" applyFont="1" applyFill="1" applyBorder="1" applyAlignment="1">
      <alignment horizontal="left"/>
    </xf>
    <xf numFmtId="0" fontId="5" fillId="0" borderId="48" xfId="0" applyFont="1" applyFill="1" applyBorder="1" applyAlignment="1">
      <alignment horizontal="right"/>
    </xf>
    <xf numFmtId="0" fontId="11" fillId="0" borderId="0" xfId="0" applyFont="1" applyBorder="1" applyAlignment="1"/>
    <xf numFmtId="0" fontId="11" fillId="0" borderId="0" xfId="0" applyFont="1" applyBorder="1" applyAlignment="1">
      <alignment horizontal="center"/>
    </xf>
    <xf numFmtId="0" fontId="26" fillId="0" borderId="0" xfId="0" applyFont="1" applyBorder="1" applyAlignment="1"/>
    <xf numFmtId="0" fontId="26" fillId="0" borderId="0" xfId="0" applyFont="1" applyBorder="1" applyAlignment="1">
      <alignment horizontal="left"/>
    </xf>
    <xf numFmtId="3" fontId="26" fillId="0" borderId="0" xfId="0" applyNumberFormat="1" applyFont="1" applyBorder="1" applyAlignment="1">
      <alignment horizontal="right"/>
    </xf>
    <xf numFmtId="4" fontId="12" fillId="0" borderId="0" xfId="0" applyNumberFormat="1" applyFont="1" applyAlignment="1"/>
    <xf numFmtId="3" fontId="26" fillId="0" borderId="1" xfId="44" applyNumberFormat="1" applyFont="1" applyBorder="1" applyAlignment="1">
      <alignment horizontal="left" vertical="center"/>
    </xf>
    <xf numFmtId="3" fontId="26" fillId="0" borderId="1" xfId="44" applyNumberFormat="1" applyFont="1" applyBorder="1" applyAlignment="1">
      <alignment horizontal="center" vertical="center"/>
    </xf>
    <xf numFmtId="3" fontId="26" fillId="0" borderId="1" xfId="44" applyNumberFormat="1" applyFont="1" applyBorder="1" applyAlignment="1">
      <alignment horizontal="right" vertical="center"/>
    </xf>
    <xf numFmtId="0" fontId="26" fillId="0" borderId="0" xfId="0" applyFont="1" applyAlignment="1"/>
    <xf numFmtId="0" fontId="26" fillId="0" borderId="0" xfId="0" applyFont="1" applyAlignment="1">
      <alignment horizontal="left"/>
    </xf>
    <xf numFmtId="3" fontId="26" fillId="0" borderId="0" xfId="0" applyNumberFormat="1" applyFont="1" applyAlignment="1">
      <alignment horizontal="right"/>
    </xf>
    <xf numFmtId="0" fontId="11" fillId="0" borderId="0" xfId="0" applyFont="1" applyAlignment="1">
      <alignment horizontal="center"/>
    </xf>
    <xf numFmtId="0" fontId="26" fillId="0" borderId="0" xfId="0" applyFont="1" applyBorder="1" applyAlignment="1">
      <alignment horizontal="center"/>
    </xf>
    <xf numFmtId="0" fontId="11" fillId="0" borderId="0" xfId="0" applyFont="1" applyAlignment="1"/>
    <xf numFmtId="0" fontId="26" fillId="0" borderId="0" xfId="0" applyFont="1" applyFill="1" applyAlignment="1"/>
    <xf numFmtId="0" fontId="11" fillId="0" borderId="0" xfId="0" applyFont="1" applyFill="1" applyAlignment="1">
      <alignment horizontal="center"/>
    </xf>
    <xf numFmtId="0" fontId="26" fillId="0" borderId="0" xfId="0" applyFont="1" applyFill="1" applyAlignment="1">
      <alignment horizontal="left"/>
    </xf>
    <xf numFmtId="3" fontId="26" fillId="0" borderId="0" xfId="0" applyNumberFormat="1" applyFont="1" applyFill="1" applyAlignment="1">
      <alignment horizontal="right"/>
    </xf>
    <xf numFmtId="17" fontId="11" fillId="0" borderId="0" xfId="0" applyNumberFormat="1" applyFont="1" applyBorder="1" applyAlignment="1"/>
    <xf numFmtId="49" fontId="11" fillId="0" borderId="0" xfId="0" applyNumberFormat="1" applyFont="1" applyBorder="1" applyAlignment="1"/>
    <xf numFmtId="0" fontId="5" fillId="0" borderId="0" xfId="0" applyFont="1" applyAlignment="1"/>
    <xf numFmtId="0" fontId="5" fillId="0" borderId="0" xfId="0" applyFont="1" applyAlignment="1">
      <alignment horizontal="center"/>
    </xf>
    <xf numFmtId="0" fontId="5" fillId="0" borderId="0" xfId="0" applyFont="1" applyAlignment="1">
      <alignment horizontal="left"/>
    </xf>
    <xf numFmtId="3" fontId="5" fillId="0" borderId="0" xfId="0" applyNumberFormat="1" applyFont="1" applyAlignment="1">
      <alignment horizontal="right"/>
    </xf>
    <xf numFmtId="0" fontId="12" fillId="0" borderId="0" xfId="0" applyFont="1" applyAlignment="1">
      <alignment horizontal="left"/>
    </xf>
    <xf numFmtId="3" fontId="12" fillId="0" borderId="0" xfId="0" applyNumberFormat="1" applyFont="1" applyAlignment="1">
      <alignment horizontal="right"/>
    </xf>
    <xf numFmtId="0" fontId="12" fillId="0" borderId="0" xfId="0" applyFont="1" applyAlignment="1">
      <alignment horizontal="right"/>
    </xf>
    <xf numFmtId="3" fontId="12" fillId="0" borderId="0" xfId="0" applyNumberFormat="1" applyFont="1" applyAlignment="1"/>
    <xf numFmtId="0" fontId="11" fillId="15" borderId="0" xfId="0" applyFont="1" applyFill="1" applyBorder="1" applyAlignment="1"/>
    <xf numFmtId="174" fontId="26" fillId="0" borderId="2" xfId="26" applyNumberFormat="1" applyFont="1" applyBorder="1" applyAlignment="1">
      <alignment horizontal="right"/>
    </xf>
    <xf numFmtId="165" fontId="26" fillId="0" borderId="2" xfId="26" applyNumberFormat="1" applyFont="1" applyBorder="1" applyAlignment="1">
      <alignment horizontal="left"/>
    </xf>
    <xf numFmtId="174" fontId="9" fillId="4" borderId="2" xfId="26" applyNumberFormat="1" applyFont="1" applyFill="1" applyBorder="1" applyAlignment="1">
      <alignment horizontal="right"/>
    </xf>
    <xf numFmtId="165" fontId="9" fillId="4" borderId="2" xfId="26" applyNumberFormat="1" applyFont="1" applyFill="1" applyBorder="1" applyAlignment="1">
      <alignment horizontal="left"/>
    </xf>
    <xf numFmtId="174" fontId="5" fillId="0" borderId="2" xfId="26" applyNumberFormat="1" applyFont="1" applyBorder="1" applyAlignment="1">
      <alignment horizontal="right"/>
    </xf>
    <xf numFmtId="174" fontId="11" fillId="15" borderId="0" xfId="26" applyNumberFormat="1" applyFont="1" applyFill="1" applyBorder="1" applyAlignment="1">
      <alignment horizontal="right"/>
    </xf>
    <xf numFmtId="165" fontId="11" fillId="15" borderId="0" xfId="26" applyNumberFormat="1" applyFont="1" applyFill="1" applyBorder="1" applyAlignment="1"/>
    <xf numFmtId="3" fontId="9" fillId="4" borderId="2" xfId="44" applyNumberFormat="1" applyFont="1" applyFill="1" applyBorder="1" applyAlignment="1">
      <alignment horizontal="left" vertical="center"/>
    </xf>
    <xf numFmtId="174" fontId="9" fillId="4" borderId="2" xfId="26" applyNumberFormat="1" applyFont="1" applyFill="1" applyBorder="1" applyAlignment="1">
      <alignment horizontal="right" vertical="center"/>
    </xf>
    <xf numFmtId="165" fontId="9" fillId="4" borderId="2" xfId="26" applyNumberFormat="1" applyFont="1" applyFill="1" applyBorder="1" applyAlignment="1">
      <alignment horizontal="left" vertical="center"/>
    </xf>
    <xf numFmtId="0" fontId="0" fillId="0" borderId="0" xfId="0" applyAlignment="1">
      <alignment vertical="center"/>
    </xf>
    <xf numFmtId="174" fontId="12" fillId="0" borderId="2" xfId="26" applyNumberFormat="1" applyFont="1" applyBorder="1" applyAlignment="1">
      <alignment horizontal="right"/>
    </xf>
    <xf numFmtId="165" fontId="12" fillId="0" borderId="2" xfId="26" applyNumberFormat="1" applyFont="1" applyBorder="1" applyAlignment="1">
      <alignment horizontal="left"/>
    </xf>
    <xf numFmtId="3" fontId="5" fillId="0" borderId="0" xfId="0" applyNumberFormat="1" applyFont="1" applyAlignment="1"/>
    <xf numFmtId="3" fontId="40" fillId="0" borderId="0" xfId="0" applyNumberFormat="1" applyFont="1" applyAlignment="1">
      <alignment vertical="center"/>
    </xf>
    <xf numFmtId="0" fontId="40" fillId="0" borderId="0" xfId="0" applyFont="1" applyAlignment="1">
      <alignment vertical="center"/>
    </xf>
    <xf numFmtId="3" fontId="0" fillId="0" borderId="0" xfId="0" applyNumberFormat="1" applyAlignment="1"/>
    <xf numFmtId="165" fontId="40" fillId="0" borderId="0" xfId="0" applyNumberFormat="1" applyFont="1" applyAlignment="1">
      <alignment vertical="center"/>
    </xf>
    <xf numFmtId="174" fontId="40" fillId="0" borderId="0" xfId="0" applyNumberFormat="1" applyFont="1" applyAlignment="1">
      <alignment vertical="center"/>
    </xf>
    <xf numFmtId="0" fontId="40" fillId="0" borderId="0" xfId="0" applyFont="1" applyAlignment="1">
      <alignment wrapText="1"/>
    </xf>
    <xf numFmtId="0" fontId="26" fillId="0" borderId="2" xfId="4" applyNumberFormat="1" applyFont="1" applyBorder="1" applyAlignment="1">
      <alignment horizontal="center"/>
    </xf>
    <xf numFmtId="3" fontId="26" fillId="0" borderId="2" xfId="4" applyNumberFormat="1" applyFont="1" applyBorder="1" applyAlignment="1">
      <alignment horizontal="center"/>
    </xf>
    <xf numFmtId="0" fontId="16" fillId="0" borderId="0" xfId="0" applyFont="1" applyBorder="1" applyAlignment="1">
      <alignment horizontal="centerContinuous"/>
    </xf>
    <xf numFmtId="3" fontId="0" fillId="0" borderId="0" xfId="0" applyNumberFormat="1" applyBorder="1" applyAlignment="1">
      <alignment horizontal="centerContinuous"/>
    </xf>
    <xf numFmtId="3" fontId="0" fillId="0" borderId="0" xfId="0" applyNumberFormat="1" applyBorder="1" applyAlignment="1">
      <alignment horizontal="center"/>
    </xf>
    <xf numFmtId="0" fontId="11" fillId="0" borderId="0" xfId="0" applyFont="1" applyAlignment="1">
      <alignment wrapText="1"/>
    </xf>
    <xf numFmtId="3" fontId="52" fillId="0" borderId="0" xfId="0" applyNumberFormat="1" applyFont="1" applyBorder="1" applyAlignment="1"/>
    <xf numFmtId="0" fontId="21" fillId="0" borderId="0" xfId="0" applyFont="1" applyAlignment="1">
      <alignment wrapText="1"/>
    </xf>
    <xf numFmtId="0" fontId="26" fillId="15" borderId="0" xfId="0" applyFont="1" applyFill="1"/>
    <xf numFmtId="0" fontId="26" fillId="15" borderId="0" xfId="0" applyFont="1" applyFill="1" applyAlignment="1">
      <alignment horizontal="right"/>
    </xf>
    <xf numFmtId="0" fontId="26" fillId="0" borderId="0" xfId="0" applyFont="1"/>
    <xf numFmtId="0" fontId="26" fillId="0" borderId="0" xfId="0" applyFont="1" applyAlignment="1">
      <alignment horizontal="right"/>
    </xf>
    <xf numFmtId="174" fontId="26" fillId="0" borderId="0" xfId="0" applyNumberFormat="1" applyFont="1" applyAlignment="1">
      <alignment horizontal="right"/>
    </xf>
    <xf numFmtId="3" fontId="26" fillId="0" borderId="2" xfId="4" applyNumberFormat="1" applyFont="1" applyBorder="1" applyAlignment="1">
      <alignment horizontal="left"/>
    </xf>
    <xf numFmtId="174" fontId="26" fillId="0" borderId="2" xfId="4" applyNumberFormat="1" applyFont="1" applyBorder="1" applyAlignment="1">
      <alignment horizontal="right"/>
    </xf>
    <xf numFmtId="3" fontId="9" fillId="4" borderId="2" xfId="4" applyNumberFormat="1" applyFont="1" applyFill="1" applyBorder="1" applyAlignment="1">
      <alignment horizontal="left"/>
    </xf>
    <xf numFmtId="3" fontId="9" fillId="4" borderId="2" xfId="4" applyNumberFormat="1" applyFont="1" applyFill="1" applyBorder="1" applyAlignment="1"/>
    <xf numFmtId="174" fontId="9" fillId="4" borderId="2" xfId="4" applyNumberFormat="1" applyFont="1" applyFill="1" applyBorder="1" applyAlignment="1">
      <alignment horizontal="right"/>
    </xf>
    <xf numFmtId="0" fontId="9" fillId="0" borderId="0" xfId="0" applyFont="1"/>
    <xf numFmtId="0" fontId="26" fillId="0" borderId="0" xfId="0" applyFont="1" applyBorder="1"/>
    <xf numFmtId="174" fontId="12" fillId="0" borderId="0" xfId="0" applyNumberFormat="1" applyFont="1" applyAlignment="1">
      <alignment horizontal="right"/>
    </xf>
    <xf numFmtId="174" fontId="26" fillId="15" borderId="0" xfId="0" applyNumberFormat="1" applyFont="1" applyFill="1" applyAlignment="1"/>
    <xf numFmtId="174" fontId="26" fillId="15" borderId="0" xfId="0" applyNumberFormat="1" applyFont="1" applyFill="1" applyAlignment="1">
      <alignment horizontal="right"/>
    </xf>
    <xf numFmtId="174" fontId="12" fillId="0" borderId="0" xfId="0" applyNumberFormat="1" applyFont="1" applyAlignment="1"/>
    <xf numFmtId="3" fontId="26" fillId="0" borderId="2" xfId="4" applyNumberFormat="1" applyFont="1" applyBorder="1" applyAlignment="1">
      <alignment horizontal="left" wrapText="1"/>
    </xf>
    <xf numFmtId="0" fontId="11" fillId="0" borderId="0" xfId="0" applyFont="1" applyBorder="1"/>
    <xf numFmtId="3" fontId="26" fillId="0" borderId="0" xfId="0" applyNumberFormat="1" applyFont="1" applyAlignment="1"/>
    <xf numFmtId="174" fontId="26" fillId="0" borderId="2" xfId="4" applyNumberFormat="1" applyFont="1" applyBorder="1" applyAlignment="1"/>
    <xf numFmtId="174" fontId="26" fillId="0" borderId="0" xfId="0" applyNumberFormat="1" applyFont="1" applyAlignment="1"/>
    <xf numFmtId="3" fontId="26" fillId="0" borderId="2" xfId="4" applyNumberFormat="1" applyFont="1" applyBorder="1" applyAlignment="1">
      <alignment horizontal="right"/>
    </xf>
    <xf numFmtId="0" fontId="40" fillId="0" borderId="0" xfId="0" applyFont="1" applyBorder="1"/>
    <xf numFmtId="3" fontId="0" fillId="0" borderId="0" xfId="0" applyNumberFormat="1" applyFill="1" applyBorder="1"/>
    <xf numFmtId="3" fontId="32" fillId="0" borderId="0" xfId="0" applyNumberFormat="1" applyFont="1"/>
    <xf numFmtId="3" fontId="40" fillId="0" borderId="0" xfId="4" applyNumberFormat="1" applyFont="1" applyFill="1" applyBorder="1" applyAlignment="1">
      <alignment horizontal="left"/>
    </xf>
    <xf numFmtId="3" fontId="26" fillId="0" borderId="2" xfId="44" applyNumberFormat="1" applyFont="1" applyFill="1" applyBorder="1" applyAlignment="1">
      <alignment horizontal="right"/>
    </xf>
    <xf numFmtId="3" fontId="9" fillId="4" borderId="2" xfId="44" applyNumberFormat="1" applyFont="1" applyFill="1" applyBorder="1" applyAlignment="1">
      <alignment horizontal="right" vertical="center"/>
    </xf>
    <xf numFmtId="0" fontId="40" fillId="0" borderId="0" xfId="0" applyFont="1" applyFill="1" applyBorder="1"/>
    <xf numFmtId="0" fontId="51" fillId="0" borderId="0" xfId="0" applyFont="1" applyBorder="1"/>
    <xf numFmtId="3" fontId="26" fillId="0" borderId="2" xfId="44" applyNumberFormat="1" applyFont="1" applyBorder="1" applyAlignment="1"/>
    <xf numFmtId="164" fontId="12" fillId="0" borderId="0" xfId="68" applyNumberFormat="1" applyFont="1"/>
    <xf numFmtId="0" fontId="16" fillId="15" borderId="0" xfId="0" applyFont="1" applyFill="1" applyBorder="1"/>
    <xf numFmtId="174" fontId="16" fillId="15" borderId="0" xfId="0" applyNumberFormat="1" applyFont="1" applyFill="1" applyBorder="1" applyAlignment="1"/>
    <xf numFmtId="0" fontId="12" fillId="0" borderId="0" xfId="0" applyFont="1" applyFill="1" applyBorder="1"/>
    <xf numFmtId="0" fontId="10" fillId="3" borderId="0" xfId="44" applyFont="1" applyFill="1" applyBorder="1" applyAlignment="1">
      <alignment horizontal="center" vertical="center" wrapText="1"/>
    </xf>
    <xf numFmtId="0" fontId="26" fillId="0" borderId="2" xfId="44" applyNumberFormat="1" applyFont="1" applyBorder="1" applyAlignment="1">
      <alignment horizontal="left" vertical="center"/>
    </xf>
    <xf numFmtId="4" fontId="12" fillId="0" borderId="0" xfId="0" applyNumberFormat="1" applyFont="1"/>
    <xf numFmtId="0" fontId="32" fillId="0" borderId="0" xfId="0" applyFont="1" applyAlignment="1">
      <alignment horizontal="centerContinuous" wrapText="1"/>
    </xf>
    <xf numFmtId="0" fontId="32" fillId="0" borderId="0" xfId="0" applyFont="1" applyBorder="1"/>
    <xf numFmtId="0" fontId="10" fillId="3" borderId="1" xfId="44" applyFont="1" applyFill="1" applyBorder="1" applyAlignment="1">
      <alignment horizontal="left" vertical="center" wrapText="1"/>
    </xf>
    <xf numFmtId="0" fontId="13" fillId="0" borderId="0" xfId="0" applyFont="1" applyBorder="1" applyAlignment="1">
      <alignment horizontal="right"/>
    </xf>
    <xf numFmtId="0" fontId="13" fillId="0" borderId="0" xfId="0" applyFont="1" applyBorder="1"/>
    <xf numFmtId="0" fontId="11" fillId="0" borderId="2" xfId="44" applyNumberFormat="1" applyFont="1" applyBorder="1" applyAlignment="1">
      <alignment horizontal="left" vertical="center"/>
    </xf>
    <xf numFmtId="0" fontId="26" fillId="0" borderId="2" xfId="44" applyNumberFormat="1" applyFont="1" applyBorder="1" applyAlignment="1">
      <alignment horizontal="right" vertical="center"/>
    </xf>
    <xf numFmtId="3" fontId="26" fillId="0" borderId="0" xfId="0" applyNumberFormat="1" applyFont="1" applyBorder="1" applyAlignment="1">
      <alignment horizontal="right" wrapText="1"/>
    </xf>
    <xf numFmtId="3" fontId="26" fillId="0" borderId="0" xfId="0" applyNumberFormat="1" applyFont="1" applyAlignment="1">
      <alignment horizontal="right" wrapText="1"/>
    </xf>
    <xf numFmtId="3" fontId="32" fillId="0" borderId="0" xfId="0" applyNumberFormat="1" applyFont="1" applyBorder="1"/>
    <xf numFmtId="3" fontId="13" fillId="0" borderId="0" xfId="0" applyNumberFormat="1" applyFont="1" applyBorder="1"/>
    <xf numFmtId="165" fontId="9" fillId="4" borderId="2" xfId="7" applyNumberFormat="1" applyFont="1" applyFill="1" applyBorder="1" applyAlignment="1">
      <alignment horizontal="left" vertical="center"/>
    </xf>
    <xf numFmtId="3" fontId="10" fillId="0" borderId="0" xfId="0" applyNumberFormat="1" applyFont="1" applyBorder="1"/>
    <xf numFmtId="0" fontId="47" fillId="0" borderId="0" xfId="0" applyFont="1"/>
    <xf numFmtId="165" fontId="32" fillId="0" borderId="0" xfId="0" applyNumberFormat="1" applyFont="1"/>
    <xf numFmtId="0" fontId="13" fillId="0" borderId="0" xfId="0" applyFont="1" applyBorder="1" applyAlignment="1">
      <alignment horizontal="center" vertical="center" wrapText="1"/>
    </xf>
    <xf numFmtId="0" fontId="5" fillId="0" borderId="0" xfId="0" applyFont="1" applyBorder="1" applyAlignment="1">
      <alignment horizontal="center" wrapText="1"/>
    </xf>
    <xf numFmtId="0" fontId="26" fillId="0" borderId="2" xfId="44" applyNumberFormat="1" applyFont="1" applyBorder="1" applyAlignment="1">
      <alignment horizontal="center" vertical="center"/>
    </xf>
    <xf numFmtId="3" fontId="26" fillId="0" borderId="2" xfId="44" applyNumberFormat="1" applyFont="1" applyBorder="1" applyAlignment="1">
      <alignment horizontal="right" vertical="center"/>
    </xf>
    <xf numFmtId="3" fontId="11" fillId="4" borderId="2" xfId="44" applyNumberFormat="1" applyFont="1" applyFill="1" applyBorder="1" applyAlignment="1">
      <alignment horizontal="right" vertical="center"/>
    </xf>
    <xf numFmtId="0" fontId="5" fillId="0" borderId="0" xfId="0" applyFont="1" applyAlignment="1">
      <alignment horizontal="left" vertical="center"/>
    </xf>
    <xf numFmtId="0" fontId="5" fillId="0" borderId="0" xfId="0" applyFont="1" applyAlignment="1">
      <alignment horizontal="centerContinuous"/>
    </xf>
    <xf numFmtId="0" fontId="10" fillId="0" borderId="0" xfId="0" applyFont="1" applyAlignment="1">
      <alignment horizontal="centerContinuous"/>
    </xf>
    <xf numFmtId="165" fontId="26" fillId="0" borderId="2" xfId="7" applyNumberFormat="1" applyFont="1" applyBorder="1" applyAlignment="1">
      <alignment horizontal="center" vertical="center"/>
    </xf>
    <xf numFmtId="3" fontId="5" fillId="0" borderId="0" xfId="0" applyNumberFormat="1" applyFont="1"/>
    <xf numFmtId="0" fontId="10" fillId="0" borderId="0" xfId="0" applyFont="1" applyAlignment="1">
      <alignment horizontal="center"/>
    </xf>
    <xf numFmtId="0" fontId="5" fillId="0" borderId="0" xfId="0" applyFont="1" applyAlignment="1">
      <alignment vertical="center"/>
    </xf>
    <xf numFmtId="0" fontId="26" fillId="0" borderId="1" xfId="44" applyNumberFormat="1" applyFont="1" applyBorder="1" applyAlignment="1">
      <alignment horizontal="center"/>
    </xf>
    <xf numFmtId="0" fontId="26" fillId="0" borderId="2" xfId="44" applyNumberFormat="1" applyFont="1" applyBorder="1" applyAlignment="1">
      <alignment horizontal="center"/>
    </xf>
    <xf numFmtId="0" fontId="26" fillId="0" borderId="1" xfId="44" applyNumberFormat="1" applyFont="1" applyBorder="1" applyAlignment="1">
      <alignment horizontal="center" vertical="center"/>
    </xf>
    <xf numFmtId="0" fontId="10" fillId="0" borderId="0" xfId="0" applyFont="1" applyAlignment="1"/>
    <xf numFmtId="0" fontId="10" fillId="0" borderId="0" xfId="0" applyFont="1" applyAlignment="1">
      <alignment horizontal="center" wrapText="1"/>
    </xf>
    <xf numFmtId="0" fontId="5" fillId="0" borderId="0" xfId="0" applyFont="1" applyAlignment="1">
      <alignment wrapText="1"/>
    </xf>
    <xf numFmtId="0" fontId="10" fillId="3" borderId="1" xfId="44" applyFont="1" applyFill="1" applyBorder="1" applyAlignment="1">
      <alignment vertical="center" wrapText="1"/>
    </xf>
    <xf numFmtId="3" fontId="9" fillId="4" borderId="2" xfId="44" applyNumberFormat="1" applyFont="1" applyFill="1" applyBorder="1" applyAlignment="1">
      <alignment horizontal="right"/>
    </xf>
    <xf numFmtId="0" fontId="16" fillId="0" borderId="0" xfId="0" applyFont="1" applyBorder="1" applyAlignment="1">
      <alignment vertical="center"/>
    </xf>
    <xf numFmtId="0" fontId="9" fillId="3" borderId="8" xfId="45" applyFont="1" applyFill="1" applyBorder="1" applyAlignment="1">
      <alignment horizontal="left" vertical="center" wrapText="1"/>
    </xf>
    <xf numFmtId="0" fontId="9" fillId="3" borderId="8" xfId="45" applyFont="1" applyFill="1" applyBorder="1" applyAlignment="1">
      <alignment horizontal="center" vertical="center" wrapText="1"/>
    </xf>
    <xf numFmtId="165" fontId="11" fillId="4" borderId="8" xfId="7" applyNumberFormat="1" applyFont="1" applyFill="1" applyBorder="1" applyAlignment="1">
      <alignment horizontal="center" vertical="center"/>
    </xf>
    <xf numFmtId="0" fontId="9" fillId="4" borderId="8" xfId="45" applyFont="1" applyFill="1" applyBorder="1" applyAlignment="1">
      <alignment horizontal="left" vertical="center" wrapText="1"/>
    </xf>
    <xf numFmtId="165" fontId="9" fillId="4" borderId="8" xfId="7" applyNumberFormat="1" applyFont="1" applyFill="1" applyBorder="1" applyAlignment="1">
      <alignment horizontal="center" vertical="center" wrapText="1"/>
    </xf>
    <xf numFmtId="165" fontId="26" fillId="0" borderId="8" xfId="7" applyNumberFormat="1" applyFont="1" applyBorder="1" applyAlignment="1">
      <alignment horizontal="center"/>
    </xf>
    <xf numFmtId="165" fontId="11" fillId="4" borderId="8" xfId="45" applyNumberFormat="1" applyFont="1" applyFill="1" applyBorder="1" applyAlignment="1"/>
    <xf numFmtId="0" fontId="9" fillId="4" borderId="8" xfId="45" applyFont="1" applyFill="1" applyBorder="1" applyAlignment="1"/>
    <xf numFmtId="165" fontId="9" fillId="4" borderId="8" xfId="45" applyNumberFormat="1" applyFont="1" applyFill="1" applyBorder="1" applyAlignment="1">
      <alignment horizontal="center"/>
    </xf>
    <xf numFmtId="165" fontId="9" fillId="4" borderId="8" xfId="45" applyNumberFormat="1" applyFont="1" applyFill="1" applyBorder="1" applyAlignment="1"/>
    <xf numFmtId="165" fontId="11" fillId="4" borderId="8" xfId="7" applyNumberFormat="1" applyFont="1" applyFill="1" applyBorder="1" applyAlignment="1">
      <alignment horizontal="center"/>
    </xf>
    <xf numFmtId="0" fontId="9" fillId="4" borderId="8" xfId="6" applyFont="1" applyFill="1" applyBorder="1" applyAlignment="1">
      <alignment horizontal="left" vertical="center" wrapText="1"/>
    </xf>
    <xf numFmtId="165" fontId="9" fillId="4" borderId="8" xfId="7" applyNumberFormat="1" applyFont="1" applyFill="1" applyBorder="1" applyAlignment="1">
      <alignment horizontal="left" vertical="center" wrapText="1"/>
    </xf>
    <xf numFmtId="165" fontId="26" fillId="0" borderId="8" xfId="7" applyNumberFormat="1" applyFont="1" applyBorder="1" applyAlignment="1"/>
    <xf numFmtId="0" fontId="9" fillId="4" borderId="8" xfId="6" applyFont="1" applyFill="1" applyBorder="1" applyAlignment="1"/>
    <xf numFmtId="165" fontId="9" fillId="4" borderId="8" xfId="7" applyNumberFormat="1" applyFont="1" applyFill="1" applyBorder="1" applyAlignment="1"/>
    <xf numFmtId="0" fontId="9" fillId="4" borderId="8" xfId="6" applyFont="1" applyFill="1" applyBorder="1" applyAlignment="1">
      <alignment horizontal="left"/>
    </xf>
    <xf numFmtId="165" fontId="26" fillId="0" borderId="49" xfId="7" applyNumberFormat="1" applyFont="1" applyBorder="1" applyAlignment="1">
      <alignment horizontal="center" vertical="center"/>
    </xf>
    <xf numFmtId="0" fontId="9" fillId="4" borderId="49" xfId="6" applyFont="1" applyFill="1" applyBorder="1" applyAlignment="1"/>
    <xf numFmtId="165" fontId="9" fillId="4" borderId="49" xfId="7" applyNumberFormat="1" applyFont="1" applyFill="1" applyBorder="1" applyAlignment="1">
      <alignment horizontal="center" vertical="center"/>
    </xf>
    <xf numFmtId="164" fontId="26" fillId="0" borderId="8" xfId="5" applyNumberFormat="1" applyFont="1" applyBorder="1"/>
    <xf numFmtId="164" fontId="26" fillId="0" borderId="8" xfId="4" applyNumberFormat="1" applyFont="1" applyBorder="1" applyAlignment="1"/>
    <xf numFmtId="164" fontId="11" fillId="4" borderId="8" xfId="5" applyNumberFormat="1" applyFont="1" applyFill="1" applyBorder="1"/>
    <xf numFmtId="164" fontId="11" fillId="0" borderId="8" xfId="5" applyNumberFormat="1" applyFont="1" applyBorder="1"/>
    <xf numFmtId="164" fontId="11" fillId="2" borderId="8" xfId="5" applyNumberFormat="1" applyFont="1" applyFill="1" applyBorder="1"/>
    <xf numFmtId="164" fontId="26" fillId="0" borderId="8" xfId="5" applyNumberFormat="1" applyFont="1" applyBorder="1" applyAlignment="1">
      <alignment horizontal="center" vertical="center" wrapText="1"/>
    </xf>
    <xf numFmtId="164" fontId="5" fillId="0" borderId="8" xfId="5" applyNumberFormat="1" applyFont="1" applyBorder="1" applyAlignment="1">
      <alignment horizontal="center" vertical="center" wrapText="1"/>
    </xf>
    <xf numFmtId="164" fontId="11" fillId="0" borderId="8" xfId="5" applyNumberFormat="1" applyFont="1" applyBorder="1" applyAlignment="1">
      <alignment horizontal="center" vertical="center" wrapText="1"/>
    </xf>
    <xf numFmtId="164" fontId="26" fillId="0" borderId="11" xfId="5" applyNumberFormat="1" applyFont="1" applyBorder="1" applyAlignment="1">
      <alignment horizontal="center" vertical="center" wrapText="1"/>
    </xf>
    <xf numFmtId="164" fontId="25" fillId="0" borderId="8" xfId="4" applyNumberFormat="1" applyFont="1" applyBorder="1" applyAlignment="1">
      <alignment horizontal="center" vertical="center" wrapText="1"/>
    </xf>
    <xf numFmtId="164" fontId="16" fillId="0" borderId="8" xfId="4" applyNumberFormat="1" applyFont="1" applyBorder="1" applyAlignment="1">
      <alignment horizontal="center" vertical="center" wrapText="1"/>
    </xf>
    <xf numFmtId="164" fontId="11" fillId="4" borderId="8" xfId="5" applyNumberFormat="1" applyFont="1" applyFill="1" applyBorder="1" applyAlignment="1">
      <alignment horizontal="center" vertical="center" wrapText="1"/>
    </xf>
    <xf numFmtId="164" fontId="16" fillId="4" borderId="8" xfId="5" applyNumberFormat="1" applyFont="1" applyFill="1" applyBorder="1" applyAlignment="1">
      <alignment horizontal="center" vertical="center" wrapText="1"/>
    </xf>
    <xf numFmtId="164" fontId="11" fillId="4" borderId="11" xfId="5" applyNumberFormat="1" applyFont="1" applyFill="1" applyBorder="1" applyAlignment="1">
      <alignment horizontal="center" vertical="center" wrapText="1"/>
    </xf>
    <xf numFmtId="164" fontId="11" fillId="4" borderId="8" xfId="5" applyNumberFormat="1" applyFont="1" applyFill="1" applyBorder="1" applyAlignment="1">
      <alignment horizontal="center" wrapText="1"/>
    </xf>
    <xf numFmtId="164" fontId="16" fillId="4" borderId="8" xfId="5" applyNumberFormat="1" applyFont="1" applyFill="1" applyBorder="1" applyAlignment="1">
      <alignment horizontal="center" wrapText="1"/>
    </xf>
    <xf numFmtId="164" fontId="11" fillId="4" borderId="11" xfId="5" applyNumberFormat="1" applyFont="1" applyFill="1" applyBorder="1" applyAlignment="1">
      <alignment horizontal="center" wrapText="1"/>
    </xf>
    <xf numFmtId="164" fontId="11" fillId="0" borderId="11" xfId="5" applyNumberFormat="1" applyFont="1" applyBorder="1" applyAlignment="1">
      <alignment horizontal="center" vertical="center" wrapText="1"/>
    </xf>
    <xf numFmtId="171" fontId="16" fillId="0" borderId="8" xfId="4" applyNumberFormat="1" applyFont="1" applyBorder="1" applyAlignment="1">
      <alignment horizontal="center" vertical="center" wrapText="1"/>
    </xf>
    <xf numFmtId="171" fontId="11" fillId="10" borderId="8" xfId="4" applyNumberFormat="1" applyFont="1" applyFill="1" applyBorder="1" applyAlignment="1">
      <alignment horizontal="center" vertical="center" wrapText="1"/>
    </xf>
    <xf numFmtId="171" fontId="16" fillId="0" borderId="8" xfId="4" applyNumberFormat="1" applyFont="1" applyBorder="1" applyAlignment="1"/>
    <xf numFmtId="171" fontId="11" fillId="0" borderId="8" xfId="4" applyNumberFormat="1" applyFont="1" applyBorder="1" applyAlignment="1"/>
    <xf numFmtId="171" fontId="16" fillId="0" borderId="56" xfId="4" applyNumberFormat="1" applyFont="1" applyBorder="1" applyAlignment="1"/>
    <xf numFmtId="171" fontId="24" fillId="0" borderId="8" xfId="4" applyNumberFormat="1" applyFont="1" applyBorder="1" applyAlignment="1">
      <alignment horizontal="center"/>
    </xf>
    <xf numFmtId="171" fontId="12" fillId="0" borderId="8" xfId="4" applyNumberFormat="1" applyFont="1" applyBorder="1" applyAlignment="1">
      <alignment horizontal="center"/>
    </xf>
    <xf numFmtId="171" fontId="20" fillId="0" borderId="8" xfId="4" applyNumberFormat="1" applyFont="1" applyBorder="1" applyAlignment="1">
      <alignment horizontal="left"/>
    </xf>
    <xf numFmtId="171" fontId="11" fillId="10" borderId="8" xfId="4" applyNumberFormat="1" applyFont="1" applyFill="1" applyBorder="1" applyAlignment="1"/>
    <xf numFmtId="171" fontId="11" fillId="10" borderId="56" xfId="4" applyNumberFormat="1" applyFont="1" applyFill="1" applyBorder="1" applyAlignment="1"/>
    <xf numFmtId="171" fontId="5" fillId="0" borderId="8" xfId="4" applyNumberFormat="1" applyFont="1" applyBorder="1" applyAlignment="1"/>
    <xf numFmtId="171" fontId="5" fillId="0" borderId="56" xfId="4" applyNumberFormat="1" applyFont="1" applyBorder="1" applyAlignment="1"/>
    <xf numFmtId="171" fontId="16" fillId="0" borderId="8" xfId="7" applyNumberFormat="1" applyFont="1" applyBorder="1" applyAlignment="1">
      <alignment horizontal="center" vertical="center" wrapText="1"/>
    </xf>
    <xf numFmtId="171" fontId="16" fillId="10" borderId="8" xfId="4" applyNumberFormat="1" applyFont="1" applyFill="1" applyBorder="1" applyAlignment="1">
      <alignment horizontal="center" vertical="center" wrapText="1"/>
    </xf>
    <xf numFmtId="171" fontId="16" fillId="0" borderId="8" xfId="4" applyNumberFormat="1" applyFont="1" applyFill="1" applyBorder="1" applyAlignment="1">
      <alignment horizontal="center" vertical="center" wrapText="1"/>
    </xf>
    <xf numFmtId="0" fontId="13" fillId="10" borderId="8" xfId="4" applyFont="1" applyFill="1" applyBorder="1">
      <alignment vertical="top"/>
    </xf>
    <xf numFmtId="0" fontId="10" fillId="10" borderId="8" xfId="4" applyFont="1" applyFill="1" applyBorder="1">
      <alignment vertical="top"/>
    </xf>
    <xf numFmtId="0" fontId="13" fillId="11" borderId="8" xfId="4" applyFont="1" applyFill="1" applyBorder="1">
      <alignment vertical="top"/>
    </xf>
    <xf numFmtId="0" fontId="13" fillId="10" borderId="8" xfId="4" applyFont="1" applyFill="1" applyBorder="1" applyAlignment="1"/>
    <xf numFmtId="0" fontId="13" fillId="3" borderId="1" xfId="44" applyFont="1" applyFill="1" applyBorder="1" applyAlignment="1">
      <alignment horizontal="center" vertical="center" wrapText="1"/>
    </xf>
    <xf numFmtId="0" fontId="9" fillId="0" borderId="62" xfId="6" applyFont="1" applyBorder="1" applyAlignment="1">
      <alignment wrapText="1"/>
    </xf>
    <xf numFmtId="0" fontId="7" fillId="0" borderId="0" xfId="6" applyFont="1" applyBorder="1" applyAlignment="1">
      <alignment wrapText="1"/>
    </xf>
    <xf numFmtId="0" fontId="5" fillId="0" borderId="0" xfId="4" applyAlignment="1"/>
    <xf numFmtId="167" fontId="5" fillId="0" borderId="0" xfId="4" applyNumberFormat="1" applyFont="1" applyAlignment="1"/>
    <xf numFmtId="167" fontId="11" fillId="4" borderId="5" xfId="12" applyFont="1" applyFill="1"/>
    <xf numFmtId="167" fontId="11" fillId="4" borderId="0" xfId="4" applyNumberFormat="1" applyFont="1" applyFill="1" applyBorder="1" applyAlignment="1"/>
    <xf numFmtId="0" fontId="11" fillId="4" borderId="0" xfId="4" applyFont="1" applyFill="1" applyBorder="1" applyAlignment="1"/>
    <xf numFmtId="167" fontId="11" fillId="4" borderId="66" xfId="4" applyNumberFormat="1" applyFont="1" applyFill="1" applyBorder="1" applyAlignment="1"/>
    <xf numFmtId="167" fontId="26" fillId="2" borderId="66" xfId="4" applyNumberFormat="1" applyFont="1" applyFill="1" applyBorder="1" applyAlignment="1"/>
    <xf numFmtId="0" fontId="26" fillId="2" borderId="66" xfId="4" applyFont="1" applyFill="1" applyBorder="1" applyAlignment="1"/>
    <xf numFmtId="167" fontId="11" fillId="4" borderId="67" xfId="4" applyNumberFormat="1" applyFont="1" applyFill="1" applyBorder="1" applyAlignment="1"/>
    <xf numFmtId="167" fontId="26" fillId="2" borderId="67" xfId="4" applyNumberFormat="1" applyFont="1" applyFill="1" applyBorder="1" applyAlignment="1"/>
    <xf numFmtId="0" fontId="26" fillId="2" borderId="67" xfId="4" applyFont="1" applyFill="1" applyBorder="1" applyAlignment="1"/>
    <xf numFmtId="0" fontId="32" fillId="2" borderId="67" xfId="4" applyFont="1" applyFill="1" applyBorder="1" applyAlignment="1"/>
    <xf numFmtId="0" fontId="26" fillId="2" borderId="67" xfId="4" applyFont="1" applyFill="1" applyBorder="1" applyAlignment="1">
      <alignment wrapText="1"/>
    </xf>
    <xf numFmtId="0" fontId="32" fillId="2" borderId="67" xfId="4" applyFont="1" applyFill="1" applyBorder="1" applyAlignment="1">
      <alignment horizontal="left" wrapText="1"/>
    </xf>
    <xf numFmtId="3" fontId="13" fillId="3" borderId="6" xfId="13" applyFont="1" applyFill="1">
      <alignment horizontal="center" wrapText="1"/>
    </xf>
    <xf numFmtId="3" fontId="13" fillId="3" borderId="6" xfId="13" applyFont="1" applyFill="1" applyAlignment="1">
      <alignment horizontal="left" wrapText="1"/>
    </xf>
    <xf numFmtId="167" fontId="11" fillId="2" borderId="0" xfId="4" applyNumberFormat="1" applyFont="1" applyFill="1" applyBorder="1" applyAlignment="1"/>
    <xf numFmtId="167" fontId="26" fillId="2" borderId="0" xfId="4" applyNumberFormat="1" applyFont="1" applyFill="1" applyBorder="1" applyAlignment="1"/>
    <xf numFmtId="0" fontId="21" fillId="2" borderId="0" xfId="4" applyFont="1" applyFill="1" applyAlignment="1"/>
    <xf numFmtId="0" fontId="26" fillId="2" borderId="0" xfId="4" applyFont="1" applyFill="1" applyBorder="1" applyAlignment="1"/>
    <xf numFmtId="167" fontId="11" fillId="2" borderId="68" xfId="4" applyNumberFormat="1" applyFont="1" applyFill="1" applyBorder="1" applyAlignment="1"/>
    <xf numFmtId="167" fontId="26" fillId="2" borderId="68" xfId="4" applyNumberFormat="1" applyFont="1" applyFill="1" applyBorder="1" applyAlignment="1"/>
    <xf numFmtId="0" fontId="21" fillId="2" borderId="68" xfId="4" applyFont="1" applyFill="1" applyBorder="1" applyAlignment="1"/>
    <xf numFmtId="176" fontId="12" fillId="0" borderId="0" xfId="4" applyNumberFormat="1" applyFont="1" applyAlignment="1"/>
    <xf numFmtId="176" fontId="12" fillId="0" borderId="0" xfId="4" applyNumberFormat="1" applyFont="1" applyBorder="1" applyAlignment="1"/>
    <xf numFmtId="0" fontId="51" fillId="0" borderId="0" xfId="4" applyFont="1" applyBorder="1" applyAlignment="1"/>
    <xf numFmtId="176" fontId="9" fillId="0" borderId="0" xfId="4" applyNumberFormat="1" applyFont="1" applyBorder="1" applyAlignment="1"/>
    <xf numFmtId="171" fontId="9" fillId="0" borderId="0" xfId="4" applyNumberFormat="1" applyFont="1" applyFill="1" applyBorder="1" applyAlignment="1"/>
    <xf numFmtId="171" fontId="12" fillId="0" borderId="0" xfId="4" applyNumberFormat="1" applyFont="1" applyAlignment="1"/>
    <xf numFmtId="171" fontId="76" fillId="0" borderId="0" xfId="4" applyNumberFormat="1" applyFont="1" applyFill="1" applyBorder="1" applyAlignment="1">
      <alignment horizontal="right"/>
    </xf>
    <xf numFmtId="171" fontId="76" fillId="0" borderId="0" xfId="4" applyNumberFormat="1" applyFont="1" applyFill="1" applyBorder="1" applyAlignment="1">
      <alignment horizontal="center"/>
    </xf>
    <xf numFmtId="171" fontId="16" fillId="0" borderId="0" xfId="4" applyNumberFormat="1" applyFont="1" applyFill="1" applyBorder="1" applyAlignment="1">
      <alignment horizontal="right"/>
    </xf>
    <xf numFmtId="0" fontId="76" fillId="0" borderId="0" xfId="4" applyFont="1" applyFill="1" applyBorder="1" applyAlignment="1">
      <alignment horizontal="centerContinuous"/>
    </xf>
    <xf numFmtId="176" fontId="77" fillId="0" borderId="0" xfId="4" applyNumberFormat="1" applyFont="1" applyBorder="1" applyAlignment="1"/>
    <xf numFmtId="176" fontId="55" fillId="0" borderId="0" xfId="4" applyNumberFormat="1" applyFont="1" applyBorder="1" applyAlignment="1"/>
    <xf numFmtId="176" fontId="55" fillId="0" borderId="0" xfId="4" applyNumberFormat="1" applyFont="1" applyAlignment="1"/>
    <xf numFmtId="176" fontId="21" fillId="0" borderId="0" xfId="4" applyNumberFormat="1" applyFont="1" applyBorder="1" applyAlignment="1"/>
    <xf numFmtId="177" fontId="11" fillId="4" borderId="5" xfId="12" applyNumberFormat="1" applyFont="1" applyFill="1"/>
    <xf numFmtId="178" fontId="11" fillId="2" borderId="66" xfId="4" applyNumberFormat="1" applyFont="1" applyFill="1" applyBorder="1" applyAlignment="1"/>
    <xf numFmtId="171" fontId="11" fillId="4" borderId="66" xfId="4" applyNumberFormat="1" applyFont="1" applyFill="1" applyBorder="1" applyAlignment="1"/>
    <xf numFmtId="3" fontId="26" fillId="2" borderId="67" xfId="4" applyNumberFormat="1" applyFont="1" applyFill="1" applyBorder="1" applyAlignment="1"/>
    <xf numFmtId="171" fontId="26" fillId="2" borderId="66" xfId="4" applyNumberFormat="1" applyFont="1" applyFill="1" applyBorder="1" applyAlignment="1"/>
    <xf numFmtId="178" fontId="11" fillId="2" borderId="67" xfId="4" applyNumberFormat="1" applyFont="1" applyFill="1" applyBorder="1" applyAlignment="1"/>
    <xf numFmtId="171" fontId="11" fillId="4" borderId="67" xfId="4" applyNumberFormat="1" applyFont="1" applyFill="1" applyBorder="1" applyAlignment="1"/>
    <xf numFmtId="171" fontId="26" fillId="2" borderId="67" xfId="4" applyNumberFormat="1" applyFont="1" applyFill="1" applyBorder="1" applyAlignment="1"/>
    <xf numFmtId="0" fontId="32" fillId="2" borderId="67" xfId="4" applyFont="1" applyFill="1" applyBorder="1" applyAlignment="1">
      <alignment wrapText="1"/>
    </xf>
    <xf numFmtId="3" fontId="13" fillId="3" borderId="6" xfId="13" applyFont="1" applyFill="1" applyAlignment="1">
      <alignment horizontal="center" wrapText="1"/>
    </xf>
    <xf numFmtId="3" fontId="13" fillId="3" borderId="6" xfId="13" applyFont="1" applyFill="1" applyAlignment="1">
      <alignment horizontal="center" vertical="center" wrapText="1"/>
    </xf>
    <xf numFmtId="3" fontId="13" fillId="3" borderId="6" xfId="13" applyFont="1" applyFill="1" applyAlignment="1">
      <alignment horizontal="left" vertical="center" wrapText="1"/>
    </xf>
    <xf numFmtId="171" fontId="11" fillId="0" borderId="0" xfId="4" applyNumberFormat="1" applyFont="1" applyBorder="1" applyAlignment="1"/>
    <xf numFmtId="171" fontId="26" fillId="0" borderId="0" xfId="4" applyNumberFormat="1" applyFont="1" applyBorder="1" applyAlignment="1"/>
    <xf numFmtId="176" fontId="53" fillId="0" borderId="0" xfId="4" applyNumberFormat="1" applyFont="1" applyBorder="1" applyAlignment="1"/>
    <xf numFmtId="171" fontId="26" fillId="0" borderId="0" xfId="4" applyNumberFormat="1" applyFont="1" applyBorder="1" applyAlignment="1">
      <alignment horizontal="center"/>
    </xf>
    <xf numFmtId="176" fontId="26" fillId="0" borderId="0" xfId="4" applyNumberFormat="1" applyFont="1" applyBorder="1" applyAlignment="1"/>
    <xf numFmtId="171" fontId="26" fillId="0" borderId="0" xfId="4" applyNumberFormat="1" applyFont="1" applyAlignment="1">
      <alignment horizontal="center"/>
    </xf>
    <xf numFmtId="171" fontId="26" fillId="0" borderId="0" xfId="4" applyNumberFormat="1" applyFont="1" applyAlignment="1"/>
    <xf numFmtId="178" fontId="11" fillId="2" borderId="0" xfId="4" applyNumberFormat="1" applyFont="1" applyFill="1" applyBorder="1" applyAlignment="1"/>
    <xf numFmtId="171" fontId="11" fillId="4" borderId="0" xfId="4" applyNumberFormat="1" applyFont="1" applyFill="1" applyBorder="1" applyAlignment="1"/>
    <xf numFmtId="171" fontId="26" fillId="2" borderId="0" xfId="4" applyNumberFormat="1" applyFont="1" applyFill="1" applyBorder="1" applyAlignment="1">
      <alignment horizontal="right"/>
    </xf>
    <xf numFmtId="171" fontId="11" fillId="0" borderId="0" xfId="4" applyNumberFormat="1" applyFont="1" applyFill="1" applyBorder="1" applyAlignment="1"/>
    <xf numFmtId="171" fontId="26" fillId="0" borderId="0" xfId="4" applyNumberFormat="1" applyFont="1" applyFill="1" applyBorder="1" applyAlignment="1"/>
    <xf numFmtId="0" fontId="26" fillId="0" borderId="0" xfId="4" applyFont="1" applyFill="1" applyBorder="1" applyAlignment="1"/>
    <xf numFmtId="0" fontId="12" fillId="0" borderId="0" xfId="61" applyFont="1" applyFill="1" applyAlignment="1"/>
    <xf numFmtId="0" fontId="12" fillId="0" borderId="40" xfId="61" applyFont="1" applyFill="1" applyBorder="1" applyAlignment="1"/>
    <xf numFmtId="0" fontId="11" fillId="3" borderId="41" xfId="61" applyFont="1" applyFill="1" applyBorder="1" applyAlignment="1">
      <alignment horizontal="left"/>
    </xf>
    <xf numFmtId="0" fontId="11" fillId="3" borderId="41" xfId="61" applyFont="1" applyFill="1" applyBorder="1" applyAlignment="1">
      <alignment horizontal="center"/>
    </xf>
    <xf numFmtId="0" fontId="12" fillId="0" borderId="0" xfId="61" applyFont="1" applyFill="1" applyBorder="1" applyAlignment="1"/>
    <xf numFmtId="0" fontId="26" fillId="13" borderId="70" xfId="61" applyFont="1" applyFill="1" applyBorder="1" applyAlignment="1">
      <alignment vertical="center"/>
    </xf>
    <xf numFmtId="3" fontId="26" fillId="13" borderId="70" xfId="61" applyNumberFormat="1" applyFont="1" applyFill="1" applyBorder="1" applyAlignment="1">
      <alignment vertical="center"/>
    </xf>
    <xf numFmtId="0" fontId="26" fillId="13" borderId="71" xfId="61" applyFont="1" applyFill="1" applyBorder="1" applyAlignment="1">
      <alignment vertical="center"/>
    </xf>
    <xf numFmtId="3" fontId="26" fillId="13" borderId="71" xfId="61" applyNumberFormat="1" applyFont="1" applyFill="1" applyBorder="1" applyAlignment="1">
      <alignment vertical="center"/>
    </xf>
    <xf numFmtId="0" fontId="11" fillId="4" borderId="72" xfId="61" applyFont="1" applyFill="1" applyBorder="1" applyAlignment="1">
      <alignment horizontal="left" vertical="center"/>
    </xf>
    <xf numFmtId="165" fontId="11" fillId="4" borderId="72" xfId="7" applyNumberFormat="1" applyFont="1" applyFill="1" applyBorder="1" applyAlignment="1">
      <alignment vertical="center"/>
    </xf>
    <xf numFmtId="0" fontId="26" fillId="0" borderId="0" xfId="61" applyFont="1" applyFill="1" applyAlignment="1"/>
    <xf numFmtId="165" fontId="12" fillId="0" borderId="0" xfId="61" applyNumberFormat="1" applyFont="1" applyFill="1" applyAlignment="1"/>
    <xf numFmtId="0" fontId="26" fillId="13" borderId="73" xfId="61" applyFont="1" applyFill="1" applyBorder="1" applyAlignment="1">
      <alignment vertical="center"/>
    </xf>
    <xf numFmtId="3" fontId="26" fillId="13" borderId="73" xfId="61" applyNumberFormat="1" applyFont="1" applyFill="1" applyBorder="1" applyAlignment="1">
      <alignment vertical="center"/>
    </xf>
    <xf numFmtId="0" fontId="11" fillId="0" borderId="0" xfId="61" applyFont="1" applyFill="1" applyBorder="1" applyAlignment="1">
      <alignment horizontal="left" vertical="center"/>
    </xf>
    <xf numFmtId="165" fontId="11" fillId="0" borderId="0" xfId="7" applyNumberFormat="1" applyFont="1" applyFill="1" applyBorder="1" applyAlignment="1">
      <alignment vertical="center"/>
    </xf>
    <xf numFmtId="0" fontId="5" fillId="0" borderId="0" xfId="61" applyFont="1" applyFill="1" applyBorder="1" applyAlignment="1"/>
    <xf numFmtId="0" fontId="12" fillId="0" borderId="0" xfId="61" applyFont="1" applyFill="1" applyAlignment="1">
      <alignment horizontal="centerContinuous"/>
    </xf>
    <xf numFmtId="0" fontId="12" fillId="0" borderId="74" xfId="61" applyFont="1" applyFill="1" applyBorder="1" applyAlignment="1">
      <alignment horizontal="center" vertical="center"/>
    </xf>
    <xf numFmtId="0" fontId="12" fillId="0" borderId="75" xfId="61" applyFont="1" applyFill="1" applyBorder="1" applyAlignment="1">
      <alignment horizontal="center" vertical="center"/>
    </xf>
    <xf numFmtId="0" fontId="11" fillId="3" borderId="41" xfId="61" applyFont="1" applyFill="1" applyBorder="1" applyAlignment="1">
      <alignment horizontal="center" vertical="center" wrapText="1"/>
    </xf>
    <xf numFmtId="0" fontId="11" fillId="3" borderId="41" xfId="61" applyFont="1" applyFill="1" applyBorder="1" applyAlignment="1">
      <alignment horizontal="center" vertical="center"/>
    </xf>
    <xf numFmtId="3" fontId="26" fillId="4" borderId="70" xfId="61" applyNumberFormat="1" applyFont="1" applyFill="1" applyBorder="1" applyAlignment="1">
      <alignment vertical="center"/>
    </xf>
    <xf numFmtId="0" fontId="26" fillId="13" borderId="43" xfId="61" applyFont="1" applyFill="1" applyBorder="1" applyAlignment="1">
      <alignment vertical="center"/>
    </xf>
    <xf numFmtId="3" fontId="26" fillId="13" borderId="43" xfId="61" applyNumberFormat="1" applyFont="1" applyFill="1" applyBorder="1" applyAlignment="1">
      <alignment vertical="center"/>
    </xf>
    <xf numFmtId="3" fontId="26" fillId="4" borderId="43" xfId="61" applyNumberFormat="1" applyFont="1" applyFill="1" applyBorder="1" applyAlignment="1">
      <alignment vertical="center"/>
    </xf>
    <xf numFmtId="3" fontId="26" fillId="4" borderId="73" xfId="61" applyNumberFormat="1" applyFont="1" applyFill="1" applyBorder="1" applyAlignment="1">
      <alignment vertical="center"/>
    </xf>
    <xf numFmtId="0" fontId="55" fillId="0" borderId="0" xfId="61" applyFont="1" applyFill="1" applyBorder="1" applyAlignment="1"/>
    <xf numFmtId="3" fontId="12" fillId="0" borderId="0" xfId="61" applyNumberFormat="1" applyFont="1" applyFill="1" applyBorder="1" applyAlignment="1"/>
    <xf numFmtId="3" fontId="12" fillId="0" borderId="0" xfId="61" applyNumberFormat="1" applyFont="1" applyFill="1" applyAlignment="1"/>
    <xf numFmtId="0" fontId="12" fillId="0" borderId="74" xfId="61" applyFont="1" applyFill="1" applyBorder="1" applyAlignment="1"/>
    <xf numFmtId="0" fontId="5" fillId="0" borderId="74" xfId="61" applyFont="1" applyFill="1" applyBorder="1" applyAlignment="1"/>
    <xf numFmtId="0" fontId="5" fillId="0" borderId="75" xfId="61" applyFont="1" applyFill="1" applyBorder="1" applyAlignment="1"/>
    <xf numFmtId="0" fontId="11" fillId="3" borderId="41" xfId="61" applyFont="1" applyFill="1" applyBorder="1" applyAlignment="1">
      <alignment horizontal="left" vertical="top"/>
    </xf>
    <xf numFmtId="0" fontId="5" fillId="0" borderId="0" xfId="61" applyFont="1" applyFill="1" applyAlignment="1"/>
    <xf numFmtId="0" fontId="11" fillId="3" borderId="42" xfId="61" applyFont="1" applyFill="1" applyBorder="1" applyAlignment="1">
      <alignment horizontal="left"/>
    </xf>
    <xf numFmtId="0" fontId="11" fillId="3" borderId="42" xfId="61" applyFont="1" applyFill="1" applyBorder="1" applyAlignment="1">
      <alignment horizontal="center" vertical="center" wrapText="1"/>
    </xf>
    <xf numFmtId="0" fontId="11" fillId="3" borderId="42" xfId="61" applyFont="1" applyFill="1" applyBorder="1" applyAlignment="1">
      <alignment horizontal="center" vertical="center"/>
    </xf>
    <xf numFmtId="0" fontId="11" fillId="3" borderId="44" xfId="61" applyFont="1" applyFill="1" applyBorder="1" applyAlignment="1">
      <alignment horizontal="left"/>
    </xf>
    <xf numFmtId="0" fontId="11" fillId="3" borderId="44" xfId="61" applyFont="1" applyFill="1" applyBorder="1" applyAlignment="1">
      <alignment horizontal="center" vertical="center" wrapText="1"/>
    </xf>
    <xf numFmtId="0" fontId="11" fillId="3" borderId="44" xfId="61" applyFont="1" applyFill="1" applyBorder="1" applyAlignment="1">
      <alignment horizontal="center" vertical="center"/>
    </xf>
    <xf numFmtId="3" fontId="26" fillId="13" borderId="43" xfId="75" applyNumberFormat="1" applyFont="1" applyFill="1" applyBorder="1" applyAlignment="1">
      <alignment vertical="center"/>
    </xf>
    <xf numFmtId="175" fontId="5" fillId="0" borderId="0" xfId="61" applyNumberFormat="1" applyFont="1" applyFill="1" applyAlignment="1"/>
    <xf numFmtId="165" fontId="26" fillId="13" borderId="73" xfId="7" applyNumberFormat="1" applyFont="1" applyFill="1" applyBorder="1" applyAlignment="1">
      <alignment vertical="center"/>
    </xf>
    <xf numFmtId="0" fontId="26" fillId="13" borderId="73" xfId="7" applyNumberFormat="1" applyFont="1" applyFill="1" applyBorder="1" applyAlignment="1">
      <alignment vertical="center"/>
    </xf>
    <xf numFmtId="175" fontId="26" fillId="13" borderId="73" xfId="7" applyNumberFormat="1" applyFont="1" applyFill="1" applyBorder="1" applyAlignment="1">
      <alignment vertical="center"/>
    </xf>
    <xf numFmtId="3" fontId="11" fillId="4" borderId="72" xfId="61" applyNumberFormat="1" applyFont="1" applyFill="1" applyBorder="1" applyAlignment="1">
      <alignment horizontal="right" vertical="center"/>
    </xf>
    <xf numFmtId="179" fontId="5" fillId="0" borderId="0" xfId="61" applyNumberFormat="1" applyFont="1" applyFill="1" applyAlignment="1"/>
    <xf numFmtId="165" fontId="9" fillId="0" borderId="0" xfId="7" applyNumberFormat="1" applyFont="1" applyFill="1" applyAlignment="1"/>
    <xf numFmtId="165" fontId="12" fillId="0" borderId="0" xfId="7" applyNumberFormat="1" applyFont="1" applyFill="1" applyAlignment="1"/>
    <xf numFmtId="9" fontId="12" fillId="0" borderId="0" xfId="7" applyNumberFormat="1" applyFont="1" applyFill="1" applyAlignment="1"/>
    <xf numFmtId="180" fontId="12" fillId="0" borderId="0" xfId="7" applyNumberFormat="1" applyFont="1" applyFill="1" applyAlignment="1"/>
    <xf numFmtId="164" fontId="12" fillId="0" borderId="0" xfId="61" applyNumberFormat="1" applyFont="1" applyFill="1" applyAlignment="1"/>
    <xf numFmtId="175" fontId="12" fillId="0" borderId="0" xfId="7" applyNumberFormat="1" applyFont="1" applyFill="1" applyAlignment="1"/>
    <xf numFmtId="175" fontId="12" fillId="0" borderId="0" xfId="61" applyNumberFormat="1" applyFont="1" applyFill="1" applyAlignment="1"/>
    <xf numFmtId="175" fontId="9" fillId="0" borderId="0" xfId="7" applyNumberFormat="1" applyFont="1" applyFill="1" applyAlignment="1"/>
    <xf numFmtId="165" fontId="9" fillId="0" borderId="0" xfId="61" applyNumberFormat="1" applyFont="1" applyFill="1" applyAlignment="1"/>
    <xf numFmtId="9" fontId="12" fillId="0" borderId="0" xfId="61" applyNumberFormat="1" applyFont="1" applyFill="1" applyAlignment="1"/>
    <xf numFmtId="3" fontId="32" fillId="13" borderId="70" xfId="61" applyNumberFormat="1" applyFont="1" applyFill="1" applyBorder="1" applyAlignment="1">
      <alignment vertical="center"/>
    </xf>
    <xf numFmtId="3" fontId="13" fillId="13" borderId="43" xfId="61" applyNumberFormat="1" applyFont="1" applyFill="1" applyBorder="1" applyAlignment="1">
      <alignment vertical="center"/>
    </xf>
    <xf numFmtId="3" fontId="32" fillId="13" borderId="43" xfId="61" applyNumberFormat="1" applyFont="1" applyFill="1" applyBorder="1" applyAlignment="1">
      <alignment vertical="center"/>
    </xf>
    <xf numFmtId="0" fontId="5" fillId="0" borderId="0" xfId="61" applyFont="1" applyFill="1" applyBorder="1" applyAlignment="1">
      <alignment vertical="top"/>
    </xf>
    <xf numFmtId="0" fontId="81" fillId="0" borderId="0" xfId="75" applyFont="1" applyFill="1" applyBorder="1" applyAlignment="1">
      <alignment horizontal="left" vertical="top"/>
    </xf>
    <xf numFmtId="3" fontId="32" fillId="13" borderId="73" xfId="61" applyNumberFormat="1" applyFont="1" applyFill="1" applyBorder="1" applyAlignment="1">
      <alignment vertical="center"/>
    </xf>
    <xf numFmtId="165" fontId="5" fillId="0" borderId="0" xfId="7" applyNumberFormat="1" applyFont="1" applyFill="1" applyAlignment="1"/>
    <xf numFmtId="0" fontId="16" fillId="0" borderId="0" xfId="75" applyFont="1" applyAlignment="1">
      <alignment horizontal="center" vertical="center"/>
    </xf>
    <xf numFmtId="165" fontId="16" fillId="0" borderId="0" xfId="75" applyNumberFormat="1" applyFont="1" applyAlignment="1">
      <alignment horizontal="center" vertical="center"/>
    </xf>
    <xf numFmtId="3" fontId="9" fillId="0" borderId="0" xfId="61" applyNumberFormat="1" applyFont="1" applyFill="1" applyBorder="1" applyAlignment="1"/>
    <xf numFmtId="0" fontId="9" fillId="0" borderId="0" xfId="61" applyFont="1" applyFill="1" applyAlignment="1"/>
    <xf numFmtId="0" fontId="11" fillId="2" borderId="0" xfId="61" applyFont="1" applyFill="1" applyBorder="1" applyAlignment="1">
      <alignment horizontal="left"/>
    </xf>
    <xf numFmtId="0" fontId="11" fillId="2" borderId="0" xfId="61" applyFont="1" applyFill="1" applyBorder="1" applyAlignment="1">
      <alignment horizontal="center" vertical="center" wrapText="1"/>
    </xf>
    <xf numFmtId="165" fontId="13" fillId="4" borderId="72" xfId="7" applyNumberFormat="1" applyFont="1" applyFill="1" applyBorder="1" applyAlignment="1">
      <alignment vertical="center"/>
    </xf>
    <xf numFmtId="0" fontId="21" fillId="0" borderId="0" xfId="61" applyFont="1" applyFill="1" applyAlignment="1"/>
    <xf numFmtId="3" fontId="12" fillId="0" borderId="0" xfId="61" applyNumberFormat="1" applyFill="1">
      <alignment vertical="top"/>
    </xf>
    <xf numFmtId="0" fontId="12" fillId="0" borderId="0" xfId="61" applyFont="1" applyFill="1" applyBorder="1" applyAlignment="1">
      <alignment horizontal="centerContinuous"/>
    </xf>
    <xf numFmtId="181" fontId="26" fillId="0" borderId="0" xfId="61" applyNumberFormat="1" applyFont="1" applyFill="1" applyBorder="1" applyAlignment="1">
      <alignment horizontal="centerContinuous"/>
    </xf>
    <xf numFmtId="175" fontId="9" fillId="0" borderId="0" xfId="61" applyNumberFormat="1" applyFont="1" applyFill="1" applyAlignment="1"/>
    <xf numFmtId="3" fontId="26" fillId="4" borderId="71" xfId="61" applyNumberFormat="1" applyFont="1" applyFill="1" applyBorder="1" applyAlignment="1">
      <alignment vertical="center"/>
    </xf>
    <xf numFmtId="0" fontId="26" fillId="0" borderId="77" xfId="61" applyFont="1" applyFill="1" applyBorder="1" applyAlignment="1">
      <alignment horizontal="center"/>
    </xf>
    <xf numFmtId="0" fontId="83" fillId="0" borderId="0" xfId="61" applyFont="1" applyFill="1" applyBorder="1" applyAlignment="1"/>
    <xf numFmtId="165" fontId="9" fillId="0" borderId="0" xfId="7" applyNumberFormat="1" applyFont="1" applyFill="1" applyBorder="1" applyAlignment="1"/>
    <xf numFmtId="0" fontId="16" fillId="0" borderId="0" xfId="75" applyFont="1" applyFill="1" applyBorder="1" applyAlignment="1">
      <alignment horizontal="center" vertical="center"/>
    </xf>
    <xf numFmtId="2" fontId="12" fillId="0" borderId="0" xfId="61" applyNumberFormat="1" applyFont="1" applyFill="1" applyBorder="1" applyAlignment="1"/>
    <xf numFmtId="175" fontId="83" fillId="0" borderId="0" xfId="61" applyNumberFormat="1" applyFont="1" applyFill="1" applyBorder="1" applyAlignment="1"/>
    <xf numFmtId="165" fontId="12" fillId="0" borderId="0" xfId="7" applyNumberFormat="1" applyFont="1" applyFill="1" applyBorder="1" applyAlignment="1"/>
    <xf numFmtId="0" fontId="26" fillId="0" borderId="0" xfId="61" applyFont="1" applyFill="1" applyBorder="1" applyAlignment="1">
      <alignment vertical="center"/>
    </xf>
    <xf numFmtId="182" fontId="12" fillId="0" borderId="0" xfId="61" applyNumberFormat="1" applyFont="1" applyFill="1" applyBorder="1" applyAlignment="1"/>
    <xf numFmtId="175" fontId="12" fillId="0" borderId="0" xfId="61" applyNumberFormat="1" applyFont="1" applyFill="1" applyBorder="1" applyAlignment="1"/>
    <xf numFmtId="175" fontId="9" fillId="0" borderId="0" xfId="61" applyNumberFormat="1" applyFont="1" applyFill="1" applyBorder="1" applyAlignment="1"/>
    <xf numFmtId="0" fontId="13" fillId="4" borderId="72" xfId="61" applyFont="1" applyFill="1" applyBorder="1" applyAlignment="1">
      <alignment horizontal="left" vertical="center"/>
    </xf>
    <xf numFmtId="0" fontId="13" fillId="0" borderId="0" xfId="61" applyFont="1" applyFill="1" applyBorder="1" applyAlignment="1">
      <alignment horizontal="left" vertical="center"/>
    </xf>
    <xf numFmtId="165" fontId="13" fillId="0" borderId="0" xfId="7" applyNumberFormat="1" applyFont="1" applyFill="1" applyBorder="1" applyAlignment="1">
      <alignment vertical="center"/>
    </xf>
    <xf numFmtId="165" fontId="12" fillId="0" borderId="0" xfId="7" applyNumberFormat="1" applyFont="1" applyFill="1" applyBorder="1" applyAlignment="1">
      <alignment horizontal="center" vertical="center"/>
    </xf>
    <xf numFmtId="0" fontId="16" fillId="0" borderId="45" xfId="61" applyFont="1" applyFill="1" applyBorder="1" applyAlignment="1"/>
    <xf numFmtId="0" fontId="16" fillId="0" borderId="0" xfId="61" applyFont="1" applyFill="1" applyBorder="1" applyAlignment="1">
      <alignment horizontal="right"/>
    </xf>
    <xf numFmtId="0" fontId="9" fillId="0" borderId="0" xfId="61" applyFont="1" applyFill="1" applyBorder="1" applyAlignment="1">
      <alignment horizontal="right"/>
    </xf>
    <xf numFmtId="165" fontId="84" fillId="0" borderId="0" xfId="7" applyNumberFormat="1" applyFont="1" applyFill="1" applyBorder="1" applyAlignment="1"/>
    <xf numFmtId="0" fontId="12" fillId="0" borderId="0" xfId="61" applyFill="1" applyAlignment="1"/>
    <xf numFmtId="0" fontId="11" fillId="0" borderId="0" xfId="61" applyFont="1" applyFill="1" applyAlignment="1">
      <alignment horizontal="centerContinuous"/>
    </xf>
    <xf numFmtId="0" fontId="11" fillId="18" borderId="41" xfId="61" applyFont="1" applyFill="1" applyBorder="1" applyAlignment="1">
      <alignment horizontal="center"/>
    </xf>
    <xf numFmtId="0" fontId="11" fillId="18" borderId="82" xfId="61" applyFont="1" applyFill="1" applyBorder="1" applyAlignment="1">
      <alignment horizontal="center"/>
    </xf>
    <xf numFmtId="0" fontId="11" fillId="18" borderId="83" xfId="61" applyFont="1" applyFill="1" applyBorder="1" applyAlignment="1">
      <alignment horizontal="center"/>
    </xf>
    <xf numFmtId="0" fontId="11" fillId="18" borderId="84" xfId="61" applyFont="1" applyFill="1" applyBorder="1" applyAlignment="1">
      <alignment horizontal="center"/>
    </xf>
    <xf numFmtId="3" fontId="26" fillId="13" borderId="85" xfId="61" applyNumberFormat="1" applyFont="1" applyFill="1" applyBorder="1" applyAlignment="1">
      <alignment vertical="center"/>
    </xf>
    <xf numFmtId="3" fontId="26" fillId="4" borderId="86" xfId="61" applyNumberFormat="1" applyFont="1" applyFill="1" applyBorder="1" applyAlignment="1">
      <alignment vertical="center"/>
    </xf>
    <xf numFmtId="3" fontId="32" fillId="4" borderId="70" xfId="61" applyNumberFormat="1" applyFont="1" applyFill="1" applyBorder="1" applyAlignment="1">
      <alignment vertical="center"/>
    </xf>
    <xf numFmtId="165" fontId="26" fillId="0" borderId="0" xfId="7" applyNumberFormat="1" applyFont="1" applyFill="1" applyAlignment="1"/>
    <xf numFmtId="3" fontId="26" fillId="13" borderId="87" xfId="61" applyNumberFormat="1" applyFont="1" applyFill="1" applyBorder="1" applyAlignment="1">
      <alignment vertical="center"/>
    </xf>
    <xf numFmtId="3" fontId="26" fillId="4" borderId="88" xfId="61" applyNumberFormat="1" applyFont="1" applyFill="1" applyBorder="1" applyAlignment="1">
      <alignment vertical="center"/>
    </xf>
    <xf numFmtId="3" fontId="32" fillId="4" borderId="43" xfId="61" applyNumberFormat="1" applyFont="1" applyFill="1" applyBorder="1" applyAlignment="1">
      <alignment vertical="center"/>
    </xf>
    <xf numFmtId="0" fontId="80" fillId="0" borderId="0" xfId="75" applyFill="1" applyAlignment="1"/>
    <xf numFmtId="3" fontId="26" fillId="13" borderId="89" xfId="61" applyNumberFormat="1" applyFont="1" applyFill="1" applyBorder="1" applyAlignment="1">
      <alignment vertical="center"/>
    </xf>
    <xf numFmtId="3" fontId="26" fillId="4" borderId="90" xfId="61" applyNumberFormat="1" applyFont="1" applyFill="1" applyBorder="1" applyAlignment="1">
      <alignment vertical="center"/>
    </xf>
    <xf numFmtId="3" fontId="32" fillId="4" borderId="73" xfId="61" applyNumberFormat="1" applyFont="1" applyFill="1" applyBorder="1" applyAlignment="1">
      <alignment vertical="center"/>
    </xf>
    <xf numFmtId="0" fontId="11" fillId="4" borderId="79" xfId="61" applyFont="1" applyFill="1" applyBorder="1" applyAlignment="1">
      <alignment horizontal="left" vertical="center"/>
    </xf>
    <xf numFmtId="165" fontId="11" fillId="4" borderId="91" xfId="7" applyNumberFormat="1" applyFont="1" applyFill="1" applyBorder="1" applyAlignment="1">
      <alignment vertical="center"/>
    </xf>
    <xf numFmtId="165" fontId="11" fillId="4" borderId="92" xfId="7" applyNumberFormat="1" applyFont="1" applyFill="1" applyBorder="1" applyAlignment="1">
      <alignment vertical="center"/>
    </xf>
    <xf numFmtId="165" fontId="13" fillId="4" borderId="93" xfId="7" applyNumberFormat="1" applyFont="1" applyFill="1" applyBorder="1" applyAlignment="1">
      <alignment vertical="center"/>
    </xf>
    <xf numFmtId="9" fontId="26" fillId="0" borderId="0" xfId="61" applyNumberFormat="1" applyFont="1" applyFill="1" applyAlignment="1"/>
    <xf numFmtId="0" fontId="21" fillId="13" borderId="0" xfId="61" applyFont="1" applyFill="1" applyBorder="1" applyAlignment="1">
      <alignment vertical="center"/>
    </xf>
    <xf numFmtId="0" fontId="26" fillId="0" borderId="0" xfId="61" applyFont="1" applyFill="1" applyAlignment="1">
      <alignment horizontal="centerContinuous"/>
    </xf>
    <xf numFmtId="165" fontId="0" fillId="0" borderId="0" xfId="7" applyNumberFormat="1" applyFont="1" applyFill="1" applyAlignment="1"/>
    <xf numFmtId="0" fontId="16" fillId="0" borderId="0" xfId="75" applyFont="1" applyBorder="1" applyAlignment="1">
      <alignment horizontal="center" vertical="center"/>
    </xf>
    <xf numFmtId="165" fontId="81" fillId="0" borderId="0" xfId="7" applyNumberFormat="1" applyFont="1" applyFill="1" applyBorder="1" applyAlignment="1">
      <alignment horizontal="right" vertical="top"/>
    </xf>
    <xf numFmtId="165" fontId="0" fillId="0" borderId="0" xfId="7" applyNumberFormat="1" applyFont="1" applyFill="1" applyBorder="1" applyAlignment="1"/>
    <xf numFmtId="0" fontId="12" fillId="0" borderId="0" xfId="61" applyFill="1" applyBorder="1" applyAlignment="1"/>
    <xf numFmtId="165" fontId="11" fillId="4" borderId="79" xfId="7" applyNumberFormat="1" applyFont="1" applyFill="1" applyBorder="1" applyAlignment="1">
      <alignment vertical="center"/>
    </xf>
    <xf numFmtId="0" fontId="11" fillId="0" borderId="0" xfId="61" applyFont="1" applyFill="1" applyBorder="1" applyAlignment="1"/>
    <xf numFmtId="3" fontId="11" fillId="0" borderId="0" xfId="61" applyNumberFormat="1" applyFont="1" applyFill="1" applyBorder="1" applyAlignment="1"/>
    <xf numFmtId="0" fontId="26" fillId="0" borderId="0" xfId="61" applyFont="1" applyFill="1" applyBorder="1" applyAlignment="1"/>
    <xf numFmtId="0" fontId="11" fillId="3" borderId="94" xfId="61" applyFont="1" applyFill="1" applyBorder="1" applyAlignment="1">
      <alignment horizontal="centerContinuous"/>
    </xf>
    <xf numFmtId="0" fontId="11" fillId="3" borderId="95" xfId="61" applyFont="1" applyFill="1" applyBorder="1" applyAlignment="1">
      <alignment horizontal="centerContinuous"/>
    </xf>
    <xf numFmtId="0" fontId="11" fillId="18" borderId="96" xfId="61" applyFont="1" applyFill="1" applyBorder="1" applyAlignment="1">
      <alignment horizontal="center"/>
    </xf>
    <xf numFmtId="0" fontId="11" fillId="18" borderId="80" xfId="61" applyFont="1" applyFill="1" applyBorder="1" applyAlignment="1">
      <alignment horizontal="center"/>
    </xf>
    <xf numFmtId="3" fontId="26" fillId="13" borderId="86" xfId="61" applyNumberFormat="1" applyFont="1" applyFill="1" applyBorder="1" applyAlignment="1">
      <alignment vertical="center"/>
    </xf>
    <xf numFmtId="3" fontId="26" fillId="4" borderId="85" xfId="61" applyNumberFormat="1" applyFont="1" applyFill="1" applyBorder="1" applyAlignment="1">
      <alignment vertical="center"/>
    </xf>
    <xf numFmtId="3" fontId="26" fillId="13" borderId="88" xfId="61" applyNumberFormat="1" applyFont="1" applyFill="1" applyBorder="1" applyAlignment="1">
      <alignment vertical="center"/>
    </xf>
    <xf numFmtId="3" fontId="26" fillId="4" borderId="87" xfId="61" applyNumberFormat="1" applyFont="1" applyFill="1" applyBorder="1" applyAlignment="1">
      <alignment vertical="center"/>
    </xf>
    <xf numFmtId="0" fontId="26" fillId="4" borderId="97" xfId="61" applyFont="1" applyFill="1" applyBorder="1" applyAlignment="1">
      <alignment horizontal="left" vertical="center"/>
    </xf>
    <xf numFmtId="165" fontId="11" fillId="4" borderId="98" xfId="7" applyNumberFormat="1" applyFont="1" applyFill="1" applyBorder="1" applyAlignment="1">
      <alignment vertical="center"/>
    </xf>
    <xf numFmtId="165" fontId="11" fillId="4" borderId="99" xfId="7" applyNumberFormat="1" applyFont="1" applyFill="1" applyBorder="1" applyAlignment="1">
      <alignment vertical="center"/>
    </xf>
    <xf numFmtId="165" fontId="11" fillId="4" borderId="100" xfId="7" applyNumberFormat="1" applyFont="1" applyFill="1" applyBorder="1" applyAlignment="1">
      <alignment vertical="center"/>
    </xf>
    <xf numFmtId="0" fontId="85" fillId="0" borderId="0" xfId="61" applyFont="1" applyFill="1" applyBorder="1" applyAlignment="1"/>
    <xf numFmtId="0" fontId="86" fillId="0" borderId="0" xfId="61" applyFont="1" applyFill="1" applyBorder="1" applyAlignment="1"/>
    <xf numFmtId="0" fontId="38" fillId="0" borderId="0" xfId="25" applyFill="1" applyBorder="1" applyAlignment="1" applyProtection="1"/>
    <xf numFmtId="0" fontId="11" fillId="3" borderId="75" xfId="61" applyFont="1" applyFill="1" applyBorder="1" applyAlignment="1">
      <alignment horizontal="centerContinuous"/>
    </xf>
    <xf numFmtId="0" fontId="11" fillId="4" borderId="101" xfId="61" applyFont="1" applyFill="1" applyBorder="1" applyAlignment="1">
      <alignment horizontal="left" vertical="center"/>
    </xf>
    <xf numFmtId="165" fontId="11" fillId="4" borderId="102" xfId="7" applyNumberFormat="1" applyFont="1" applyFill="1" applyBorder="1" applyAlignment="1">
      <alignment vertical="center"/>
    </xf>
    <xf numFmtId="165" fontId="11" fillId="4" borderId="103" xfId="7" applyNumberFormat="1" applyFont="1" applyFill="1" applyBorder="1" applyAlignment="1">
      <alignment vertical="center"/>
    </xf>
    <xf numFmtId="0" fontId="11" fillId="3" borderId="0" xfId="61" applyFont="1" applyFill="1" applyBorder="1" applyAlignment="1"/>
    <xf numFmtId="0" fontId="26" fillId="13" borderId="43" xfId="61" applyFont="1" applyFill="1" applyBorder="1" applyAlignment="1">
      <alignment horizontal="left" vertical="center"/>
    </xf>
    <xf numFmtId="3" fontId="11" fillId="4" borderId="101" xfId="61" applyNumberFormat="1" applyFont="1" applyFill="1" applyBorder="1" applyAlignment="1">
      <alignment horizontal="right" vertical="center"/>
    </xf>
    <xf numFmtId="3" fontId="12" fillId="0" borderId="0" xfId="61" applyNumberFormat="1" applyFont="1" applyFill="1" applyBorder="1" applyAlignment="1">
      <alignment horizontal="center"/>
    </xf>
    <xf numFmtId="10" fontId="0" fillId="0" borderId="0" xfId="5" applyNumberFormat="1" applyFont="1" applyFill="1" applyAlignment="1"/>
    <xf numFmtId="3" fontId="11" fillId="0" borderId="0" xfId="61" applyNumberFormat="1" applyFont="1" applyFill="1" applyBorder="1" applyAlignment="1">
      <alignment horizontal="right" vertical="center"/>
    </xf>
    <xf numFmtId="0" fontId="11" fillId="3" borderId="44" xfId="61" applyFont="1" applyFill="1" applyBorder="1" applyAlignment="1">
      <alignment horizontal="center"/>
    </xf>
    <xf numFmtId="165" fontId="11" fillId="4" borderId="104" xfId="7" applyNumberFormat="1" applyFont="1" applyFill="1" applyBorder="1" applyAlignment="1">
      <alignment vertical="center"/>
    </xf>
    <xf numFmtId="165" fontId="11" fillId="4" borderId="105" xfId="7" applyNumberFormat="1" applyFont="1" applyFill="1" applyBorder="1" applyAlignment="1">
      <alignment vertical="center"/>
    </xf>
    <xf numFmtId="0" fontId="40" fillId="0" borderId="0" xfId="61" applyFont="1" applyFill="1" applyBorder="1" applyAlignment="1"/>
    <xf numFmtId="0" fontId="40" fillId="0" borderId="0" xfId="61" applyNumberFormat="1" applyFont="1" applyFill="1" applyAlignment="1"/>
    <xf numFmtId="0" fontId="38" fillId="0" borderId="0" xfId="25" applyFill="1" applyAlignment="1" applyProtection="1"/>
    <xf numFmtId="165" fontId="26" fillId="13" borderId="70" xfId="61" applyNumberFormat="1" applyFont="1" applyFill="1" applyBorder="1" applyAlignment="1">
      <alignment vertical="center"/>
    </xf>
    <xf numFmtId="165" fontId="26" fillId="13" borderId="43" xfId="61" applyNumberFormat="1" applyFont="1" applyFill="1" applyBorder="1" applyAlignment="1">
      <alignment vertical="center"/>
    </xf>
    <xf numFmtId="165" fontId="26" fillId="13" borderId="89" xfId="61" applyNumberFormat="1" applyFont="1" applyFill="1" applyBorder="1" applyAlignment="1">
      <alignment vertical="center"/>
    </xf>
    <xf numFmtId="0" fontId="12" fillId="0" borderId="0" xfId="61" applyAlignment="1"/>
    <xf numFmtId="0" fontId="11" fillId="3" borderId="107" xfId="61" applyFont="1" applyFill="1" applyBorder="1" applyAlignment="1">
      <alignment horizontal="centerContinuous"/>
    </xf>
    <xf numFmtId="0" fontId="11" fillId="3" borderId="108" xfId="61" applyFont="1" applyFill="1" applyBorder="1" applyAlignment="1">
      <alignment horizontal="centerContinuous"/>
    </xf>
    <xf numFmtId="0" fontId="11" fillId="3" borderId="109" xfId="61" applyFont="1" applyFill="1" applyBorder="1" applyAlignment="1">
      <alignment horizontal="centerContinuous"/>
    </xf>
    <xf numFmtId="0" fontId="11" fillId="18" borderId="108" xfId="61" applyFont="1" applyFill="1" applyBorder="1" applyAlignment="1">
      <alignment horizontal="center"/>
    </xf>
    <xf numFmtId="0" fontId="11" fillId="18" borderId="109" xfId="61" applyFont="1" applyFill="1" applyBorder="1" applyAlignment="1">
      <alignment horizontal="center"/>
    </xf>
    <xf numFmtId="0" fontId="11" fillId="18" borderId="110" xfId="61" applyFont="1" applyFill="1" applyBorder="1" applyAlignment="1">
      <alignment horizontal="center"/>
    </xf>
    <xf numFmtId="0" fontId="26" fillId="13" borderId="111" xfId="61" applyFont="1" applyFill="1" applyBorder="1" applyAlignment="1"/>
    <xf numFmtId="3" fontId="26" fillId="13" borderId="112" xfId="61" applyNumberFormat="1" applyFont="1" applyFill="1" applyBorder="1" applyAlignment="1">
      <alignment horizontal="right"/>
    </xf>
    <xf numFmtId="3" fontId="26" fillId="4" borderId="112" xfId="61" applyNumberFormat="1" applyFont="1" applyFill="1" applyBorder="1" applyAlignment="1">
      <alignment horizontal="right"/>
    </xf>
    <xf numFmtId="0" fontId="26" fillId="13" borderId="40" xfId="61" applyFont="1" applyFill="1" applyBorder="1" applyAlignment="1"/>
    <xf numFmtId="0" fontId="11" fillId="4" borderId="113" xfId="61" applyFont="1" applyFill="1" applyBorder="1" applyAlignment="1"/>
    <xf numFmtId="3" fontId="11" fillId="4" borderId="112" xfId="61" applyNumberFormat="1" applyFont="1" applyFill="1" applyBorder="1" applyAlignment="1">
      <alignment horizontal="right"/>
    </xf>
    <xf numFmtId="0" fontId="40" fillId="0" borderId="0" xfId="61" applyFont="1" applyBorder="1" applyAlignment="1"/>
    <xf numFmtId="0" fontId="5" fillId="0" borderId="0" xfId="61" applyFont="1" applyBorder="1" applyAlignment="1"/>
    <xf numFmtId="0" fontId="9" fillId="0" borderId="0" xfId="61" applyFont="1" applyFill="1" applyBorder="1" applyAlignment="1"/>
    <xf numFmtId="0" fontId="80" fillId="0" borderId="0" xfId="75" applyAlignment="1"/>
    <xf numFmtId="0" fontId="11" fillId="8" borderId="0" xfId="61" applyFont="1" applyFill="1" applyBorder="1" applyAlignment="1">
      <alignment wrapText="1"/>
    </xf>
    <xf numFmtId="0" fontId="12" fillId="0" borderId="0" xfId="61" applyBorder="1" applyAlignment="1"/>
    <xf numFmtId="0" fontId="11" fillId="3" borderId="114" xfId="61" applyFont="1" applyFill="1" applyBorder="1" applyAlignment="1">
      <alignment horizontal="left"/>
    </xf>
    <xf numFmtId="0" fontId="11" fillId="3" borderId="115" xfId="61" applyFont="1" applyFill="1" applyBorder="1" applyAlignment="1">
      <alignment horizontal="center"/>
    </xf>
    <xf numFmtId="0" fontId="12" fillId="0" borderId="0" xfId="61" applyFont="1" applyBorder="1" applyAlignment="1">
      <alignment horizontal="center"/>
    </xf>
    <xf numFmtId="0" fontId="12" fillId="0" borderId="0" xfId="61" applyBorder="1" applyAlignment="1">
      <alignment horizontal="center"/>
    </xf>
    <xf numFmtId="10" fontId="26" fillId="13" borderId="43" xfId="5" applyNumberFormat="1" applyFont="1" applyFill="1" applyBorder="1" applyAlignment="1">
      <alignment horizontal="center" vertical="center"/>
    </xf>
    <xf numFmtId="10" fontId="26" fillId="4" borderId="43" xfId="5" applyNumberFormat="1" applyFont="1" applyFill="1" applyBorder="1" applyAlignment="1">
      <alignment horizontal="center" vertical="center"/>
    </xf>
    <xf numFmtId="0" fontId="20" fillId="0" borderId="0" xfId="61" applyFont="1" applyBorder="1" applyAlignment="1">
      <alignment horizontal="left"/>
    </xf>
    <xf numFmtId="10" fontId="20" fillId="0" borderId="0" xfId="5" applyNumberFormat="1" applyFont="1" applyBorder="1" applyAlignment="1">
      <alignment horizontal="right"/>
    </xf>
    <xf numFmtId="10" fontId="26" fillId="13" borderId="73" xfId="5" applyNumberFormat="1" applyFont="1" applyFill="1" applyBorder="1" applyAlignment="1">
      <alignment horizontal="center" vertical="center"/>
    </xf>
    <xf numFmtId="10" fontId="26" fillId="4" borderId="73" xfId="5" applyNumberFormat="1" applyFont="1" applyFill="1" applyBorder="1" applyAlignment="1">
      <alignment horizontal="center" vertical="center"/>
    </xf>
    <xf numFmtId="0" fontId="11" fillId="4" borderId="51" xfId="61" applyFont="1" applyFill="1" applyBorder="1" applyAlignment="1">
      <alignment horizontal="left" vertical="center"/>
    </xf>
    <xf numFmtId="10" fontId="11" fillId="4" borderId="83" xfId="5" applyNumberFormat="1" applyFont="1" applyFill="1" applyBorder="1" applyAlignment="1">
      <alignment horizontal="center" vertical="center"/>
    </xf>
    <xf numFmtId="10" fontId="11" fillId="4" borderId="82" xfId="5" applyNumberFormat="1" applyFont="1" applyFill="1" applyBorder="1" applyAlignment="1">
      <alignment horizontal="center" vertical="center"/>
    </xf>
    <xf numFmtId="10" fontId="11" fillId="4" borderId="80" xfId="5" applyNumberFormat="1" applyFont="1" applyFill="1" applyBorder="1" applyAlignment="1">
      <alignment horizontal="center" vertical="center"/>
    </xf>
    <xf numFmtId="0" fontId="12" fillId="0" borderId="116" xfId="61" applyBorder="1" applyAlignment="1"/>
    <xf numFmtId="0" fontId="12" fillId="0" borderId="117" xfId="61" applyBorder="1" applyAlignment="1"/>
    <xf numFmtId="0" fontId="20" fillId="0" borderId="0" xfId="61" applyFont="1" applyAlignment="1"/>
    <xf numFmtId="0" fontId="15" fillId="0" borderId="0" xfId="61" applyFont="1" applyBorder="1" applyAlignment="1"/>
    <xf numFmtId="0" fontId="87" fillId="0" borderId="0" xfId="61" applyFont="1" applyBorder="1" applyAlignment="1"/>
    <xf numFmtId="0" fontId="87" fillId="0" borderId="117" xfId="61" applyFont="1" applyBorder="1" applyAlignment="1"/>
    <xf numFmtId="0" fontId="87" fillId="0" borderId="0" xfId="61" applyFont="1" applyAlignment="1"/>
    <xf numFmtId="0" fontId="87" fillId="0" borderId="118" xfId="61" applyFont="1" applyBorder="1" applyAlignment="1"/>
    <xf numFmtId="0" fontId="12" fillId="0" borderId="0" xfId="61" applyFont="1" applyBorder="1" applyAlignment="1"/>
    <xf numFmtId="0" fontId="12" fillId="0" borderId="0" xfId="61" applyFont="1" applyAlignment="1"/>
    <xf numFmtId="0" fontId="4" fillId="0" borderId="0" xfId="25" applyFont="1" applyFill="1" applyAlignment="1" applyProtection="1"/>
    <xf numFmtId="0" fontId="11" fillId="3" borderId="115" xfId="61" applyFont="1" applyFill="1" applyBorder="1" applyAlignment="1">
      <alignment horizontal="centerContinuous" vertical="center" wrapText="1"/>
    </xf>
    <xf numFmtId="0" fontId="11" fillId="3" borderId="114" xfId="61" applyFont="1" applyFill="1" applyBorder="1" applyAlignment="1">
      <alignment horizontal="centerContinuous" vertical="center" wrapText="1"/>
    </xf>
    <xf numFmtId="165" fontId="26" fillId="13" borderId="70" xfId="7" applyNumberFormat="1" applyFont="1" applyFill="1" applyBorder="1" applyAlignment="1">
      <alignment vertical="center"/>
    </xf>
    <xf numFmtId="165" fontId="26" fillId="13" borderId="43" xfId="7" applyNumberFormat="1" applyFont="1" applyFill="1" applyBorder="1" applyAlignment="1">
      <alignment vertical="center"/>
    </xf>
    <xf numFmtId="0" fontId="11" fillId="11" borderId="79" xfId="61" applyFont="1" applyFill="1" applyBorder="1" applyAlignment="1">
      <alignment horizontal="left" vertical="center"/>
    </xf>
    <xf numFmtId="165" fontId="11" fillId="11" borderId="79" xfId="7" applyNumberFormat="1" applyFont="1" applyFill="1" applyBorder="1" applyAlignment="1">
      <alignment horizontal="left" vertical="center"/>
    </xf>
    <xf numFmtId="0" fontId="26" fillId="0" borderId="0" xfId="76" applyFont="1" applyFill="1">
      <alignment vertical="top"/>
    </xf>
    <xf numFmtId="183" fontId="26" fillId="0" borderId="0" xfId="61" applyNumberFormat="1" applyFont="1" applyFill="1" applyAlignment="1"/>
    <xf numFmtId="165" fontId="11" fillId="4" borderId="79" xfId="7" applyNumberFormat="1" applyFont="1" applyFill="1" applyBorder="1" applyAlignment="1">
      <alignment horizontal="left" vertical="center"/>
    </xf>
    <xf numFmtId="0" fontId="21" fillId="0" borderId="0" xfId="61" applyFont="1" applyFill="1" applyBorder="1" applyAlignment="1"/>
    <xf numFmtId="0" fontId="4" fillId="0" borderId="0" xfId="25" applyFont="1" applyFill="1" applyBorder="1" applyAlignment="1" applyProtection="1"/>
    <xf numFmtId="0" fontId="9" fillId="0" borderId="0" xfId="76" applyFont="1" applyFill="1" applyBorder="1" applyAlignment="1"/>
    <xf numFmtId="0" fontId="12" fillId="0" borderId="0" xfId="76" applyFont="1" applyFill="1" applyBorder="1">
      <alignment vertical="top"/>
    </xf>
    <xf numFmtId="0" fontId="11" fillId="3" borderId="44" xfId="61" applyFont="1" applyFill="1" applyBorder="1" applyAlignment="1">
      <alignment horizontal="left" vertical="center" wrapText="1"/>
    </xf>
    <xf numFmtId="165" fontId="26" fillId="4" borderId="115" xfId="7" applyNumberFormat="1" applyFont="1" applyFill="1" applyBorder="1" applyAlignment="1">
      <alignment horizontal="left" vertical="center"/>
    </xf>
    <xf numFmtId="165" fontId="26" fillId="4" borderId="119" xfId="7" applyNumberFormat="1" applyFont="1" applyFill="1" applyBorder="1" applyAlignment="1">
      <alignment horizontal="left" vertical="center"/>
    </xf>
    <xf numFmtId="0" fontId="26" fillId="13" borderId="0" xfId="61" applyFont="1" applyFill="1" applyBorder="1" applyAlignment="1">
      <alignment vertical="center"/>
    </xf>
    <xf numFmtId="165" fontId="26" fillId="13" borderId="0" xfId="7" applyNumberFormat="1" applyFont="1" applyFill="1" applyBorder="1" applyAlignment="1">
      <alignment vertical="center"/>
    </xf>
    <xf numFmtId="0" fontId="26" fillId="13" borderId="40" xfId="61" applyFont="1" applyFill="1" applyBorder="1" applyAlignment="1">
      <alignment vertical="center"/>
    </xf>
    <xf numFmtId="165" fontId="26" fillId="13" borderId="40" xfId="7" applyNumberFormat="1" applyFont="1" applyFill="1" applyBorder="1" applyAlignment="1">
      <alignment vertical="center"/>
    </xf>
    <xf numFmtId="165" fontId="26" fillId="4" borderId="120" xfId="7" applyNumberFormat="1" applyFont="1" applyFill="1" applyBorder="1" applyAlignment="1">
      <alignment horizontal="left" vertical="center"/>
    </xf>
    <xf numFmtId="0" fontId="15" fillId="0" borderId="0" xfId="76" applyFont="1" applyFill="1" applyBorder="1">
      <alignment vertical="top"/>
    </xf>
    <xf numFmtId="0" fontId="9" fillId="0" borderId="0" xfId="76" applyFont="1" applyFill="1" applyBorder="1">
      <alignment vertical="top"/>
    </xf>
    <xf numFmtId="0" fontId="12" fillId="0" borderId="0" xfId="76" applyFont="1" applyFill="1">
      <alignment vertical="top"/>
    </xf>
    <xf numFmtId="0" fontId="9" fillId="0" borderId="0" xfId="45" applyFont="1" applyFill="1" applyAlignment="1">
      <alignment horizontal="centerContinuous"/>
    </xf>
    <xf numFmtId="0" fontId="5" fillId="0" borderId="0" xfId="45" applyFill="1" applyAlignment="1">
      <alignment horizontal="centerContinuous"/>
    </xf>
    <xf numFmtId="0" fontId="11" fillId="3" borderId="41" xfId="75" applyFont="1" applyFill="1" applyBorder="1" applyAlignment="1">
      <alignment horizontal="left" vertical="center" wrapText="1"/>
    </xf>
    <xf numFmtId="0" fontId="11" fillId="3" borderId="41" xfId="75" applyFont="1" applyFill="1" applyBorder="1" applyAlignment="1">
      <alignment horizontal="center" vertical="center" wrapText="1"/>
    </xf>
    <xf numFmtId="0" fontId="26" fillId="13" borderId="70" xfId="75" applyFont="1" applyFill="1" applyBorder="1" applyAlignment="1">
      <alignment horizontal="left" vertical="center"/>
    </xf>
    <xf numFmtId="3" fontId="26" fillId="13" borderId="86" xfId="75" applyNumberFormat="1" applyFont="1" applyFill="1" applyBorder="1" applyAlignment="1">
      <alignment vertical="center"/>
    </xf>
    <xf numFmtId="3" fontId="26" fillId="4" borderId="86" xfId="75" applyNumberFormat="1" applyFont="1" applyFill="1" applyBorder="1" applyAlignment="1">
      <alignment vertical="center"/>
    </xf>
    <xf numFmtId="0" fontId="11" fillId="4" borderId="121" xfId="75" applyFont="1" applyFill="1" applyBorder="1" applyAlignment="1">
      <alignment horizontal="left" vertical="center"/>
    </xf>
    <xf numFmtId="3" fontId="11" fillId="4" borderId="121" xfId="75" applyNumberFormat="1" applyFont="1" applyFill="1" applyBorder="1" applyAlignment="1">
      <alignment horizontal="right" vertical="center"/>
    </xf>
    <xf numFmtId="3" fontId="26" fillId="13" borderId="0" xfId="75" applyNumberFormat="1" applyFont="1" applyFill="1" applyBorder="1" applyAlignment="1">
      <alignment vertical="center"/>
    </xf>
    <xf numFmtId="0" fontId="26" fillId="4" borderId="121" xfId="75" applyFont="1" applyFill="1" applyBorder="1" applyAlignment="1">
      <alignment horizontal="left" vertical="center"/>
    </xf>
    <xf numFmtId="0" fontId="26" fillId="13" borderId="43" xfId="75" applyFont="1" applyFill="1" applyBorder="1" applyAlignment="1">
      <alignment horizontal="left" vertical="center"/>
    </xf>
    <xf numFmtId="0" fontId="26" fillId="13" borderId="0" xfId="75" applyFont="1" applyFill="1" applyBorder="1" applyAlignment="1">
      <alignment horizontal="left" vertical="center"/>
    </xf>
    <xf numFmtId="3" fontId="26" fillId="0" borderId="0" xfId="75" applyNumberFormat="1" applyFont="1" applyFill="1" applyBorder="1" applyAlignment="1">
      <alignment vertical="center"/>
    </xf>
    <xf numFmtId="3" fontId="12" fillId="0" borderId="0" xfId="75" applyNumberFormat="1" applyFont="1" applyFill="1" applyBorder="1" applyAlignment="1">
      <alignment horizontal="center"/>
    </xf>
    <xf numFmtId="0" fontId="65" fillId="0" borderId="0" xfId="54" applyFont="1" applyFill="1" applyBorder="1" applyAlignment="1">
      <alignment vertical="center"/>
    </xf>
    <xf numFmtId="0" fontId="12" fillId="0" borderId="0" xfId="54" applyAlignment="1"/>
    <xf numFmtId="0" fontId="38" fillId="0" borderId="0" xfId="25" applyFont="1" applyFill="1" applyAlignment="1" applyProtection="1">
      <alignment horizontal="centerContinuous" wrapText="1"/>
    </xf>
    <xf numFmtId="0" fontId="12" fillId="0" borderId="0" xfId="54" applyFont="1" applyFill="1" applyAlignment="1">
      <alignment horizontal="centerContinuous" wrapText="1"/>
    </xf>
    <xf numFmtId="0" fontId="4" fillId="0" borderId="0" xfId="3" applyFill="1" applyAlignment="1" applyProtection="1">
      <alignment horizontal="center" wrapText="1"/>
    </xf>
    <xf numFmtId="0" fontId="52" fillId="0" borderId="0" xfId="54" applyFont="1" applyFill="1" applyBorder="1" applyAlignment="1">
      <alignment horizontal="center" wrapText="1"/>
    </xf>
    <xf numFmtId="0" fontId="12" fillId="0" borderId="0" xfId="54" applyBorder="1" applyAlignment="1"/>
    <xf numFmtId="0" fontId="11" fillId="3" borderId="44" xfId="54" applyFont="1" applyFill="1" applyBorder="1" applyAlignment="1">
      <alignment horizontal="left"/>
    </xf>
    <xf numFmtId="0" fontId="11" fillId="3" borderId="44" xfId="54" applyFont="1" applyFill="1" applyBorder="1" applyAlignment="1">
      <alignment horizontal="center"/>
    </xf>
    <xf numFmtId="0" fontId="26" fillId="13" borderId="43" xfId="54" applyFont="1" applyFill="1" applyBorder="1" applyAlignment="1">
      <alignment vertical="center"/>
    </xf>
    <xf numFmtId="3" fontId="26" fillId="13" borderId="43" xfId="54" applyNumberFormat="1" applyFont="1" applyFill="1" applyBorder="1" applyAlignment="1">
      <alignment vertical="center"/>
    </xf>
    <xf numFmtId="0" fontId="26" fillId="13" borderId="73" xfId="54" applyFont="1" applyFill="1" applyBorder="1" applyAlignment="1">
      <alignment vertical="center"/>
    </xf>
    <xf numFmtId="3" fontId="26" fillId="13" borderId="89" xfId="54" applyNumberFormat="1" applyFont="1" applyFill="1" applyBorder="1" applyAlignment="1">
      <alignment vertical="center"/>
    </xf>
    <xf numFmtId="0" fontId="11" fillId="4" borderId="78" xfId="54" applyFont="1" applyFill="1" applyBorder="1" applyAlignment="1">
      <alignment horizontal="left" vertical="center"/>
    </xf>
    <xf numFmtId="165" fontId="11" fillId="4" borderId="82" xfId="7" applyNumberFormat="1" applyFont="1" applyFill="1" applyBorder="1" applyAlignment="1">
      <alignment vertical="center"/>
    </xf>
    <xf numFmtId="165" fontId="11" fillId="4" borderId="96" xfId="7" applyNumberFormat="1" applyFont="1" applyFill="1" applyBorder="1" applyAlignment="1">
      <alignment vertical="center"/>
    </xf>
    <xf numFmtId="165" fontId="11" fillId="4" borderId="81" xfId="7" applyNumberFormat="1" applyFont="1" applyFill="1" applyBorder="1" applyAlignment="1">
      <alignment vertical="center"/>
    </xf>
    <xf numFmtId="0" fontId="42" fillId="0" borderId="0" xfId="54" applyFont="1" applyFill="1" applyBorder="1" applyAlignment="1">
      <alignment wrapText="1"/>
    </xf>
    <xf numFmtId="0" fontId="11" fillId="18" borderId="92" xfId="54" applyFont="1" applyFill="1" applyBorder="1" applyAlignment="1">
      <alignment horizontal="center" vertical="center" wrapText="1"/>
    </xf>
    <xf numFmtId="0" fontId="11" fillId="18" borderId="104" xfId="54" applyFont="1" applyFill="1" applyBorder="1" applyAlignment="1">
      <alignment horizontal="center" vertical="center" wrapText="1"/>
    </xf>
    <xf numFmtId="0" fontId="26" fillId="0" borderId="124" xfId="54" applyFont="1" applyFill="1" applyBorder="1" applyAlignment="1">
      <alignment horizontal="left" vertical="center"/>
    </xf>
    <xf numFmtId="0" fontId="26" fillId="13" borderId="70" xfId="54" applyFont="1" applyFill="1" applyBorder="1" applyAlignment="1">
      <alignment vertical="center"/>
    </xf>
    <xf numFmtId="0" fontId="11" fillId="4" borderId="125" xfId="54" applyFont="1" applyFill="1" applyBorder="1" applyAlignment="1">
      <alignment horizontal="left" vertical="center"/>
    </xf>
    <xf numFmtId="165" fontId="11" fillId="4" borderId="125" xfId="7" applyNumberFormat="1" applyFont="1" applyFill="1" applyBorder="1" applyAlignment="1">
      <alignment horizontal="left" vertical="center"/>
    </xf>
    <xf numFmtId="0" fontId="21" fillId="13" borderId="0" xfId="54" applyFont="1" applyFill="1" applyBorder="1" applyAlignment="1">
      <alignment vertical="center"/>
    </xf>
    <xf numFmtId="0" fontId="82" fillId="0" borderId="0" xfId="54" applyFont="1" applyFill="1" applyBorder="1" applyAlignment="1">
      <alignment vertical="center"/>
    </xf>
    <xf numFmtId="0" fontId="11" fillId="3" borderId="44" xfId="54" applyFont="1" applyFill="1" applyBorder="1" applyAlignment="1">
      <alignment horizontal="left" vertical="top"/>
    </xf>
    <xf numFmtId="0" fontId="11" fillId="3" borderId="41" xfId="54" applyFont="1" applyFill="1" applyBorder="1" applyAlignment="1">
      <alignment horizontal="center" vertical="center" wrapText="1"/>
    </xf>
    <xf numFmtId="0" fontId="11" fillId="3" borderId="78" xfId="54" applyFont="1" applyFill="1" applyBorder="1" applyAlignment="1">
      <alignment horizontal="center" vertical="center" wrapText="1"/>
    </xf>
    <xf numFmtId="0" fontId="40" fillId="13" borderId="0" xfId="54" applyFont="1" applyFill="1" applyBorder="1" applyAlignment="1">
      <alignment vertical="center"/>
    </xf>
    <xf numFmtId="3" fontId="26" fillId="13" borderId="70" xfId="54" applyNumberFormat="1" applyFont="1" applyFill="1" applyBorder="1" applyAlignment="1">
      <alignment vertical="center"/>
    </xf>
    <xf numFmtId="3" fontId="26" fillId="13" borderId="71" xfId="54" applyNumberFormat="1" applyFont="1" applyFill="1" applyBorder="1" applyAlignment="1">
      <alignment vertical="center"/>
    </xf>
    <xf numFmtId="0" fontId="11" fillId="4" borderId="127" xfId="54" applyFont="1" applyFill="1" applyBorder="1" applyAlignment="1">
      <alignment horizontal="left" vertical="center"/>
    </xf>
    <xf numFmtId="165" fontId="11" fillId="4" borderId="127" xfId="7" applyNumberFormat="1" applyFont="1" applyFill="1" applyBorder="1" applyAlignment="1">
      <alignment vertical="center"/>
    </xf>
    <xf numFmtId="0" fontId="9" fillId="3" borderId="44" xfId="54" applyFont="1" applyFill="1" applyBorder="1" applyAlignment="1">
      <alignment horizontal="left"/>
    </xf>
    <xf numFmtId="0" fontId="9" fillId="3" borderId="41" xfId="54" applyFont="1" applyFill="1" applyBorder="1" applyAlignment="1">
      <alignment horizontal="center" vertical="center" wrapText="1"/>
    </xf>
    <xf numFmtId="0" fontId="11" fillId="18" borderId="128" xfId="54" applyFont="1" applyFill="1" applyBorder="1" applyAlignment="1">
      <alignment horizontal="center"/>
    </xf>
    <xf numFmtId="0" fontId="11" fillId="18" borderId="128" xfId="54" applyFont="1" applyFill="1" applyBorder="1" applyAlignment="1">
      <alignment horizontal="right"/>
    </xf>
    <xf numFmtId="0" fontId="26" fillId="13" borderId="43" xfId="54" applyFont="1" applyFill="1" applyBorder="1" applyAlignment="1"/>
    <xf numFmtId="183" fontId="26" fillId="13" borderId="43" xfId="7" applyNumberFormat="1" applyFont="1" applyFill="1" applyBorder="1" applyAlignment="1">
      <alignment horizontal="right"/>
    </xf>
    <xf numFmtId="165" fontId="12" fillId="0" borderId="0" xfId="54" applyNumberFormat="1" applyAlignment="1"/>
    <xf numFmtId="0" fontId="11" fillId="4" borderId="127" xfId="54" applyFont="1" applyFill="1" applyBorder="1" applyAlignment="1">
      <alignment horizontal="left"/>
    </xf>
    <xf numFmtId="165" fontId="11" fillId="4" borderId="127" xfId="7" applyNumberFormat="1" applyFont="1" applyFill="1" applyBorder="1" applyAlignment="1">
      <alignment horizontal="right"/>
    </xf>
    <xf numFmtId="0" fontId="26" fillId="0" borderId="0" xfId="54" applyFont="1" applyAlignment="1"/>
    <xf numFmtId="165" fontId="26" fillId="0" borderId="0" xfId="7" applyNumberFormat="1" applyFont="1" applyAlignment="1">
      <alignment horizontal="right"/>
    </xf>
    <xf numFmtId="0" fontId="11" fillId="5" borderId="128" xfId="54" applyFont="1" applyFill="1" applyBorder="1" applyAlignment="1">
      <alignment horizontal="center"/>
    </xf>
    <xf numFmtId="165" fontId="11" fillId="5" borderId="128" xfId="7" applyNumberFormat="1" applyFont="1" applyFill="1" applyBorder="1" applyAlignment="1">
      <alignment horizontal="right"/>
    </xf>
    <xf numFmtId="0" fontId="26" fillId="13" borderId="43" xfId="54" quotePrefix="1" applyFont="1" applyFill="1" applyBorder="1" applyAlignment="1"/>
    <xf numFmtId="0" fontId="11" fillId="4" borderId="46" xfId="54" applyFont="1" applyFill="1" applyBorder="1" applyAlignment="1">
      <alignment horizontal="left"/>
    </xf>
    <xf numFmtId="165" fontId="11" fillId="4" borderId="46" xfId="7" applyNumberFormat="1" applyFont="1" applyFill="1" applyBorder="1" applyAlignment="1">
      <alignment horizontal="right"/>
    </xf>
    <xf numFmtId="0" fontId="5" fillId="0" borderId="0" xfId="34"/>
    <xf numFmtId="0" fontId="11" fillId="5" borderId="129" xfId="54" applyFont="1" applyFill="1" applyBorder="1" applyAlignment="1">
      <alignment horizontal="center"/>
    </xf>
    <xf numFmtId="0" fontId="11" fillId="5" borderId="129" xfId="54" applyFont="1" applyFill="1" applyBorder="1" applyAlignment="1">
      <alignment horizontal="right"/>
    </xf>
    <xf numFmtId="0" fontId="11" fillId="4" borderId="41" xfId="54" applyFont="1" applyFill="1" applyBorder="1" applyAlignment="1">
      <alignment horizontal="left"/>
    </xf>
    <xf numFmtId="165" fontId="11" fillId="4" borderId="41" xfId="7" applyNumberFormat="1" applyFont="1" applyFill="1" applyBorder="1" applyAlignment="1">
      <alignment horizontal="right"/>
    </xf>
    <xf numFmtId="0" fontId="11" fillId="12" borderId="44" xfId="54" applyFont="1" applyFill="1" applyBorder="1" applyAlignment="1">
      <alignment horizontal="left"/>
    </xf>
    <xf numFmtId="0" fontId="11" fillId="12" borderId="44" xfId="54" applyFont="1" applyFill="1" applyBorder="1" applyAlignment="1">
      <alignment horizontal="center" vertical="center" wrapText="1"/>
    </xf>
    <xf numFmtId="0" fontId="16" fillId="16" borderId="0" xfId="54" applyFont="1" applyFill="1" applyBorder="1" applyAlignment="1">
      <alignment horizontal="center"/>
    </xf>
    <xf numFmtId="0" fontId="16" fillId="16" borderId="0" xfId="54" applyFont="1" applyFill="1" applyBorder="1" applyAlignment="1">
      <alignment horizontal="right"/>
    </xf>
    <xf numFmtId="0" fontId="12" fillId="0" borderId="0" xfId="54" applyAlignment="1">
      <alignment horizontal="right"/>
    </xf>
    <xf numFmtId="165" fontId="26" fillId="13" borderId="43" xfId="7" applyNumberFormat="1" applyFont="1" applyFill="1" applyBorder="1" applyAlignment="1">
      <alignment horizontal="right"/>
    </xf>
    <xf numFmtId="165" fontId="0" fillId="0" borderId="0" xfId="7" applyNumberFormat="1" applyFont="1" applyAlignment="1">
      <alignment horizontal="right"/>
    </xf>
    <xf numFmtId="0" fontId="26" fillId="14" borderId="41" xfId="54" applyFont="1" applyFill="1" applyBorder="1" applyAlignment="1">
      <alignment horizontal="left"/>
    </xf>
    <xf numFmtId="165" fontId="16" fillId="16" borderId="0" xfId="7" applyNumberFormat="1" applyFont="1" applyFill="1" applyBorder="1" applyAlignment="1">
      <alignment horizontal="right"/>
    </xf>
    <xf numFmtId="0" fontId="26" fillId="13" borderId="0" xfId="54" applyFont="1" applyFill="1" applyBorder="1" applyAlignment="1"/>
    <xf numFmtId="165" fontId="26" fillId="13" borderId="0" xfId="7" applyNumberFormat="1" applyFont="1" applyFill="1" applyBorder="1" applyAlignment="1">
      <alignment horizontal="right"/>
    </xf>
    <xf numFmtId="0" fontId="26" fillId="14" borderId="46" xfId="54" applyFont="1" applyFill="1" applyBorder="1" applyAlignment="1">
      <alignment horizontal="left"/>
    </xf>
    <xf numFmtId="0" fontId="8" fillId="0" borderId="0" xfId="4" applyFont="1" applyAlignment="1">
      <alignment wrapText="1"/>
    </xf>
    <xf numFmtId="0" fontId="13" fillId="3" borderId="1" xfId="4" applyFont="1" applyFill="1" applyBorder="1" applyAlignment="1">
      <alignment horizontal="center" vertical="center" wrapText="1"/>
    </xf>
    <xf numFmtId="0" fontId="38" fillId="0" borderId="0" xfId="25" applyFont="1" applyFill="1" applyAlignment="1" applyProtection="1">
      <alignment horizontal="center" wrapText="1"/>
    </xf>
    <xf numFmtId="0" fontId="12" fillId="0" borderId="0" xfId="54" applyFont="1" applyFill="1" applyAlignment="1">
      <alignment horizontal="center" wrapText="1"/>
    </xf>
    <xf numFmtId="0" fontId="42" fillId="0" borderId="40" xfId="54" applyFont="1" applyFill="1" applyBorder="1" applyAlignment="1">
      <alignment horizontal="center" wrapText="1"/>
    </xf>
    <xf numFmtId="0" fontId="26" fillId="0" borderId="78" xfId="54" applyFont="1" applyFill="1" applyBorder="1" applyAlignment="1">
      <alignment horizontal="left" vertical="center"/>
    </xf>
    <xf numFmtId="0" fontId="21" fillId="13" borderId="0" xfId="54" applyFont="1" applyFill="1" applyBorder="1" applyAlignment="1"/>
    <xf numFmtId="0" fontId="16" fillId="0" borderId="0" xfId="54" applyFont="1" applyFill="1" applyBorder="1" applyAlignment="1"/>
    <xf numFmtId="0" fontId="16" fillId="0" borderId="0" xfId="54" applyFont="1" applyFill="1" applyBorder="1" applyAlignment="1">
      <alignment horizontal="right"/>
    </xf>
    <xf numFmtId="0" fontId="26" fillId="13" borderId="128" xfId="54" applyFont="1" applyFill="1" applyBorder="1" applyAlignment="1">
      <alignment vertical="center"/>
    </xf>
    <xf numFmtId="3" fontId="26" fillId="13" borderId="128" xfId="54" applyNumberFormat="1" applyFont="1" applyFill="1" applyBorder="1" applyAlignment="1">
      <alignment vertical="center"/>
    </xf>
    <xf numFmtId="0" fontId="21" fillId="0" borderId="0" xfId="54" applyFont="1" applyAlignment="1"/>
    <xf numFmtId="0" fontId="16" fillId="3" borderId="44" xfId="54" applyFont="1" applyFill="1" applyBorder="1" applyAlignment="1">
      <alignment horizontal="center" wrapText="1"/>
    </xf>
    <xf numFmtId="0" fontId="26" fillId="13" borderId="43" xfId="54" quotePrefix="1" applyFont="1" applyFill="1" applyBorder="1" applyAlignment="1">
      <alignment horizontal="center" vertical="center"/>
    </xf>
    <xf numFmtId="43" fontId="26" fillId="13" borderId="43" xfId="1" applyFont="1" applyFill="1" applyBorder="1" applyAlignment="1">
      <alignment vertical="center"/>
    </xf>
    <xf numFmtId="0" fontId="40" fillId="0" borderId="0" xfId="0" applyFont="1" applyFill="1" applyAlignment="1">
      <alignment vertical="center" wrapText="1"/>
    </xf>
    <xf numFmtId="0" fontId="21" fillId="0" borderId="0" xfId="61" applyFont="1" applyBorder="1">
      <alignment vertical="top"/>
    </xf>
    <xf numFmtId="165" fontId="12" fillId="0" borderId="0" xfId="61" applyNumberFormat="1" applyFont="1" applyBorder="1" applyAlignment="1"/>
    <xf numFmtId="0" fontId="5" fillId="0" borderId="0" xfId="4" applyAlignment="1"/>
    <xf numFmtId="0" fontId="5" fillId="0" borderId="0" xfId="4" applyAlignment="1">
      <alignment horizontal="center"/>
    </xf>
    <xf numFmtId="0" fontId="74" fillId="2" borderId="0" xfId="2" applyFont="1" applyFill="1" applyBorder="1" applyAlignment="1">
      <alignment vertical="center"/>
    </xf>
    <xf numFmtId="0" fontId="5" fillId="0" borderId="0" xfId="4" applyAlignment="1"/>
    <xf numFmtId="0" fontId="12" fillId="0" borderId="0" xfId="4" applyFont="1" applyAlignment="1"/>
    <xf numFmtId="0" fontId="4" fillId="0" borderId="0" xfId="3" applyAlignment="1" applyProtection="1">
      <alignment horizontal="center" vertical="top"/>
    </xf>
    <xf numFmtId="0" fontId="4" fillId="0" borderId="0" xfId="3" applyAlignment="1" applyProtection="1">
      <alignment horizontal="center"/>
    </xf>
    <xf numFmtId="0" fontId="4" fillId="0" borderId="0" xfId="3" applyFill="1" applyAlignment="1" applyProtection="1">
      <alignment horizontal="center"/>
    </xf>
    <xf numFmtId="0" fontId="4" fillId="0" borderId="0" xfId="3" applyAlignment="1" applyProtection="1">
      <alignment vertical="center"/>
    </xf>
    <xf numFmtId="0" fontId="11" fillId="3" borderId="44" xfId="0" applyFont="1" applyFill="1" applyBorder="1" applyAlignment="1">
      <alignment horizontal="left"/>
    </xf>
    <xf numFmtId="0" fontId="11" fillId="3" borderId="44"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applyAlignment="1">
      <alignment horizontal="center"/>
    </xf>
    <xf numFmtId="17" fontId="26" fillId="13" borderId="43" xfId="0" applyNumberFormat="1" applyFont="1" applyFill="1" applyBorder="1" applyAlignment="1">
      <alignment horizontal="left" vertical="center"/>
    </xf>
    <xf numFmtId="165" fontId="26" fillId="13" borderId="43" xfId="1" quotePrefix="1" applyNumberFormat="1" applyFont="1" applyFill="1" applyBorder="1" applyAlignment="1">
      <alignment vertical="center"/>
    </xf>
    <xf numFmtId="165" fontId="26" fillId="13" borderId="43" xfId="1" applyNumberFormat="1" applyFont="1" applyFill="1" applyBorder="1" applyAlignment="1">
      <alignment vertical="center"/>
    </xf>
    <xf numFmtId="165" fontId="26" fillId="4" borderId="42" xfId="1" applyNumberFormat="1" applyFont="1" applyFill="1" applyBorder="1" applyAlignment="1">
      <alignment horizontal="right"/>
    </xf>
    <xf numFmtId="0" fontId="11" fillId="4" borderId="41" xfId="0" applyFont="1" applyFill="1" applyBorder="1" applyAlignment="1">
      <alignment horizontal="left"/>
    </xf>
    <xf numFmtId="165" fontId="11" fillId="4" borderId="41" xfId="1" applyNumberFormat="1" applyFont="1" applyFill="1" applyBorder="1" applyAlignment="1">
      <alignment horizontal="right"/>
    </xf>
    <xf numFmtId="165" fontId="11" fillId="4" borderId="42" xfId="1" applyNumberFormat="1" applyFont="1" applyFill="1" applyBorder="1" applyAlignment="1">
      <alignment horizontal="right"/>
    </xf>
    <xf numFmtId="0" fontId="23" fillId="0" borderId="0" xfId="0" applyFont="1" applyBorder="1" applyAlignment="1"/>
    <xf numFmtId="174" fontId="23" fillId="0" borderId="0" xfId="0" applyNumberFormat="1" applyFont="1" applyBorder="1" applyAlignment="1"/>
    <xf numFmtId="174" fontId="22" fillId="0" borderId="0" xfId="0" applyNumberFormat="1" applyFont="1" applyBorder="1" applyAlignment="1"/>
    <xf numFmtId="0" fontId="12" fillId="0" borderId="52" xfId="0" applyFont="1" applyFill="1" applyBorder="1" applyAlignment="1"/>
    <xf numFmtId="174" fontId="12" fillId="0" borderId="52" xfId="0" applyNumberFormat="1" applyFont="1" applyFill="1" applyBorder="1" applyAlignment="1"/>
    <xf numFmtId="174" fontId="12" fillId="0" borderId="0" xfId="0" applyNumberFormat="1" applyFont="1" applyBorder="1" applyAlignment="1"/>
    <xf numFmtId="174" fontId="9" fillId="0" borderId="0" xfId="0" applyNumberFormat="1" applyFont="1" applyBorder="1" applyAlignment="1"/>
    <xf numFmtId="0" fontId="5" fillId="0" borderId="0" xfId="0" applyFont="1" applyBorder="1" applyAlignment="1"/>
    <xf numFmtId="174" fontId="5" fillId="0" borderId="0" xfId="0" applyNumberFormat="1" applyFont="1" applyBorder="1" applyAlignment="1"/>
    <xf numFmtId="174" fontId="16" fillId="0" borderId="0" xfId="0" applyNumberFormat="1" applyFont="1" applyBorder="1" applyAlignment="1"/>
    <xf numFmtId="0" fontId="11" fillId="17" borderId="41" xfId="0" applyFont="1" applyFill="1" applyBorder="1" applyAlignment="1">
      <alignment horizontal="left"/>
    </xf>
    <xf numFmtId="165" fontId="11" fillId="17" borderId="41" xfId="1" applyNumberFormat="1" applyFont="1" applyFill="1" applyBorder="1" applyAlignment="1">
      <alignment horizontal="right"/>
    </xf>
    <xf numFmtId="0" fontId="9" fillId="0" borderId="52" xfId="0" applyFont="1" applyFill="1" applyBorder="1" applyAlignment="1"/>
    <xf numFmtId="0" fontId="21" fillId="0" borderId="0" xfId="0" applyFont="1" applyBorder="1" applyAlignment="1"/>
    <xf numFmtId="0" fontId="12" fillId="0" borderId="0" xfId="0" applyFont="1" applyFill="1" applyBorder="1" applyAlignment="1"/>
    <xf numFmtId="0" fontId="11" fillId="4" borderId="46" xfId="0" applyFont="1" applyFill="1" applyBorder="1" applyAlignment="1">
      <alignment horizontal="left"/>
    </xf>
    <xf numFmtId="165" fontId="11" fillId="4" borderId="46" xfId="1" applyNumberFormat="1" applyFont="1" applyFill="1" applyBorder="1" applyAlignment="1">
      <alignment horizontal="right"/>
    </xf>
    <xf numFmtId="0" fontId="12" fillId="0" borderId="45" xfId="0" applyFont="1" applyFill="1" applyBorder="1" applyAlignment="1"/>
    <xf numFmtId="174" fontId="12" fillId="0" borderId="45" xfId="0" applyNumberFormat="1" applyFont="1" applyFill="1" applyBorder="1" applyAlignment="1"/>
    <xf numFmtId="174" fontId="9" fillId="0" borderId="45" xfId="0" applyNumberFormat="1" applyFont="1" applyFill="1" applyBorder="1" applyAlignment="1"/>
    <xf numFmtId="0" fontId="11" fillId="16" borderId="75" xfId="0" applyFont="1" applyFill="1" applyBorder="1" applyAlignment="1">
      <alignment horizontal="left"/>
    </xf>
    <xf numFmtId="0" fontId="11" fillId="16" borderId="75" xfId="0" applyFont="1" applyFill="1" applyBorder="1" applyAlignment="1">
      <alignment horizontal="center"/>
    </xf>
    <xf numFmtId="0" fontId="5" fillId="0" borderId="0" xfId="54" applyFont="1" applyAlignment="1"/>
    <xf numFmtId="0" fontId="9" fillId="0" borderId="0" xfId="54" applyFont="1" applyFill="1" applyBorder="1" applyAlignment="1"/>
    <xf numFmtId="0" fontId="11" fillId="0" borderId="0" xfId="54" applyFont="1" applyFill="1" applyBorder="1" applyAlignment="1">
      <alignment horizontal="center"/>
    </xf>
    <xf numFmtId="0" fontId="88" fillId="0" borderId="131" xfId="54" applyFont="1" applyFill="1" applyBorder="1" applyAlignment="1"/>
    <xf numFmtId="0" fontId="88" fillId="0" borderId="0" xfId="54" applyFont="1" applyFill="1" applyBorder="1" applyAlignment="1"/>
    <xf numFmtId="0" fontId="11" fillId="3" borderId="44" xfId="61" applyFont="1" applyFill="1" applyBorder="1" applyAlignment="1">
      <alignment horizontal="left" vertical="center" wrapText="1"/>
    </xf>
    <xf numFmtId="0" fontId="10" fillId="3" borderId="1" xfId="44" applyFont="1" applyFill="1" applyBorder="1" applyAlignment="1">
      <alignment horizontal="center" vertical="center" wrapText="1"/>
    </xf>
    <xf numFmtId="0" fontId="9" fillId="0" borderId="0" xfId="4" applyFont="1" applyBorder="1" applyAlignment="1">
      <alignment horizontal="center" vertical="center" wrapText="1"/>
    </xf>
    <xf numFmtId="0" fontId="5" fillId="0" borderId="0" xfId="4" applyFont="1" applyAlignment="1">
      <alignment horizontal="center" vertical="center" wrapText="1"/>
    </xf>
    <xf numFmtId="0" fontId="5" fillId="0" borderId="0" xfId="4" applyAlignment="1"/>
    <xf numFmtId="0" fontId="9" fillId="0" borderId="0" xfId="4" applyFont="1" applyBorder="1" applyAlignment="1">
      <alignment horizontal="center" wrapText="1"/>
    </xf>
    <xf numFmtId="0" fontId="5" fillId="0" borderId="0" xfId="4" applyAlignment="1">
      <alignment wrapText="1"/>
    </xf>
    <xf numFmtId="0" fontId="18" fillId="0" borderId="0" xfId="4" applyFont="1" applyBorder="1" applyAlignment="1">
      <alignment horizontal="justify" vertical="top" wrapText="1"/>
    </xf>
    <xf numFmtId="0" fontId="15" fillId="0" borderId="0" xfId="4" applyFont="1" applyFill="1" applyBorder="1" applyAlignment="1">
      <alignment horizontal="justify" vertical="top" wrapText="1"/>
    </xf>
    <xf numFmtId="0" fontId="15" fillId="0" borderId="0" xfId="4" applyFont="1" applyBorder="1" applyAlignment="1">
      <alignment horizontal="justify" vertical="top" wrapText="1"/>
    </xf>
    <xf numFmtId="0" fontId="15" fillId="0" borderId="0" xfId="4" applyFont="1" applyBorder="1" applyAlignment="1">
      <alignment horizontal="justify" vertical="top"/>
    </xf>
    <xf numFmtId="0" fontId="7" fillId="0" borderId="0" xfId="4" applyFont="1" applyBorder="1" applyAlignment="1">
      <alignment horizontal="center"/>
    </xf>
    <xf numFmtId="0" fontId="8" fillId="0" borderId="0" xfId="4" applyFont="1" applyAlignment="1"/>
    <xf numFmtId="0" fontId="7" fillId="0" borderId="0" xfId="4" applyFont="1" applyBorder="1" applyAlignment="1">
      <alignment horizontal="center" wrapText="1"/>
    </xf>
    <xf numFmtId="0" fontId="8" fillId="0" borderId="0" xfId="4" applyFont="1" applyAlignment="1">
      <alignment wrapText="1"/>
    </xf>
    <xf numFmtId="0" fontId="15" fillId="0" borderId="0" xfId="4" applyFont="1" applyFill="1" applyBorder="1" applyAlignment="1">
      <alignment horizontal="left" vertical="top" wrapText="1"/>
    </xf>
    <xf numFmtId="0" fontId="15" fillId="0" borderId="0" xfId="4" applyFont="1" applyFill="1" applyBorder="1" applyAlignment="1">
      <alignment horizontal="left" wrapText="1"/>
    </xf>
    <xf numFmtId="0" fontId="15" fillId="0" borderId="0" xfId="4" applyFont="1" applyBorder="1" applyAlignment="1">
      <alignment wrapText="1"/>
    </xf>
    <xf numFmtId="0" fontId="15" fillId="0" borderId="0" xfId="4" applyFont="1" applyBorder="1" applyAlignment="1"/>
    <xf numFmtId="0" fontId="10" fillId="3" borderId="0" xfId="4" applyFont="1" applyFill="1" applyBorder="1" applyAlignment="1">
      <alignment horizontal="center" vertical="center" wrapText="1"/>
    </xf>
    <xf numFmtId="0" fontId="10" fillId="3" borderId="1" xfId="4" applyFont="1" applyFill="1" applyBorder="1" applyAlignment="1">
      <alignment horizontal="center" vertical="center" wrapText="1"/>
    </xf>
    <xf numFmtId="3" fontId="9" fillId="5" borderId="1" xfId="4" applyNumberFormat="1" applyFont="1" applyFill="1" applyBorder="1" applyAlignment="1">
      <alignment horizontal="center" vertical="top"/>
    </xf>
    <xf numFmtId="3" fontId="20" fillId="0" borderId="3" xfId="4" quotePrefix="1" applyNumberFormat="1" applyFont="1" applyFill="1" applyBorder="1" applyAlignment="1">
      <alignment horizontal="justify" wrapText="1"/>
    </xf>
    <xf numFmtId="3" fontId="20" fillId="0" borderId="0" xfId="4" quotePrefix="1" applyNumberFormat="1" applyFont="1" applyFill="1" applyBorder="1" applyAlignment="1">
      <alignment horizontal="justify" wrapText="1"/>
    </xf>
    <xf numFmtId="0" fontId="5" fillId="0" borderId="0" xfId="4" applyFont="1" applyAlignment="1">
      <alignment horizontal="justify" wrapText="1"/>
    </xf>
    <xf numFmtId="0" fontId="20" fillId="0" borderId="0" xfId="4" applyFont="1" applyAlignment="1">
      <alignment horizontal="justify" wrapText="1"/>
    </xf>
    <xf numFmtId="0" fontId="9" fillId="0" borderId="0" xfId="6" applyFont="1" applyAlignment="1">
      <alignment horizontal="center" vertical="center"/>
    </xf>
    <xf numFmtId="0" fontId="12" fillId="0" borderId="0" xfId="6" applyFont="1" applyAlignment="1">
      <alignment horizontal="center" vertical="center"/>
    </xf>
    <xf numFmtId="0" fontId="7" fillId="0" borderId="0" xfId="6" applyFont="1" applyBorder="1" applyAlignment="1">
      <alignment horizontal="center"/>
    </xf>
    <xf numFmtId="0" fontId="8" fillId="0" borderId="0" xfId="6" applyFont="1" applyAlignment="1">
      <alignment horizontal="center"/>
    </xf>
    <xf numFmtId="0" fontId="9" fillId="0" borderId="0" xfId="6" applyFont="1" applyAlignment="1">
      <alignment horizontal="center" wrapText="1"/>
    </xf>
    <xf numFmtId="0" fontId="12" fillId="0" borderId="0" xfId="6" applyFont="1" applyAlignment="1">
      <alignment horizontal="center" wrapText="1"/>
    </xf>
    <xf numFmtId="0" fontId="13" fillId="3" borderId="0" xfId="4" applyFont="1" applyFill="1" applyBorder="1" applyAlignment="1">
      <alignment horizontal="center" vertical="center" wrapText="1"/>
    </xf>
    <xf numFmtId="0" fontId="13" fillId="3" borderId="1" xfId="4" applyFont="1" applyFill="1" applyBorder="1" applyAlignment="1">
      <alignment horizontal="center" vertical="center" wrapText="1"/>
    </xf>
    <xf numFmtId="3" fontId="11" fillId="5" borderId="1" xfId="4" applyNumberFormat="1" applyFont="1" applyFill="1" applyBorder="1" applyAlignment="1">
      <alignment horizontal="center" vertical="top"/>
    </xf>
    <xf numFmtId="0" fontId="15" fillId="0" borderId="0" xfId="4" applyFont="1" applyFill="1" applyBorder="1" applyAlignment="1">
      <alignment horizontal="justify" wrapText="1"/>
    </xf>
    <xf numFmtId="0" fontId="20" fillId="0" borderId="0" xfId="4" applyFont="1" applyBorder="1" applyAlignment="1">
      <alignment horizontal="justify" wrapText="1"/>
    </xf>
    <xf numFmtId="3" fontId="15" fillId="0" borderId="0" xfId="4" quotePrefix="1" applyNumberFormat="1" applyFont="1" applyFill="1" applyBorder="1" applyAlignment="1">
      <alignment horizontal="justify" wrapText="1"/>
    </xf>
    <xf numFmtId="0" fontId="5" fillId="0" borderId="0" xfId="4" applyFont="1" applyBorder="1" applyAlignment="1">
      <alignment horizontal="justify"/>
    </xf>
    <xf numFmtId="0" fontId="8" fillId="0" borderId="0" xfId="4" applyFont="1" applyAlignment="1">
      <alignment horizontal="center"/>
    </xf>
    <xf numFmtId="0" fontId="7" fillId="0" borderId="0" xfId="4" applyFont="1" applyFill="1" applyBorder="1" applyAlignment="1">
      <alignment horizontal="center" wrapText="1"/>
    </xf>
    <xf numFmtId="0" fontId="15" fillId="0" borderId="3" xfId="4" applyFont="1" applyFill="1" applyBorder="1" applyAlignment="1">
      <alignment horizontal="left" vertical="top" wrapText="1"/>
    </xf>
    <xf numFmtId="3" fontId="15" fillId="0" borderId="0" xfId="4" quotePrefix="1" applyNumberFormat="1" applyFont="1" applyFill="1" applyBorder="1" applyAlignment="1">
      <alignment horizontal="left" wrapText="1"/>
    </xf>
    <xf numFmtId="0" fontId="9" fillId="0" borderId="0" xfId="4" applyFont="1" applyAlignment="1">
      <alignment horizontal="center" wrapText="1"/>
    </xf>
    <xf numFmtId="0" fontId="9" fillId="0" borderId="0" xfId="4" applyFont="1" applyAlignment="1">
      <alignment horizontal="center" vertical="center"/>
    </xf>
    <xf numFmtId="1" fontId="11" fillId="5" borderId="53" xfId="4" applyNumberFormat="1" applyFont="1" applyFill="1" applyBorder="1" applyAlignment="1">
      <alignment horizontal="center" vertical="center" wrapText="1"/>
    </xf>
    <xf numFmtId="1" fontId="11" fillId="5" borderId="1" xfId="4" applyNumberFormat="1" applyFont="1" applyFill="1" applyBorder="1" applyAlignment="1">
      <alignment horizontal="center" vertical="center" wrapText="1"/>
    </xf>
    <xf numFmtId="1" fontId="11" fillId="5" borderId="38" xfId="4" applyNumberFormat="1" applyFont="1" applyFill="1" applyBorder="1" applyAlignment="1">
      <alignment horizontal="center" vertical="center" wrapText="1"/>
    </xf>
    <xf numFmtId="0" fontId="15" fillId="0" borderId="3" xfId="4" applyFont="1" applyFill="1" applyBorder="1" applyAlignment="1">
      <alignment horizontal="left" wrapText="1"/>
    </xf>
    <xf numFmtId="0" fontId="12" fillId="0" borderId="0" xfId="4" applyFont="1" applyAlignment="1">
      <alignment horizontal="center" wrapText="1"/>
    </xf>
    <xf numFmtId="0" fontId="9" fillId="0" borderId="0" xfId="4" applyFont="1" applyBorder="1" applyAlignment="1">
      <alignment horizontal="center"/>
    </xf>
    <xf numFmtId="0" fontId="15" fillId="0" borderId="0" xfId="4" applyFont="1" applyBorder="1" applyAlignment="1">
      <alignment horizontal="justify" vertical="justify" wrapText="1"/>
    </xf>
    <xf numFmtId="0" fontId="20" fillId="0" borderId="0" xfId="4" applyFont="1" applyBorder="1" applyAlignment="1">
      <alignment horizontal="justify" vertical="justify" wrapText="1"/>
    </xf>
    <xf numFmtId="0" fontId="15" fillId="0" borderId="3" xfId="4" applyFont="1" applyFill="1" applyBorder="1" applyAlignment="1">
      <alignment horizontal="justify" vertical="top" wrapText="1"/>
    </xf>
    <xf numFmtId="0" fontId="28" fillId="0" borderId="0" xfId="4" applyFont="1" applyAlignment="1"/>
    <xf numFmtId="0" fontId="5" fillId="0" borderId="0" xfId="4" applyAlignment="1">
      <alignment horizontal="center"/>
    </xf>
    <xf numFmtId="0" fontId="10" fillId="0" borderId="0" xfId="4" applyFont="1" applyBorder="1" applyAlignment="1">
      <alignment horizontal="center"/>
    </xf>
    <xf numFmtId="3" fontId="18" fillId="0" borderId="0" xfId="4" quotePrefix="1" applyNumberFormat="1" applyFont="1" applyFill="1" applyBorder="1" applyAlignment="1">
      <alignment horizontal="justify" wrapText="1"/>
    </xf>
    <xf numFmtId="0" fontId="34" fillId="0" borderId="0" xfId="4" applyFont="1" applyBorder="1" applyAlignment="1"/>
    <xf numFmtId="0" fontId="34" fillId="0" borderId="0" xfId="4" applyFont="1" applyAlignment="1">
      <alignment horizontal="justify" wrapText="1"/>
    </xf>
    <xf numFmtId="0" fontId="35" fillId="0" borderId="0" xfId="4" applyFont="1" applyAlignment="1">
      <alignment horizontal="justify" wrapText="1"/>
    </xf>
    <xf numFmtId="0" fontId="0" fillId="0" borderId="0" xfId="0" applyAlignment="1">
      <alignment horizontal="center" vertical="center" wrapText="1"/>
    </xf>
    <xf numFmtId="0" fontId="9" fillId="0" borderId="0" xfId="4" applyFont="1" applyBorder="1" applyAlignment="1">
      <alignment horizontal="center" vertical="center"/>
    </xf>
    <xf numFmtId="0" fontId="12" fillId="0" borderId="0" xfId="4" applyFont="1" applyAlignment="1">
      <alignment horizontal="center" vertical="center" wrapText="1"/>
    </xf>
    <xf numFmtId="0" fontId="12" fillId="0" borderId="0" xfId="4" applyFont="1" applyAlignment="1">
      <alignment wrapText="1"/>
    </xf>
    <xf numFmtId="0" fontId="12" fillId="0" borderId="0" xfId="4" applyFont="1" applyAlignment="1"/>
    <xf numFmtId="0" fontId="5" fillId="0" borderId="0" xfId="4" applyAlignment="1">
      <alignment horizontal="center" wrapText="1"/>
    </xf>
    <xf numFmtId="0" fontId="34" fillId="0" borderId="0" xfId="4" applyFont="1" applyAlignment="1">
      <alignment horizontal="justify"/>
    </xf>
    <xf numFmtId="3" fontId="15" fillId="0" borderId="9" xfId="4" quotePrefix="1" applyNumberFormat="1" applyFont="1" applyFill="1" applyBorder="1" applyAlignment="1">
      <alignment horizontal="left" wrapText="1"/>
    </xf>
    <xf numFmtId="0" fontId="5" fillId="0" borderId="0" xfId="4" applyFont="1" applyAlignment="1">
      <alignment horizontal="center" wrapText="1"/>
    </xf>
    <xf numFmtId="0" fontId="0" fillId="0" borderId="0" xfId="0" applyAlignment="1">
      <alignment wrapText="1"/>
    </xf>
    <xf numFmtId="0" fontId="13" fillId="0" borderId="0" xfId="4" applyFont="1" applyBorder="1" applyAlignment="1">
      <alignment horizontal="center"/>
    </xf>
    <xf numFmtId="0" fontId="10" fillId="3" borderId="10" xfId="4" applyFont="1" applyFill="1" applyBorder="1" applyAlignment="1">
      <alignment horizontal="center" vertical="center" wrapText="1"/>
    </xf>
    <xf numFmtId="0" fontId="15" fillId="0" borderId="0" xfId="4" applyFont="1" applyBorder="1" applyAlignment="1">
      <alignment horizontal="left" wrapText="1"/>
    </xf>
    <xf numFmtId="0" fontId="20" fillId="0" borderId="0" xfId="4" applyFont="1" applyBorder="1" applyAlignment="1">
      <alignment horizontal="left" wrapText="1"/>
    </xf>
    <xf numFmtId="0" fontId="11" fillId="0" borderId="0" xfId="4" applyFont="1" applyAlignment="1">
      <alignment horizontal="center" wrapText="1"/>
    </xf>
    <xf numFmtId="0" fontId="5" fillId="0" borderId="0" xfId="4" applyFont="1" applyAlignment="1">
      <alignment wrapText="1"/>
    </xf>
    <xf numFmtId="0" fontId="18" fillId="0" borderId="0" xfId="4" applyFont="1" applyBorder="1" applyAlignment="1">
      <alignment horizontal="justify" vertical="justify" wrapText="1"/>
    </xf>
    <xf numFmtId="0" fontId="35" fillId="0" borderId="0" xfId="4" applyFont="1" applyBorder="1" applyAlignment="1">
      <alignment horizontal="justify" vertical="justify" wrapText="1"/>
    </xf>
    <xf numFmtId="0" fontId="40" fillId="0" borderId="0" xfId="4" applyFont="1" applyBorder="1" applyAlignment="1">
      <alignment horizontal="left" wrapText="1"/>
    </xf>
    <xf numFmtId="3" fontId="9" fillId="5" borderId="0" xfId="4" applyNumberFormat="1" applyFont="1" applyFill="1" applyBorder="1" applyAlignment="1">
      <alignment horizontal="center" vertical="top"/>
    </xf>
    <xf numFmtId="0" fontId="40" fillId="0" borderId="9" xfId="4" applyFont="1" applyBorder="1" applyAlignment="1">
      <alignment horizontal="left" wrapText="1"/>
    </xf>
    <xf numFmtId="0" fontId="13" fillId="3" borderId="0" xfId="4" applyFont="1" applyFill="1" applyBorder="1" applyAlignment="1">
      <alignment horizontal="left" vertical="center" wrapText="1"/>
    </xf>
    <xf numFmtId="0" fontId="13" fillId="3" borderId="10" xfId="4" applyFont="1" applyFill="1" applyBorder="1" applyAlignment="1">
      <alignment horizontal="left" vertical="center" wrapText="1"/>
    </xf>
    <xf numFmtId="0" fontId="13" fillId="3" borderId="8" xfId="4" applyFont="1" applyFill="1" applyBorder="1" applyAlignment="1">
      <alignment horizontal="left" vertical="center" wrapText="1"/>
    </xf>
    <xf numFmtId="0" fontId="5" fillId="0" borderId="8" xfId="4" applyBorder="1" applyAlignment="1">
      <alignment horizontal="left" vertical="center" wrapText="1"/>
    </xf>
    <xf numFmtId="0" fontId="47" fillId="0" borderId="0" xfId="4" applyFont="1" applyBorder="1" applyAlignment="1">
      <alignment horizontal="left" vertical="justify" wrapText="1"/>
    </xf>
    <xf numFmtId="3" fontId="9" fillId="5" borderId="10" xfId="4" applyNumberFormat="1" applyFont="1" applyFill="1" applyBorder="1" applyAlignment="1">
      <alignment horizontal="center" vertical="top"/>
    </xf>
    <xf numFmtId="0" fontId="13" fillId="3" borderId="10" xfId="4" applyFont="1" applyFill="1" applyBorder="1" applyAlignment="1">
      <alignment horizontal="center" vertical="center" wrapText="1"/>
    </xf>
    <xf numFmtId="0" fontId="10" fillId="0" borderId="0" xfId="4" applyFont="1" applyAlignment="1">
      <alignment horizontal="center" wrapText="1"/>
    </xf>
    <xf numFmtId="0" fontId="22" fillId="0" borderId="0" xfId="4" applyFont="1" applyAlignment="1">
      <alignment horizontal="center" wrapText="1"/>
    </xf>
    <xf numFmtId="0" fontId="47" fillId="0" borderId="9" xfId="4" applyFont="1" applyBorder="1" applyAlignment="1">
      <alignment horizontal="left" vertical="justify" wrapText="1"/>
    </xf>
    <xf numFmtId="0" fontId="47" fillId="0" borderId="0" xfId="4" applyFont="1" applyBorder="1" applyAlignment="1">
      <alignment horizontal="left" wrapText="1"/>
    </xf>
    <xf numFmtId="0" fontId="9" fillId="0" borderId="0" xfId="4" applyFont="1" applyAlignment="1">
      <alignment horizontal="center"/>
    </xf>
    <xf numFmtId="0" fontId="5" fillId="0" borderId="0" xfId="4" applyFont="1" applyAlignment="1">
      <alignment vertical="top" wrapText="1"/>
    </xf>
    <xf numFmtId="0" fontId="15" fillId="0" borderId="0" xfId="4" applyFont="1" applyBorder="1" applyAlignment="1">
      <alignment horizontal="justify" wrapText="1"/>
    </xf>
    <xf numFmtId="0" fontId="5" fillId="0" borderId="0" xfId="4" applyAlignment="1">
      <alignment vertical="top" wrapText="1"/>
    </xf>
    <xf numFmtId="0" fontId="5" fillId="0" borderId="0" xfId="4" applyFont="1" applyBorder="1" applyAlignment="1">
      <alignment horizontal="justify" wrapText="1"/>
    </xf>
    <xf numFmtId="0" fontId="9" fillId="0" borderId="0" xfId="4" applyFont="1" applyAlignment="1">
      <alignment horizontal="center" vertical="center" wrapText="1"/>
    </xf>
    <xf numFmtId="3" fontId="9" fillId="5" borderId="57" xfId="4" applyNumberFormat="1" applyFont="1" applyFill="1" applyBorder="1" applyAlignment="1">
      <alignment horizontal="center" vertical="top"/>
    </xf>
    <xf numFmtId="3" fontId="9" fillId="5" borderId="55" xfId="4" applyNumberFormat="1" applyFont="1" applyFill="1" applyBorder="1" applyAlignment="1">
      <alignment horizontal="center" vertical="top"/>
    </xf>
    <xf numFmtId="0" fontId="13" fillId="3" borderId="57" xfId="4" applyFont="1" applyFill="1" applyBorder="1" applyAlignment="1">
      <alignment horizontal="center" vertical="center" wrapText="1"/>
    </xf>
    <xf numFmtId="0" fontId="13" fillId="3" borderId="55" xfId="4" applyFont="1" applyFill="1" applyBorder="1" applyAlignment="1">
      <alignment horizontal="center" vertical="center" wrapText="1"/>
    </xf>
    <xf numFmtId="0" fontId="9" fillId="0" borderId="0" xfId="4" applyFont="1" applyAlignment="1">
      <alignment horizontal="center" vertical="top" wrapText="1"/>
    </xf>
    <xf numFmtId="2" fontId="9" fillId="0" borderId="0" xfId="4" applyNumberFormat="1" applyFont="1" applyAlignment="1">
      <alignment horizontal="center" wrapText="1"/>
    </xf>
    <xf numFmtId="0" fontId="40" fillId="8" borderId="9" xfId="4" quotePrefix="1" applyFont="1" applyFill="1" applyBorder="1" applyAlignment="1">
      <alignment horizontal="left" wrapText="1"/>
    </xf>
    <xf numFmtId="0" fontId="40" fillId="8" borderId="0" xfId="4" quotePrefix="1" applyFont="1" applyFill="1" applyBorder="1" applyAlignment="1">
      <alignment horizontal="left" wrapText="1"/>
    </xf>
    <xf numFmtId="0" fontId="40" fillId="8" borderId="0" xfId="4" quotePrefix="1" applyNumberFormat="1" applyFont="1" applyFill="1" applyBorder="1" applyAlignment="1">
      <alignment horizontal="justify" vertical="justify" wrapText="1"/>
    </xf>
    <xf numFmtId="0" fontId="0" fillId="0" borderId="0" xfId="0" applyAlignment="1">
      <alignment horizontal="center" wrapText="1"/>
    </xf>
    <xf numFmtId="0" fontId="15" fillId="0" borderId="9" xfId="4" applyFont="1" applyBorder="1" applyAlignment="1">
      <alignment horizontal="justify" vertical="justify" wrapText="1"/>
    </xf>
    <xf numFmtId="0" fontId="20" fillId="0" borderId="9" xfId="4" applyFont="1" applyBorder="1" applyAlignment="1">
      <alignment horizontal="justify" vertical="justify" wrapText="1"/>
    </xf>
    <xf numFmtId="0" fontId="9" fillId="0" borderId="59" xfId="4" applyFont="1" applyBorder="1" applyAlignment="1">
      <alignment horizontal="center"/>
    </xf>
    <xf numFmtId="0" fontId="49" fillId="0" borderId="0" xfId="4" applyFont="1" applyAlignment="1">
      <alignment horizontal="center" wrapText="1"/>
    </xf>
    <xf numFmtId="0" fontId="15" fillId="0" borderId="9" xfId="4" applyFont="1" applyBorder="1" applyAlignment="1">
      <alignment horizontal="left" vertical="justify" wrapText="1"/>
    </xf>
    <xf numFmtId="0" fontId="11" fillId="0" borderId="0" xfId="4" applyFont="1" applyBorder="1" applyAlignment="1">
      <alignment horizontal="center" wrapText="1"/>
    </xf>
    <xf numFmtId="0" fontId="52" fillId="0" borderId="0" xfId="4" applyFont="1" applyBorder="1" applyAlignment="1">
      <alignment horizontal="center"/>
    </xf>
    <xf numFmtId="0" fontId="52" fillId="0" borderId="0" xfId="4" applyFont="1" applyBorder="1" applyAlignment="1">
      <alignment horizontal="center" wrapText="1"/>
    </xf>
    <xf numFmtId="0" fontId="10" fillId="0" borderId="0" xfId="4" applyFont="1" applyBorder="1" applyAlignment="1">
      <alignment horizontal="center" wrapText="1"/>
    </xf>
    <xf numFmtId="0" fontId="49" fillId="0" borderId="0" xfId="4" applyFont="1" applyAlignment="1">
      <alignment wrapText="1"/>
    </xf>
    <xf numFmtId="0" fontId="10" fillId="0" borderId="0" xfId="4" applyFont="1" applyBorder="1" applyAlignment="1">
      <alignment horizontal="center" vertical="center" wrapText="1"/>
    </xf>
    <xf numFmtId="0" fontId="9" fillId="3" borderId="8" xfId="4" applyFont="1" applyFill="1" applyBorder="1" applyAlignment="1">
      <alignment horizontal="left" vertical="center" wrapText="1"/>
    </xf>
    <xf numFmtId="0" fontId="34" fillId="0" borderId="0" xfId="4" applyFont="1" applyAlignment="1">
      <alignment horizontal="center" wrapText="1"/>
    </xf>
    <xf numFmtId="0" fontId="34" fillId="0" borderId="0" xfId="4" applyFont="1" applyAlignment="1">
      <alignment wrapText="1"/>
    </xf>
    <xf numFmtId="0" fontId="11" fillId="3" borderId="8" xfId="4" applyFont="1" applyFill="1" applyBorder="1" applyAlignment="1">
      <alignment horizontal="left" wrapText="1"/>
    </xf>
    <xf numFmtId="0" fontId="11" fillId="3" borderId="8" xfId="4" applyFont="1" applyFill="1" applyBorder="1" applyAlignment="1">
      <alignment horizontal="center"/>
    </xf>
    <xf numFmtId="0" fontId="26" fillId="0" borderId="0" xfId="4" applyFont="1" applyAlignment="1">
      <alignment wrapText="1"/>
    </xf>
    <xf numFmtId="0" fontId="11" fillId="3" borderId="8" xfId="4" applyFont="1" applyFill="1" applyBorder="1" applyAlignment="1">
      <alignment horizontal="center" vertical="center" wrapText="1"/>
    </xf>
    <xf numFmtId="0" fontId="5" fillId="3" borderId="8" xfId="4" applyFill="1" applyBorder="1" applyAlignment="1">
      <alignment horizontal="center" vertical="center" wrapText="1"/>
    </xf>
    <xf numFmtId="0" fontId="11" fillId="3" borderId="8" xfId="4" applyFont="1" applyFill="1" applyBorder="1" applyAlignment="1">
      <alignment horizontal="center" wrapText="1"/>
    </xf>
    <xf numFmtId="0" fontId="5" fillId="3" borderId="8" xfId="4" applyFill="1" applyBorder="1" applyAlignment="1">
      <alignment horizontal="center" wrapText="1"/>
    </xf>
    <xf numFmtId="0" fontId="40" fillId="0" borderId="0" xfId="4" applyFont="1" applyBorder="1" applyAlignment="1">
      <alignment wrapText="1"/>
    </xf>
    <xf numFmtId="0" fontId="9" fillId="5" borderId="0" xfId="4" applyFont="1" applyFill="1" applyBorder="1" applyAlignment="1">
      <alignment horizontal="center"/>
    </xf>
    <xf numFmtId="0" fontId="9" fillId="5" borderId="0" xfId="4" applyFont="1" applyFill="1" applyAlignment="1">
      <alignment horizontal="center"/>
    </xf>
    <xf numFmtId="0" fontId="16" fillId="0" borderId="0" xfId="4" applyFont="1" applyBorder="1" applyAlignment="1">
      <alignment horizontal="center"/>
    </xf>
    <xf numFmtId="0" fontId="9" fillId="5" borderId="8" xfId="4" applyFont="1" applyFill="1" applyBorder="1" applyAlignment="1">
      <alignment horizontal="center"/>
    </xf>
    <xf numFmtId="0" fontId="5" fillId="0" borderId="8" xfId="4" applyFont="1" applyFill="1" applyBorder="1" applyAlignment="1">
      <alignment horizontal="center" wrapText="1"/>
    </xf>
    <xf numFmtId="0" fontId="5" fillId="0" borderId="8" xfId="4" applyFont="1" applyFill="1" applyBorder="1" applyAlignment="1">
      <alignment wrapText="1"/>
    </xf>
    <xf numFmtId="0" fontId="51" fillId="0" borderId="0" xfId="4" applyFont="1" applyBorder="1" applyAlignment="1">
      <alignment wrapText="1"/>
    </xf>
    <xf numFmtId="49" fontId="16" fillId="3" borderId="14" xfId="4" applyNumberFormat="1" applyFont="1" applyFill="1" applyBorder="1" applyAlignment="1">
      <alignment horizontal="center" vertical="center" wrapText="1"/>
    </xf>
    <xf numFmtId="0" fontId="5" fillId="3" borderId="15" xfId="4" applyFont="1" applyFill="1" applyBorder="1" applyAlignment="1">
      <alignment horizontal="center" vertical="center" wrapText="1"/>
    </xf>
    <xf numFmtId="0" fontId="5" fillId="3" borderId="14" xfId="4" applyFont="1" applyFill="1" applyBorder="1" applyAlignment="1">
      <alignment horizontal="center" vertical="center" wrapText="1"/>
    </xf>
    <xf numFmtId="49" fontId="16" fillId="3" borderId="15" xfId="4" applyNumberFormat="1" applyFont="1" applyFill="1" applyBorder="1" applyAlignment="1">
      <alignment horizontal="center" vertical="center" wrapText="1"/>
    </xf>
    <xf numFmtId="0" fontId="16" fillId="3" borderId="15" xfId="4" applyFont="1" applyFill="1" applyBorder="1" applyAlignment="1">
      <alignment horizontal="center" vertical="center" wrapText="1"/>
    </xf>
    <xf numFmtId="0" fontId="5" fillId="3" borderId="16" xfId="4" applyFont="1" applyFill="1" applyBorder="1" applyAlignment="1">
      <alignment horizontal="center" vertical="center" wrapText="1"/>
    </xf>
    <xf numFmtId="4" fontId="9" fillId="5" borderId="8" xfId="4" applyNumberFormat="1" applyFont="1" applyFill="1" applyBorder="1" applyAlignment="1">
      <alignment horizontal="center" vertical="top"/>
    </xf>
    <xf numFmtId="0" fontId="16" fillId="0" borderId="0" xfId="4" applyFont="1" applyBorder="1" applyAlignment="1">
      <alignment horizontal="center" wrapText="1"/>
    </xf>
    <xf numFmtId="0" fontId="9" fillId="5" borderId="8" xfId="4" applyFont="1" applyFill="1" applyBorder="1" applyAlignment="1">
      <alignment horizontal="center" vertical="top"/>
    </xf>
    <xf numFmtId="0" fontId="9" fillId="0" borderId="0" xfId="18" applyFont="1" applyFill="1" applyBorder="1" applyAlignment="1">
      <alignment horizontal="center"/>
    </xf>
    <xf numFmtId="0" fontId="9" fillId="0" borderId="0" xfId="4" applyFont="1" applyAlignment="1">
      <alignment horizontal="center" vertical="top"/>
    </xf>
    <xf numFmtId="0" fontId="9" fillId="0" borderId="34" xfId="4" applyFont="1" applyBorder="1" applyAlignment="1">
      <alignment horizontal="center"/>
    </xf>
    <xf numFmtId="0" fontId="9" fillId="0" borderId="35" xfId="4" applyFont="1" applyBorder="1" applyAlignment="1">
      <alignment horizontal="center"/>
    </xf>
    <xf numFmtId="0" fontId="9" fillId="0" borderId="36" xfId="4" applyFont="1" applyBorder="1" applyAlignment="1">
      <alignment horizontal="center"/>
    </xf>
    <xf numFmtId="0" fontId="9" fillId="0" borderId="34" xfId="4" applyFont="1" applyBorder="1" applyAlignment="1">
      <alignment horizontal="center" wrapText="1"/>
    </xf>
    <xf numFmtId="0" fontId="9" fillId="0" borderId="35" xfId="4" applyFont="1" applyBorder="1" applyAlignment="1">
      <alignment horizontal="center" wrapText="1"/>
    </xf>
    <xf numFmtId="0" fontId="9" fillId="0" borderId="36" xfId="4" applyFont="1" applyBorder="1" applyAlignment="1">
      <alignment horizontal="center" wrapText="1"/>
    </xf>
    <xf numFmtId="0" fontId="78" fillId="0" borderId="0" xfId="61" applyFont="1" applyFill="1" applyBorder="1" applyAlignment="1">
      <alignment horizontal="center" vertical="center"/>
    </xf>
    <xf numFmtId="0" fontId="79" fillId="0" borderId="0" xfId="61" applyFont="1" applyFill="1" applyBorder="1" applyAlignment="1">
      <alignment horizontal="center" vertical="center"/>
    </xf>
    <xf numFmtId="0" fontId="9" fillId="0" borderId="0" xfId="61" applyFont="1" applyFill="1" applyBorder="1" applyAlignment="1">
      <alignment horizontal="center" vertical="center"/>
    </xf>
    <xf numFmtId="0" fontId="9" fillId="0" borderId="0" xfId="61" applyFont="1" applyFill="1" applyAlignment="1">
      <alignment horizontal="center" vertical="center"/>
    </xf>
    <xf numFmtId="0" fontId="9" fillId="0" borderId="62" xfId="61" applyFont="1" applyFill="1" applyBorder="1" applyAlignment="1">
      <alignment horizontal="center" vertical="center"/>
    </xf>
    <xf numFmtId="0" fontId="7" fillId="0" borderId="0" xfId="61" applyFont="1" applyFill="1" applyBorder="1" applyAlignment="1">
      <alignment horizontal="center" vertical="center"/>
    </xf>
    <xf numFmtId="0" fontId="9" fillId="0" borderId="0" xfId="61" applyFont="1" applyFill="1" applyBorder="1" applyAlignment="1">
      <alignment horizontal="center" vertical="center" wrapText="1"/>
    </xf>
    <xf numFmtId="0" fontId="9" fillId="0" borderId="76" xfId="61" applyFont="1" applyFill="1" applyBorder="1" applyAlignment="1">
      <alignment horizontal="center" vertical="center"/>
    </xf>
    <xf numFmtId="0" fontId="9" fillId="0" borderId="0" xfId="61" applyFont="1" applyFill="1" applyAlignment="1">
      <alignment horizontal="center" vertical="center" wrapText="1"/>
    </xf>
    <xf numFmtId="0" fontId="82" fillId="0" borderId="0" xfId="61" applyFont="1" applyFill="1" applyBorder="1" applyAlignment="1">
      <alignment horizontal="center" vertical="center"/>
    </xf>
    <xf numFmtId="0" fontId="9" fillId="0" borderId="0" xfId="61" applyFont="1" applyFill="1" applyAlignment="1">
      <alignment horizontal="center" wrapText="1"/>
    </xf>
    <xf numFmtId="0" fontId="80" fillId="0" borderId="0" xfId="75" applyAlignment="1">
      <alignment horizontal="center" wrapText="1"/>
    </xf>
    <xf numFmtId="0" fontId="9" fillId="0" borderId="0" xfId="61" applyFont="1" applyFill="1" applyAlignment="1">
      <alignment horizontal="center"/>
    </xf>
    <xf numFmtId="0" fontId="80" fillId="0" borderId="0" xfId="75" applyAlignment="1">
      <alignment horizontal="center"/>
    </xf>
    <xf numFmtId="0" fontId="11" fillId="3" borderId="0" xfId="61" applyFont="1" applyFill="1" applyBorder="1" applyAlignment="1">
      <alignment horizontal="left"/>
    </xf>
    <xf numFmtId="0" fontId="11" fillId="3" borderId="75" xfId="61" applyFont="1" applyFill="1" applyBorder="1" applyAlignment="1">
      <alignment horizontal="left"/>
    </xf>
    <xf numFmtId="0" fontId="11" fillId="3" borderId="80" xfId="61" applyFont="1" applyFill="1" applyBorder="1" applyAlignment="1">
      <alignment horizontal="center" vertical="center" wrapText="1"/>
    </xf>
    <xf numFmtId="0" fontId="11" fillId="3" borderId="51" xfId="61" applyFont="1" applyFill="1" applyBorder="1" applyAlignment="1">
      <alignment horizontal="center" vertical="center" wrapText="1"/>
    </xf>
    <xf numFmtId="0" fontId="11" fillId="3" borderId="81" xfId="61" applyFont="1" applyFill="1" applyBorder="1" applyAlignment="1">
      <alignment horizontal="center" vertical="center" wrapText="1"/>
    </xf>
    <xf numFmtId="0" fontId="9" fillId="0" borderId="76" xfId="61" applyFont="1" applyFill="1" applyBorder="1" applyAlignment="1">
      <alignment horizontal="center"/>
    </xf>
    <xf numFmtId="0" fontId="9" fillId="0" borderId="0" xfId="61" applyFont="1" applyFill="1" applyBorder="1" applyAlignment="1">
      <alignment horizontal="center"/>
    </xf>
    <xf numFmtId="0" fontId="11" fillId="3" borderId="0" xfId="61" applyFont="1" applyFill="1" applyBorder="1" applyAlignment="1"/>
    <xf numFmtId="0" fontId="11" fillId="3" borderId="75" xfId="61" applyFont="1" applyFill="1" applyBorder="1" applyAlignment="1"/>
    <xf numFmtId="0" fontId="11" fillId="3" borderId="94" xfId="61" applyFont="1" applyFill="1" applyBorder="1" applyAlignment="1">
      <alignment horizontal="center"/>
    </xf>
    <xf numFmtId="0" fontId="11" fillId="3" borderId="95" xfId="61" applyFont="1" applyFill="1" applyBorder="1" applyAlignment="1">
      <alignment horizontal="center"/>
    </xf>
    <xf numFmtId="0" fontId="11" fillId="0" borderId="0" xfId="61" applyFont="1" applyFill="1" applyBorder="1" applyAlignment="1">
      <alignment horizontal="center" vertical="center"/>
    </xf>
    <xf numFmtId="0" fontId="13" fillId="0" borderId="0" xfId="61" applyFont="1" applyFill="1" applyAlignment="1">
      <alignment horizontal="center"/>
    </xf>
    <xf numFmtId="0" fontId="10" fillId="0" borderId="76" xfId="61" applyFont="1" applyFill="1" applyBorder="1" applyAlignment="1">
      <alignment horizontal="center" vertical="center"/>
    </xf>
    <xf numFmtId="0" fontId="12" fillId="0" borderId="0" xfId="61" applyFill="1" applyAlignment="1">
      <alignment horizontal="center"/>
    </xf>
    <xf numFmtId="0" fontId="10" fillId="0" borderId="0" xfId="61" applyFont="1" applyFill="1" applyAlignment="1">
      <alignment horizontal="center"/>
    </xf>
    <xf numFmtId="0" fontId="11" fillId="0" borderId="0" xfId="61" applyFont="1" applyFill="1" applyAlignment="1">
      <alignment horizontal="center"/>
    </xf>
    <xf numFmtId="0" fontId="47" fillId="0" borderId="130" xfId="61" applyFont="1" applyFill="1" applyBorder="1" applyAlignment="1">
      <alignment horizontal="left" wrapText="1"/>
    </xf>
    <xf numFmtId="0" fontId="11" fillId="3" borderId="106" xfId="61" applyFont="1" applyFill="1" applyBorder="1" applyAlignment="1"/>
    <xf numFmtId="0" fontId="11" fillId="3" borderId="108" xfId="61" applyFont="1" applyFill="1" applyBorder="1" applyAlignment="1"/>
    <xf numFmtId="0" fontId="11" fillId="3" borderId="107" xfId="61" applyFont="1" applyFill="1" applyBorder="1" applyAlignment="1">
      <alignment horizontal="center"/>
    </xf>
    <xf numFmtId="0" fontId="11" fillId="3" borderId="108" xfId="61" applyFont="1" applyFill="1" applyBorder="1" applyAlignment="1">
      <alignment horizontal="center"/>
    </xf>
    <xf numFmtId="0" fontId="7" fillId="0" borderId="0" xfId="61" applyFont="1" applyBorder="1" applyAlignment="1">
      <alignment horizontal="center"/>
    </xf>
    <xf numFmtId="0" fontId="9" fillId="0" borderId="0" xfId="61" applyFont="1" applyBorder="1" applyAlignment="1">
      <alignment horizontal="center"/>
    </xf>
    <xf numFmtId="0" fontId="11" fillId="0" borderId="0" xfId="61" applyFont="1" applyBorder="1" applyAlignment="1">
      <alignment horizontal="center"/>
    </xf>
    <xf numFmtId="17" fontId="9" fillId="0" borderId="76" xfId="61" quotePrefix="1" applyNumberFormat="1" applyFont="1" applyBorder="1" applyAlignment="1">
      <alignment horizontal="center"/>
    </xf>
    <xf numFmtId="17" fontId="9" fillId="0" borderId="76" xfId="61" applyNumberFormat="1" applyFont="1" applyBorder="1" applyAlignment="1">
      <alignment horizontal="center"/>
    </xf>
    <xf numFmtId="0" fontId="12" fillId="0" borderId="0" xfId="61" applyFont="1" applyFill="1" applyBorder="1" applyAlignment="1">
      <alignment horizontal="center" vertical="center"/>
    </xf>
    <xf numFmtId="0" fontId="9" fillId="0" borderId="0" xfId="61" applyFont="1" applyFill="1" applyBorder="1" applyAlignment="1">
      <alignment horizontal="center" wrapText="1"/>
    </xf>
    <xf numFmtId="0" fontId="11" fillId="0" borderId="0" xfId="61" applyFont="1" applyFill="1" applyBorder="1" applyAlignment="1">
      <alignment horizontal="center" wrapText="1"/>
    </xf>
    <xf numFmtId="0" fontId="11" fillId="0" borderId="0" xfId="61" applyFont="1" applyFill="1" applyAlignment="1">
      <alignment horizontal="center" wrapText="1"/>
    </xf>
    <xf numFmtId="0" fontId="9" fillId="0" borderId="40" xfId="61" applyFont="1" applyFill="1" applyBorder="1" applyAlignment="1">
      <alignment horizontal="center" wrapText="1"/>
    </xf>
    <xf numFmtId="0" fontId="11" fillId="3" borderId="5" xfId="61" applyFont="1" applyFill="1" applyBorder="1" applyAlignment="1">
      <alignment horizontal="left" vertical="center" wrapText="1"/>
    </xf>
    <xf numFmtId="0" fontId="11" fillId="3" borderId="44" xfId="61" applyFont="1" applyFill="1" applyBorder="1" applyAlignment="1">
      <alignment horizontal="left" vertical="center" wrapText="1"/>
    </xf>
    <xf numFmtId="0" fontId="11" fillId="3" borderId="115" xfId="61" applyFont="1" applyFill="1" applyBorder="1" applyAlignment="1">
      <alignment horizontal="center" vertical="center" wrapText="1"/>
    </xf>
    <xf numFmtId="0" fontId="11" fillId="3" borderId="114" xfId="61" applyFont="1" applyFill="1" applyBorder="1" applyAlignment="1">
      <alignment horizontal="center" vertical="center" wrapText="1"/>
    </xf>
    <xf numFmtId="0" fontId="26" fillId="0" borderId="0" xfId="76" applyFont="1" applyFill="1" applyBorder="1" applyAlignment="1">
      <alignment horizontal="center" vertical="center"/>
    </xf>
    <xf numFmtId="0" fontId="26" fillId="0" borderId="0" xfId="61" applyFont="1" applyFill="1" applyAlignment="1">
      <alignment horizontal="center" vertical="center"/>
    </xf>
    <xf numFmtId="0" fontId="9" fillId="0" borderId="0" xfId="76" applyFont="1" applyFill="1" applyBorder="1" applyAlignment="1">
      <alignment horizontal="center" vertical="center" wrapText="1"/>
    </xf>
    <xf numFmtId="17" fontId="9" fillId="0" borderId="76" xfId="75" quotePrefix="1" applyNumberFormat="1" applyFont="1" applyFill="1" applyBorder="1" applyAlignment="1">
      <alignment horizontal="center" vertical="center"/>
    </xf>
    <xf numFmtId="0" fontId="9" fillId="0" borderId="76" xfId="75" applyFont="1" applyFill="1" applyBorder="1" applyAlignment="1">
      <alignment horizontal="center" vertical="center"/>
    </xf>
    <xf numFmtId="0" fontId="78" fillId="0" borderId="0" xfId="75" applyFont="1" applyFill="1" applyBorder="1" applyAlignment="1">
      <alignment horizontal="center" vertical="center"/>
    </xf>
    <xf numFmtId="0" fontId="9" fillId="0" borderId="0" xfId="75" applyFont="1" applyFill="1" applyBorder="1" applyAlignment="1">
      <alignment horizontal="center"/>
    </xf>
    <xf numFmtId="0" fontId="11" fillId="0" borderId="0" xfId="75" applyFont="1" applyFill="1" applyBorder="1" applyAlignment="1">
      <alignment horizontal="center" vertical="center"/>
    </xf>
    <xf numFmtId="0" fontId="7" fillId="0" borderId="0" xfId="54" applyFont="1" applyFill="1" applyBorder="1" applyAlignment="1">
      <alignment horizontal="center" vertical="center" wrapText="1"/>
    </xf>
    <xf numFmtId="0" fontId="8" fillId="0" borderId="0" xfId="34" applyFont="1" applyAlignment="1">
      <alignment horizontal="center" vertical="center" wrapText="1"/>
    </xf>
    <xf numFmtId="0" fontId="9" fillId="0" borderId="0" xfId="54" applyFont="1" applyFill="1" applyBorder="1" applyAlignment="1">
      <alignment horizontal="center" vertical="center" wrapText="1"/>
    </xf>
    <xf numFmtId="0" fontId="9" fillId="0" borderId="0" xfId="34" applyFont="1" applyAlignment="1">
      <alignment horizontal="center" vertical="center" wrapText="1"/>
    </xf>
    <xf numFmtId="0" fontId="21" fillId="13" borderId="0" xfId="54" applyFont="1" applyFill="1" applyBorder="1" applyAlignment="1">
      <alignment horizontal="left" vertical="center" wrapText="1"/>
    </xf>
    <xf numFmtId="0" fontId="0" fillId="0" borderId="0" xfId="0" applyAlignment="1">
      <alignment horizontal="left" wrapText="1"/>
    </xf>
    <xf numFmtId="0" fontId="7" fillId="0" borderId="0" xfId="54" applyFont="1" applyFill="1" applyBorder="1" applyAlignment="1">
      <alignment horizontal="center" vertical="center"/>
    </xf>
    <xf numFmtId="0" fontId="9" fillId="0" borderId="0" xfId="54" applyFont="1" applyFill="1" applyBorder="1" applyAlignment="1">
      <alignment horizontal="center" wrapText="1"/>
    </xf>
    <xf numFmtId="0" fontId="12" fillId="0" borderId="0" xfId="34" applyFont="1" applyAlignment="1">
      <alignment horizontal="center" wrapText="1"/>
    </xf>
    <xf numFmtId="0" fontId="9" fillId="0" borderId="40" xfId="54" applyFont="1" applyFill="1" applyBorder="1" applyAlignment="1">
      <alignment horizontal="center" vertical="center" wrapText="1"/>
    </xf>
    <xf numFmtId="0" fontId="12" fillId="0" borderId="40" xfId="34" applyFont="1" applyBorder="1" applyAlignment="1">
      <alignment horizontal="center" vertical="center" wrapText="1"/>
    </xf>
    <xf numFmtId="0" fontId="52" fillId="0" borderId="0" xfId="54" applyFont="1" applyFill="1" applyBorder="1" applyAlignment="1">
      <alignment horizontal="center" vertical="center" wrapText="1"/>
    </xf>
    <xf numFmtId="0" fontId="52" fillId="0" borderId="40" xfId="54" applyFont="1" applyFill="1" applyBorder="1" applyAlignment="1">
      <alignment horizontal="center" vertical="center" wrapText="1"/>
    </xf>
    <xf numFmtId="0" fontId="9" fillId="0" borderId="40" xfId="54" applyFont="1" applyFill="1" applyBorder="1" applyAlignment="1">
      <alignment horizontal="center" wrapText="1"/>
    </xf>
    <xf numFmtId="0" fontId="11" fillId="3" borderId="122" xfId="54" applyFont="1" applyFill="1" applyBorder="1" applyAlignment="1"/>
    <xf numFmtId="0" fontId="11" fillId="3" borderId="123" xfId="54" applyFont="1" applyFill="1" applyBorder="1" applyAlignment="1"/>
    <xf numFmtId="0" fontId="11" fillId="3" borderId="122" xfId="54" applyFont="1" applyFill="1" applyBorder="1" applyAlignment="1">
      <alignment horizontal="center"/>
    </xf>
    <xf numFmtId="0" fontId="11" fillId="0" borderId="0" xfId="54" applyFont="1" applyFill="1" applyBorder="1" applyAlignment="1">
      <alignment horizontal="center" wrapText="1"/>
    </xf>
    <xf numFmtId="0" fontId="9" fillId="0" borderId="62" xfId="54" applyFont="1" applyFill="1" applyBorder="1" applyAlignment="1">
      <alignment horizontal="center" wrapText="1"/>
    </xf>
    <xf numFmtId="0" fontId="88" fillId="0" borderId="0" xfId="54" applyFont="1" applyFill="1" applyBorder="1" applyAlignment="1">
      <alignment horizontal="center" wrapText="1"/>
    </xf>
    <xf numFmtId="0" fontId="9" fillId="0" borderId="126" xfId="54" applyFont="1" applyFill="1" applyBorder="1" applyAlignment="1">
      <alignment horizontal="center" wrapText="1"/>
    </xf>
    <xf numFmtId="0" fontId="78" fillId="0" borderId="0" xfId="54" applyFont="1" applyFill="1" applyBorder="1" applyAlignment="1">
      <alignment horizontal="center" vertical="center"/>
    </xf>
    <xf numFmtId="0" fontId="11" fillId="0" borderId="0" xfId="54" applyFont="1" applyFill="1" applyBorder="1" applyAlignment="1">
      <alignment horizontal="center"/>
    </xf>
    <xf numFmtId="0" fontId="9" fillId="0" borderId="126" xfId="54" applyFont="1" applyFill="1" applyBorder="1" applyAlignment="1">
      <alignment horizontal="center"/>
    </xf>
    <xf numFmtId="0" fontId="11" fillId="0" borderId="59" xfId="54" applyFont="1" applyFill="1" applyBorder="1" applyAlignment="1">
      <alignment horizontal="center" vertical="top" wrapText="1"/>
    </xf>
    <xf numFmtId="0" fontId="52" fillId="0" borderId="0" xfId="54" applyFont="1" applyFill="1" applyBorder="1" applyAlignment="1">
      <alignment horizontal="center" wrapText="1"/>
    </xf>
    <xf numFmtId="0" fontId="52" fillId="0" borderId="40" xfId="54" applyFont="1" applyFill="1" applyBorder="1" applyAlignment="1">
      <alignment horizontal="center" wrapText="1"/>
    </xf>
    <xf numFmtId="3" fontId="5" fillId="0" borderId="0" xfId="0" applyNumberFormat="1" applyFont="1" applyBorder="1" applyAlignment="1">
      <alignment horizontal="left" vertical="center" wrapText="1"/>
    </xf>
    <xf numFmtId="0" fontId="5" fillId="0" borderId="0" xfId="0" applyFont="1" applyAlignment="1">
      <alignment horizontal="left" vertical="center" wrapText="1"/>
    </xf>
    <xf numFmtId="0" fontId="7" fillId="0" borderId="0" xfId="44" applyFont="1" applyFill="1" applyBorder="1" applyAlignment="1">
      <alignment horizontal="center" wrapText="1"/>
    </xf>
    <xf numFmtId="0" fontId="9" fillId="0" borderId="0" xfId="44" applyFont="1" applyBorder="1" applyAlignment="1">
      <alignment horizontal="center" wrapText="1"/>
    </xf>
    <xf numFmtId="0" fontId="12" fillId="0" borderId="0" xfId="44" applyFont="1" applyAlignment="1">
      <alignment wrapText="1"/>
    </xf>
    <xf numFmtId="0" fontId="9" fillId="0" borderId="62" xfId="44" applyFont="1" applyBorder="1" applyAlignment="1">
      <alignment horizontal="center"/>
    </xf>
    <xf numFmtId="3" fontId="40" fillId="0" borderId="0" xfId="0" applyNumberFormat="1" applyFont="1" applyBorder="1" applyAlignment="1">
      <alignment horizontal="left" vertical="center" wrapText="1"/>
    </xf>
    <xf numFmtId="0" fontId="40" fillId="0" borderId="0" xfId="0" applyFont="1" applyAlignment="1">
      <alignment horizontal="left" vertical="center" wrapText="1"/>
    </xf>
    <xf numFmtId="3" fontId="40" fillId="0" borderId="3" xfId="0" applyNumberFormat="1" applyFont="1" applyFill="1" applyBorder="1" applyAlignment="1">
      <alignment horizontal="left" vertical="center" wrapText="1"/>
    </xf>
    <xf numFmtId="0" fontId="40" fillId="0" borderId="0" xfId="0" applyFont="1" applyFill="1" applyBorder="1" applyAlignment="1">
      <alignment wrapText="1"/>
    </xf>
    <xf numFmtId="0" fontId="40" fillId="0" borderId="0" xfId="0" applyFont="1" applyBorder="1" applyAlignment="1">
      <alignment wrapText="1"/>
    </xf>
    <xf numFmtId="0" fontId="9" fillId="0" borderId="0" xfId="0" applyFont="1" applyFill="1" applyBorder="1" applyAlignment="1">
      <alignment horizontal="center" vertical="center" wrapText="1"/>
    </xf>
    <xf numFmtId="0" fontId="40" fillId="0" borderId="0" xfId="0" applyFont="1" applyFill="1" applyBorder="1" applyAlignment="1">
      <alignment horizontal="left" vertical="center" wrapText="1"/>
    </xf>
    <xf numFmtId="0" fontId="40" fillId="0" borderId="0" xfId="0" applyFont="1" applyFill="1" applyAlignment="1">
      <alignment horizontal="left" vertical="center" wrapText="1"/>
    </xf>
    <xf numFmtId="0" fontId="5" fillId="0" borderId="0" xfId="0" applyFont="1" applyFill="1" applyBorder="1" applyAlignment="1">
      <alignment wrapText="1"/>
    </xf>
    <xf numFmtId="0" fontId="5" fillId="0" borderId="0" xfId="0" applyFont="1" applyBorder="1" applyAlignment="1">
      <alignment wrapText="1"/>
    </xf>
    <xf numFmtId="0" fontId="66" fillId="0" borderId="0" xfId="0" applyFont="1" applyAlignment="1">
      <alignment horizontal="center" wrapText="1"/>
    </xf>
    <xf numFmtId="0" fontId="5" fillId="0" borderId="0" xfId="0" applyFont="1" applyFill="1" applyBorder="1" applyAlignment="1">
      <alignment horizontal="left" vertical="center" wrapText="1"/>
    </xf>
    <xf numFmtId="0" fontId="40" fillId="0" borderId="3" xfId="0" applyFont="1" applyFill="1" applyBorder="1" applyAlignment="1">
      <alignment horizontal="left" vertical="center" wrapText="1"/>
    </xf>
    <xf numFmtId="0" fontId="40" fillId="0" borderId="0" xfId="0" applyFont="1" applyFill="1" applyBorder="1" applyAlignment="1">
      <alignment horizontal="left" wrapText="1"/>
    </xf>
    <xf numFmtId="0" fontId="40" fillId="0" borderId="0" xfId="0" applyFont="1" applyFill="1" applyBorder="1" applyAlignment="1">
      <alignment vertical="center" wrapText="1"/>
    </xf>
    <xf numFmtId="0" fontId="40" fillId="0" borderId="0" xfId="0" applyFont="1" applyBorder="1" applyAlignment="1">
      <alignment vertical="center" wrapText="1"/>
    </xf>
    <xf numFmtId="0" fontId="11" fillId="0" borderId="0" xfId="0" applyFont="1" applyBorder="1" applyAlignment="1">
      <alignment horizontal="center" wrapText="1"/>
    </xf>
    <xf numFmtId="0" fontId="40" fillId="0" borderId="3" xfId="0" applyFont="1" applyBorder="1" applyAlignment="1">
      <alignment vertical="center" wrapText="1"/>
    </xf>
    <xf numFmtId="0" fontId="40" fillId="0" borderId="3" xfId="0" applyFont="1" applyFill="1" applyBorder="1" applyAlignment="1">
      <alignment horizontal="left" wrapText="1"/>
    </xf>
    <xf numFmtId="0" fontId="7" fillId="0" borderId="0" xfId="44" applyFont="1" applyBorder="1" applyAlignment="1">
      <alignment horizontal="center"/>
    </xf>
    <xf numFmtId="0" fontId="8" fillId="0" borderId="0" xfId="44" applyFont="1" applyAlignment="1">
      <alignment horizontal="center"/>
    </xf>
    <xf numFmtId="0" fontId="9" fillId="0" borderId="0" xfId="44" applyFont="1" applyBorder="1" applyAlignment="1">
      <alignment horizontal="center" vertical="center" wrapText="1"/>
    </xf>
    <xf numFmtId="0" fontId="5" fillId="0" borderId="0" xfId="44" applyAlignment="1">
      <alignment horizontal="center" vertical="center" wrapText="1"/>
    </xf>
    <xf numFmtId="0" fontId="11" fillId="0" borderId="0" xfId="44" applyFont="1" applyBorder="1" applyAlignment="1">
      <alignment horizontal="center"/>
    </xf>
    <xf numFmtId="0" fontId="26" fillId="0" borderId="0" xfId="44" applyFont="1" applyAlignment="1"/>
    <xf numFmtId="0" fontId="7" fillId="0" borderId="0" xfId="44" applyFont="1" applyBorder="1" applyAlignment="1">
      <alignment horizontal="center" vertical="center"/>
    </xf>
    <xf numFmtId="3" fontId="9" fillId="0" borderId="0" xfId="0" applyNumberFormat="1" applyFont="1" applyFill="1" applyAlignment="1">
      <alignment horizontal="center" vertical="center" wrapText="1"/>
    </xf>
    <xf numFmtId="3" fontId="11" fillId="0" borderId="0" xfId="0" applyNumberFormat="1" applyFont="1" applyFill="1" applyAlignment="1">
      <alignment horizontal="center" vertical="center" wrapText="1"/>
    </xf>
    <xf numFmtId="0" fontId="10" fillId="3" borderId="0" xfId="44" applyFont="1" applyFill="1" applyBorder="1" applyAlignment="1">
      <alignment horizontal="center" vertical="center" wrapText="1"/>
    </xf>
    <xf numFmtId="0" fontId="10" fillId="3" borderId="47" xfId="44" applyFont="1" applyFill="1" applyBorder="1" applyAlignment="1">
      <alignment horizontal="center" vertical="center" wrapText="1"/>
    </xf>
    <xf numFmtId="0" fontId="40" fillId="0" borderId="0" xfId="0" applyFont="1" applyBorder="1" applyAlignment="1">
      <alignment horizontal="left" vertical="center" wrapText="1"/>
    </xf>
    <xf numFmtId="0" fontId="9" fillId="0" borderId="62" xfId="4" applyFont="1" applyBorder="1" applyAlignment="1">
      <alignment horizontal="center"/>
    </xf>
    <xf numFmtId="0" fontId="9" fillId="0" borderId="62" xfId="4" applyFont="1" applyBorder="1" applyAlignment="1">
      <alignment horizontal="center" vertical="center" wrapText="1"/>
    </xf>
    <xf numFmtId="0" fontId="9" fillId="0" borderId="0" xfId="45" applyFont="1" applyAlignment="1">
      <alignment horizontal="center" vertical="center" wrapText="1"/>
    </xf>
    <xf numFmtId="0" fontId="9" fillId="0" borderId="0" xfId="45" applyFont="1" applyAlignment="1">
      <alignment horizontal="center"/>
    </xf>
    <xf numFmtId="0" fontId="9" fillId="5" borderId="8" xfId="45" applyFont="1" applyFill="1" applyBorder="1" applyAlignment="1">
      <alignment horizontal="center" vertical="center" wrapText="1"/>
    </xf>
    <xf numFmtId="0" fontId="7" fillId="0" borderId="0" xfId="45" applyFont="1" applyBorder="1" applyAlignment="1">
      <alignment horizontal="center" wrapText="1"/>
    </xf>
    <xf numFmtId="0" fontId="9" fillId="0" borderId="0" xfId="45" applyFont="1" applyBorder="1" applyAlignment="1">
      <alignment horizontal="center" vertical="center" wrapText="1"/>
    </xf>
    <xf numFmtId="0" fontId="9" fillId="0" borderId="0" xfId="45" applyFont="1" applyBorder="1" applyAlignment="1">
      <alignment horizontal="center" wrapText="1"/>
    </xf>
    <xf numFmtId="0" fontId="40" fillId="0" borderId="0" xfId="45" applyFont="1" applyBorder="1" applyAlignment="1">
      <alignment horizontal="left" vertical="center"/>
    </xf>
    <xf numFmtId="0" fontId="40" fillId="0" borderId="0" xfId="45" applyFont="1" applyAlignment="1">
      <alignment horizontal="left" vertical="center"/>
    </xf>
    <xf numFmtId="0" fontId="7" fillId="0" borderId="0" xfId="45" applyFont="1" applyAlignment="1">
      <alignment horizontal="center"/>
    </xf>
    <xf numFmtId="0" fontId="9" fillId="0" borderId="62" xfId="45" applyFont="1" applyBorder="1" applyAlignment="1">
      <alignment horizontal="center" wrapText="1"/>
    </xf>
    <xf numFmtId="165" fontId="9" fillId="4" borderId="8" xfId="7" applyNumberFormat="1" applyFont="1" applyFill="1" applyBorder="1" applyAlignment="1">
      <alignment horizontal="center" vertical="center" wrapText="1"/>
    </xf>
    <xf numFmtId="0" fontId="21" fillId="0" borderId="0" xfId="6" applyFont="1" applyBorder="1" applyAlignment="1">
      <alignment horizontal="left" vertical="center" wrapText="1"/>
    </xf>
    <xf numFmtId="0" fontId="9" fillId="0" borderId="0" xfId="6" applyFont="1" applyBorder="1" applyAlignment="1">
      <alignment horizontal="center" vertical="center" wrapText="1"/>
    </xf>
    <xf numFmtId="0" fontId="7" fillId="0" borderId="0" xfId="6" applyFont="1" applyBorder="1" applyAlignment="1">
      <alignment horizontal="center" wrapText="1"/>
    </xf>
    <xf numFmtId="0" fontId="9" fillId="3" borderId="8" xfId="6" applyFont="1" applyFill="1" applyBorder="1" applyAlignment="1">
      <alignment horizontal="center" vertical="center" wrapText="1"/>
    </xf>
    <xf numFmtId="0" fontId="9" fillId="3" borderId="50" xfId="6" applyFont="1" applyFill="1" applyBorder="1" applyAlignment="1">
      <alignment horizontal="center" vertical="center" wrapText="1"/>
    </xf>
    <xf numFmtId="165" fontId="26" fillId="0" borderId="8" xfId="7" applyNumberFormat="1" applyFont="1" applyBorder="1" applyAlignment="1">
      <alignment horizontal="center"/>
    </xf>
    <xf numFmtId="0" fontId="9" fillId="0" borderId="62" xfId="6" applyFont="1" applyBorder="1" applyAlignment="1">
      <alignment horizontal="center" wrapText="1"/>
    </xf>
    <xf numFmtId="0" fontId="40" fillId="0" borderId="9" xfId="6" applyFont="1" applyBorder="1" applyAlignment="1">
      <alignment horizontal="left" vertical="center" wrapText="1"/>
    </xf>
    <xf numFmtId="0" fontId="40" fillId="0" borderId="0" xfId="6" applyFont="1" applyBorder="1" applyAlignment="1">
      <alignment horizontal="left" vertical="center" wrapText="1"/>
    </xf>
    <xf numFmtId="0" fontId="9" fillId="0" borderId="62" xfId="6" applyFont="1" applyBorder="1" applyAlignment="1">
      <alignment horizontal="center" vertical="center" wrapText="1"/>
    </xf>
    <xf numFmtId="0" fontId="7" fillId="0" borderId="0" xfId="6" applyFont="1" applyBorder="1" applyAlignment="1">
      <alignment horizontal="center" vertical="center" wrapText="1"/>
    </xf>
    <xf numFmtId="0" fontId="10" fillId="3" borderId="1" xfId="44" applyFont="1" applyFill="1" applyBorder="1" applyAlignment="1">
      <alignment horizontal="center" vertical="center" wrapText="1"/>
    </xf>
    <xf numFmtId="0" fontId="47" fillId="0" borderId="3" xfId="0" applyFont="1" applyBorder="1" applyAlignment="1">
      <alignment horizontal="left" vertical="center" wrapText="1"/>
    </xf>
    <xf numFmtId="0" fontId="13" fillId="3" borderId="1" xfId="44" applyFont="1" applyFill="1" applyBorder="1" applyAlignment="1">
      <alignment horizontal="center" vertical="center" wrapText="1"/>
    </xf>
    <xf numFmtId="0" fontId="13" fillId="3" borderId="0" xfId="44" applyFont="1" applyFill="1" applyBorder="1" applyAlignment="1">
      <alignment horizontal="center" vertical="center" wrapText="1"/>
    </xf>
    <xf numFmtId="0" fontId="47" fillId="0" borderId="0" xfId="0" applyFont="1" applyBorder="1" applyAlignment="1">
      <alignment horizontal="left" vertical="top" wrapText="1"/>
    </xf>
    <xf numFmtId="0" fontId="40" fillId="0" borderId="0" xfId="0" applyFont="1" applyBorder="1" applyAlignment="1">
      <alignment horizontal="left" vertical="top" wrapText="1"/>
    </xf>
    <xf numFmtId="0" fontId="40" fillId="0" borderId="0" xfId="0" applyFont="1" applyAlignment="1">
      <alignment horizontal="left" vertical="top" wrapText="1"/>
    </xf>
    <xf numFmtId="0" fontId="7" fillId="0" borderId="0" xfId="47" applyFont="1" applyFill="1" applyBorder="1" applyAlignment="1">
      <alignment horizontal="center" vertical="center"/>
    </xf>
    <xf numFmtId="0" fontId="52" fillId="0" borderId="0" xfId="47" applyFont="1" applyFill="1" applyBorder="1" applyAlignment="1">
      <alignment horizontal="center" wrapText="1"/>
    </xf>
    <xf numFmtId="0" fontId="42" fillId="0" borderId="40" xfId="47" applyFont="1" applyFill="1" applyBorder="1" applyAlignment="1">
      <alignment horizontal="center" vertical="center" wrapText="1"/>
    </xf>
    <xf numFmtId="0" fontId="9" fillId="0" borderId="40" xfId="61" applyFont="1" applyFill="1" applyBorder="1" applyAlignment="1">
      <alignment horizontal="center" vertical="center" wrapText="1"/>
    </xf>
    <xf numFmtId="176" fontId="12" fillId="0" borderId="0" xfId="4" applyNumberFormat="1" applyFont="1" applyAlignment="1">
      <alignment wrapText="1"/>
    </xf>
    <xf numFmtId="0" fontId="9" fillId="0" borderId="69" xfId="4" applyFont="1" applyBorder="1" applyAlignment="1">
      <alignment horizontal="center" wrapText="1"/>
    </xf>
    <xf numFmtId="0" fontId="12" fillId="0" borderId="69" xfId="4" applyFont="1" applyBorder="1" applyAlignment="1">
      <alignment horizontal="center" wrapText="1"/>
    </xf>
    <xf numFmtId="176" fontId="12" fillId="0" borderId="69" xfId="4" applyNumberFormat="1" applyFont="1" applyBorder="1" applyAlignment="1">
      <alignment wrapText="1"/>
    </xf>
    <xf numFmtId="0" fontId="21" fillId="0" borderId="0" xfId="4" applyFont="1" applyAlignment="1">
      <alignment horizontal="justify" wrapText="1"/>
    </xf>
    <xf numFmtId="176" fontId="21" fillId="0" borderId="0" xfId="4" applyNumberFormat="1" applyFont="1" applyAlignment="1">
      <alignment horizontal="justify"/>
    </xf>
    <xf numFmtId="0" fontId="21" fillId="0" borderId="0" xfId="4" applyFont="1" applyBorder="1" applyAlignment="1"/>
    <xf numFmtId="176" fontId="55" fillId="0" borderId="0" xfId="4" applyNumberFormat="1" applyFont="1" applyAlignment="1"/>
    <xf numFmtId="0" fontId="8" fillId="0" borderId="0" xfId="4" applyFont="1" applyAlignment="1">
      <alignment horizontal="center" wrapText="1"/>
    </xf>
    <xf numFmtId="176" fontId="23" fillId="0" borderId="0" xfId="4" applyNumberFormat="1" applyFont="1" applyAlignment="1">
      <alignment horizontal="center" wrapText="1"/>
    </xf>
    <xf numFmtId="176" fontId="9" fillId="0" borderId="0" xfId="4" applyNumberFormat="1" applyFont="1" applyBorder="1" applyAlignment="1">
      <alignment horizontal="center" wrapText="1"/>
    </xf>
    <xf numFmtId="176" fontId="12" fillId="0" borderId="0" xfId="4" applyNumberFormat="1" applyFont="1" applyAlignment="1">
      <alignment horizontal="center" wrapText="1"/>
    </xf>
    <xf numFmtId="176" fontId="10" fillId="0" borderId="0" xfId="4" applyNumberFormat="1" applyFont="1" applyBorder="1" applyAlignment="1">
      <alignment horizontal="center"/>
    </xf>
    <xf numFmtId="176" fontId="10" fillId="0" borderId="0" xfId="4" applyNumberFormat="1" applyFont="1" applyAlignment="1">
      <alignment horizontal="center"/>
    </xf>
    <xf numFmtId="0" fontId="9" fillId="0" borderId="69" xfId="4" applyNumberFormat="1" applyFont="1" applyBorder="1" applyAlignment="1">
      <alignment horizontal="center"/>
    </xf>
    <xf numFmtId="0" fontId="12" fillId="0" borderId="69" xfId="4" applyNumberFormat="1" applyFont="1" applyBorder="1" applyAlignment="1">
      <alignment horizontal="center"/>
    </xf>
    <xf numFmtId="0" fontId="21" fillId="2" borderId="0" xfId="4" applyFont="1" applyFill="1" applyBorder="1" applyAlignment="1">
      <alignment horizontal="justify" wrapText="1"/>
    </xf>
    <xf numFmtId="176" fontId="5" fillId="2" borderId="0" xfId="4" applyNumberFormat="1" applyFill="1" applyAlignment="1">
      <alignment horizontal="justify" wrapText="1"/>
    </xf>
    <xf numFmtId="0" fontId="11" fillId="3" borderId="15" xfId="61" applyFont="1" applyFill="1" applyBorder="1" applyAlignment="1">
      <alignment horizontal="left"/>
    </xf>
    <xf numFmtId="0" fontId="12" fillId="3" borderId="0" xfId="4" applyFont="1" applyFill="1">
      <alignment vertical="top"/>
    </xf>
    <xf numFmtId="0" fontId="11" fillId="3" borderId="16" xfId="61" applyFont="1" applyFill="1" applyBorder="1" applyAlignment="1">
      <alignment horizontal="center" vertical="center"/>
    </xf>
    <xf numFmtId="0" fontId="11" fillId="3" borderId="14" xfId="61" applyFont="1" applyFill="1" applyBorder="1" applyAlignment="1">
      <alignment horizontal="center" vertical="center"/>
    </xf>
    <xf numFmtId="0" fontId="11" fillId="3" borderId="15" xfId="61" applyFont="1" applyFill="1" applyBorder="1" applyAlignment="1">
      <alignment horizontal="center" vertical="center"/>
    </xf>
    <xf numFmtId="0" fontId="9" fillId="3" borderId="37" xfId="61" applyFont="1" applyFill="1" applyBorder="1" applyAlignment="1">
      <alignment horizontal="center" vertical="center" wrapText="1"/>
    </xf>
    <xf numFmtId="0" fontId="9" fillId="3" borderId="2" xfId="61" applyFont="1" applyFill="1" applyBorder="1" applyAlignment="1">
      <alignment horizontal="center" vertical="center" wrapText="1"/>
    </xf>
    <xf numFmtId="0" fontId="9" fillId="3" borderId="38" xfId="61" applyFont="1" applyFill="1" applyBorder="1" applyAlignment="1">
      <alignment horizontal="center" vertical="center" wrapText="1"/>
    </xf>
    <xf numFmtId="0" fontId="9" fillId="3" borderId="39" xfId="61" applyFont="1" applyFill="1" applyBorder="1" applyAlignment="1">
      <alignment horizontal="center" vertical="center" wrapText="1"/>
    </xf>
    <xf numFmtId="0" fontId="11" fillId="3" borderId="41" xfId="61" applyFont="1" applyFill="1" applyBorder="1" applyAlignment="1">
      <alignment horizontal="left" vertical="center"/>
    </xf>
    <xf numFmtId="0" fontId="11" fillId="3" borderId="78" xfId="61" applyFont="1" applyFill="1" applyBorder="1" applyAlignment="1">
      <alignment horizontal="center" vertical="center" wrapText="1"/>
    </xf>
    <xf numFmtId="0" fontId="11" fillId="3" borderId="0" xfId="54" applyFont="1" applyFill="1" applyBorder="1" applyAlignment="1"/>
    <xf numFmtId="0" fontId="11" fillId="3" borderId="94" xfId="54" applyFont="1" applyFill="1" applyBorder="1" applyAlignment="1"/>
    <xf numFmtId="0" fontId="11" fillId="3" borderId="75" xfId="54" applyFont="1" applyFill="1" applyBorder="1" applyAlignment="1"/>
    <xf numFmtId="0" fontId="11" fillId="3" borderId="75" xfId="54" applyFont="1" applyFill="1" applyBorder="1" applyAlignment="1"/>
    <xf numFmtId="0" fontId="11" fillId="3" borderId="94" xfId="54" applyFont="1" applyFill="1" applyBorder="1" applyAlignment="1">
      <alignment horizontal="center"/>
    </xf>
    <xf numFmtId="0" fontId="11" fillId="3" borderId="5" xfId="54" applyFont="1" applyFill="1" applyBorder="1" applyAlignment="1">
      <alignment horizontal="left"/>
    </xf>
    <xf numFmtId="0" fontId="11" fillId="3" borderId="5" xfId="54" applyFont="1" applyFill="1" applyBorder="1" applyAlignment="1">
      <alignment horizontal="center" vertical="center" wrapText="1"/>
    </xf>
    <xf numFmtId="0" fontId="11" fillId="3" borderId="44" xfId="54" applyFont="1" applyFill="1" applyBorder="1" applyAlignment="1">
      <alignment horizontal="center" vertical="center"/>
    </xf>
    <xf numFmtId="0" fontId="15" fillId="0" borderId="3"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Fill="1" applyBorder="1" applyAlignment="1">
      <alignment wrapText="1"/>
    </xf>
    <xf numFmtId="0" fontId="15" fillId="0" borderId="0" xfId="0" applyFont="1"/>
    <xf numFmtId="0" fontId="11" fillId="3" borderId="44" xfId="47" applyFont="1" applyFill="1" applyBorder="1" applyAlignment="1">
      <alignment horizontal="left"/>
    </xf>
    <xf numFmtId="0" fontId="11" fillId="3" borderId="44" xfId="47" applyFont="1" applyFill="1" applyBorder="1" applyAlignment="1">
      <alignment horizontal="center"/>
    </xf>
  </cellXfs>
  <cellStyles count="77">
    <cellStyle name="Cabecera 1" xfId="10"/>
    <cellStyle name="Cabecera 2" xfId="11"/>
    <cellStyle name="Estilo 1" xfId="12"/>
    <cellStyle name="Estilo 2" xfId="13"/>
    <cellStyle name="F2" xfId="14"/>
    <cellStyle name="F3" xfId="15"/>
    <cellStyle name="F4" xfId="16"/>
    <cellStyle name="F5" xfId="17"/>
    <cellStyle name="F6" xfId="18"/>
    <cellStyle name="F7" xfId="19"/>
    <cellStyle name="F8" xfId="20"/>
    <cellStyle name="Fecha" xfId="21"/>
    <cellStyle name="Fecha 2" xfId="22"/>
    <cellStyle name="Fijo" xfId="23"/>
    <cellStyle name="Fijo 2" xfId="24"/>
    <cellStyle name="Hipervínculo" xfId="3" builtinId="8"/>
    <cellStyle name="Hipervínculo 2" xfId="25"/>
    <cellStyle name="Millares" xfId="1" builtinId="3"/>
    <cellStyle name="Millares 2" xfId="7"/>
    <cellStyle name="Millares 3" xfId="26"/>
    <cellStyle name="Millares 4" xfId="27"/>
    <cellStyle name="Millares 4 2" xfId="28"/>
    <cellStyle name="Millares 6" xfId="29"/>
    <cellStyle name="Monetario" xfId="30"/>
    <cellStyle name="Monetario 2" xfId="31"/>
    <cellStyle name="Monetario0" xfId="32"/>
    <cellStyle name="Monetario0 2" xfId="33"/>
    <cellStyle name="Normal" xfId="0" builtinId="0"/>
    <cellStyle name="Normal 10" xfId="34"/>
    <cellStyle name="Normal 11" xfId="35"/>
    <cellStyle name="Normal 12" xfId="36"/>
    <cellStyle name="Normal 13" xfId="37"/>
    <cellStyle name="Normal 14" xfId="38"/>
    <cellStyle name="Normal 15" xfId="39"/>
    <cellStyle name="Normal 16" xfId="40"/>
    <cellStyle name="Normal 17" xfId="41"/>
    <cellStyle name="Normal 18" xfId="42"/>
    <cellStyle name="Normal 19" xfId="43"/>
    <cellStyle name="Normal 2" xfId="4"/>
    <cellStyle name="Normal 2 2" xfId="44"/>
    <cellStyle name="Normal 2 3" xfId="6"/>
    <cellStyle name="Normal 20" xfId="45"/>
    <cellStyle name="Normal 20 2" xfId="46"/>
    <cellStyle name="Normal 20 3" xfId="47"/>
    <cellStyle name="Normal 21" xfId="48"/>
    <cellStyle name="Normal 21 2" xfId="49"/>
    <cellStyle name="Normal 21 3" xfId="50"/>
    <cellStyle name="Normal 22" xfId="2"/>
    <cellStyle name="Normal 22 2" xfId="51"/>
    <cellStyle name="Normal 23" xfId="52"/>
    <cellStyle name="Normal 24" xfId="73"/>
    <cellStyle name="Normal 25" xfId="75"/>
    <cellStyle name="Normal 3" xfId="53"/>
    <cellStyle name="Normal 3 2" xfId="54"/>
    <cellStyle name="Normal 3 3" xfId="55"/>
    <cellStyle name="Normal 3 4" xfId="56"/>
    <cellStyle name="Normal 4" xfId="57"/>
    <cellStyle name="Normal 4 2" xfId="58"/>
    <cellStyle name="Normal 4 3" xfId="59"/>
    <cellStyle name="Normal 5" xfId="60"/>
    <cellStyle name="Normal 6" xfId="61"/>
    <cellStyle name="Normal 6 2" xfId="62"/>
    <cellStyle name="Normal 7" xfId="63"/>
    <cellStyle name="Normal 8" xfId="64"/>
    <cellStyle name="Normal 9" xfId="65"/>
    <cellStyle name="Normal_Enero" xfId="9"/>
    <cellStyle name="Normal_Forminp2-29-32comprob" xfId="8"/>
    <cellStyle name="Normal_Hoja3" xfId="76"/>
    <cellStyle name="Porcentaje" xfId="74" builtinId="5"/>
    <cellStyle name="Porcentaje 2" xfId="5"/>
    <cellStyle name="Porcentaje 3" xfId="66"/>
    <cellStyle name="Porcentaje 3 2" xfId="67"/>
    <cellStyle name="Porcentual 2" xfId="68"/>
    <cellStyle name="Porcentual 3" xfId="69"/>
    <cellStyle name="Punto0" xfId="70"/>
    <cellStyle name="Punto0 2" xfId="71"/>
    <cellStyle name="Total 2" xfId="72"/>
  </cellStyles>
  <dxfs count="0"/>
  <tableStyles count="0" defaultTableStyle="TableStyleMedium2" defaultPivotStyle="PivotStyleLight16"/>
  <colors>
    <mruColors>
      <color rgb="FF25C6FF"/>
      <color rgb="FF00BC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externalLink" Target="externalLinks/externalLink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worksheet" Target="worksheets/sheet126.xml"/><Relationship Id="rId13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67820288"/>
        <c:axId val="167834368"/>
        <c:axId val="0"/>
      </c:bar3DChart>
      <c:catAx>
        <c:axId val="16782028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67834368"/>
        <c:crosses val="autoZero"/>
        <c:auto val="1"/>
        <c:lblAlgn val="ctr"/>
        <c:lblOffset val="100"/>
        <c:tickLblSkip val="1"/>
        <c:tickMarkSkip val="1"/>
        <c:noMultiLvlLbl val="0"/>
      </c:catAx>
      <c:valAx>
        <c:axId val="16783436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6782028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67962496"/>
        <c:axId val="167964032"/>
        <c:axId val="0"/>
      </c:bar3DChart>
      <c:catAx>
        <c:axId val="16796249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67964032"/>
        <c:crosses val="autoZero"/>
        <c:auto val="1"/>
        <c:lblAlgn val="ctr"/>
        <c:lblOffset val="100"/>
        <c:tickLblSkip val="1"/>
        <c:tickMarkSkip val="1"/>
        <c:noMultiLvlLbl val="0"/>
      </c:catAx>
      <c:valAx>
        <c:axId val="16796403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6796249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0041344"/>
        <c:axId val="170042880"/>
        <c:axId val="0"/>
      </c:bar3DChart>
      <c:catAx>
        <c:axId val="1700413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0042880"/>
        <c:crosses val="autoZero"/>
        <c:auto val="1"/>
        <c:lblAlgn val="ctr"/>
        <c:lblOffset val="100"/>
        <c:tickLblSkip val="1"/>
        <c:tickMarkSkip val="1"/>
        <c:noMultiLvlLbl val="0"/>
      </c:catAx>
      <c:valAx>
        <c:axId val="17004288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004134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0391424"/>
        <c:axId val="170392960"/>
        <c:axId val="0"/>
      </c:bar3DChart>
      <c:catAx>
        <c:axId val="17039142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0392960"/>
        <c:crosses val="autoZero"/>
        <c:auto val="1"/>
        <c:lblAlgn val="ctr"/>
        <c:lblOffset val="100"/>
        <c:tickLblSkip val="1"/>
        <c:tickMarkSkip val="1"/>
        <c:noMultiLvlLbl val="0"/>
      </c:catAx>
      <c:valAx>
        <c:axId val="17039296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039142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1258624"/>
        <c:axId val="171260160"/>
        <c:axId val="0"/>
      </c:bar3DChart>
      <c:catAx>
        <c:axId val="17125862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1260160"/>
        <c:crosses val="autoZero"/>
        <c:auto val="1"/>
        <c:lblAlgn val="ctr"/>
        <c:lblOffset val="100"/>
        <c:tickLblSkip val="1"/>
        <c:tickMarkSkip val="1"/>
        <c:noMultiLvlLbl val="0"/>
      </c:catAx>
      <c:valAx>
        <c:axId val="171260160"/>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125862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65577856"/>
        <c:axId val="165579392"/>
        <c:axId val="0"/>
      </c:bar3DChart>
      <c:catAx>
        <c:axId val="16557785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65579392"/>
        <c:crosses val="autoZero"/>
        <c:auto val="1"/>
        <c:lblAlgn val="ctr"/>
        <c:lblOffset val="100"/>
        <c:tickLblSkip val="1"/>
        <c:tickMarkSkip val="1"/>
        <c:noMultiLvlLbl val="0"/>
      </c:catAx>
      <c:valAx>
        <c:axId val="16557939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6557785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11" r="0.75000000000000711" t="1" header="0" footer="0"/>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1608704"/>
        <c:axId val="171610496"/>
        <c:axId val="0"/>
      </c:bar3DChart>
      <c:catAx>
        <c:axId val="17160870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1610496"/>
        <c:crosses val="autoZero"/>
        <c:auto val="1"/>
        <c:lblAlgn val="ctr"/>
        <c:lblOffset val="100"/>
        <c:tickLblSkip val="1"/>
        <c:tickMarkSkip val="1"/>
        <c:noMultiLvlLbl val="0"/>
      </c:catAx>
      <c:valAx>
        <c:axId val="171610496"/>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160870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2700416"/>
        <c:axId val="172701952"/>
        <c:axId val="0"/>
      </c:bar3DChart>
      <c:catAx>
        <c:axId val="17270041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2701952"/>
        <c:crosses val="autoZero"/>
        <c:auto val="1"/>
        <c:lblAlgn val="ctr"/>
        <c:lblOffset val="100"/>
        <c:tickLblSkip val="1"/>
        <c:tickMarkSkip val="1"/>
        <c:noMultiLvlLbl val="0"/>
      </c:catAx>
      <c:valAx>
        <c:axId val="17270195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270041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2821888"/>
        <c:axId val="172856448"/>
        <c:axId val="0"/>
      </c:bar3DChart>
      <c:catAx>
        <c:axId val="17282188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2856448"/>
        <c:crosses val="autoZero"/>
        <c:auto val="1"/>
        <c:lblAlgn val="ctr"/>
        <c:lblOffset val="100"/>
        <c:tickLblSkip val="1"/>
        <c:tickMarkSkip val="1"/>
        <c:noMultiLvlLbl val="0"/>
      </c:catAx>
      <c:valAx>
        <c:axId val="17285644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282188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44" r="0.75000000000000944" t="1" header="0" footer="0"/>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2959232"/>
        <c:axId val="172960768"/>
        <c:axId val="0"/>
      </c:bar3DChart>
      <c:catAx>
        <c:axId val="17295923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2960768"/>
        <c:crosses val="autoZero"/>
        <c:auto val="1"/>
        <c:lblAlgn val="ctr"/>
        <c:lblOffset val="100"/>
        <c:tickLblSkip val="1"/>
        <c:tickMarkSkip val="1"/>
        <c:noMultiLvlLbl val="0"/>
      </c:catAx>
      <c:valAx>
        <c:axId val="172960768"/>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2959232"/>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1" r="0.7500000000000091" t="1" header="0" footer="0"/>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3317504"/>
        <c:axId val="173323392"/>
        <c:axId val="0"/>
      </c:bar3DChart>
      <c:catAx>
        <c:axId val="17331750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3323392"/>
        <c:crosses val="autoZero"/>
        <c:auto val="1"/>
        <c:lblAlgn val="ctr"/>
        <c:lblOffset val="100"/>
        <c:tickLblSkip val="1"/>
        <c:tickMarkSkip val="1"/>
        <c:noMultiLvlLbl val="0"/>
      </c:catAx>
      <c:valAx>
        <c:axId val="17332339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3317504"/>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955" r="0.75000000000000955" t="1" header="0" footer="0"/>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55" r="0.75000000000000755" t="1" header="0" footer="0"/>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75315200"/>
        <c:axId val="175325184"/>
        <c:axId val="0"/>
      </c:bar3DChart>
      <c:catAx>
        <c:axId val="17531520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75325184"/>
        <c:crosses val="autoZero"/>
        <c:auto val="1"/>
        <c:lblAlgn val="ctr"/>
        <c:lblOffset val="100"/>
        <c:tickLblSkip val="1"/>
        <c:tickMarkSkip val="1"/>
        <c:noMultiLvlLbl val="0"/>
      </c:catAx>
      <c:valAx>
        <c:axId val="17532518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75315200"/>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101" r="0.7500000000000101" t="1" header="0" footer="0"/>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dLbls>
            <c:dLbl>
              <c:idx val="0"/>
              <c:layout>
                <c:manualLayout>
                  <c:x val="-3.5043804755945006E-2"/>
                  <c:y val="3.9900238930170945E-2"/>
                </c:manualLayout>
              </c:layout>
              <c:showLegendKey val="0"/>
              <c:showVal val="1"/>
              <c:showCatName val="0"/>
              <c:showSerName val="0"/>
              <c:showPercent val="0"/>
              <c:showBubbleSize val="0"/>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Lst>
        </c:ser>
        <c:ser>
          <c:idx val="1"/>
          <c:order val="1"/>
          <c:dLbls>
            <c:dLbl>
              <c:idx val="0"/>
              <c:layout>
                <c:manualLayout>
                  <c:x val="-3.8381309970796848E-2"/>
                  <c:y val="-2.6600159286780611E-2"/>
                </c:manualLayout>
              </c:layout>
              <c:showLegendKey val="0"/>
              <c:showVal val="1"/>
              <c:showCatName val="0"/>
              <c:showSerName val="0"/>
              <c:showPercent val="0"/>
              <c:showBubbleSize val="0"/>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Lst>
        </c:ser>
        <c:ser>
          <c:idx val="2"/>
          <c:order val="2"/>
          <c:dLbls>
            <c:dLbl>
              <c:idx val="0"/>
              <c:layout>
                <c:manualLayout>
                  <c:x val="-3.6712557363370896E-2"/>
                  <c:y val="3.6575219019323715E-2"/>
                </c:manualLayout>
              </c:layout>
              <c:showLegendKey val="0"/>
              <c:showVal val="1"/>
              <c:showCatName val="0"/>
              <c:showSerName val="0"/>
              <c:showPercent val="0"/>
              <c:showBubbleSize val="0"/>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layout>
                <c:manualLayout>
                  <c:x val="-3.3375052148518982E-3"/>
                  <c:y val="2.66001592867806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Lst>
        </c:ser>
        <c:ser>
          <c:idx val="3"/>
          <c:order val="3"/>
          <c:dLbls>
            <c:dLbl>
              <c:idx val="0"/>
              <c:layout>
                <c:manualLayout>
                  <c:x val="-3.6712688761213995E-2"/>
                  <c:y val="-4.3225520653609885E-2"/>
                </c:manualLayout>
              </c:layout>
              <c:showLegendKey val="0"/>
              <c:showVal val="1"/>
              <c:showCatName val="0"/>
              <c:showSerName val="0"/>
              <c:showPercent val="0"/>
              <c:showBubbleSize val="0"/>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layout>
                <c:manualLayout>
                  <c:x val="0"/>
                  <c:y val="-3.3250199108475812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Lst>
        </c:ser>
        <c:ser>
          <c:idx val="4"/>
          <c:order val="4"/>
          <c:dLbls>
            <c:dLbl>
              <c:idx val="0"/>
              <c:layout>
                <c:manualLayout>
                  <c:x val="-3.3375183546362083E-2"/>
                  <c:y val="-3.6575219019323715E-2"/>
                </c:manualLayout>
              </c:layout>
              <c:showLegendKey val="0"/>
              <c:showVal val="1"/>
              <c:showCatName val="0"/>
              <c:showSerName val="0"/>
              <c:showPercent val="0"/>
              <c:showBubbleSize val="0"/>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N_7!#REF!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N_7!#REF!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N_7!#REF!</c15:sqref>
                        </c15:formulaRef>
                      </c:ext>
                    </c:extLst>
                  </c:multiLvlStrRef>
                </c15:cat>
              </c15:filteredCategoryTitle>
            </c:ext>
          </c:extLst>
        </c:ser>
        <c:dLbls>
          <c:showLegendKey val="0"/>
          <c:showVal val="0"/>
          <c:showCatName val="0"/>
          <c:showSerName val="0"/>
          <c:showPercent val="0"/>
          <c:showBubbleSize val="0"/>
        </c:dLbls>
        <c:marker val="1"/>
        <c:smooth val="0"/>
        <c:axId val="147896192"/>
        <c:axId val="147897728"/>
      </c:lineChart>
      <c:catAx>
        <c:axId val="147896192"/>
        <c:scaling>
          <c:orientation val="minMax"/>
        </c:scaling>
        <c:delete val="0"/>
        <c:axPos val="b"/>
        <c:majorTickMark val="out"/>
        <c:minorTickMark val="none"/>
        <c:tickLblPos val="nextTo"/>
        <c:crossAx val="147897728"/>
        <c:crosses val="autoZero"/>
        <c:auto val="1"/>
        <c:lblAlgn val="ctr"/>
        <c:lblOffset val="100"/>
        <c:noMultiLvlLbl val="0"/>
      </c:catAx>
      <c:valAx>
        <c:axId val="147897728"/>
        <c:scaling>
          <c:orientation val="minMax"/>
          <c:min val="1.5000000000000025E-2"/>
        </c:scaling>
        <c:delete val="0"/>
        <c:axPos val="l"/>
        <c:majorGridlines/>
        <c:numFmt formatCode="General" sourceLinked="1"/>
        <c:majorTickMark val="out"/>
        <c:minorTickMark val="none"/>
        <c:tickLblPos val="nextTo"/>
        <c:crossAx val="147896192"/>
        <c:crosses val="autoZero"/>
        <c:crossBetween val="between"/>
      </c:valAx>
      <c:spPr>
        <a:noFill/>
        <a:ln w="25400">
          <a:noFill/>
        </a:ln>
      </c:spPr>
    </c:plotArea>
    <c:legend>
      <c:legendPos val="b"/>
      <c:overlay val="0"/>
    </c:legend>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66808576"/>
        <c:axId val="166826752"/>
        <c:axId val="0"/>
      </c:bar3DChart>
      <c:catAx>
        <c:axId val="16680857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66826752"/>
        <c:crosses val="autoZero"/>
        <c:auto val="1"/>
        <c:lblAlgn val="ctr"/>
        <c:lblOffset val="100"/>
        <c:tickLblSkip val="1"/>
        <c:tickMarkSkip val="1"/>
        <c:noMultiLvlLbl val="0"/>
      </c:catAx>
      <c:valAx>
        <c:axId val="16682675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6680857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755" r="0.750000000000007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0</c:v>
              </c:pt>
              <c:pt idx="1">
                <c:v>0</c:v>
              </c:pt>
              <c:pt idx="2">
                <c:v>0</c:v>
              </c:pt>
              <c:pt idx="3">
                <c:v>0</c:v>
              </c:pt>
              <c:pt idx="4">
                <c:v>0</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1" r="0.750000000000008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0</c:v>
              </c:pt>
              <c:pt idx="1">
                <c:v>0</c:v>
              </c:pt>
              <c:pt idx="2">
                <c:v>0</c:v>
              </c:pt>
              <c:pt idx="3">
                <c:v>0</c:v>
              </c:pt>
              <c:pt idx="4">
                <c:v>0</c:v>
              </c:pt>
              <c:pt idx="5">
                <c:v>0</c:v>
              </c:pt>
              <c:pt idx="6">
                <c:v>0</c:v>
              </c:pt>
              <c:pt idx="7">
                <c:v>0</c:v>
              </c:pt>
              <c:pt idx="8">
                <c:v>0</c:v>
              </c:pt>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67212928"/>
        <c:axId val="167214464"/>
        <c:axId val="0"/>
      </c:bar3DChart>
      <c:catAx>
        <c:axId val="16721292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67214464"/>
        <c:crosses val="autoZero"/>
        <c:auto val="1"/>
        <c:lblAlgn val="ctr"/>
        <c:lblOffset val="100"/>
        <c:tickLblSkip val="1"/>
        <c:tickMarkSkip val="1"/>
        <c:noMultiLvlLbl val="0"/>
      </c:catAx>
      <c:valAx>
        <c:axId val="167214464"/>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67212928"/>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1" r="0.7500000000000081"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50" b="1" i="0" u="none" strike="noStrike" baseline="0">
                <a:solidFill>
                  <a:srgbClr val="FFFFFF"/>
                </a:solidFill>
                <a:latin typeface="Arial"/>
                <a:ea typeface="Arial"/>
                <a:cs typeface="Arial"/>
              </a:defRPr>
            </a:pPr>
            <a:r>
              <a:rPr lang="es-CL"/>
              <a:t>CUADRO N°49
N° TRABAJADORES COTIZANTES LEY N°16.744
2003</a:t>
            </a:r>
          </a:p>
        </c:rich>
      </c:tx>
      <c:overlay val="0"/>
      <c:spPr>
        <a:noFill/>
        <a:ln w="25400">
          <a:noFill/>
        </a:ln>
      </c:spPr>
    </c:title>
    <c:autoTitleDeleted val="0"/>
    <c:view3D>
      <c:rotX val="62"/>
      <c:hPercent val="5"/>
      <c:rotY val="44"/>
      <c:depthPercent val="100"/>
      <c:rAngAx val="1"/>
    </c:view3D>
    <c:floor>
      <c:thickness val="0"/>
      <c:spPr>
        <a:solidFill>
          <a:srgbClr val="C0C0C0"/>
        </a:solidFill>
        <a:ln w="3175">
          <a:solidFill>
            <a:srgbClr val="000000"/>
          </a:solidFill>
          <a:prstDash val="solid"/>
        </a:ln>
      </c:spPr>
    </c:floor>
    <c:sideWall>
      <c:thickness val="0"/>
      <c:spPr>
        <a:noFill/>
        <a:ln w="3175">
          <a:solidFill>
            <a:srgbClr val="000000"/>
          </a:solidFill>
          <a:prstDash val="solid"/>
        </a:ln>
      </c:spPr>
    </c:sideWall>
    <c:backWall>
      <c:thickness val="0"/>
      <c:spPr>
        <a:noFill/>
        <a:ln w="3175">
          <a:solidFill>
            <a:srgbClr val="000000"/>
          </a:solidFill>
          <a:prstDash val="solid"/>
        </a:ln>
      </c:spPr>
    </c:backWall>
    <c:plotArea>
      <c:layout/>
      <c:bar3DChart>
        <c:barDir val="col"/>
        <c:grouping val="clustered"/>
        <c:varyColors val="1"/>
        <c:ser>
          <c:idx val="0"/>
          <c:order val="0"/>
          <c:spPr>
            <a:gradFill rotWithShape="0">
              <a:gsLst>
                <a:gs pos="0">
                  <a:srgbClr val="FFFF00"/>
                </a:gs>
                <a:gs pos="100000">
                  <a:srgbClr val="3366FF"/>
                </a:gs>
              </a:gsLst>
              <a:lin ang="5400000" scaled="1"/>
            </a:gradFill>
            <a:ln w="12700">
              <a:solidFill>
                <a:srgbClr val="000000"/>
              </a:solidFill>
              <a:prstDash val="solid"/>
            </a:ln>
          </c:spPr>
          <c:invertIfNegative val="0"/>
          <c:dPt>
            <c:idx val="0"/>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1"/>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2"/>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3"/>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4"/>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5"/>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6"/>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7"/>
            <c:invertIfNegative val="0"/>
            <c:bubble3D val="0"/>
            <c:spPr>
              <a:gradFill rotWithShape="0">
                <a:gsLst>
                  <a:gs pos="0">
                    <a:srgbClr val="FFFF00"/>
                  </a:gs>
                  <a:gs pos="100000">
                    <a:srgbClr val="3366FF"/>
                  </a:gs>
                </a:gsLst>
                <a:lin ang="5400000" scaled="1"/>
              </a:gradFill>
              <a:ln w="12700">
                <a:solidFill>
                  <a:srgbClr val="000000"/>
                </a:solidFill>
                <a:prstDash val="solid"/>
              </a:ln>
            </c:spPr>
          </c:dPt>
          <c:dPt>
            <c:idx val="8"/>
            <c:invertIfNegative val="0"/>
            <c:bubble3D val="0"/>
            <c:spPr>
              <a:gradFill rotWithShape="0">
                <a:gsLst>
                  <a:gs pos="0">
                    <a:srgbClr val="FFFF00"/>
                  </a:gs>
                  <a:gs pos="100000">
                    <a:srgbClr val="3366FF"/>
                  </a:gs>
                </a:gsLst>
                <a:lin ang="5400000" scaled="1"/>
              </a:gradFill>
              <a:ln w="12700">
                <a:solidFill>
                  <a:srgbClr val="000000"/>
                </a:solidFill>
                <a:prstDash val="solid"/>
              </a:ln>
            </c:spPr>
          </c:dPt>
          <c:dLbls>
            <c:numFmt formatCode="#,##0" sourceLinked="0"/>
            <c:spPr>
              <a:noFill/>
              <a:ln w="25400">
                <a:noFill/>
              </a:ln>
            </c:spPr>
            <c:txPr>
              <a:bodyPr/>
              <a:lstStyle/>
              <a:p>
                <a:pPr>
                  <a:defRPr lang="es-CL" sz="125" b="1" i="0" u="none" strike="noStrike" baseline="0">
                    <a:solidFill>
                      <a:srgbClr val="FFFFFF"/>
                    </a:solidFill>
                    <a:latin typeface="Arial"/>
                    <a:ea typeface="Arial"/>
                    <a:cs typeface="Arial"/>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numLit>
          </c:cat>
          <c:val>
            <c:numRef>
              <c:f>A!#REF!</c:f>
              <c:numCache>
                <c:formatCode>General</c:formatCode>
                <c:ptCount val="9"/>
                <c:pt idx="0">
                  <c:v>0</c:v>
                </c:pt>
                <c:pt idx="1">
                  <c:v>0</c:v>
                </c:pt>
                <c:pt idx="2">
                  <c:v>0</c:v>
                </c:pt>
                <c:pt idx="3">
                  <c:v>0</c:v>
                </c:pt>
                <c:pt idx="4">
                  <c:v>0</c:v>
                </c:pt>
                <c:pt idx="5">
                  <c:v>0</c:v>
                </c:pt>
                <c:pt idx="6">
                  <c:v>0</c:v>
                </c:pt>
                <c:pt idx="7">
                  <c:v>0</c:v>
                </c:pt>
                <c:pt idx="8">
                  <c:v>0</c:v>
                </c:pt>
              </c:numCache>
            </c:numRef>
          </c:val>
          <c:shape val="pyramid"/>
        </c:ser>
        <c:dLbls>
          <c:showLegendKey val="0"/>
          <c:showVal val="0"/>
          <c:showCatName val="0"/>
          <c:showSerName val="0"/>
          <c:showPercent val="0"/>
          <c:showBubbleSize val="0"/>
        </c:dLbls>
        <c:gapWidth val="150"/>
        <c:shape val="box"/>
        <c:axId val="167543936"/>
        <c:axId val="167545472"/>
        <c:axId val="0"/>
      </c:bar3DChart>
      <c:catAx>
        <c:axId val="16754393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lang="es-CL" sz="125" b="1" i="0" u="none" strike="noStrike" baseline="0">
                <a:solidFill>
                  <a:srgbClr val="FFFFFF"/>
                </a:solidFill>
                <a:latin typeface="Arial"/>
                <a:ea typeface="Arial"/>
                <a:cs typeface="Arial"/>
              </a:defRPr>
            </a:pPr>
            <a:endParaRPr lang="es-CL"/>
          </a:p>
        </c:txPr>
        <c:crossAx val="167545472"/>
        <c:crosses val="autoZero"/>
        <c:auto val="1"/>
        <c:lblAlgn val="ctr"/>
        <c:lblOffset val="100"/>
        <c:tickLblSkip val="1"/>
        <c:tickMarkSkip val="1"/>
        <c:noMultiLvlLbl val="0"/>
      </c:catAx>
      <c:valAx>
        <c:axId val="167545472"/>
        <c:scaling>
          <c:orientation val="minMax"/>
        </c:scaling>
        <c:delete val="1"/>
        <c:axPos val="l"/>
        <c:majorGridlines>
          <c:spPr>
            <a:ln w="3175">
              <a:solidFill>
                <a:srgbClr val="000000"/>
              </a:solidFill>
              <a:prstDash val="solid"/>
            </a:ln>
          </c:spPr>
        </c:majorGridlines>
        <c:title>
          <c:tx>
            <c:rich>
              <a:bodyPr/>
              <a:lstStyle/>
              <a:p>
                <a:pPr>
                  <a:defRPr lang="es-CL" sz="125" b="1" i="0" u="none" strike="noStrike" baseline="0">
                    <a:solidFill>
                      <a:srgbClr val="FFFFFF"/>
                    </a:solidFill>
                    <a:latin typeface="Arial"/>
                    <a:ea typeface="Arial"/>
                    <a:cs typeface="Arial"/>
                  </a:defRPr>
                </a:pPr>
                <a:r>
                  <a:rPr lang="es-CL"/>
                  <a:t>Trabajadores</a:t>
                </a:r>
              </a:p>
            </c:rich>
          </c:tx>
          <c:overlay val="0"/>
          <c:spPr>
            <a:noFill/>
            <a:ln w="25400">
              <a:noFill/>
            </a:ln>
          </c:spPr>
        </c:title>
        <c:numFmt formatCode="General" sourceLinked="1"/>
        <c:majorTickMark val="out"/>
        <c:minorTickMark val="none"/>
        <c:tickLblPos val="none"/>
        <c:crossAx val="167543936"/>
        <c:crosses val="autoZero"/>
        <c:crossBetween val="between"/>
      </c:valAx>
      <c:spPr>
        <a:noFill/>
        <a:ln w="25400">
          <a:noFill/>
        </a:ln>
      </c:spPr>
    </c:plotArea>
    <c:plotVisOnly val="1"/>
    <c:dispBlanksAs val="gap"/>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44" r="0.75000000000000844"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CL" sz="175" b="1" i="0" u="none" strike="noStrike" baseline="0">
                <a:solidFill>
                  <a:srgbClr val="FFFFFF"/>
                </a:solidFill>
                <a:latin typeface="Arial"/>
                <a:ea typeface="Arial"/>
                <a:cs typeface="Arial"/>
              </a:defRPr>
            </a:pPr>
            <a:r>
              <a:rPr lang="es-CL"/>
              <a:t>CUADRO N°49
TRABAJADORES COTIZANTES DE LA LEY N°16.744
2003</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25"/>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FF8080"/>
              </a:solidFill>
              <a:ln w="12700">
                <a:solidFill>
                  <a:srgbClr val="000000"/>
                </a:solidFill>
                <a:prstDash val="solid"/>
              </a:ln>
            </c:spPr>
          </c:dPt>
          <c:dLbls>
            <c:numFmt formatCode="0.0%" sourceLinked="0"/>
            <c:spPr>
              <a:noFill/>
              <a:ln w="25400">
                <a:noFill/>
              </a:ln>
            </c:spPr>
            <c:txPr>
              <a:bodyPr/>
              <a:lstStyle/>
              <a:p>
                <a:pPr>
                  <a:defRPr lang="es-CL" sz="150" b="1" i="0" u="none" strike="noStrike" baseline="0">
                    <a:solidFill>
                      <a:srgbClr val="FFFFFF"/>
                    </a:solidFill>
                    <a:latin typeface="Arial"/>
                    <a:ea typeface="Arial"/>
                    <a:cs typeface="Aria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val>
            <c:numLit>
              <c:formatCode>General</c:formatCode>
              <c:ptCount val="5"/>
              <c:pt idx="0">
                <c:v>6.5100000000000019E-2</c:v>
              </c:pt>
              <c:pt idx="1">
                <c:v>6.6799999999999998E-2</c:v>
              </c:pt>
            </c:numLit>
          </c:val>
          <c:extLst>
            <c:ext xmlns:c15="http://schemas.microsoft.com/office/drawing/2012/chart" uri="{02D57815-91ED-43cb-92C2-25804820EDAC}">
              <c15:filteredCategoryTitle>
                <c15:cat>
                  <c:multiLvlStrRef>
                    <c:extLst>
                      <c:ext uri="{02D57815-91ED-43cb-92C2-25804820EDAC}">
                        <c15:formulaRef>
                          <c15:sqref>A!#REF!</c15:sqref>
                        </c15:formulaRef>
                      </c:ext>
                    </c:extLst>
                  </c:multiLvlStrRef>
                </c15:cat>
              </c15:filteredCategoryTitl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gradFill rotWithShape="0">
      <a:gsLst>
        <a:gs pos="0">
          <a:srgbClr val="8080FF"/>
        </a:gs>
        <a:gs pos="50000">
          <a:srgbClr val="CC99FF"/>
        </a:gs>
        <a:gs pos="100000">
          <a:srgbClr val="8080FF"/>
        </a:gs>
      </a:gsLst>
      <a:lin ang="5400000" scaled="1"/>
    </a:gra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s-CL"/>
    </a:p>
  </c:txPr>
  <c:printSettings>
    <c:headerFooter alignWithMargins="0"/>
    <c:pageMargins b="1" l="0.75000000000000888" r="0.75000000000000888"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image" Target="../media/image2.jpeg"/><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gif"/><Relationship Id="rId4"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5.gif"/><Relationship Id="rId4"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5.gif"/><Relationship Id="rId4"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gif"/><Relationship Id="rId4"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7.emf"/><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7.emf"/><Relationship Id="rId1" Type="http://schemas.openxmlformats.org/officeDocument/2006/relationships/image" Target="../media/image5.gif"/></Relationships>
</file>

<file path=xl/drawings/_rels/drawing6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7.emf"/><Relationship Id="rId1" Type="http://schemas.openxmlformats.org/officeDocument/2006/relationships/image" Target="../media/image5.gif"/></Relationships>
</file>

<file path=xl/drawings/_rels/drawing6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7.emf"/><Relationship Id="rId1" Type="http://schemas.openxmlformats.org/officeDocument/2006/relationships/image" Target="../media/image5.gif"/></Relationships>
</file>

<file path=xl/drawings/_rels/drawing6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5.gif"/></Relationships>
</file>

<file path=xl/drawings/_rels/drawing6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5.gif"/></Relationships>
</file>

<file path=xl/drawings/_rels/drawing6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7.emf"/><Relationship Id="rId1" Type="http://schemas.openxmlformats.org/officeDocument/2006/relationships/image" Target="../media/image5.gif"/></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gif"/><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716219</xdr:colOff>
      <xdr:row>0</xdr:row>
      <xdr:rowOff>0</xdr:rowOff>
    </xdr:from>
    <xdr:to>
      <xdr:col>10</xdr:col>
      <xdr:colOff>104774</xdr:colOff>
      <xdr:row>31</xdr:row>
      <xdr:rowOff>28575</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3169" y="0"/>
          <a:ext cx="5484555" cy="634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118491</xdr:colOff>
      <xdr:row>2</xdr:row>
      <xdr:rowOff>446532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880491</xdr:colOff>
      <xdr:row>3</xdr:row>
      <xdr:rowOff>151257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42291</xdr:colOff>
      <xdr:row>3</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213741</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366141</xdr:colOff>
      <xdr:row>4</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32766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270891</xdr:colOff>
      <xdr:row>3</xdr:row>
      <xdr:rowOff>84582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32766</xdr:colOff>
      <xdr:row>3</xdr:row>
      <xdr:rowOff>189357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185166</xdr:colOff>
      <xdr:row>3</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144949</xdr:colOff>
      <xdr:row>2</xdr:row>
      <xdr:rowOff>423249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89916</xdr:colOff>
      <xdr:row>3</xdr:row>
      <xdr:rowOff>84582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113199</xdr:colOff>
      <xdr:row>2</xdr:row>
      <xdr:rowOff>444415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194691</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118491</xdr:colOff>
      <xdr:row>2</xdr:row>
      <xdr:rowOff>437007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80391</xdr:colOff>
      <xdr:row>3</xdr:row>
      <xdr:rowOff>179832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161835</xdr:colOff>
      <xdr:row>4</xdr:row>
      <xdr:rowOff>38562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156591</xdr:colOff>
      <xdr:row>4</xdr:row>
      <xdr:rowOff>132207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530866</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56007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2</xdr:row>
      <xdr:rowOff>446532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4</xdr:row>
      <xdr:rowOff>69031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2</xdr:row>
      <xdr:rowOff>522732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70866</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242316</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36957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32766</xdr:colOff>
      <xdr:row>3</xdr:row>
      <xdr:rowOff>189357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147066</xdr:colOff>
      <xdr:row>2</xdr:row>
      <xdr:rowOff>579882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737616</xdr:colOff>
      <xdr:row>1</xdr:row>
      <xdr:rowOff>456057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737616</xdr:colOff>
      <xdr:row>4</xdr:row>
      <xdr:rowOff>208407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737616</xdr:colOff>
      <xdr:row>5</xdr:row>
      <xdr:rowOff>313182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4</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80391</xdr:colOff>
      <xdr:row>2</xdr:row>
      <xdr:rowOff>456057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413766</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794766</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89916</xdr:colOff>
      <xdr:row>2</xdr:row>
      <xdr:rowOff>494157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108966</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89916</xdr:colOff>
      <xdr:row>2</xdr:row>
      <xdr:rowOff>427482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137541</xdr:colOff>
      <xdr:row>2</xdr:row>
      <xdr:rowOff>427482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89916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118491</xdr:colOff>
      <xdr:row>2</xdr:row>
      <xdr:rowOff>522732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280416</xdr:colOff>
      <xdr:row>4</xdr:row>
      <xdr:rowOff>189357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twoCellAnchor>
    <xdr:from>
      <xdr:col>2</xdr:col>
      <xdr:colOff>19049</xdr:colOff>
      <xdr:row>3</xdr:row>
      <xdr:rowOff>19050</xdr:rowOff>
    </xdr:from>
    <xdr:to>
      <xdr:col>14</xdr:col>
      <xdr:colOff>714374</xdr:colOff>
      <xdr:row>109</xdr:row>
      <xdr:rowOff>104776</xdr:rowOff>
    </xdr:to>
    <xdr:sp macro="" textlink="">
      <xdr:nvSpPr>
        <xdr:cNvPr id="2" name="1 CuadroTexto"/>
        <xdr:cNvSpPr txBox="1"/>
      </xdr:nvSpPr>
      <xdr:spPr>
        <a:xfrm>
          <a:off x="2000249" y="962025"/>
          <a:ext cx="9839325" cy="20278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chemeClr val="dk1"/>
              </a:solidFill>
              <a:effectLst/>
              <a:latin typeface="+mn-lt"/>
              <a:ea typeface="+mn-ea"/>
              <a:cs typeface="+mn-cs"/>
            </a:rPr>
            <a:t>El Boletín Estadístico de Seguridad Social contiene información anual referente al comportamiento de las variables de mayor relevancia de los regímenes previsionales y asistenciales que fiscaliza la Superintendencia de Seguridad Social. En este “Boletín de Estadísticas de Seguridad Social  2014” se incorpora nueva información que complementa la entregada en los años anteriores, particularmente se incluye la dimensión de sexo en algunas de las desagregaciones para la información relativa a la Ley N°16.744.</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El “Boletín de Estadísticas de Seguridad Social  2014” consta de nueve capítulos, los que se detallan a continuación:</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I.-Régimen de Accidentes del Trabajo y Enfermedades Profesionales: (Cuadros N°s 1 al  58).</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La información estadística que forma parte de este capítulo aporta múltiples antecedentes relevantes respecto del régimen, entregando datos de interés, entre ellos,  el número de trabajadores protegidos por las Mutualidades de la Ley N° 16.744, y de entidades empleadoras afiliadas, número de cotizantes y remuneración imponible  informado por cada uno de los Organismos Administradores del Seguro Social de la Ley  N° 16.744., como asimismo de las empresas con administración delegada. Esta información se presenta desagregada en función de diversas variables de interés, como por ejemplo, el desglose por actividad económica, regiones  ypor tamaño de la empresa.</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Incluye datos de accidentes del trabajo y enfermedades profesionales, días perdidos por estos conceptos y tasas de accidentabilidad, referidos a las Mutualidades de Empleadores incluyendo cuadros con información  desagregada por actividades económicas, tamaño de la entidad empleadora y regiones, </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Este capítulo entrega además información de mortalidad por accidentes laborales, que incluye el número de trabajadores fallecidos por accidentes del trabajo desagregados por actividad económica, región y tipo de accidente (del trabajo o de trayecto). Se presentan además las tasas de mortalidad por cada cien mil trabajadores por actividad económica.</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 Asimismo, proporciona información de las pensiones de accidentes del trabajo y enfermedades profesionales concedidas y pagadas, y sobre subsidios e indemnizaciones de esta naturaleza.</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En esta</a:t>
          </a:r>
          <a:r>
            <a:rPr lang="es-CL" sz="1100" baseline="0">
              <a:solidFill>
                <a:schemeClr val="dk1"/>
              </a:solidFill>
              <a:effectLst/>
              <a:latin typeface="+mn-lt"/>
              <a:ea typeface="+mn-ea"/>
              <a:cs typeface="+mn-cs"/>
            </a:rPr>
            <a:t> versión, </a:t>
          </a:r>
          <a:r>
            <a:rPr lang="es-CL" sz="1100">
              <a:solidFill>
                <a:schemeClr val="dk1"/>
              </a:solidFill>
              <a:effectLst/>
              <a:latin typeface="+mn-lt"/>
              <a:ea typeface="+mn-ea"/>
              <a:cs typeface="+mn-cs"/>
            </a:rPr>
            <a:t>se incorpora información de trabajadores protegidos, accidentes laborales, enfermedades profesionales, número de fallecidos y pensiones según sexo del trabajador.</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Al igual que en las versiones anteriores, este Boletín informa respecto de los indicadores que afectan al Régimen de Accidentes del Trabajo y Enfermedades Profesionales, como son: ingresos mínimos; topes máximos de imponibilidad de las remuneraciones y la remuneración mínima imponible de las trabajadoras de casa particular.</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Indica los montos unitarios de las Pensiones Mínimas y de las Bonificaciones diversas que afectan los montos de éstas, en las viudas y madre de los hijos de filiación no matrimonial.</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Informa sobre montos unitarios de los aguinaldos y bonos de invierno pagados a los pensionados de la Ley N°16.744, desde septiembre de 1985 a diciembre de  2014, y de los reajustes e incrementos aplicados a las pensiones hasta esa fecha.</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II.- Régimen de Cajas de Compensación de Asignación Familiar (CCAF): (Cuadros N°s 59 al 87).</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Este capítulo entrega información sobre trabajadores y entidades empleadoras afiliadas a las Cajas de Compensación de Asignación Familiar, a nivel general y desglosado por regiones, por rama de actividad económica y de trabajadores por sexo. Además, informa acerca de los pensionados afiliados a estas entidades, cuentas de ahorro para la vivienda, según tipo de ahorro otorgados por las CCAF, tanto a sus trabajadores, como a sus pensionados. </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Además se muestran los datos de número y monto de préstamos otorgados por las CCAF, el monto de stock de colocaciones según tipo de crédito y afiliado y la tasa de interés promedio otorgada por cada CCAF a sus afiliados.</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Finalmente, en este capítulo se incorpora nueva información referida a los pagos en exceso de crédito social, desagregado por regiones y por tramo de montos.</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III.- Régimen de Subsidios por Incapacidad Laboral (SIL): (Cuadros N°s 88 al 105).</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En este capítulo contiene datos relacionados con los cotizantes al régimen Subsidio</a:t>
          </a:r>
          <a:r>
            <a:rPr lang="es-CL" sz="1100" baseline="0">
              <a:solidFill>
                <a:schemeClr val="dk1"/>
              </a:solidFill>
              <a:effectLst/>
              <a:latin typeface="+mn-lt"/>
              <a:ea typeface="+mn-ea"/>
              <a:cs typeface="+mn-cs"/>
            </a:rPr>
            <a:t> de Incapacidad Laboral</a:t>
          </a:r>
          <a:r>
            <a:rPr lang="es-CL" sz="1100">
              <a:solidFill>
                <a:schemeClr val="dk1"/>
              </a:solidFill>
              <a:effectLst/>
              <a:latin typeface="+mn-lt"/>
              <a:ea typeface="+mn-ea"/>
              <a:cs typeface="+mn-cs"/>
            </a:rPr>
            <a:t>, con el número de licencias médicas, de días de licencia y el monto de los Subsidios por Incapacidad Laboral de origen común, pagados por las CCAF y los Servicios de Salud. Se entrega la misma información respecto de los subsidios maternales (prenatal, postnatal y por enfermedad grave del  niño menor de un año), pagados por las CCAF, los Servicios de Salud y las Instituciones de Salud Previsional (Isapre).</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Con este documento se amplía la información del permiso postnatal parental, incluyéndose en el desglose tanto a la modalidad de extensión en que se hace uso del permiso (jornada completa o parcial), como la especificación de los casos que fueron traspasados al padre. También adiciona la información de un nuevo tipo de subsidio maternal para madres sin Contrato de Trabajo Vigente (Art. 3° Ley N°20.245).</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Se</a:t>
          </a:r>
          <a:r>
            <a:rPr lang="es-CL" sz="1100" baseline="0">
              <a:solidFill>
                <a:schemeClr val="dk1"/>
              </a:solidFill>
              <a:effectLst/>
              <a:latin typeface="+mn-lt"/>
              <a:ea typeface="+mn-ea"/>
              <a:cs typeface="+mn-cs"/>
            </a:rPr>
            <a:t> </a:t>
          </a:r>
          <a:r>
            <a:rPr lang="es-CL" sz="1100">
              <a:solidFill>
                <a:schemeClr val="dk1"/>
              </a:solidFill>
              <a:effectLst/>
              <a:latin typeface="+mn-lt"/>
              <a:ea typeface="+mn-ea"/>
              <a:cs typeface="+mn-cs"/>
            </a:rPr>
            <a:t>consigna información sobre el número de licencias autorizadas de origen común informadas por las CCAF, y las del régimen maternal informadas por las Isapre, CCAF y la Subsecretaría de Salud. </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Las cifras consideran un cuadro que describe la evolución del valor para el subsidio diario mínimo desde el mes de Junio 2001 hasta Enero del 2016.</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Finalmente, se informan los Ingresos y Egresos del Sistema de Subsidios Maternales y el movimiento financiero anual del Fondo para Subsidios por Incapacidad Laboral, administrado por las CCAF, desde el año 2011 al año 2014.</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IV.- Régimen de Asignación Familiar: (Cuadros N°s 106 al 111).</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En este capítulo se entrega información respecto de los valores unitarios de las asignaciones familiares, del número de asignaciones familiares, maternales y de invalidez emitidas a pago por el Fondo Único de Prestaciones Familiares, como también el movimiento financiero del Sistema Único de Prestaciones Familiares.</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V.- Régimen de Beneficios Asistenciales: (Cuadros N°s 112 al 119). </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En esta sección se incluyen los cuadros referidos al Subsidio Familiar (número promedio de beneficiarios y causantes, y los ingresos y egresos del Fondo Nacional de Subsidio Familiar) y la información sobre los discapacitados menores de 18 años de edad, beneficios que corresponden al ámbito de fiscalización de esta Superintendencia.</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Se entrega además un cuadro con información sobre el número de bonos extraordinarios emitidos conforme a las leyes N°s 20.326, 20.360 y 20.428. Asimismo, se incorpora un nuevo cuadro con información sobre aporte familiar permanente de marzo.</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VI.- Estadísticas de Licencia Médica Electrónica: (Cuadros N°s 120 al 128). </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Este capítulo contiene información estadística relacionada con la Licencia Médica Electrónica (LME). Las cifras entregan información desde distintas dimensiones de agrupación, destacándose el número de LME emitidas entre 2007 a 2014 distribuidas según el sistema de salud al cual pertenece el trabajador (Isapre o Fonasa); y por rango etario.</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Considera dos cuadros estadísticos con el número de LME pronunciadas según el tipo de diagnóstico médico y según sea el tipo de licencia en resolución (enfermedad o accidente común, prorroga de medicina preventiva, licencia maternal, enfermedad grave del hijo menor de un año, patología del embarazo, etc.).</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VII.- Estadísticas de Otros Beneficios: (Cuadros N°s 129 al 142).</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En este capítulo se incluye información referida a otros temas de Seguridad Social como: el sistema de subsidios de cesantía, su movimiento estadístico y financiero; como también información sobre bonos por Bodas de Oro e información sobre Subsidio al Empleo de la Mujer.</a:t>
          </a:r>
        </a:p>
        <a:p>
          <a:r>
            <a:rPr lang="es-CL" sz="1100" b="1">
              <a:solidFill>
                <a:schemeClr val="accent1"/>
              </a:solidFill>
              <a:effectLst/>
              <a:latin typeface="+mn-lt"/>
              <a:ea typeface="+mn-ea"/>
              <a:cs typeface="+mn-cs"/>
            </a:rPr>
            <a:t> </a:t>
          </a:r>
        </a:p>
        <a:p>
          <a:r>
            <a:rPr lang="es-CL" sz="1100" b="1">
              <a:solidFill>
                <a:schemeClr val="accent1"/>
              </a:solidFill>
              <a:effectLst/>
              <a:latin typeface="+mn-lt"/>
              <a:ea typeface="+mn-ea"/>
              <a:cs typeface="+mn-cs"/>
            </a:rPr>
            <a:t>VIII.-Estados Financieros de CCAF y Mutualidades de Empleadores: (Cuadros N°s 143 al 146).</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Este capítulo contiene información sobre los balances generales y estados de resultados de las Mutualidades de Empleadores de la Ley N°16.744 y de las Cajas de Compensación de Asignación Familiar,</a:t>
          </a:r>
          <a:r>
            <a:rPr lang="es-CL" sz="1100" baseline="0">
              <a:solidFill>
                <a:schemeClr val="dk1"/>
              </a:solidFill>
              <a:effectLst/>
              <a:latin typeface="+mn-lt"/>
              <a:ea typeface="+mn-ea"/>
              <a:cs typeface="+mn-cs"/>
            </a:rPr>
            <a:t> </a:t>
          </a:r>
          <a:r>
            <a:rPr lang="es-CL" sz="1100">
              <a:solidFill>
                <a:schemeClr val="dk1"/>
              </a:solidFill>
              <a:effectLst/>
              <a:latin typeface="+mn-lt"/>
              <a:ea typeface="+mn-ea"/>
              <a:cs typeface="+mn-cs"/>
            </a:rPr>
            <a:t>correspondientes al año 2014.</a:t>
          </a:r>
        </a:p>
        <a:p>
          <a:r>
            <a:rPr lang="es-CL" sz="1100">
              <a:solidFill>
                <a:schemeClr val="dk1"/>
              </a:solidFill>
              <a:effectLst/>
              <a:latin typeface="+mn-lt"/>
              <a:ea typeface="+mn-ea"/>
              <a:cs typeface="+mn-cs"/>
            </a:rPr>
            <a:t> </a:t>
          </a:r>
        </a:p>
        <a:p>
          <a:r>
            <a:rPr lang="es-CL" sz="1100" b="1">
              <a:solidFill>
                <a:schemeClr val="accent1"/>
              </a:solidFill>
              <a:effectLst/>
              <a:latin typeface="+mn-lt"/>
              <a:ea typeface="+mn-ea"/>
              <a:cs typeface="+mn-cs"/>
            </a:rPr>
            <a:t>IX.- Servicios de Bienestar: (Cuadros N°s 147 y 148).</a:t>
          </a:r>
        </a:p>
        <a:p>
          <a:r>
            <a:rPr lang="es-CL" sz="1100">
              <a:solidFill>
                <a:schemeClr val="dk1"/>
              </a:solidFill>
              <a:effectLst/>
              <a:latin typeface="+mn-lt"/>
              <a:ea typeface="+mn-ea"/>
              <a:cs typeface="+mn-cs"/>
            </a:rPr>
            <a:t>Esta sección entrega información de los Servicios de Bienestar, fiscalizados por la Superintendencia de Seguridad Social, incluyéndose antecedentes relacionados con el número de afiliados y montos de ingresos y gastos del año 2014.</a:t>
          </a:r>
        </a:p>
        <a:p>
          <a:r>
            <a:rPr lang="es-CL" sz="1100">
              <a:solidFill>
                <a:schemeClr val="dk1"/>
              </a:solidFill>
              <a:effectLst/>
              <a:latin typeface="+mn-lt"/>
              <a:ea typeface="+mn-ea"/>
              <a:cs typeface="+mn-cs"/>
            </a:rPr>
            <a:t> </a:t>
          </a:r>
        </a:p>
        <a:p>
          <a:r>
            <a:rPr lang="es-CL" sz="1100">
              <a:solidFill>
                <a:schemeClr val="dk1"/>
              </a:solidFill>
              <a:effectLst/>
              <a:latin typeface="+mn-lt"/>
              <a:ea typeface="+mn-ea"/>
              <a:cs typeface="+mn-cs"/>
            </a:rPr>
            <a:t>Cabe señalar que los datos estadísticos que entrega la Superintendencia de Seguridad Social, son generados a partir de la información contenida en las diferentes bases de datos de los Sistemas de Información administrados por la Superintendencia, los que a su vez se alimentan de la información remitida por las entidades fiscalizadas. Si bien las cifras han sido sometidas a los análisis generales de consistencia, éstas podrían experimentar modificaciones producto de los procesos de fiscalización que realiza este Organismo.</a:t>
          </a:r>
        </a:p>
        <a:p>
          <a:endParaRPr lang="es-CL"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2</xdr:row>
      <xdr:rowOff>589407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32766</xdr:colOff>
      <xdr:row>3</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70866</xdr:colOff>
      <xdr:row>2</xdr:row>
      <xdr:rowOff>437007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51816</xdr:colOff>
      <xdr:row>2</xdr:row>
      <xdr:rowOff>437007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108966</xdr:colOff>
      <xdr:row>3</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118491</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156591</xdr:colOff>
      <xdr:row>2</xdr:row>
      <xdr:rowOff>417957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26</xdr:row>
      <xdr:rowOff>0</xdr:rowOff>
    </xdr:from>
    <xdr:to>
      <xdr:col>7</xdr:col>
      <xdr:colOff>590550</xdr:colOff>
      <xdr:row>26</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26</xdr:row>
      <xdr:rowOff>0</xdr:rowOff>
    </xdr:from>
    <xdr:to>
      <xdr:col>7</xdr:col>
      <xdr:colOff>590550</xdr:colOff>
      <xdr:row>26</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7</xdr:col>
      <xdr:colOff>590550</xdr:colOff>
      <xdr:row>26</xdr:row>
      <xdr:rowOff>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26</xdr:row>
      <xdr:rowOff>0</xdr:rowOff>
    </xdr:from>
    <xdr:to>
      <xdr:col>7</xdr:col>
      <xdr:colOff>590550</xdr:colOff>
      <xdr:row>26</xdr:row>
      <xdr:rowOff>0</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26</xdr:row>
      <xdr:rowOff>0</xdr:rowOff>
    </xdr:from>
    <xdr:to>
      <xdr:col>7</xdr:col>
      <xdr:colOff>590550</xdr:colOff>
      <xdr:row>26</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xdr:colOff>
      <xdr:row>26</xdr:row>
      <xdr:rowOff>0</xdr:rowOff>
    </xdr:from>
    <xdr:to>
      <xdr:col>7</xdr:col>
      <xdr:colOff>590550</xdr:colOff>
      <xdr:row>26</xdr:row>
      <xdr:rowOff>0</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1</xdr:col>
      <xdr:colOff>166116</xdr:colOff>
      <xdr:row>3</xdr:row>
      <xdr:rowOff>36957</xdr:rowOff>
    </xdr:to>
    <xdr:pic>
      <xdr:nvPicPr>
        <xdr:cNvPr id="8" name="7 Imagen"/>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16</xdr:row>
      <xdr:rowOff>0</xdr:rowOff>
    </xdr:from>
    <xdr:to>
      <xdr:col>7</xdr:col>
      <xdr:colOff>0</xdr:colOff>
      <xdr:row>16</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1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2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16</xdr:row>
      <xdr:rowOff>0</xdr:rowOff>
    </xdr:from>
    <xdr:to>
      <xdr:col>7</xdr:col>
      <xdr:colOff>0</xdr:colOff>
      <xdr:row>16</xdr:row>
      <xdr:rowOff>0</xdr:rowOff>
    </xdr:to>
    <xdr:graphicFrame macro="">
      <xdr:nvGraphicFramePr>
        <xdr:cNvPr id="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19050</xdr:colOff>
      <xdr:row>16</xdr:row>
      <xdr:rowOff>0</xdr:rowOff>
    </xdr:from>
    <xdr:to>
      <xdr:col>7</xdr:col>
      <xdr:colOff>0</xdr:colOff>
      <xdr:row>16</xdr:row>
      <xdr:rowOff>0</xdr:rowOff>
    </xdr:to>
    <xdr:graphicFrame macro="">
      <xdr:nvGraphicFramePr>
        <xdr:cNvPr id="2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0</xdr:colOff>
      <xdr:row>0</xdr:row>
      <xdr:rowOff>0</xdr:rowOff>
    </xdr:from>
    <xdr:to>
      <xdr:col>1</xdr:col>
      <xdr:colOff>108966</xdr:colOff>
      <xdr:row>2</xdr:row>
      <xdr:rowOff>398907</xdr:rowOff>
    </xdr:to>
    <xdr:pic>
      <xdr:nvPicPr>
        <xdr:cNvPr id="26" name="25 Imagen"/>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89916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213741</xdr:colOff>
      <xdr:row>6</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61341</xdr:colOff>
      <xdr:row>2</xdr:row>
      <xdr:rowOff>503682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108966</xdr:colOff>
      <xdr:row>2</xdr:row>
      <xdr:rowOff>417957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70866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166116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375666</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128016</xdr:colOff>
      <xdr:row>2</xdr:row>
      <xdr:rowOff>465582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51816</xdr:colOff>
      <xdr:row>3</xdr:row>
      <xdr:rowOff>36957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2</xdr:row>
      <xdr:rowOff>475107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2</xdr:row>
      <xdr:rowOff>551307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98585</xdr:colOff>
      <xdr:row>4</xdr:row>
      <xdr:rowOff>8810</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3</xdr:row>
      <xdr:rowOff>141732</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1499616</xdr:colOff>
      <xdr:row>3</xdr:row>
      <xdr:rowOff>151257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499616" cy="1322832"/>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0</xdr:col>
      <xdr:colOff>1509141</xdr:colOff>
      <xdr:row>4</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1499616" cy="1322832"/>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1509141</xdr:colOff>
      <xdr:row>6</xdr:row>
      <xdr:rowOff>103632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499616" cy="1322832"/>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4191</xdr:colOff>
      <xdr:row>3</xdr:row>
      <xdr:rowOff>208407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499616" cy="1322832"/>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1499616</xdr:colOff>
      <xdr:row>5</xdr:row>
      <xdr:rowOff>170307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499616" cy="1322832"/>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4</xdr:row>
      <xdr:rowOff>217932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5</xdr:row>
      <xdr:rowOff>8382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4191</xdr:colOff>
      <xdr:row>6</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8600"/>
          <a:ext cx="1499616" cy="1322832"/>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198882</xdr:rowOff>
    </xdr:to>
    <xdr:pic>
      <xdr:nvPicPr>
        <xdr:cNvPr id="4"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3</xdr:row>
      <xdr:rowOff>198882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3</xdr:row>
      <xdr:rowOff>65532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3</xdr:row>
      <xdr:rowOff>122682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4</xdr:row>
      <xdr:rowOff>160782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xdr:colOff>
      <xdr:row>4</xdr:row>
      <xdr:rowOff>246507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4</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2</xdr:col>
      <xdr:colOff>85725</xdr:colOff>
      <xdr:row>45</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sp macro="" textlink="">
      <xdr:nvSpPr>
        <xdr:cNvPr id="8" name="Picture 1" hidden="1">
          <a:extLst>
            <a:ext uri="{63B3BB69-23CF-44E3-9099-C40C66FF867C}">
              <a14:compatExt xmlns:a14="http://schemas.microsoft.com/office/drawing/2010/main" spid="_x0000_s3073"/>
            </a:ext>
          </a:extLst>
        </xdr:cNvPr>
        <xdr:cNvSpPr/>
      </xdr:nvSpPr>
      <xdr:spPr>
        <a:xfrm>
          <a:off x="0" y="0"/>
          <a:ext cx="0" cy="0"/>
        </a:xfrm>
        <a:prstGeom prst="rect">
          <a:avLst/>
        </a:prstGeom>
      </xdr:spPr>
    </xdr:sp>
    <xdr:clientData/>
  </xdr:twoCellAnchor>
  <xdr:twoCellAnchor editAs="oneCell">
    <xdr:from>
      <xdr:col>3</xdr:col>
      <xdr:colOff>9525</xdr:colOff>
      <xdr:row>45</xdr:row>
      <xdr:rowOff>0</xdr:rowOff>
    </xdr:from>
    <xdr:to>
      <xdr:col>3</xdr:col>
      <xdr:colOff>95250</xdr:colOff>
      <xdr:row>45</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85725</xdr:colOff>
      <xdr:row>45</xdr:row>
      <xdr:rowOff>85725</xdr:rowOff>
    </xdr:to>
    <xdr:sp macro="" textlink="">
      <xdr:nvSpPr>
        <xdr:cNvPr id="10" name="Picture 2" hidden="1">
          <a:extLst>
            <a:ext uri="{63B3BB69-23CF-44E3-9099-C40C66FF867C}">
              <a14:compatExt xmlns:a14="http://schemas.microsoft.com/office/drawing/2010/main" spid="_x0000_s3074"/>
            </a:ext>
          </a:extLst>
        </xdr:cNvPr>
        <xdr:cNvSpPr/>
      </xdr:nvSpPr>
      <xdr:spPr>
        <a:xfrm>
          <a:off x="0" y="0"/>
          <a:ext cx="0" cy="0"/>
        </a:xfrm>
        <a:prstGeom prst="rect">
          <a:avLst/>
        </a:prstGeom>
      </xdr:spPr>
    </xdr:sp>
    <xdr:clientData/>
  </xdr:twoCellAnchor>
  <xdr:twoCellAnchor editAs="oneCell">
    <xdr:from>
      <xdr:col>4</xdr:col>
      <xdr:colOff>9525</xdr:colOff>
      <xdr:row>45</xdr:row>
      <xdr:rowOff>0</xdr:rowOff>
    </xdr:from>
    <xdr:to>
      <xdr:col>4</xdr:col>
      <xdr:colOff>95250</xdr:colOff>
      <xdr:row>45</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63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85725</xdr:colOff>
      <xdr:row>45</xdr:row>
      <xdr:rowOff>85725</xdr:rowOff>
    </xdr:to>
    <xdr:sp macro="" textlink="">
      <xdr:nvSpPr>
        <xdr:cNvPr id="12" name="Picture 3" hidden="1">
          <a:extLst>
            <a:ext uri="{63B3BB69-23CF-44E3-9099-C40C66FF867C}">
              <a14:compatExt xmlns:a14="http://schemas.microsoft.com/office/drawing/2010/main" spid="_x0000_s3075"/>
            </a:ext>
          </a:extLst>
        </xdr:cNvPr>
        <xdr:cNvSpPr/>
      </xdr:nvSpPr>
      <xdr:spPr>
        <a:xfrm>
          <a:off x="0" y="0"/>
          <a:ext cx="0" cy="0"/>
        </a:xfrm>
        <a:prstGeom prst="rect">
          <a:avLst/>
        </a:prstGeom>
      </xdr:spPr>
    </xdr:sp>
    <xdr:clientData/>
  </xdr:twoCellAnchor>
  <xdr:twoCellAnchor editAs="oneCell">
    <xdr:from>
      <xdr:col>5</xdr:col>
      <xdr:colOff>9525</xdr:colOff>
      <xdr:row>45</xdr:row>
      <xdr:rowOff>0</xdr:rowOff>
    </xdr:from>
    <xdr:to>
      <xdr:col>5</xdr:col>
      <xdr:colOff>95250</xdr:colOff>
      <xdr:row>45</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245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45</xdr:row>
      <xdr:rowOff>0</xdr:rowOff>
    </xdr:from>
    <xdr:to>
      <xdr:col>5</xdr:col>
      <xdr:colOff>85725</xdr:colOff>
      <xdr:row>45</xdr:row>
      <xdr:rowOff>85725</xdr:rowOff>
    </xdr:to>
    <xdr:sp macro="" textlink="">
      <xdr:nvSpPr>
        <xdr:cNvPr id="14" name="Picture 4" hidden="1">
          <a:extLst>
            <a:ext uri="{63B3BB69-23CF-44E3-9099-C40C66FF867C}">
              <a14:compatExt xmlns:a14="http://schemas.microsoft.com/office/drawing/2010/main" spid="_x0000_s3076"/>
            </a:ext>
          </a:extLst>
        </xdr:cNvPr>
        <xdr:cNvSpPr/>
      </xdr:nvSpPr>
      <xdr:spPr>
        <a:xfrm>
          <a:off x="0" y="0"/>
          <a:ext cx="0" cy="0"/>
        </a:xfrm>
        <a:prstGeom prst="rect">
          <a:avLst/>
        </a:prstGeom>
      </xdr:spPr>
    </xdr:sp>
    <xdr:clientData/>
  </xdr:twoCellAnchor>
  <xdr:twoCellAnchor editAs="oneCell">
    <xdr:from>
      <xdr:col>6</xdr:col>
      <xdr:colOff>9525</xdr:colOff>
      <xdr:row>45</xdr:row>
      <xdr:rowOff>0</xdr:rowOff>
    </xdr:from>
    <xdr:to>
      <xdr:col>6</xdr:col>
      <xdr:colOff>95250</xdr:colOff>
      <xdr:row>45</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xdr:row>
      <xdr:rowOff>0</xdr:rowOff>
    </xdr:from>
    <xdr:to>
      <xdr:col>6</xdr:col>
      <xdr:colOff>85725</xdr:colOff>
      <xdr:row>45</xdr:row>
      <xdr:rowOff>85725</xdr:rowOff>
    </xdr:to>
    <xdr:sp macro="" textlink="">
      <xdr:nvSpPr>
        <xdr:cNvPr id="16" name="Picture 5" hidden="1">
          <a:extLst>
            <a:ext uri="{63B3BB69-23CF-44E3-9099-C40C66FF867C}">
              <a14:compatExt xmlns:a14="http://schemas.microsoft.com/office/drawing/2010/main" spid="_x0000_s3077"/>
            </a:ext>
          </a:extLst>
        </xdr:cNvPr>
        <xdr:cNvSpPr/>
      </xdr:nvSpPr>
      <xdr:spPr>
        <a:xfrm>
          <a:off x="0" y="0"/>
          <a:ext cx="0" cy="0"/>
        </a:xfrm>
        <a:prstGeom prst="rect">
          <a:avLst/>
        </a:prstGeom>
      </xdr:spPr>
    </xdr:sp>
    <xdr:clientData/>
  </xdr:twoCellAnchor>
  <xdr:twoCellAnchor editAs="oneCell">
    <xdr:from>
      <xdr:col>7</xdr:col>
      <xdr:colOff>0</xdr:colOff>
      <xdr:row>45</xdr:row>
      <xdr:rowOff>0</xdr:rowOff>
    </xdr:from>
    <xdr:to>
      <xdr:col>7</xdr:col>
      <xdr:colOff>85725</xdr:colOff>
      <xdr:row>45</xdr:row>
      <xdr:rowOff>85725</xdr:rowOff>
    </xdr:to>
    <xdr:sp macro="" textlink="">
      <xdr:nvSpPr>
        <xdr:cNvPr id="17" name="Picture 6" hidden="1">
          <a:extLst>
            <a:ext uri="{63B3BB69-23CF-44E3-9099-C40C66FF867C}">
              <a14:compatExt xmlns:a14="http://schemas.microsoft.com/office/drawing/2010/main" spid="_x0000_s3078"/>
            </a:ext>
          </a:extLst>
        </xdr:cNvPr>
        <xdr:cNvSpPr/>
      </xdr:nvSpPr>
      <xdr:spPr>
        <a:xfrm>
          <a:off x="0" y="0"/>
          <a:ext cx="0" cy="0"/>
        </a:xfrm>
        <a:prstGeom prst="rect">
          <a:avLst/>
        </a:prstGeom>
      </xdr:spPr>
    </xdr:sp>
    <xdr:clientData/>
  </xdr:twoCellAnchor>
  <xdr:twoCellAnchor editAs="oneCell">
    <xdr:from>
      <xdr:col>8</xdr:col>
      <xdr:colOff>9525</xdr:colOff>
      <xdr:row>45</xdr:row>
      <xdr:rowOff>0</xdr:rowOff>
    </xdr:from>
    <xdr:to>
      <xdr:col>8</xdr:col>
      <xdr:colOff>95250</xdr:colOff>
      <xdr:row>45</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85725</xdr:colOff>
      <xdr:row>45</xdr:row>
      <xdr:rowOff>85725</xdr:rowOff>
    </xdr:to>
    <xdr:sp macro="" textlink="">
      <xdr:nvSpPr>
        <xdr:cNvPr id="19" name="Picture 7" hidden="1">
          <a:extLst>
            <a:ext uri="{63B3BB69-23CF-44E3-9099-C40C66FF867C}">
              <a14:compatExt xmlns:a14="http://schemas.microsoft.com/office/drawing/2010/main" spid="_x0000_s3079"/>
            </a:ext>
          </a:extLst>
        </xdr:cNvPr>
        <xdr:cNvSpPr/>
      </xdr:nvSpPr>
      <xdr:spPr>
        <a:xfrm>
          <a:off x="0" y="0"/>
          <a:ext cx="0" cy="0"/>
        </a:xfrm>
        <a:prstGeom prst="rect">
          <a:avLst/>
        </a:prstGeom>
      </xdr:spPr>
    </xdr:sp>
    <xdr:clientData/>
  </xdr:twoCellAnchor>
  <xdr:twoCellAnchor editAs="oneCell">
    <xdr:from>
      <xdr:col>9</xdr:col>
      <xdr:colOff>9525</xdr:colOff>
      <xdr:row>45</xdr:row>
      <xdr:rowOff>0</xdr:rowOff>
    </xdr:from>
    <xdr:to>
      <xdr:col>9</xdr:col>
      <xdr:colOff>95250</xdr:colOff>
      <xdr:row>45</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3930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45</xdr:row>
      <xdr:rowOff>0</xdr:rowOff>
    </xdr:from>
    <xdr:to>
      <xdr:col>9</xdr:col>
      <xdr:colOff>85725</xdr:colOff>
      <xdr:row>45</xdr:row>
      <xdr:rowOff>85725</xdr:rowOff>
    </xdr:to>
    <xdr:sp macro="" textlink="">
      <xdr:nvSpPr>
        <xdr:cNvPr id="21" name="Picture 8" hidden="1">
          <a:extLst>
            <a:ext uri="{63B3BB69-23CF-44E3-9099-C40C66FF867C}">
              <a14:compatExt xmlns:a14="http://schemas.microsoft.com/office/drawing/2010/main" spid="_x0000_s3080"/>
            </a:ext>
          </a:extLst>
        </xdr:cNvPr>
        <xdr:cNvSpPr/>
      </xdr:nvSpPr>
      <xdr:spPr>
        <a:xfrm>
          <a:off x="0" y="0"/>
          <a:ext cx="0" cy="0"/>
        </a:xfrm>
        <a:prstGeom prst="rect">
          <a:avLst/>
        </a:prstGeom>
      </xdr:spPr>
    </xdr:sp>
    <xdr:clientData/>
  </xdr:twoCellAnchor>
  <xdr:twoCellAnchor editAs="oneCell">
    <xdr:from>
      <xdr:col>10</xdr:col>
      <xdr:colOff>9525</xdr:colOff>
      <xdr:row>45</xdr:row>
      <xdr:rowOff>0</xdr:rowOff>
    </xdr:from>
    <xdr:to>
      <xdr:col>10</xdr:col>
      <xdr:colOff>95250</xdr:colOff>
      <xdr:row>45</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sp macro="" textlink="">
      <xdr:nvSpPr>
        <xdr:cNvPr id="23" name="Picture 9" hidden="1">
          <a:extLst>
            <a:ext uri="{63B3BB69-23CF-44E3-9099-C40C66FF867C}">
              <a14:compatExt xmlns:a14="http://schemas.microsoft.com/office/drawing/2010/main" spid="_x0000_s3081"/>
            </a:ext>
          </a:extLst>
        </xdr:cNvPr>
        <xdr:cNvSpPr/>
      </xdr:nvSpPr>
      <xdr:spPr>
        <a:xfrm>
          <a:off x="0" y="0"/>
          <a:ext cx="0" cy="0"/>
        </a:xfrm>
        <a:prstGeom prst="rect">
          <a:avLst/>
        </a:prstGeom>
      </xdr:spPr>
    </xdr:sp>
    <xdr:clientData/>
  </xdr:twoCellAnchor>
  <xdr:twoCellAnchor editAs="oneCell">
    <xdr:from>
      <xdr:col>11</xdr:col>
      <xdr:colOff>9525</xdr:colOff>
      <xdr:row>45</xdr:row>
      <xdr:rowOff>0</xdr:rowOff>
    </xdr:from>
    <xdr:to>
      <xdr:col>11</xdr:col>
      <xdr:colOff>95250</xdr:colOff>
      <xdr:row>45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728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45</xdr:row>
      <xdr:rowOff>0</xdr:rowOff>
    </xdr:from>
    <xdr:to>
      <xdr:col>11</xdr:col>
      <xdr:colOff>85725</xdr:colOff>
      <xdr:row>45</xdr:row>
      <xdr:rowOff>85725</xdr:rowOff>
    </xdr:to>
    <xdr:sp macro="" textlink="">
      <xdr:nvSpPr>
        <xdr:cNvPr id="25" name="Picture 10" hidden="1">
          <a:extLst>
            <a:ext uri="{63B3BB69-23CF-44E3-9099-C40C66FF867C}">
              <a14:compatExt xmlns:a14="http://schemas.microsoft.com/office/drawing/2010/main" spid="_x0000_s3082"/>
            </a:ext>
          </a:extLst>
        </xdr:cNvPr>
        <xdr:cNvSpPr/>
      </xdr:nvSpPr>
      <xdr:spPr>
        <a:xfrm>
          <a:off x="0" y="0"/>
          <a:ext cx="0" cy="0"/>
        </a:xfrm>
        <a:prstGeom prst="rect">
          <a:avLst/>
        </a:prstGeom>
      </xdr:spPr>
    </xdr:sp>
    <xdr:clientData/>
  </xdr:twoCellAnchor>
  <xdr:twoCellAnchor editAs="oneCell">
    <xdr:from>
      <xdr:col>12</xdr:col>
      <xdr:colOff>9525</xdr:colOff>
      <xdr:row>45</xdr:row>
      <xdr:rowOff>0</xdr:rowOff>
    </xdr:from>
    <xdr:to>
      <xdr:col>12</xdr:col>
      <xdr:colOff>95250</xdr:colOff>
      <xdr:row>45</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1577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45</xdr:row>
      <xdr:rowOff>0</xdr:rowOff>
    </xdr:from>
    <xdr:to>
      <xdr:col>12</xdr:col>
      <xdr:colOff>85725</xdr:colOff>
      <xdr:row>45</xdr:row>
      <xdr:rowOff>85725</xdr:rowOff>
    </xdr:to>
    <xdr:sp macro="" textlink="">
      <xdr:nvSpPr>
        <xdr:cNvPr id="27" name="Picture 11" hidden="1">
          <a:extLst>
            <a:ext uri="{63B3BB69-23CF-44E3-9099-C40C66FF867C}">
              <a14:compatExt xmlns:a14="http://schemas.microsoft.com/office/drawing/2010/main" spid="_x0000_s3083"/>
            </a:ext>
          </a:extLst>
        </xdr:cNvPr>
        <xdr:cNvSpPr/>
      </xdr:nvSpPr>
      <xdr:spPr>
        <a:xfrm>
          <a:off x="0" y="0"/>
          <a:ext cx="0" cy="0"/>
        </a:xfrm>
        <a:prstGeom prst="rect">
          <a:avLst/>
        </a:prstGeom>
      </xdr:spPr>
    </xdr:sp>
    <xdr:clientData/>
  </xdr:twoCellAnchor>
  <xdr:twoCellAnchor editAs="oneCell">
    <xdr:from>
      <xdr:col>13</xdr:col>
      <xdr:colOff>9525</xdr:colOff>
      <xdr:row>45</xdr:row>
      <xdr:rowOff>0</xdr:rowOff>
    </xdr:from>
    <xdr:to>
      <xdr:col>13</xdr:col>
      <xdr:colOff>95250</xdr:colOff>
      <xdr:row>45</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587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45</xdr:row>
      <xdr:rowOff>0</xdr:rowOff>
    </xdr:from>
    <xdr:to>
      <xdr:col>13</xdr:col>
      <xdr:colOff>85725</xdr:colOff>
      <xdr:row>45</xdr:row>
      <xdr:rowOff>85725</xdr:rowOff>
    </xdr:to>
    <xdr:sp macro="" textlink="">
      <xdr:nvSpPr>
        <xdr:cNvPr id="29" name="Picture 12" hidden="1">
          <a:extLst>
            <a:ext uri="{63B3BB69-23CF-44E3-9099-C40C66FF867C}">
              <a14:compatExt xmlns:a14="http://schemas.microsoft.com/office/drawing/2010/main" spid="_x0000_s3084"/>
            </a:ext>
          </a:extLst>
        </xdr:cNvPr>
        <xdr:cNvSpPr/>
      </xdr:nvSpPr>
      <xdr:spPr>
        <a:xfrm>
          <a:off x="0" y="0"/>
          <a:ext cx="0" cy="0"/>
        </a:xfrm>
        <a:prstGeom prst="rect">
          <a:avLst/>
        </a:prstGeom>
      </xdr:spPr>
    </xdr:sp>
    <xdr:clientData/>
  </xdr:twoCellAnchor>
  <xdr:twoCellAnchor editAs="oneCell">
    <xdr:from>
      <xdr:col>14</xdr:col>
      <xdr:colOff>9525</xdr:colOff>
      <xdr:row>45</xdr:row>
      <xdr:rowOff>0</xdr:rowOff>
    </xdr:from>
    <xdr:to>
      <xdr:col>14</xdr:col>
      <xdr:colOff>95250</xdr:colOff>
      <xdr:row>45</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0167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152400</xdr:colOff>
      <xdr:row>45</xdr:row>
      <xdr:rowOff>152400</xdr:rowOff>
    </xdr:to>
    <xdr:sp macro="" textlink="">
      <xdr:nvSpPr>
        <xdr:cNvPr id="31" name="Picture 13" hidden="1">
          <a:extLst>
            <a:ext uri="{63B3BB69-23CF-44E3-9099-C40C66FF867C}">
              <a14:compatExt xmlns:a14="http://schemas.microsoft.com/office/drawing/2010/main" spid="_x0000_s3085"/>
            </a:ext>
          </a:extLst>
        </xdr:cNvPr>
        <xdr:cNvSpPr/>
      </xdr:nvSpPr>
      <xdr:spPr>
        <a:xfrm>
          <a:off x="0" y="0"/>
          <a:ext cx="0" cy="0"/>
        </a:xfrm>
        <a:prstGeom prst="rect">
          <a:avLst/>
        </a:prstGeom>
      </xdr:spPr>
    </xdr:sp>
    <xdr:clientData/>
  </xdr:twoCellAnchor>
  <xdr:twoCellAnchor editAs="oneCell">
    <xdr:from>
      <xdr:col>1</xdr:col>
      <xdr:colOff>0</xdr:colOff>
      <xdr:row>45</xdr:row>
      <xdr:rowOff>0</xdr:rowOff>
    </xdr:from>
    <xdr:to>
      <xdr:col>1</xdr:col>
      <xdr:colOff>85725</xdr:colOff>
      <xdr:row>45</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45</xdr:row>
      <xdr:rowOff>0</xdr:rowOff>
    </xdr:from>
    <xdr:to>
      <xdr:col>3</xdr:col>
      <xdr:colOff>95250</xdr:colOff>
      <xdr:row>45</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45</xdr:row>
      <xdr:rowOff>0</xdr:rowOff>
    </xdr:from>
    <xdr:to>
      <xdr:col>4</xdr:col>
      <xdr:colOff>95250</xdr:colOff>
      <xdr:row>45</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63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45</xdr:row>
      <xdr:rowOff>0</xdr:rowOff>
    </xdr:from>
    <xdr:to>
      <xdr:col>5</xdr:col>
      <xdr:colOff>95250</xdr:colOff>
      <xdr:row>45</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245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xdr:colOff>
      <xdr:row>45</xdr:row>
      <xdr:rowOff>0</xdr:rowOff>
    </xdr:from>
    <xdr:to>
      <xdr:col>6</xdr:col>
      <xdr:colOff>95250</xdr:colOff>
      <xdr:row>45</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xdr:colOff>
      <xdr:row>45</xdr:row>
      <xdr:rowOff>0</xdr:rowOff>
    </xdr:from>
    <xdr:to>
      <xdr:col>8</xdr:col>
      <xdr:colOff>95250</xdr:colOff>
      <xdr:row>45</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45</xdr:row>
      <xdr:rowOff>0</xdr:rowOff>
    </xdr:from>
    <xdr:to>
      <xdr:col>9</xdr:col>
      <xdr:colOff>95250</xdr:colOff>
      <xdr:row>45</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3930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xdr:colOff>
      <xdr:row>45</xdr:row>
      <xdr:rowOff>0</xdr:rowOff>
    </xdr:from>
    <xdr:to>
      <xdr:col>10</xdr:col>
      <xdr:colOff>95250</xdr:colOff>
      <xdr:row>45</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9525</xdr:colOff>
      <xdr:row>45</xdr:row>
      <xdr:rowOff>0</xdr:rowOff>
    </xdr:from>
    <xdr:to>
      <xdr:col>11</xdr:col>
      <xdr:colOff>95250</xdr:colOff>
      <xdr:row>45</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728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45</xdr:row>
      <xdr:rowOff>0</xdr:rowOff>
    </xdr:from>
    <xdr:to>
      <xdr:col>12</xdr:col>
      <xdr:colOff>95250</xdr:colOff>
      <xdr:row>45</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1577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9525</xdr:colOff>
      <xdr:row>45</xdr:row>
      <xdr:rowOff>0</xdr:rowOff>
    </xdr:from>
    <xdr:to>
      <xdr:col>13</xdr:col>
      <xdr:colOff>95250</xdr:colOff>
      <xdr:row>45</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587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45</xdr:row>
      <xdr:rowOff>0</xdr:rowOff>
    </xdr:from>
    <xdr:to>
      <xdr:col>14</xdr:col>
      <xdr:colOff>95250</xdr:colOff>
      <xdr:row>45</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0167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85725</xdr:colOff>
      <xdr:row>45</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45</xdr:row>
      <xdr:rowOff>0</xdr:rowOff>
    </xdr:from>
    <xdr:to>
      <xdr:col>16</xdr:col>
      <xdr:colOff>85725</xdr:colOff>
      <xdr:row>45</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9025" y="134016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2</xdr:col>
      <xdr:colOff>85725</xdr:colOff>
      <xdr:row>45</xdr:row>
      <xdr:rowOff>85725</xdr:rowOff>
    </xdr:to>
    <xdr:pic>
      <xdr:nvPicPr>
        <xdr:cNvPr id="3073"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3401675"/>
          <a:ext cx="85725" cy="85725"/>
        </a:xfrm>
        <a:prstGeom prst="rect">
          <a:avLst/>
        </a:prstGeom>
        <a:noFill/>
        <a:ln w="9525">
          <a:miter lim="800000"/>
          <a:headEnd/>
          <a:tailEnd/>
        </a:ln>
      </xdr:spPr>
    </xdr:pic>
    <xdr:clientData/>
  </xdr:twoCellAnchor>
  <xdr:twoCellAnchor editAs="oneCell">
    <xdr:from>
      <xdr:col>3</xdr:col>
      <xdr:colOff>0</xdr:colOff>
      <xdr:row>45</xdr:row>
      <xdr:rowOff>0</xdr:rowOff>
    </xdr:from>
    <xdr:to>
      <xdr:col>3</xdr:col>
      <xdr:colOff>85725</xdr:colOff>
      <xdr:row>45</xdr:row>
      <xdr:rowOff>85725</xdr:rowOff>
    </xdr:to>
    <xdr:pic>
      <xdr:nvPicPr>
        <xdr:cNvPr id="3074"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8600" y="13401675"/>
          <a:ext cx="85725" cy="85725"/>
        </a:xfrm>
        <a:prstGeom prst="rect">
          <a:avLst/>
        </a:prstGeom>
        <a:noFill/>
        <a:ln w="9525">
          <a:miter lim="800000"/>
          <a:headEnd/>
          <a:tailEnd/>
        </a:ln>
      </xdr:spPr>
    </xdr:pic>
    <xdr:clientData/>
  </xdr:twoCellAnchor>
  <xdr:twoCellAnchor editAs="oneCell">
    <xdr:from>
      <xdr:col>4</xdr:col>
      <xdr:colOff>0</xdr:colOff>
      <xdr:row>45</xdr:row>
      <xdr:rowOff>0</xdr:rowOff>
    </xdr:from>
    <xdr:to>
      <xdr:col>4</xdr:col>
      <xdr:colOff>85725</xdr:colOff>
      <xdr:row>45</xdr:row>
      <xdr:rowOff>85725</xdr:rowOff>
    </xdr:to>
    <xdr:pic>
      <xdr:nvPicPr>
        <xdr:cNvPr id="3075"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76825" y="13401675"/>
          <a:ext cx="85725" cy="85725"/>
        </a:xfrm>
        <a:prstGeom prst="rect">
          <a:avLst/>
        </a:prstGeom>
        <a:noFill/>
        <a:ln w="9525">
          <a:miter lim="800000"/>
          <a:headEnd/>
          <a:tailEnd/>
        </a:ln>
      </xdr:spPr>
    </xdr:pic>
    <xdr:clientData/>
  </xdr:twoCellAnchor>
  <xdr:twoCellAnchor editAs="oneCell">
    <xdr:from>
      <xdr:col>5</xdr:col>
      <xdr:colOff>0</xdr:colOff>
      <xdr:row>45</xdr:row>
      <xdr:rowOff>0</xdr:rowOff>
    </xdr:from>
    <xdr:to>
      <xdr:col>5</xdr:col>
      <xdr:colOff>85725</xdr:colOff>
      <xdr:row>45</xdr:row>
      <xdr:rowOff>85725</xdr:rowOff>
    </xdr:to>
    <xdr:pic>
      <xdr:nvPicPr>
        <xdr:cNvPr id="3076"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15025" y="13401675"/>
          <a:ext cx="85725" cy="85725"/>
        </a:xfrm>
        <a:prstGeom prst="rect">
          <a:avLst/>
        </a:prstGeom>
        <a:noFill/>
        <a:ln w="9525">
          <a:miter lim="800000"/>
          <a:headEnd/>
          <a:tailEnd/>
        </a:ln>
      </xdr:spPr>
    </xdr:pic>
    <xdr:clientData/>
  </xdr:twoCellAnchor>
  <xdr:twoCellAnchor editAs="oneCell">
    <xdr:from>
      <xdr:col>6</xdr:col>
      <xdr:colOff>0</xdr:colOff>
      <xdr:row>45</xdr:row>
      <xdr:rowOff>0</xdr:rowOff>
    </xdr:from>
    <xdr:to>
      <xdr:col>6</xdr:col>
      <xdr:colOff>85725</xdr:colOff>
      <xdr:row>45</xdr:row>
      <xdr:rowOff>85725</xdr:rowOff>
    </xdr:to>
    <xdr:pic>
      <xdr:nvPicPr>
        <xdr:cNvPr id="3077"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3225" y="13401675"/>
          <a:ext cx="85725" cy="85725"/>
        </a:xfrm>
        <a:prstGeom prst="rect">
          <a:avLst/>
        </a:prstGeom>
        <a:noFill/>
        <a:ln w="9525">
          <a:miter lim="800000"/>
          <a:headEnd/>
          <a:tailEnd/>
        </a:ln>
      </xdr:spPr>
    </xdr:pic>
    <xdr:clientData/>
  </xdr:twoCellAnchor>
  <xdr:twoCellAnchor editAs="oneCell">
    <xdr:from>
      <xdr:col>7</xdr:col>
      <xdr:colOff>0</xdr:colOff>
      <xdr:row>45</xdr:row>
      <xdr:rowOff>0</xdr:rowOff>
    </xdr:from>
    <xdr:to>
      <xdr:col>7</xdr:col>
      <xdr:colOff>85725</xdr:colOff>
      <xdr:row>45</xdr:row>
      <xdr:rowOff>85725</xdr:rowOff>
    </xdr:to>
    <xdr:pic>
      <xdr:nvPicPr>
        <xdr:cNvPr id="3078"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86675" y="13401675"/>
          <a:ext cx="85725" cy="85725"/>
        </a:xfrm>
        <a:prstGeom prst="rect">
          <a:avLst/>
        </a:prstGeom>
        <a:noFill/>
        <a:ln w="9525">
          <a:miter lim="800000"/>
          <a:headEnd/>
          <a:tailEnd/>
        </a:ln>
      </xdr:spPr>
    </xdr:pic>
    <xdr:clientData/>
  </xdr:twoCellAnchor>
  <xdr:twoCellAnchor editAs="oneCell">
    <xdr:from>
      <xdr:col>8</xdr:col>
      <xdr:colOff>0</xdr:colOff>
      <xdr:row>45</xdr:row>
      <xdr:rowOff>0</xdr:rowOff>
    </xdr:from>
    <xdr:to>
      <xdr:col>8</xdr:col>
      <xdr:colOff>85725</xdr:colOff>
      <xdr:row>45</xdr:row>
      <xdr:rowOff>85725</xdr:rowOff>
    </xdr:to>
    <xdr:pic>
      <xdr:nvPicPr>
        <xdr:cNvPr id="3079" name="Picture 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72525" y="13401675"/>
          <a:ext cx="85725" cy="85725"/>
        </a:xfrm>
        <a:prstGeom prst="rect">
          <a:avLst/>
        </a:prstGeom>
        <a:noFill/>
        <a:ln w="9525">
          <a:miter lim="800000"/>
          <a:headEnd/>
          <a:tailEnd/>
        </a:ln>
      </xdr:spPr>
    </xdr:pic>
    <xdr:clientData/>
  </xdr:twoCellAnchor>
  <xdr:twoCellAnchor editAs="oneCell">
    <xdr:from>
      <xdr:col>9</xdr:col>
      <xdr:colOff>0</xdr:colOff>
      <xdr:row>45</xdr:row>
      <xdr:rowOff>0</xdr:rowOff>
    </xdr:from>
    <xdr:to>
      <xdr:col>9</xdr:col>
      <xdr:colOff>85725</xdr:colOff>
      <xdr:row>45</xdr:row>
      <xdr:rowOff>85725</xdr:rowOff>
    </xdr:to>
    <xdr:pic>
      <xdr:nvPicPr>
        <xdr:cNvPr id="3080" name="Picture 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29775" y="13401675"/>
          <a:ext cx="85725" cy="85725"/>
        </a:xfrm>
        <a:prstGeom prst="rect">
          <a:avLst/>
        </a:prstGeom>
        <a:noFill/>
        <a:ln w="9525">
          <a:miter lim="800000"/>
          <a:headEnd/>
          <a:tailEnd/>
        </a:ln>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3081" name="Picture 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13401675"/>
          <a:ext cx="85725" cy="85725"/>
        </a:xfrm>
        <a:prstGeom prst="rect">
          <a:avLst/>
        </a:prstGeom>
        <a:noFill/>
        <a:ln w="9525">
          <a:miter lim="800000"/>
          <a:headEnd/>
          <a:tailEnd/>
        </a:ln>
      </xdr:spPr>
    </xdr:pic>
    <xdr:clientData/>
  </xdr:twoCellAnchor>
  <xdr:twoCellAnchor editAs="oneCell">
    <xdr:from>
      <xdr:col>11</xdr:col>
      <xdr:colOff>0</xdr:colOff>
      <xdr:row>45</xdr:row>
      <xdr:rowOff>0</xdr:rowOff>
    </xdr:from>
    <xdr:to>
      <xdr:col>11</xdr:col>
      <xdr:colOff>85725</xdr:colOff>
      <xdr:row>45</xdr:row>
      <xdr:rowOff>85725</xdr:rowOff>
    </xdr:to>
    <xdr:pic>
      <xdr:nvPicPr>
        <xdr:cNvPr id="3082" name="Picture 1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63300" y="13401675"/>
          <a:ext cx="85725" cy="85725"/>
        </a:xfrm>
        <a:prstGeom prst="rect">
          <a:avLst/>
        </a:prstGeom>
        <a:noFill/>
        <a:ln w="9525">
          <a:miter lim="800000"/>
          <a:headEnd/>
          <a:tailEnd/>
        </a:ln>
      </xdr:spPr>
    </xdr:pic>
    <xdr:clientData/>
  </xdr:twoCellAnchor>
  <xdr:twoCellAnchor editAs="oneCell">
    <xdr:from>
      <xdr:col>12</xdr:col>
      <xdr:colOff>0</xdr:colOff>
      <xdr:row>45</xdr:row>
      <xdr:rowOff>0</xdr:rowOff>
    </xdr:from>
    <xdr:to>
      <xdr:col>12</xdr:col>
      <xdr:colOff>85725</xdr:colOff>
      <xdr:row>45</xdr:row>
      <xdr:rowOff>85725</xdr:rowOff>
    </xdr:to>
    <xdr:pic>
      <xdr:nvPicPr>
        <xdr:cNvPr id="3083" name="Picture 1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06250" y="13401675"/>
          <a:ext cx="85725" cy="85725"/>
        </a:xfrm>
        <a:prstGeom prst="rect">
          <a:avLst/>
        </a:prstGeom>
        <a:noFill/>
        <a:ln w="9525">
          <a:miter lim="800000"/>
          <a:headEnd/>
          <a:tailEnd/>
        </a:ln>
      </xdr:spPr>
    </xdr:pic>
    <xdr:clientData/>
  </xdr:twoCellAnchor>
  <xdr:twoCellAnchor editAs="oneCell">
    <xdr:from>
      <xdr:col>13</xdr:col>
      <xdr:colOff>0</xdr:colOff>
      <xdr:row>45</xdr:row>
      <xdr:rowOff>0</xdr:rowOff>
    </xdr:from>
    <xdr:to>
      <xdr:col>13</xdr:col>
      <xdr:colOff>85725</xdr:colOff>
      <xdr:row>45</xdr:row>
      <xdr:rowOff>85725</xdr:rowOff>
    </xdr:to>
    <xdr:pic>
      <xdr:nvPicPr>
        <xdr:cNvPr id="3084" name="Picture 1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49200" y="13401675"/>
          <a:ext cx="85725" cy="85725"/>
        </a:xfrm>
        <a:prstGeom prst="rect">
          <a:avLst/>
        </a:prstGeom>
        <a:noFill/>
        <a:ln w="9525">
          <a:miter lim="800000"/>
          <a:headEnd/>
          <a:tailEnd/>
        </a:ln>
      </xdr:spPr>
    </xdr:pic>
    <xdr:clientData/>
  </xdr:twoCellAnchor>
  <xdr:twoCellAnchor editAs="oneCell">
    <xdr:from>
      <xdr:col>1</xdr:col>
      <xdr:colOff>0</xdr:colOff>
      <xdr:row>45</xdr:row>
      <xdr:rowOff>0</xdr:rowOff>
    </xdr:from>
    <xdr:to>
      <xdr:col>1</xdr:col>
      <xdr:colOff>152400</xdr:colOff>
      <xdr:row>45</xdr:row>
      <xdr:rowOff>152400</xdr:rowOff>
    </xdr:to>
    <xdr:pic>
      <xdr:nvPicPr>
        <xdr:cNvPr id="3085" name="Picture 13"/>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4016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99441</xdr:colOff>
      <xdr:row>3</xdr:row>
      <xdr:rowOff>189357</xdr:rowOff>
    </xdr:to>
    <xdr:pic>
      <xdr:nvPicPr>
        <xdr:cNvPr id="81" name="80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5</xdr:col>
      <xdr:colOff>0</xdr:colOff>
      <xdr:row>60</xdr:row>
      <xdr:rowOff>0</xdr:rowOff>
    </xdr:from>
    <xdr:to>
      <xdr:col>5</xdr:col>
      <xdr:colOff>85725</xdr:colOff>
      <xdr:row>60</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152400</xdr:colOff>
      <xdr:row>60</xdr:row>
      <xdr:rowOff>152400</xdr:rowOff>
    </xdr:to>
    <xdr:sp macro="" textlink="">
      <xdr:nvSpPr>
        <xdr:cNvPr id="3" name="Picture 1" hidden="1">
          <a:extLst>
            <a:ext uri="{63B3BB69-23CF-44E3-9099-C40C66FF867C}">
              <a14:compatExt xmlns:a14="http://schemas.microsoft.com/office/drawing/2010/main" spid="_x0000_s4097"/>
            </a:ext>
          </a:extLst>
        </xdr:cNvPr>
        <xdr:cNvSpPr/>
      </xdr:nvSpPr>
      <xdr:spPr>
        <a:xfrm>
          <a:off x="0" y="0"/>
          <a:ext cx="0" cy="0"/>
        </a:xfrm>
        <a:prstGeom prst="rect">
          <a:avLst/>
        </a:prstGeom>
      </xdr:spPr>
    </xdr:sp>
    <xdr:clientData/>
  </xdr:twoCellAnchor>
  <xdr:twoCellAnchor editAs="oneCell">
    <xdr:from>
      <xdr:col>5</xdr:col>
      <xdr:colOff>0</xdr:colOff>
      <xdr:row>60</xdr:row>
      <xdr:rowOff>0</xdr:rowOff>
    </xdr:from>
    <xdr:to>
      <xdr:col>5</xdr:col>
      <xdr:colOff>85725</xdr:colOff>
      <xdr:row>60</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85725</xdr:colOff>
      <xdr:row>60</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27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85725</xdr:colOff>
      <xdr:row>60</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152400</xdr:colOff>
      <xdr:row>60</xdr:row>
      <xdr:rowOff>152400</xdr:rowOff>
    </xdr:to>
    <xdr:sp macro="" textlink="">
      <xdr:nvSpPr>
        <xdr:cNvPr id="9" name="Picture 2" hidden="1">
          <a:extLst>
            <a:ext uri="{63B3BB69-23CF-44E3-9099-C40C66FF867C}">
              <a14:compatExt xmlns:a14="http://schemas.microsoft.com/office/drawing/2010/main" spid="_x0000_s4098"/>
            </a:ext>
          </a:extLst>
        </xdr:cNvPr>
        <xdr:cNvSpPr/>
      </xdr:nvSpPr>
      <xdr:spPr>
        <a:xfrm>
          <a:off x="0" y="0"/>
          <a:ext cx="0" cy="0"/>
        </a:xfrm>
        <a:prstGeom prst="rect">
          <a:avLst/>
        </a:prstGeom>
      </xdr:spPr>
    </xdr:sp>
    <xdr:clientData/>
  </xdr:twoCellAnchor>
  <xdr:twoCellAnchor editAs="oneCell">
    <xdr:from>
      <xdr:col>6</xdr:col>
      <xdr:colOff>0</xdr:colOff>
      <xdr:row>60</xdr:row>
      <xdr:rowOff>0</xdr:rowOff>
    </xdr:from>
    <xdr:to>
      <xdr:col>6</xdr:col>
      <xdr:colOff>85725</xdr:colOff>
      <xdr:row>60</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60</xdr:row>
      <xdr:rowOff>0</xdr:rowOff>
    </xdr:from>
    <xdr:to>
      <xdr:col>9</xdr:col>
      <xdr:colOff>85725</xdr:colOff>
      <xdr:row>60</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60</xdr:row>
      <xdr:rowOff>0</xdr:rowOff>
    </xdr:from>
    <xdr:to>
      <xdr:col>10</xdr:col>
      <xdr:colOff>85725</xdr:colOff>
      <xdr:row>60</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967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60</xdr:row>
      <xdr:rowOff>0</xdr:rowOff>
    </xdr:from>
    <xdr:to>
      <xdr:col>11</xdr:col>
      <xdr:colOff>85725</xdr:colOff>
      <xdr:row>60</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207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60</xdr:row>
      <xdr:rowOff>0</xdr:rowOff>
    </xdr:from>
    <xdr:to>
      <xdr:col>12</xdr:col>
      <xdr:colOff>85725</xdr:colOff>
      <xdr:row>60</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89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60</xdr:row>
      <xdr:rowOff>0</xdr:rowOff>
    </xdr:from>
    <xdr:to>
      <xdr:col>13</xdr:col>
      <xdr:colOff>85725</xdr:colOff>
      <xdr:row>60</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92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60</xdr:row>
      <xdr:rowOff>0</xdr:rowOff>
    </xdr:from>
    <xdr:to>
      <xdr:col>14</xdr:col>
      <xdr:colOff>85725</xdr:colOff>
      <xdr:row>60</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5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60</xdr:row>
      <xdr:rowOff>0</xdr:rowOff>
    </xdr:from>
    <xdr:to>
      <xdr:col>15</xdr:col>
      <xdr:colOff>85725</xdr:colOff>
      <xdr:row>60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64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60</xdr:row>
      <xdr:rowOff>0</xdr:rowOff>
    </xdr:from>
    <xdr:to>
      <xdr:col>16</xdr:col>
      <xdr:colOff>85725</xdr:colOff>
      <xdr:row>60</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85725</xdr:colOff>
      <xdr:row>60</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27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152400</xdr:colOff>
      <xdr:row>60</xdr:row>
      <xdr:rowOff>152400</xdr:rowOff>
    </xdr:to>
    <xdr:sp macro="" textlink="">
      <xdr:nvSpPr>
        <xdr:cNvPr id="23" name="Picture 3" hidden="1">
          <a:extLst>
            <a:ext uri="{63B3BB69-23CF-44E3-9099-C40C66FF867C}">
              <a14:compatExt xmlns:a14="http://schemas.microsoft.com/office/drawing/2010/main" spid="_x0000_s4099"/>
            </a:ext>
          </a:extLst>
        </xdr:cNvPr>
        <xdr:cNvSpPr/>
      </xdr:nvSpPr>
      <xdr:spPr>
        <a:xfrm>
          <a:off x="0" y="0"/>
          <a:ext cx="0" cy="0"/>
        </a:xfrm>
        <a:prstGeom prst="rect">
          <a:avLst/>
        </a:prstGeom>
      </xdr:spPr>
    </xdr:sp>
    <xdr:clientData/>
  </xdr:twoCellAnchor>
  <xdr:twoCellAnchor editAs="oneCell">
    <xdr:from>
      <xdr:col>4</xdr:col>
      <xdr:colOff>0</xdr:colOff>
      <xdr:row>60</xdr:row>
      <xdr:rowOff>0</xdr:rowOff>
    </xdr:from>
    <xdr:to>
      <xdr:col>4</xdr:col>
      <xdr:colOff>152400</xdr:colOff>
      <xdr:row>60</xdr:row>
      <xdr:rowOff>152400</xdr:rowOff>
    </xdr:to>
    <xdr:sp macro="" textlink="">
      <xdr:nvSpPr>
        <xdr:cNvPr id="24" name="Picture 4" hidden="1">
          <a:extLst>
            <a:ext uri="{63B3BB69-23CF-44E3-9099-C40C66FF867C}">
              <a14:compatExt xmlns:a14="http://schemas.microsoft.com/office/drawing/2010/main" spid="_x0000_s4100"/>
            </a:ext>
          </a:extLst>
        </xdr:cNvPr>
        <xdr:cNvSpPr/>
      </xdr:nvSpPr>
      <xdr:spPr>
        <a:xfrm>
          <a:off x="0" y="0"/>
          <a:ext cx="0" cy="0"/>
        </a:xfrm>
        <a:prstGeom prst="rect">
          <a:avLst/>
        </a:prstGeom>
      </xdr:spPr>
    </xdr:sp>
    <xdr:clientData/>
  </xdr:twoCellAnchor>
  <xdr:twoCellAnchor editAs="oneCell">
    <xdr:from>
      <xdr:col>4</xdr:col>
      <xdr:colOff>0</xdr:colOff>
      <xdr:row>60</xdr:row>
      <xdr:rowOff>0</xdr:rowOff>
    </xdr:from>
    <xdr:to>
      <xdr:col>4</xdr:col>
      <xdr:colOff>85725</xdr:colOff>
      <xdr:row>60</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85725</xdr:colOff>
      <xdr:row>60</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85725</xdr:colOff>
      <xdr:row>60</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27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85725</xdr:colOff>
      <xdr:row>60</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152400</xdr:colOff>
      <xdr:row>60</xdr:row>
      <xdr:rowOff>152400</xdr:rowOff>
    </xdr:to>
    <xdr:sp macro="" textlink="">
      <xdr:nvSpPr>
        <xdr:cNvPr id="46" name="Picture 5" hidden="1">
          <a:extLst>
            <a:ext uri="{63B3BB69-23CF-44E3-9099-C40C66FF867C}">
              <a14:compatExt xmlns:a14="http://schemas.microsoft.com/office/drawing/2010/main" spid="_x0000_s4101"/>
            </a:ext>
          </a:extLst>
        </xdr:cNvPr>
        <xdr:cNvSpPr/>
      </xdr:nvSpPr>
      <xdr:spPr>
        <a:xfrm>
          <a:off x="0" y="0"/>
          <a:ext cx="0" cy="0"/>
        </a:xfrm>
        <a:prstGeom prst="rect">
          <a:avLst/>
        </a:prstGeom>
      </xdr:spPr>
    </xdr:sp>
    <xdr:clientData/>
  </xdr:twoCellAnchor>
  <xdr:twoCellAnchor editAs="oneCell">
    <xdr:from>
      <xdr:col>6</xdr:col>
      <xdr:colOff>0</xdr:colOff>
      <xdr:row>60</xdr:row>
      <xdr:rowOff>0</xdr:rowOff>
    </xdr:from>
    <xdr:to>
      <xdr:col>6</xdr:col>
      <xdr:colOff>85725</xdr:colOff>
      <xdr:row>60</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60</xdr:row>
      <xdr:rowOff>0</xdr:rowOff>
    </xdr:from>
    <xdr:to>
      <xdr:col>9</xdr:col>
      <xdr:colOff>85725</xdr:colOff>
      <xdr:row>60</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60</xdr:row>
      <xdr:rowOff>0</xdr:rowOff>
    </xdr:from>
    <xdr:to>
      <xdr:col>10</xdr:col>
      <xdr:colOff>85725</xdr:colOff>
      <xdr:row>60</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967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85725</xdr:colOff>
      <xdr:row>60</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27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152400</xdr:colOff>
      <xdr:row>60</xdr:row>
      <xdr:rowOff>152400</xdr:rowOff>
    </xdr:to>
    <xdr:sp macro="" textlink="">
      <xdr:nvSpPr>
        <xdr:cNvPr id="54" name="Picture 6" hidden="1">
          <a:extLst>
            <a:ext uri="{63B3BB69-23CF-44E3-9099-C40C66FF867C}">
              <a14:compatExt xmlns:a14="http://schemas.microsoft.com/office/drawing/2010/main" spid="_x0000_s4102"/>
            </a:ext>
          </a:extLst>
        </xdr:cNvPr>
        <xdr:cNvSpPr/>
      </xdr:nvSpPr>
      <xdr:spPr>
        <a:xfrm>
          <a:off x="0" y="0"/>
          <a:ext cx="0" cy="0"/>
        </a:xfrm>
        <a:prstGeom prst="rect">
          <a:avLst/>
        </a:prstGeom>
      </xdr:spPr>
    </xdr:sp>
    <xdr:clientData/>
  </xdr:twoCellAnchor>
  <xdr:twoCellAnchor editAs="oneCell">
    <xdr:from>
      <xdr:col>4</xdr:col>
      <xdr:colOff>0</xdr:colOff>
      <xdr:row>60</xdr:row>
      <xdr:rowOff>0</xdr:rowOff>
    </xdr:from>
    <xdr:to>
      <xdr:col>4</xdr:col>
      <xdr:colOff>152400</xdr:colOff>
      <xdr:row>60</xdr:row>
      <xdr:rowOff>152400</xdr:rowOff>
    </xdr:to>
    <xdr:sp macro="" textlink="">
      <xdr:nvSpPr>
        <xdr:cNvPr id="55" name="Picture 7" hidden="1">
          <a:extLst>
            <a:ext uri="{63B3BB69-23CF-44E3-9099-C40C66FF867C}">
              <a14:compatExt xmlns:a14="http://schemas.microsoft.com/office/drawing/2010/main" spid="_x0000_s4103"/>
            </a:ext>
          </a:extLst>
        </xdr:cNvPr>
        <xdr:cNvSpPr/>
      </xdr:nvSpPr>
      <xdr:spPr>
        <a:xfrm>
          <a:off x="0" y="0"/>
          <a:ext cx="0" cy="0"/>
        </a:xfrm>
        <a:prstGeom prst="rect">
          <a:avLst/>
        </a:prstGeom>
      </xdr:spPr>
    </xdr:sp>
    <xdr:clientData/>
  </xdr:twoCellAnchor>
  <xdr:twoCellAnchor editAs="oneCell">
    <xdr:from>
      <xdr:col>4</xdr:col>
      <xdr:colOff>0</xdr:colOff>
      <xdr:row>60</xdr:row>
      <xdr:rowOff>0</xdr:rowOff>
    </xdr:from>
    <xdr:to>
      <xdr:col>4</xdr:col>
      <xdr:colOff>85725</xdr:colOff>
      <xdr:row>60</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152400</xdr:colOff>
      <xdr:row>60</xdr:row>
      <xdr:rowOff>152400</xdr:rowOff>
    </xdr:to>
    <xdr:sp macro="" textlink="">
      <xdr:nvSpPr>
        <xdr:cNvPr id="88" name="Picture 8" hidden="1">
          <a:extLst>
            <a:ext uri="{63B3BB69-23CF-44E3-9099-C40C66FF867C}">
              <a14:compatExt xmlns:a14="http://schemas.microsoft.com/office/drawing/2010/main" spid="_x0000_s4104"/>
            </a:ext>
          </a:extLst>
        </xdr:cNvPr>
        <xdr:cNvSpPr/>
      </xdr:nvSpPr>
      <xdr:spPr>
        <a:xfrm>
          <a:off x="0" y="0"/>
          <a:ext cx="0" cy="0"/>
        </a:xfrm>
        <a:prstGeom prst="rect">
          <a:avLst/>
        </a:prstGeom>
      </xdr:spPr>
    </xdr:sp>
    <xdr:clientData/>
  </xdr:twoCellAnchor>
  <xdr:twoCellAnchor editAs="oneCell">
    <xdr:from>
      <xdr:col>3</xdr:col>
      <xdr:colOff>0</xdr:colOff>
      <xdr:row>60</xdr:row>
      <xdr:rowOff>0</xdr:rowOff>
    </xdr:from>
    <xdr:to>
      <xdr:col>3</xdr:col>
      <xdr:colOff>85725</xdr:colOff>
      <xdr:row>60</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85725</xdr:colOff>
      <xdr:row>60</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85725</xdr:colOff>
      <xdr:row>60</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60</xdr:row>
      <xdr:rowOff>0</xdr:rowOff>
    </xdr:from>
    <xdr:to>
      <xdr:col>10</xdr:col>
      <xdr:colOff>85725</xdr:colOff>
      <xdr:row>60</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967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60</xdr:row>
      <xdr:rowOff>0</xdr:rowOff>
    </xdr:from>
    <xdr:to>
      <xdr:col>11</xdr:col>
      <xdr:colOff>85725</xdr:colOff>
      <xdr:row>60</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207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60</xdr:row>
      <xdr:rowOff>0</xdr:rowOff>
    </xdr:from>
    <xdr:to>
      <xdr:col>12</xdr:col>
      <xdr:colOff>85725</xdr:colOff>
      <xdr:row>60</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89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60</xdr:row>
      <xdr:rowOff>0</xdr:rowOff>
    </xdr:from>
    <xdr:to>
      <xdr:col>13</xdr:col>
      <xdr:colOff>85725</xdr:colOff>
      <xdr:row>60</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92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60</xdr:row>
      <xdr:rowOff>0</xdr:rowOff>
    </xdr:from>
    <xdr:to>
      <xdr:col>14</xdr:col>
      <xdr:colOff>85725</xdr:colOff>
      <xdr:row>60</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5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60</xdr:row>
      <xdr:rowOff>0</xdr:rowOff>
    </xdr:from>
    <xdr:to>
      <xdr:col>10</xdr:col>
      <xdr:colOff>85725</xdr:colOff>
      <xdr:row>60</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967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60</xdr:row>
      <xdr:rowOff>0</xdr:rowOff>
    </xdr:from>
    <xdr:to>
      <xdr:col>11</xdr:col>
      <xdr:colOff>85725</xdr:colOff>
      <xdr:row>60</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207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60</xdr:row>
      <xdr:rowOff>0</xdr:rowOff>
    </xdr:from>
    <xdr:to>
      <xdr:col>12</xdr:col>
      <xdr:colOff>85725</xdr:colOff>
      <xdr:row>60</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89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60</xdr:row>
      <xdr:rowOff>0</xdr:rowOff>
    </xdr:from>
    <xdr:to>
      <xdr:col>13</xdr:col>
      <xdr:colOff>85725</xdr:colOff>
      <xdr:row>60</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92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60</xdr:row>
      <xdr:rowOff>0</xdr:rowOff>
    </xdr:from>
    <xdr:to>
      <xdr:col>14</xdr:col>
      <xdr:colOff>85725</xdr:colOff>
      <xdr:row>60</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5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60</xdr:row>
      <xdr:rowOff>0</xdr:rowOff>
    </xdr:from>
    <xdr:to>
      <xdr:col>15</xdr:col>
      <xdr:colOff>85725</xdr:colOff>
      <xdr:row>60</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64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60</xdr:row>
      <xdr:rowOff>0</xdr:rowOff>
    </xdr:from>
    <xdr:to>
      <xdr:col>10</xdr:col>
      <xdr:colOff>85725</xdr:colOff>
      <xdr:row>60</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967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60</xdr:row>
      <xdr:rowOff>0</xdr:rowOff>
    </xdr:from>
    <xdr:to>
      <xdr:col>10</xdr:col>
      <xdr:colOff>85725</xdr:colOff>
      <xdr:row>60</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967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60</xdr:row>
      <xdr:rowOff>0</xdr:rowOff>
    </xdr:from>
    <xdr:to>
      <xdr:col>11</xdr:col>
      <xdr:colOff>85725</xdr:colOff>
      <xdr:row>60</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207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60</xdr:row>
      <xdr:rowOff>0</xdr:rowOff>
    </xdr:from>
    <xdr:to>
      <xdr:col>12</xdr:col>
      <xdr:colOff>85725</xdr:colOff>
      <xdr:row>60</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89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60</xdr:row>
      <xdr:rowOff>0</xdr:rowOff>
    </xdr:from>
    <xdr:to>
      <xdr:col>13</xdr:col>
      <xdr:colOff>85725</xdr:colOff>
      <xdr:row>60</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92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60</xdr:row>
      <xdr:rowOff>0</xdr:rowOff>
    </xdr:from>
    <xdr:to>
      <xdr:col>14</xdr:col>
      <xdr:colOff>85725</xdr:colOff>
      <xdr:row>60</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53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85725</xdr:colOff>
      <xdr:row>60</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85725</xdr:colOff>
      <xdr:row>60</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85725</xdr:colOff>
      <xdr:row>60</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85725</xdr:colOff>
      <xdr:row>60</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2427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85725</xdr:colOff>
      <xdr:row>60</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85725</xdr:colOff>
      <xdr:row>60</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85725</xdr:colOff>
      <xdr:row>60</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85725</xdr:colOff>
      <xdr:row>60</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85725</xdr:colOff>
      <xdr:row>60</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930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85725</xdr:colOff>
      <xdr:row>60</xdr:row>
      <xdr:rowOff>85725</xdr:rowOff>
    </xdr:to>
    <xdr:pic>
      <xdr:nvPicPr>
        <xdr:cNvPr id="176" name="1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85725</xdr:colOff>
      <xdr:row>60</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85725</xdr:colOff>
      <xdr:row>60</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85725</xdr:colOff>
      <xdr:row>60</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85725</xdr:colOff>
      <xdr:row>60</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85725</xdr:colOff>
      <xdr:row>60</xdr:row>
      <xdr:rowOff>85725</xdr:rowOff>
    </xdr:to>
    <xdr:pic>
      <xdr:nvPicPr>
        <xdr:cNvPr id="192" name="1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3025"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85725</xdr:colOff>
      <xdr:row>60</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1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152400</xdr:colOff>
      <xdr:row>60</xdr:row>
      <xdr:rowOff>152400</xdr:rowOff>
    </xdr:to>
    <xdr:pic>
      <xdr:nvPicPr>
        <xdr:cNvPr id="4097"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29300" y="13515975"/>
          <a:ext cx="152400" cy="152400"/>
        </a:xfrm>
        <a:prstGeom prst="rect">
          <a:avLst/>
        </a:prstGeom>
        <a:noFill/>
        <a:ln w="9525">
          <a:miter lim="800000"/>
          <a:headEnd/>
          <a:tailEnd/>
        </a:ln>
      </xdr:spPr>
    </xdr:pic>
    <xdr:clientData/>
  </xdr:twoCellAnchor>
  <xdr:twoCellAnchor editAs="oneCell">
    <xdr:from>
      <xdr:col>5</xdr:col>
      <xdr:colOff>0</xdr:colOff>
      <xdr:row>60</xdr:row>
      <xdr:rowOff>0</xdr:rowOff>
    </xdr:from>
    <xdr:to>
      <xdr:col>5</xdr:col>
      <xdr:colOff>152400</xdr:colOff>
      <xdr:row>60</xdr:row>
      <xdr:rowOff>152400</xdr:rowOff>
    </xdr:to>
    <xdr:pic>
      <xdr:nvPicPr>
        <xdr:cNvPr id="4098" name="Picture 2"/>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29300" y="13515975"/>
          <a:ext cx="152400" cy="152400"/>
        </a:xfrm>
        <a:prstGeom prst="rect">
          <a:avLst/>
        </a:prstGeom>
        <a:noFill/>
        <a:ln w="9525">
          <a:miter lim="800000"/>
          <a:headEnd/>
          <a:tailEnd/>
        </a:ln>
      </xdr:spPr>
    </xdr:pic>
    <xdr:clientData/>
  </xdr:twoCellAnchor>
  <xdr:twoCellAnchor editAs="oneCell">
    <xdr:from>
      <xdr:col>3</xdr:col>
      <xdr:colOff>0</xdr:colOff>
      <xdr:row>60</xdr:row>
      <xdr:rowOff>0</xdr:rowOff>
    </xdr:from>
    <xdr:to>
      <xdr:col>3</xdr:col>
      <xdr:colOff>152400</xdr:colOff>
      <xdr:row>60</xdr:row>
      <xdr:rowOff>152400</xdr:rowOff>
    </xdr:to>
    <xdr:pic>
      <xdr:nvPicPr>
        <xdr:cNvPr id="4099"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13515975"/>
          <a:ext cx="152400" cy="152400"/>
        </a:xfrm>
        <a:prstGeom prst="rect">
          <a:avLst/>
        </a:prstGeom>
        <a:noFill/>
        <a:ln w="9525">
          <a:miter lim="800000"/>
          <a:headEnd/>
          <a:tailEnd/>
        </a:ln>
      </xdr:spPr>
    </xdr:pic>
    <xdr:clientData/>
  </xdr:twoCellAnchor>
  <xdr:twoCellAnchor editAs="oneCell">
    <xdr:from>
      <xdr:col>4</xdr:col>
      <xdr:colOff>0</xdr:colOff>
      <xdr:row>60</xdr:row>
      <xdr:rowOff>0</xdr:rowOff>
    </xdr:from>
    <xdr:to>
      <xdr:col>4</xdr:col>
      <xdr:colOff>152400</xdr:colOff>
      <xdr:row>60</xdr:row>
      <xdr:rowOff>152400</xdr:rowOff>
    </xdr:to>
    <xdr:pic>
      <xdr:nvPicPr>
        <xdr:cNvPr id="4100" name="Picture 4"/>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10125" y="13515975"/>
          <a:ext cx="152400" cy="152400"/>
        </a:xfrm>
        <a:prstGeom prst="rect">
          <a:avLst/>
        </a:prstGeom>
        <a:noFill/>
        <a:ln w="9525">
          <a:miter lim="800000"/>
          <a:headEnd/>
          <a:tailEnd/>
        </a:ln>
      </xdr:spPr>
    </xdr:pic>
    <xdr:clientData/>
  </xdr:twoCellAnchor>
  <xdr:twoCellAnchor editAs="oneCell">
    <xdr:from>
      <xdr:col>5</xdr:col>
      <xdr:colOff>0</xdr:colOff>
      <xdr:row>60</xdr:row>
      <xdr:rowOff>0</xdr:rowOff>
    </xdr:from>
    <xdr:to>
      <xdr:col>5</xdr:col>
      <xdr:colOff>152400</xdr:colOff>
      <xdr:row>60</xdr:row>
      <xdr:rowOff>152400</xdr:rowOff>
    </xdr:to>
    <xdr:pic>
      <xdr:nvPicPr>
        <xdr:cNvPr id="4101" name="Picture 5"/>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29300" y="13515975"/>
          <a:ext cx="152400" cy="152400"/>
        </a:xfrm>
        <a:prstGeom prst="rect">
          <a:avLst/>
        </a:prstGeom>
        <a:noFill/>
        <a:ln w="9525">
          <a:miter lim="800000"/>
          <a:headEnd/>
          <a:tailEnd/>
        </a:ln>
      </xdr:spPr>
    </xdr:pic>
    <xdr:clientData/>
  </xdr:twoCellAnchor>
  <xdr:twoCellAnchor editAs="oneCell">
    <xdr:from>
      <xdr:col>3</xdr:col>
      <xdr:colOff>0</xdr:colOff>
      <xdr:row>60</xdr:row>
      <xdr:rowOff>0</xdr:rowOff>
    </xdr:from>
    <xdr:to>
      <xdr:col>3</xdr:col>
      <xdr:colOff>152400</xdr:colOff>
      <xdr:row>60</xdr:row>
      <xdr:rowOff>152400</xdr:rowOff>
    </xdr:to>
    <xdr:pic>
      <xdr:nvPicPr>
        <xdr:cNvPr id="4102"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13515975"/>
          <a:ext cx="152400" cy="152400"/>
        </a:xfrm>
        <a:prstGeom prst="rect">
          <a:avLst/>
        </a:prstGeom>
        <a:noFill/>
        <a:ln w="9525">
          <a:miter lim="800000"/>
          <a:headEnd/>
          <a:tailEnd/>
        </a:ln>
      </xdr:spPr>
    </xdr:pic>
    <xdr:clientData/>
  </xdr:twoCellAnchor>
  <xdr:twoCellAnchor editAs="oneCell">
    <xdr:from>
      <xdr:col>4</xdr:col>
      <xdr:colOff>0</xdr:colOff>
      <xdr:row>60</xdr:row>
      <xdr:rowOff>0</xdr:rowOff>
    </xdr:from>
    <xdr:to>
      <xdr:col>4</xdr:col>
      <xdr:colOff>152400</xdr:colOff>
      <xdr:row>60</xdr:row>
      <xdr:rowOff>152400</xdr:rowOff>
    </xdr:to>
    <xdr:pic>
      <xdr:nvPicPr>
        <xdr:cNvPr id="4103" name="Picture 7"/>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10125" y="13515975"/>
          <a:ext cx="152400" cy="152400"/>
        </a:xfrm>
        <a:prstGeom prst="rect">
          <a:avLst/>
        </a:prstGeom>
        <a:noFill/>
        <a:ln w="9525">
          <a:miter lim="800000"/>
          <a:headEnd/>
          <a:tailEnd/>
        </a:ln>
      </xdr:spPr>
    </xdr:pic>
    <xdr:clientData/>
  </xdr:twoCellAnchor>
  <xdr:twoCellAnchor editAs="oneCell">
    <xdr:from>
      <xdr:col>2</xdr:col>
      <xdr:colOff>0</xdr:colOff>
      <xdr:row>60</xdr:row>
      <xdr:rowOff>0</xdr:rowOff>
    </xdr:from>
    <xdr:to>
      <xdr:col>2</xdr:col>
      <xdr:colOff>152400</xdr:colOff>
      <xdr:row>60</xdr:row>
      <xdr:rowOff>152400</xdr:rowOff>
    </xdr:to>
    <xdr:pic>
      <xdr:nvPicPr>
        <xdr:cNvPr id="4104" name="Picture 8"/>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52725" y="135159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480441</xdr:colOff>
      <xdr:row>4</xdr:row>
      <xdr:rowOff>189357</xdr:rowOff>
    </xdr:to>
    <xdr:pic>
      <xdr:nvPicPr>
        <xdr:cNvPr id="211" name="210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5</xdr:col>
      <xdr:colOff>0</xdr:colOff>
      <xdr:row>41</xdr:row>
      <xdr:rowOff>0</xdr:rowOff>
    </xdr:from>
    <xdr:to>
      <xdr:col>5</xdr:col>
      <xdr:colOff>85725</xdr:colOff>
      <xdr:row>41</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xdr:row>
      <xdr:rowOff>0</xdr:rowOff>
    </xdr:from>
    <xdr:to>
      <xdr:col>5</xdr:col>
      <xdr:colOff>152400</xdr:colOff>
      <xdr:row>41</xdr:row>
      <xdr:rowOff>152400</xdr:rowOff>
    </xdr:to>
    <xdr:sp macro="" textlink="">
      <xdr:nvSpPr>
        <xdr:cNvPr id="3" name="Picture 1" hidden="1">
          <a:extLst>
            <a:ext uri="{63B3BB69-23CF-44E3-9099-C40C66FF867C}">
              <a14:compatExt xmlns:a14="http://schemas.microsoft.com/office/drawing/2010/main" spid="_x0000_s5121"/>
            </a:ext>
          </a:extLst>
        </xdr:cNvPr>
        <xdr:cNvSpPr/>
      </xdr:nvSpPr>
      <xdr:spPr>
        <a:xfrm>
          <a:off x="0" y="0"/>
          <a:ext cx="0" cy="0"/>
        </a:xfrm>
        <a:prstGeom prst="rect">
          <a:avLst/>
        </a:prstGeom>
      </xdr:spPr>
    </xdr:sp>
    <xdr:clientData/>
  </xdr:twoCellAnchor>
  <xdr:twoCellAnchor editAs="oneCell">
    <xdr:from>
      <xdr:col>5</xdr:col>
      <xdr:colOff>0</xdr:colOff>
      <xdr:row>41</xdr:row>
      <xdr:rowOff>0</xdr:rowOff>
    </xdr:from>
    <xdr:to>
      <xdr:col>5</xdr:col>
      <xdr:colOff>85725</xdr:colOff>
      <xdr:row>41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xdr:row>
      <xdr:rowOff>0</xdr:rowOff>
    </xdr:from>
    <xdr:to>
      <xdr:col>5</xdr:col>
      <xdr:colOff>85725</xdr:colOff>
      <xdr:row>41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xdr:row>
      <xdr:rowOff>0</xdr:rowOff>
    </xdr:from>
    <xdr:to>
      <xdr:col>6</xdr:col>
      <xdr:colOff>85725</xdr:colOff>
      <xdr:row>41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85725</xdr:colOff>
      <xdr:row>41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xdr:row>
      <xdr:rowOff>0</xdr:rowOff>
    </xdr:from>
    <xdr:to>
      <xdr:col>5</xdr:col>
      <xdr:colOff>152400</xdr:colOff>
      <xdr:row>41</xdr:row>
      <xdr:rowOff>152400</xdr:rowOff>
    </xdr:to>
    <xdr:sp macro="" textlink="">
      <xdr:nvSpPr>
        <xdr:cNvPr id="9" name="Picture 2" hidden="1">
          <a:extLst>
            <a:ext uri="{63B3BB69-23CF-44E3-9099-C40C66FF867C}">
              <a14:compatExt xmlns:a14="http://schemas.microsoft.com/office/drawing/2010/main" spid="_x0000_s5122"/>
            </a:ext>
          </a:extLst>
        </xdr:cNvPr>
        <xdr:cNvSpPr/>
      </xdr:nvSpPr>
      <xdr:spPr>
        <a:xfrm>
          <a:off x="0" y="0"/>
          <a:ext cx="0" cy="0"/>
        </a:xfrm>
        <a:prstGeom prst="rect">
          <a:avLst/>
        </a:prstGeom>
      </xdr:spPr>
    </xdr:sp>
    <xdr:clientData/>
  </xdr:twoCellAnchor>
  <xdr:twoCellAnchor editAs="oneCell">
    <xdr:from>
      <xdr:col>9</xdr:col>
      <xdr:colOff>0</xdr:colOff>
      <xdr:row>41</xdr:row>
      <xdr:rowOff>0</xdr:rowOff>
    </xdr:from>
    <xdr:to>
      <xdr:col>9</xdr:col>
      <xdr:colOff>85725</xdr:colOff>
      <xdr:row>41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487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41</xdr:row>
      <xdr:rowOff>0</xdr:rowOff>
    </xdr:from>
    <xdr:to>
      <xdr:col>11</xdr:col>
      <xdr:colOff>85725</xdr:colOff>
      <xdr:row>41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745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41</xdr:row>
      <xdr:rowOff>0</xdr:rowOff>
    </xdr:from>
    <xdr:to>
      <xdr:col>12</xdr:col>
      <xdr:colOff>85725</xdr:colOff>
      <xdr:row>41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41</xdr:row>
      <xdr:rowOff>0</xdr:rowOff>
    </xdr:from>
    <xdr:to>
      <xdr:col>13</xdr:col>
      <xdr:colOff>85725</xdr:colOff>
      <xdr:row>41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00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41</xdr:row>
      <xdr:rowOff>0</xdr:rowOff>
    </xdr:from>
    <xdr:to>
      <xdr:col>14</xdr:col>
      <xdr:colOff>85725</xdr:colOff>
      <xdr:row>41</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41</xdr:row>
      <xdr:rowOff>0</xdr:rowOff>
    </xdr:from>
    <xdr:to>
      <xdr:col>15</xdr:col>
      <xdr:colOff>85725</xdr:colOff>
      <xdr:row>41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161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41</xdr:row>
      <xdr:rowOff>0</xdr:rowOff>
    </xdr:from>
    <xdr:to>
      <xdr:col>14</xdr:col>
      <xdr:colOff>85725</xdr:colOff>
      <xdr:row>41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41</xdr:row>
      <xdr:rowOff>0</xdr:rowOff>
    </xdr:from>
    <xdr:to>
      <xdr:col>15</xdr:col>
      <xdr:colOff>85725</xdr:colOff>
      <xdr:row>41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161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622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152400</xdr:colOff>
      <xdr:row>41</xdr:row>
      <xdr:rowOff>152400</xdr:rowOff>
    </xdr:to>
    <xdr:sp macro="" textlink="">
      <xdr:nvSpPr>
        <xdr:cNvPr id="23" name="Picture 3" hidden="1">
          <a:extLst>
            <a:ext uri="{63B3BB69-23CF-44E3-9099-C40C66FF867C}">
              <a14:compatExt xmlns:a14="http://schemas.microsoft.com/office/drawing/2010/main" spid="_x0000_s5123"/>
            </a:ext>
          </a:extLst>
        </xdr:cNvPr>
        <xdr:cNvSpPr/>
      </xdr:nvSpPr>
      <xdr:spPr>
        <a:xfrm>
          <a:off x="0" y="0"/>
          <a:ext cx="0" cy="0"/>
        </a:xfrm>
        <a:prstGeom prst="rect">
          <a:avLst/>
        </a:prstGeom>
      </xdr:spPr>
    </xdr:sp>
    <xdr:clientData/>
  </xdr:twoCellAnchor>
  <xdr:twoCellAnchor editAs="oneCell">
    <xdr:from>
      <xdr:col>4</xdr:col>
      <xdr:colOff>0</xdr:colOff>
      <xdr:row>41</xdr:row>
      <xdr:rowOff>0</xdr:rowOff>
    </xdr:from>
    <xdr:to>
      <xdr:col>4</xdr:col>
      <xdr:colOff>152400</xdr:colOff>
      <xdr:row>41</xdr:row>
      <xdr:rowOff>152400</xdr:rowOff>
    </xdr:to>
    <xdr:sp macro="" textlink="">
      <xdr:nvSpPr>
        <xdr:cNvPr id="24" name="Picture 4" hidden="1">
          <a:extLst>
            <a:ext uri="{63B3BB69-23CF-44E3-9099-C40C66FF867C}">
              <a14:compatExt xmlns:a14="http://schemas.microsoft.com/office/drawing/2010/main" spid="_x0000_s5124"/>
            </a:ext>
          </a:extLst>
        </xdr:cNvPr>
        <xdr:cNvSpPr/>
      </xdr:nvSpPr>
      <xdr:spPr>
        <a:xfrm>
          <a:off x="0" y="0"/>
          <a:ext cx="0" cy="0"/>
        </a:xfrm>
        <a:prstGeom prst="rect">
          <a:avLst/>
        </a:prstGeom>
      </xdr:spPr>
    </xdr:sp>
    <xdr:clientData/>
  </xdr:twoCellAnchor>
  <xdr:twoCellAnchor editAs="oneCell">
    <xdr:from>
      <xdr:col>4</xdr:col>
      <xdr:colOff>0</xdr:colOff>
      <xdr:row>41</xdr:row>
      <xdr:rowOff>0</xdr:rowOff>
    </xdr:from>
    <xdr:to>
      <xdr:col>4</xdr:col>
      <xdr:colOff>85725</xdr:colOff>
      <xdr:row>41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152400</xdr:colOff>
      <xdr:row>41</xdr:row>
      <xdr:rowOff>152400</xdr:rowOff>
    </xdr:to>
    <xdr:sp macro="" textlink="">
      <xdr:nvSpPr>
        <xdr:cNvPr id="41" name="Picture 5" hidden="1">
          <a:extLst>
            <a:ext uri="{63B3BB69-23CF-44E3-9099-C40C66FF867C}">
              <a14:compatExt xmlns:a14="http://schemas.microsoft.com/office/drawing/2010/main" spid="_x0000_s5125"/>
            </a:ext>
          </a:extLst>
        </xdr:cNvPr>
        <xdr:cNvSpPr/>
      </xdr:nvSpPr>
      <xdr:spPr>
        <a:xfrm>
          <a:off x="0" y="0"/>
          <a:ext cx="0" cy="0"/>
        </a:xfrm>
        <a:prstGeom prst="rect">
          <a:avLst/>
        </a:prstGeom>
      </xdr:spPr>
    </xdr:sp>
    <xdr:clientData/>
  </xdr:twoCellAnchor>
  <xdr:twoCellAnchor editAs="oneCell">
    <xdr:from>
      <xdr:col>6</xdr:col>
      <xdr:colOff>0</xdr:colOff>
      <xdr:row>41</xdr:row>
      <xdr:rowOff>0</xdr:rowOff>
    </xdr:from>
    <xdr:to>
      <xdr:col>6</xdr:col>
      <xdr:colOff>85725</xdr:colOff>
      <xdr:row>41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85725</xdr:colOff>
      <xdr:row>41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85725</xdr:colOff>
      <xdr:row>41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42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85725</xdr:colOff>
      <xdr:row>41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487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41</xdr:row>
      <xdr:rowOff>0</xdr:rowOff>
    </xdr:from>
    <xdr:to>
      <xdr:col>11</xdr:col>
      <xdr:colOff>85725</xdr:colOff>
      <xdr:row>41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745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41</xdr:row>
      <xdr:rowOff>0</xdr:rowOff>
    </xdr:from>
    <xdr:to>
      <xdr:col>12</xdr:col>
      <xdr:colOff>85725</xdr:colOff>
      <xdr:row>41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41</xdr:row>
      <xdr:rowOff>0</xdr:rowOff>
    </xdr:from>
    <xdr:to>
      <xdr:col>13</xdr:col>
      <xdr:colOff>85725</xdr:colOff>
      <xdr:row>41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00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41</xdr:row>
      <xdr:rowOff>0</xdr:rowOff>
    </xdr:from>
    <xdr:to>
      <xdr:col>14</xdr:col>
      <xdr:colOff>85725</xdr:colOff>
      <xdr:row>41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3962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41</xdr:row>
      <xdr:rowOff>0</xdr:rowOff>
    </xdr:from>
    <xdr:to>
      <xdr:col>15</xdr:col>
      <xdr:colOff>85725</xdr:colOff>
      <xdr:row>41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41</xdr:row>
      <xdr:rowOff>0</xdr:rowOff>
    </xdr:from>
    <xdr:to>
      <xdr:col>16</xdr:col>
      <xdr:colOff>85725</xdr:colOff>
      <xdr:row>41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161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85725</xdr:colOff>
      <xdr:row>41</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xdr:row>
      <xdr:rowOff>0</xdr:rowOff>
    </xdr:from>
    <xdr:to>
      <xdr:col>2</xdr:col>
      <xdr:colOff>85725</xdr:colOff>
      <xdr:row>41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62275"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152400</xdr:colOff>
      <xdr:row>41</xdr:row>
      <xdr:rowOff>152400</xdr:rowOff>
    </xdr:to>
    <xdr:sp macro="" textlink="">
      <xdr:nvSpPr>
        <xdr:cNvPr id="55" name="Picture 6" hidden="1">
          <a:extLst>
            <a:ext uri="{63B3BB69-23CF-44E3-9099-C40C66FF867C}">
              <a14:compatExt xmlns:a14="http://schemas.microsoft.com/office/drawing/2010/main" spid="_x0000_s5126"/>
            </a:ext>
          </a:extLst>
        </xdr:cNvPr>
        <xdr:cNvSpPr/>
      </xdr:nvSpPr>
      <xdr:spPr>
        <a:xfrm>
          <a:off x="0" y="0"/>
          <a:ext cx="0" cy="0"/>
        </a:xfrm>
        <a:prstGeom prst="rect">
          <a:avLst/>
        </a:prstGeom>
      </xdr:spPr>
    </xdr:sp>
    <xdr:clientData/>
  </xdr:twoCellAnchor>
  <xdr:twoCellAnchor editAs="oneCell">
    <xdr:from>
      <xdr:col>4</xdr:col>
      <xdr:colOff>0</xdr:colOff>
      <xdr:row>41</xdr:row>
      <xdr:rowOff>0</xdr:rowOff>
    </xdr:from>
    <xdr:to>
      <xdr:col>4</xdr:col>
      <xdr:colOff>152400</xdr:colOff>
      <xdr:row>41</xdr:row>
      <xdr:rowOff>152400</xdr:rowOff>
    </xdr:to>
    <xdr:sp macro="" textlink="">
      <xdr:nvSpPr>
        <xdr:cNvPr id="56" name="Picture 7" hidden="1">
          <a:extLst>
            <a:ext uri="{63B3BB69-23CF-44E3-9099-C40C66FF867C}">
              <a14:compatExt xmlns:a14="http://schemas.microsoft.com/office/drawing/2010/main" spid="_x0000_s5127"/>
            </a:ext>
          </a:extLst>
        </xdr:cNvPr>
        <xdr:cNvSpPr/>
      </xdr:nvSpPr>
      <xdr:spPr>
        <a:xfrm>
          <a:off x="0" y="0"/>
          <a:ext cx="0" cy="0"/>
        </a:xfrm>
        <a:prstGeom prst="rect">
          <a:avLst/>
        </a:prstGeom>
      </xdr:spPr>
    </xdr:sp>
    <xdr:clientData/>
  </xdr:twoCellAnchor>
  <xdr:twoCellAnchor editAs="oneCell">
    <xdr:from>
      <xdr:col>4</xdr:col>
      <xdr:colOff>0</xdr:colOff>
      <xdr:row>41</xdr:row>
      <xdr:rowOff>0</xdr:rowOff>
    </xdr:from>
    <xdr:to>
      <xdr:col>4</xdr:col>
      <xdr:colOff>85725</xdr:colOff>
      <xdr:row>41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85725</xdr:colOff>
      <xdr:row>41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5800" y="9382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41</xdr:row>
      <xdr:rowOff>0</xdr:rowOff>
    </xdr:from>
    <xdr:to>
      <xdr:col>5</xdr:col>
      <xdr:colOff>152400</xdr:colOff>
      <xdr:row>41</xdr:row>
      <xdr:rowOff>152400</xdr:rowOff>
    </xdr:to>
    <xdr:pic>
      <xdr:nvPicPr>
        <xdr:cNvPr id="5121"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9225" y="9382125"/>
          <a:ext cx="152400" cy="152400"/>
        </a:xfrm>
        <a:prstGeom prst="rect">
          <a:avLst/>
        </a:prstGeom>
        <a:noFill/>
        <a:ln w="9525">
          <a:miter lim="800000"/>
          <a:headEnd/>
          <a:tailEnd/>
        </a:ln>
      </xdr:spPr>
    </xdr:pic>
    <xdr:clientData/>
  </xdr:twoCellAnchor>
  <xdr:twoCellAnchor editAs="oneCell">
    <xdr:from>
      <xdr:col>5</xdr:col>
      <xdr:colOff>0</xdr:colOff>
      <xdr:row>41</xdr:row>
      <xdr:rowOff>0</xdr:rowOff>
    </xdr:from>
    <xdr:to>
      <xdr:col>5</xdr:col>
      <xdr:colOff>152400</xdr:colOff>
      <xdr:row>41</xdr:row>
      <xdr:rowOff>152400</xdr:rowOff>
    </xdr:to>
    <xdr:pic>
      <xdr:nvPicPr>
        <xdr:cNvPr id="5122" name="Picture 2"/>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29225" y="9382125"/>
          <a:ext cx="152400" cy="152400"/>
        </a:xfrm>
        <a:prstGeom prst="rect">
          <a:avLst/>
        </a:prstGeom>
        <a:noFill/>
        <a:ln w="9525">
          <a:miter lim="800000"/>
          <a:headEnd/>
          <a:tailEnd/>
        </a:ln>
      </xdr:spPr>
    </xdr:pic>
    <xdr:clientData/>
  </xdr:twoCellAnchor>
  <xdr:twoCellAnchor editAs="oneCell">
    <xdr:from>
      <xdr:col>3</xdr:col>
      <xdr:colOff>0</xdr:colOff>
      <xdr:row>41</xdr:row>
      <xdr:rowOff>0</xdr:rowOff>
    </xdr:from>
    <xdr:to>
      <xdr:col>3</xdr:col>
      <xdr:colOff>152400</xdr:colOff>
      <xdr:row>41</xdr:row>
      <xdr:rowOff>152400</xdr:rowOff>
    </xdr:to>
    <xdr:pic>
      <xdr:nvPicPr>
        <xdr:cNvPr id="5123"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52850" y="9382125"/>
          <a:ext cx="152400" cy="152400"/>
        </a:xfrm>
        <a:prstGeom prst="rect">
          <a:avLst/>
        </a:prstGeom>
        <a:noFill/>
        <a:ln w="9525">
          <a:miter lim="800000"/>
          <a:headEnd/>
          <a:tailEnd/>
        </a:ln>
      </xdr:spPr>
    </xdr:pic>
    <xdr:clientData/>
  </xdr:twoCellAnchor>
  <xdr:twoCellAnchor editAs="oneCell">
    <xdr:from>
      <xdr:col>4</xdr:col>
      <xdr:colOff>0</xdr:colOff>
      <xdr:row>41</xdr:row>
      <xdr:rowOff>0</xdr:rowOff>
    </xdr:from>
    <xdr:to>
      <xdr:col>4</xdr:col>
      <xdr:colOff>152400</xdr:colOff>
      <xdr:row>41</xdr:row>
      <xdr:rowOff>152400</xdr:rowOff>
    </xdr:to>
    <xdr:pic>
      <xdr:nvPicPr>
        <xdr:cNvPr id="5124" name="Picture 4"/>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5800" y="9382125"/>
          <a:ext cx="152400" cy="152400"/>
        </a:xfrm>
        <a:prstGeom prst="rect">
          <a:avLst/>
        </a:prstGeom>
        <a:noFill/>
        <a:ln w="9525">
          <a:miter lim="800000"/>
          <a:headEnd/>
          <a:tailEnd/>
        </a:ln>
      </xdr:spPr>
    </xdr:pic>
    <xdr:clientData/>
  </xdr:twoCellAnchor>
  <xdr:twoCellAnchor editAs="oneCell">
    <xdr:from>
      <xdr:col>2</xdr:col>
      <xdr:colOff>0</xdr:colOff>
      <xdr:row>41</xdr:row>
      <xdr:rowOff>0</xdr:rowOff>
    </xdr:from>
    <xdr:to>
      <xdr:col>2</xdr:col>
      <xdr:colOff>152400</xdr:colOff>
      <xdr:row>41</xdr:row>
      <xdr:rowOff>152400</xdr:rowOff>
    </xdr:to>
    <xdr:pic>
      <xdr:nvPicPr>
        <xdr:cNvPr id="5125" name="Picture 5"/>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62275" y="9382125"/>
          <a:ext cx="152400" cy="152400"/>
        </a:xfrm>
        <a:prstGeom prst="rect">
          <a:avLst/>
        </a:prstGeom>
        <a:noFill/>
        <a:ln w="9525">
          <a:miter lim="800000"/>
          <a:headEnd/>
          <a:tailEnd/>
        </a:ln>
      </xdr:spPr>
    </xdr:pic>
    <xdr:clientData/>
  </xdr:twoCellAnchor>
  <xdr:twoCellAnchor editAs="oneCell">
    <xdr:from>
      <xdr:col>3</xdr:col>
      <xdr:colOff>0</xdr:colOff>
      <xdr:row>41</xdr:row>
      <xdr:rowOff>0</xdr:rowOff>
    </xdr:from>
    <xdr:to>
      <xdr:col>3</xdr:col>
      <xdr:colOff>152400</xdr:colOff>
      <xdr:row>41</xdr:row>
      <xdr:rowOff>152400</xdr:rowOff>
    </xdr:to>
    <xdr:pic>
      <xdr:nvPicPr>
        <xdr:cNvPr id="5126"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52850" y="9382125"/>
          <a:ext cx="152400" cy="152400"/>
        </a:xfrm>
        <a:prstGeom prst="rect">
          <a:avLst/>
        </a:prstGeom>
        <a:noFill/>
        <a:ln w="9525">
          <a:miter lim="800000"/>
          <a:headEnd/>
          <a:tailEnd/>
        </a:ln>
      </xdr:spPr>
    </xdr:pic>
    <xdr:clientData/>
  </xdr:twoCellAnchor>
  <xdr:twoCellAnchor editAs="oneCell">
    <xdr:from>
      <xdr:col>4</xdr:col>
      <xdr:colOff>0</xdr:colOff>
      <xdr:row>41</xdr:row>
      <xdr:rowOff>0</xdr:rowOff>
    </xdr:from>
    <xdr:to>
      <xdr:col>4</xdr:col>
      <xdr:colOff>152400</xdr:colOff>
      <xdr:row>41</xdr:row>
      <xdr:rowOff>152400</xdr:rowOff>
    </xdr:to>
    <xdr:pic>
      <xdr:nvPicPr>
        <xdr:cNvPr id="5127" name="Picture 7"/>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5800" y="938212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585216</xdr:colOff>
      <xdr:row>3</xdr:row>
      <xdr:rowOff>122682</xdr:rowOff>
    </xdr:to>
    <xdr:pic>
      <xdr:nvPicPr>
        <xdr:cNvPr id="80" name="79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3</xdr:col>
      <xdr:colOff>0</xdr:colOff>
      <xdr:row>49</xdr:row>
      <xdr:rowOff>0</xdr:rowOff>
    </xdr:from>
    <xdr:to>
      <xdr:col>3</xdr:col>
      <xdr:colOff>85725</xdr:colOff>
      <xdr:row>49</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85725</xdr:colOff>
      <xdr:row>49</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85725</xdr:colOff>
      <xdr:row>49</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85725</xdr:colOff>
      <xdr:row>49</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85725</xdr:colOff>
      <xdr:row>49</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85725</xdr:colOff>
      <xdr:row>49</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85725</xdr:colOff>
      <xdr:row>49</xdr:row>
      <xdr:rowOff>85725</xdr:rowOff>
    </xdr:to>
    <xdr:sp macro="" textlink="">
      <xdr:nvSpPr>
        <xdr:cNvPr id="9" name="Picture 1" hidden="1">
          <a:extLst>
            <a:ext uri="{63B3BB69-23CF-44E3-9099-C40C66FF867C}">
              <a14:compatExt xmlns:a14="http://schemas.microsoft.com/office/drawing/2010/main" spid="_x0000_s6145"/>
            </a:ext>
          </a:extLst>
        </xdr:cNvPr>
        <xdr:cNvSpPr/>
      </xdr:nvSpPr>
      <xdr:spPr>
        <a:xfrm>
          <a:off x="0" y="0"/>
          <a:ext cx="0" cy="0"/>
        </a:xfrm>
        <a:prstGeom prst="rect">
          <a:avLst/>
        </a:prstGeom>
      </xdr:spPr>
    </xdr:sp>
    <xdr:clientData/>
  </xdr:twoCellAnchor>
  <xdr:twoCellAnchor editAs="oneCell">
    <xdr:from>
      <xdr:col>4</xdr:col>
      <xdr:colOff>9525</xdr:colOff>
      <xdr:row>49</xdr:row>
      <xdr:rowOff>0</xdr:rowOff>
    </xdr:from>
    <xdr:to>
      <xdr:col>4</xdr:col>
      <xdr:colOff>95250</xdr:colOff>
      <xdr:row>49</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0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85725</xdr:colOff>
      <xdr:row>49</xdr:row>
      <xdr:rowOff>85725</xdr:rowOff>
    </xdr:to>
    <xdr:sp macro="" textlink="">
      <xdr:nvSpPr>
        <xdr:cNvPr id="11" name="Picture 2" hidden="1">
          <a:extLst>
            <a:ext uri="{63B3BB69-23CF-44E3-9099-C40C66FF867C}">
              <a14:compatExt xmlns:a14="http://schemas.microsoft.com/office/drawing/2010/main" spid="_x0000_s6146"/>
            </a:ext>
          </a:extLst>
        </xdr:cNvPr>
        <xdr:cNvSpPr/>
      </xdr:nvSpPr>
      <xdr:spPr>
        <a:xfrm>
          <a:off x="0" y="0"/>
          <a:ext cx="0" cy="0"/>
        </a:xfrm>
        <a:prstGeom prst="rect">
          <a:avLst/>
        </a:prstGeom>
      </xdr:spPr>
    </xdr:sp>
    <xdr:clientData/>
  </xdr:twoCellAnchor>
  <xdr:twoCellAnchor editAs="oneCell">
    <xdr:from>
      <xdr:col>5</xdr:col>
      <xdr:colOff>9525</xdr:colOff>
      <xdr:row>49</xdr:row>
      <xdr:rowOff>0</xdr:rowOff>
    </xdr:from>
    <xdr:to>
      <xdr:col>5</xdr:col>
      <xdr:colOff>95250</xdr:colOff>
      <xdr:row>49</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85725</xdr:colOff>
      <xdr:row>49</xdr:row>
      <xdr:rowOff>85725</xdr:rowOff>
    </xdr:to>
    <xdr:sp macro="" textlink="">
      <xdr:nvSpPr>
        <xdr:cNvPr id="13" name="Picture 3" hidden="1">
          <a:extLst>
            <a:ext uri="{63B3BB69-23CF-44E3-9099-C40C66FF867C}">
              <a14:compatExt xmlns:a14="http://schemas.microsoft.com/office/drawing/2010/main" spid="_x0000_s6147"/>
            </a:ext>
          </a:extLst>
        </xdr:cNvPr>
        <xdr:cNvSpPr/>
      </xdr:nvSpPr>
      <xdr:spPr>
        <a:xfrm>
          <a:off x="0" y="0"/>
          <a:ext cx="0" cy="0"/>
        </a:xfrm>
        <a:prstGeom prst="rect">
          <a:avLst/>
        </a:prstGeom>
      </xdr:spPr>
    </xdr:sp>
    <xdr:clientData/>
  </xdr:twoCellAnchor>
  <xdr:twoCellAnchor editAs="oneCell">
    <xdr:from>
      <xdr:col>6</xdr:col>
      <xdr:colOff>9525</xdr:colOff>
      <xdr:row>49</xdr:row>
      <xdr:rowOff>0</xdr:rowOff>
    </xdr:from>
    <xdr:to>
      <xdr:col>6</xdr:col>
      <xdr:colOff>95250</xdr:colOff>
      <xdr:row>49</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85725</xdr:colOff>
      <xdr:row>49</xdr:row>
      <xdr:rowOff>85725</xdr:rowOff>
    </xdr:to>
    <xdr:sp macro="" textlink="">
      <xdr:nvSpPr>
        <xdr:cNvPr id="15" name="Picture 4" hidden="1">
          <a:extLst>
            <a:ext uri="{63B3BB69-23CF-44E3-9099-C40C66FF867C}">
              <a14:compatExt xmlns:a14="http://schemas.microsoft.com/office/drawing/2010/main" spid="_x0000_s6148"/>
            </a:ext>
          </a:extLst>
        </xdr:cNvPr>
        <xdr:cNvSpPr/>
      </xdr:nvSpPr>
      <xdr:spPr>
        <a:xfrm>
          <a:off x="0" y="0"/>
          <a:ext cx="0" cy="0"/>
        </a:xfrm>
        <a:prstGeom prst="rect">
          <a:avLst/>
        </a:prstGeom>
      </xdr:spPr>
    </xdr:sp>
    <xdr:clientData/>
  </xdr:twoCellAnchor>
  <xdr:twoCellAnchor editAs="oneCell">
    <xdr:from>
      <xdr:col>7</xdr:col>
      <xdr:colOff>9525</xdr:colOff>
      <xdr:row>49</xdr:row>
      <xdr:rowOff>0</xdr:rowOff>
    </xdr:from>
    <xdr:to>
      <xdr:col>7</xdr:col>
      <xdr:colOff>95250</xdr:colOff>
      <xdr:row>49</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85725</xdr:colOff>
      <xdr:row>49</xdr:row>
      <xdr:rowOff>85725</xdr:rowOff>
    </xdr:to>
    <xdr:sp macro="" textlink="">
      <xdr:nvSpPr>
        <xdr:cNvPr id="17" name="Picture 5" hidden="1">
          <a:extLst>
            <a:ext uri="{63B3BB69-23CF-44E3-9099-C40C66FF867C}">
              <a14:compatExt xmlns:a14="http://schemas.microsoft.com/office/drawing/2010/main" spid="_x0000_s6149"/>
            </a:ext>
          </a:extLst>
        </xdr:cNvPr>
        <xdr:cNvSpPr/>
      </xdr:nvSpPr>
      <xdr:spPr>
        <a:xfrm>
          <a:off x="0" y="0"/>
          <a:ext cx="0" cy="0"/>
        </a:xfrm>
        <a:prstGeom prst="rect">
          <a:avLst/>
        </a:prstGeom>
      </xdr:spPr>
    </xdr:sp>
    <xdr:clientData/>
  </xdr:twoCellAnchor>
  <xdr:twoCellAnchor editAs="oneCell">
    <xdr:from>
      <xdr:col>8</xdr:col>
      <xdr:colOff>9525</xdr:colOff>
      <xdr:row>49</xdr:row>
      <xdr:rowOff>0</xdr:rowOff>
    </xdr:from>
    <xdr:to>
      <xdr:col>8</xdr:col>
      <xdr:colOff>95250</xdr:colOff>
      <xdr:row>49</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8667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85725</xdr:colOff>
      <xdr:row>49</xdr:row>
      <xdr:rowOff>85725</xdr:rowOff>
    </xdr:to>
    <xdr:sp macro="" textlink="">
      <xdr:nvSpPr>
        <xdr:cNvPr id="19" name="Picture 6" hidden="1">
          <a:extLst>
            <a:ext uri="{63B3BB69-23CF-44E3-9099-C40C66FF867C}">
              <a14:compatExt xmlns:a14="http://schemas.microsoft.com/office/drawing/2010/main" spid="_x0000_s6150"/>
            </a:ext>
          </a:extLst>
        </xdr:cNvPr>
        <xdr:cNvSpPr/>
      </xdr:nvSpPr>
      <xdr:spPr>
        <a:xfrm>
          <a:off x="0" y="0"/>
          <a:ext cx="0" cy="0"/>
        </a:xfrm>
        <a:prstGeom prst="rect">
          <a:avLst/>
        </a:prstGeom>
      </xdr:spPr>
    </xdr:sp>
    <xdr:clientData/>
  </xdr:twoCellAnchor>
  <xdr:twoCellAnchor editAs="oneCell">
    <xdr:from>
      <xdr:col>9</xdr:col>
      <xdr:colOff>9525</xdr:colOff>
      <xdr:row>49</xdr:row>
      <xdr:rowOff>0</xdr:rowOff>
    </xdr:from>
    <xdr:to>
      <xdr:col>9</xdr:col>
      <xdr:colOff>95250</xdr:colOff>
      <xdr:row>49</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6297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85725</xdr:colOff>
      <xdr:row>49</xdr:row>
      <xdr:rowOff>85725</xdr:rowOff>
    </xdr:to>
    <xdr:sp macro="" textlink="">
      <xdr:nvSpPr>
        <xdr:cNvPr id="21" name="Picture 7" hidden="1">
          <a:extLst>
            <a:ext uri="{63B3BB69-23CF-44E3-9099-C40C66FF867C}">
              <a14:compatExt xmlns:a14="http://schemas.microsoft.com/office/drawing/2010/main" spid="_x0000_s6151"/>
            </a:ext>
          </a:extLst>
        </xdr:cNvPr>
        <xdr:cNvSpPr/>
      </xdr:nvSpPr>
      <xdr:spPr>
        <a:xfrm>
          <a:off x="0" y="0"/>
          <a:ext cx="0" cy="0"/>
        </a:xfrm>
        <a:prstGeom prst="rect">
          <a:avLst/>
        </a:prstGeom>
      </xdr:spPr>
    </xdr:sp>
    <xdr:clientData/>
  </xdr:twoCellAnchor>
  <xdr:twoCellAnchor editAs="oneCell">
    <xdr:from>
      <xdr:col>10</xdr:col>
      <xdr:colOff>9525</xdr:colOff>
      <xdr:row>49</xdr:row>
      <xdr:rowOff>0</xdr:rowOff>
    </xdr:from>
    <xdr:to>
      <xdr:col>10</xdr:col>
      <xdr:colOff>95250</xdr:colOff>
      <xdr:row>49</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85725</xdr:colOff>
      <xdr:row>49</xdr:row>
      <xdr:rowOff>85725</xdr:rowOff>
    </xdr:to>
    <xdr:sp macro="" textlink="">
      <xdr:nvSpPr>
        <xdr:cNvPr id="23" name="Picture 8" hidden="1">
          <a:extLst>
            <a:ext uri="{63B3BB69-23CF-44E3-9099-C40C66FF867C}">
              <a14:compatExt xmlns:a14="http://schemas.microsoft.com/office/drawing/2010/main" spid="_x0000_s6152"/>
            </a:ext>
          </a:extLst>
        </xdr:cNvPr>
        <xdr:cNvSpPr/>
      </xdr:nvSpPr>
      <xdr:spPr>
        <a:xfrm>
          <a:off x="0" y="0"/>
          <a:ext cx="0" cy="0"/>
        </a:xfrm>
        <a:prstGeom prst="rect">
          <a:avLst/>
        </a:prstGeom>
      </xdr:spPr>
    </xdr:sp>
    <xdr:clientData/>
  </xdr:twoCellAnchor>
  <xdr:twoCellAnchor editAs="oneCell">
    <xdr:from>
      <xdr:col>11</xdr:col>
      <xdr:colOff>9525</xdr:colOff>
      <xdr:row>49</xdr:row>
      <xdr:rowOff>0</xdr:rowOff>
    </xdr:from>
    <xdr:to>
      <xdr:col>11</xdr:col>
      <xdr:colOff>95250</xdr:colOff>
      <xdr:row>49</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22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85725</xdr:colOff>
      <xdr:row>49</xdr:row>
      <xdr:rowOff>85725</xdr:rowOff>
    </xdr:to>
    <xdr:sp macro="" textlink="">
      <xdr:nvSpPr>
        <xdr:cNvPr id="25" name="Picture 9" hidden="1">
          <a:extLst>
            <a:ext uri="{63B3BB69-23CF-44E3-9099-C40C66FF867C}">
              <a14:compatExt xmlns:a14="http://schemas.microsoft.com/office/drawing/2010/main" spid="_x0000_s6153"/>
            </a:ext>
          </a:extLst>
        </xdr:cNvPr>
        <xdr:cNvSpPr/>
      </xdr:nvSpPr>
      <xdr:spPr>
        <a:xfrm>
          <a:off x="0" y="0"/>
          <a:ext cx="0" cy="0"/>
        </a:xfrm>
        <a:prstGeom prst="rect">
          <a:avLst/>
        </a:prstGeom>
      </xdr:spPr>
    </xdr:sp>
    <xdr:clientData/>
  </xdr:twoCellAnchor>
  <xdr:twoCellAnchor editAs="oneCell">
    <xdr:from>
      <xdr:col>12</xdr:col>
      <xdr:colOff>9525</xdr:colOff>
      <xdr:row>49</xdr:row>
      <xdr:rowOff>0</xdr:rowOff>
    </xdr:from>
    <xdr:to>
      <xdr:col>12</xdr:col>
      <xdr:colOff>95250</xdr:colOff>
      <xdr:row>49</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85725</xdr:colOff>
      <xdr:row>49</xdr:row>
      <xdr:rowOff>85725</xdr:rowOff>
    </xdr:to>
    <xdr:sp macro="" textlink="">
      <xdr:nvSpPr>
        <xdr:cNvPr id="27" name="Picture 10" hidden="1">
          <a:extLst>
            <a:ext uri="{63B3BB69-23CF-44E3-9099-C40C66FF867C}">
              <a14:compatExt xmlns:a14="http://schemas.microsoft.com/office/drawing/2010/main" spid="_x0000_s6154"/>
            </a:ext>
          </a:extLst>
        </xdr:cNvPr>
        <xdr:cNvSpPr/>
      </xdr:nvSpPr>
      <xdr:spPr>
        <a:xfrm>
          <a:off x="0" y="0"/>
          <a:ext cx="0" cy="0"/>
        </a:xfrm>
        <a:prstGeom prst="rect">
          <a:avLst/>
        </a:prstGeom>
      </xdr:spPr>
    </xdr:sp>
    <xdr:clientData/>
  </xdr:twoCellAnchor>
  <xdr:twoCellAnchor editAs="oneCell">
    <xdr:from>
      <xdr:col>13</xdr:col>
      <xdr:colOff>9525</xdr:colOff>
      <xdr:row>49</xdr:row>
      <xdr:rowOff>0</xdr:rowOff>
    </xdr:from>
    <xdr:to>
      <xdr:col>13</xdr:col>
      <xdr:colOff>95250</xdr:colOff>
      <xdr:row>49</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062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85725</xdr:colOff>
      <xdr:row>49</xdr:row>
      <xdr:rowOff>85725</xdr:rowOff>
    </xdr:to>
    <xdr:sp macro="" textlink="">
      <xdr:nvSpPr>
        <xdr:cNvPr id="29" name="Picture 11" hidden="1">
          <a:extLst>
            <a:ext uri="{63B3BB69-23CF-44E3-9099-C40C66FF867C}">
              <a14:compatExt xmlns:a14="http://schemas.microsoft.com/office/drawing/2010/main" spid="_x0000_s6155"/>
            </a:ext>
          </a:extLst>
        </xdr:cNvPr>
        <xdr:cNvSpPr/>
      </xdr:nvSpPr>
      <xdr:spPr>
        <a:xfrm>
          <a:off x="0" y="0"/>
          <a:ext cx="0" cy="0"/>
        </a:xfrm>
        <a:prstGeom prst="rect">
          <a:avLst/>
        </a:prstGeom>
      </xdr:spPr>
    </xdr:sp>
    <xdr:clientData/>
  </xdr:twoCellAnchor>
  <xdr:twoCellAnchor editAs="oneCell">
    <xdr:from>
      <xdr:col>14</xdr:col>
      <xdr:colOff>9525</xdr:colOff>
      <xdr:row>49</xdr:row>
      <xdr:rowOff>0</xdr:rowOff>
    </xdr:from>
    <xdr:to>
      <xdr:col>14</xdr:col>
      <xdr:colOff>95250</xdr:colOff>
      <xdr:row>49</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682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85725</xdr:colOff>
      <xdr:row>49</xdr:row>
      <xdr:rowOff>85725</xdr:rowOff>
    </xdr:to>
    <xdr:sp macro="" textlink="">
      <xdr:nvSpPr>
        <xdr:cNvPr id="31" name="Picture 12" hidden="1">
          <a:extLst>
            <a:ext uri="{63B3BB69-23CF-44E3-9099-C40C66FF867C}">
              <a14:compatExt xmlns:a14="http://schemas.microsoft.com/office/drawing/2010/main" spid="_x0000_s6156"/>
            </a:ext>
          </a:extLst>
        </xdr:cNvPr>
        <xdr:cNvSpPr/>
      </xdr:nvSpPr>
      <xdr:spPr>
        <a:xfrm>
          <a:off x="0" y="0"/>
          <a:ext cx="0" cy="0"/>
        </a:xfrm>
        <a:prstGeom prst="rect">
          <a:avLst/>
        </a:prstGeom>
      </xdr:spPr>
    </xdr:sp>
    <xdr:clientData/>
  </xdr:twoCellAnchor>
  <xdr:twoCellAnchor editAs="oneCell">
    <xdr:from>
      <xdr:col>15</xdr:col>
      <xdr:colOff>9525</xdr:colOff>
      <xdr:row>49</xdr:row>
      <xdr:rowOff>0</xdr:rowOff>
    </xdr:from>
    <xdr:to>
      <xdr:col>15</xdr:col>
      <xdr:colOff>95250</xdr:colOff>
      <xdr:row>49</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5025"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152400</xdr:colOff>
      <xdr:row>49</xdr:row>
      <xdr:rowOff>152400</xdr:rowOff>
    </xdr:to>
    <xdr:sp macro="" textlink="">
      <xdr:nvSpPr>
        <xdr:cNvPr id="33" name="Picture 13" hidden="1">
          <a:extLst>
            <a:ext uri="{63B3BB69-23CF-44E3-9099-C40C66FF867C}">
              <a14:compatExt xmlns:a14="http://schemas.microsoft.com/office/drawing/2010/main" spid="_x0000_s6157"/>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152400</xdr:colOff>
      <xdr:row>49</xdr:row>
      <xdr:rowOff>152400</xdr:rowOff>
    </xdr:to>
    <xdr:sp macro="" textlink="">
      <xdr:nvSpPr>
        <xdr:cNvPr id="34" name="Picture 14" hidden="1">
          <a:extLst>
            <a:ext uri="{63B3BB69-23CF-44E3-9099-C40C66FF867C}">
              <a14:compatExt xmlns:a14="http://schemas.microsoft.com/office/drawing/2010/main" spid="_x0000_s6158"/>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85725</xdr:colOff>
      <xdr:row>49</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85725</xdr:colOff>
      <xdr:row>49</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152400</xdr:colOff>
      <xdr:row>49</xdr:row>
      <xdr:rowOff>152400</xdr:rowOff>
    </xdr:to>
    <xdr:sp macro="" textlink="">
      <xdr:nvSpPr>
        <xdr:cNvPr id="39" name="Picture 15" hidden="1">
          <a:extLst>
            <a:ext uri="{63B3BB69-23CF-44E3-9099-C40C66FF867C}">
              <a14:compatExt xmlns:a14="http://schemas.microsoft.com/office/drawing/2010/main" spid="_x0000_s6159"/>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85725</xdr:colOff>
      <xdr:row>49</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85725</xdr:colOff>
      <xdr:row>49</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152400</xdr:colOff>
      <xdr:row>49</xdr:row>
      <xdr:rowOff>152400</xdr:rowOff>
    </xdr:to>
    <xdr:sp macro="" textlink="">
      <xdr:nvSpPr>
        <xdr:cNvPr id="43" name="Picture 16" hidden="1">
          <a:extLst>
            <a:ext uri="{63B3BB69-23CF-44E3-9099-C40C66FF867C}">
              <a14:compatExt xmlns:a14="http://schemas.microsoft.com/office/drawing/2010/main" spid="_x0000_s6160"/>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85725</xdr:colOff>
      <xdr:row>49</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85725</xdr:colOff>
      <xdr:row>49</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152400</xdr:colOff>
      <xdr:row>49</xdr:row>
      <xdr:rowOff>152400</xdr:rowOff>
    </xdr:to>
    <xdr:sp macro="" textlink="">
      <xdr:nvSpPr>
        <xdr:cNvPr id="48" name="Picture 17" hidden="1">
          <a:extLst>
            <a:ext uri="{63B3BB69-23CF-44E3-9099-C40C66FF867C}">
              <a14:compatExt xmlns:a14="http://schemas.microsoft.com/office/drawing/2010/main" spid="_x0000_s6161"/>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85725</xdr:colOff>
      <xdr:row>49</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85725</xdr:colOff>
      <xdr:row>49</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152400</xdr:colOff>
      <xdr:row>49</xdr:row>
      <xdr:rowOff>152400</xdr:rowOff>
    </xdr:to>
    <xdr:sp macro="" textlink="">
      <xdr:nvSpPr>
        <xdr:cNvPr id="53" name="Picture 18" hidden="1">
          <a:extLst>
            <a:ext uri="{63B3BB69-23CF-44E3-9099-C40C66FF867C}">
              <a14:compatExt xmlns:a14="http://schemas.microsoft.com/office/drawing/2010/main" spid="_x0000_s6162"/>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85725</xdr:colOff>
      <xdr:row>49</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85725</xdr:colOff>
      <xdr:row>49</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152400</xdr:colOff>
      <xdr:row>49</xdr:row>
      <xdr:rowOff>152400</xdr:rowOff>
    </xdr:to>
    <xdr:sp macro="" textlink="">
      <xdr:nvSpPr>
        <xdr:cNvPr id="57" name="Picture 19" hidden="1">
          <a:extLst>
            <a:ext uri="{63B3BB69-23CF-44E3-9099-C40C66FF867C}">
              <a14:compatExt xmlns:a14="http://schemas.microsoft.com/office/drawing/2010/main" spid="_x0000_s6163"/>
            </a:ext>
          </a:extLst>
        </xdr:cNvPr>
        <xdr:cNvSpPr/>
      </xdr:nvSpPr>
      <xdr:spPr>
        <a:xfrm>
          <a:off x="0" y="0"/>
          <a:ext cx="0" cy="0"/>
        </a:xfrm>
        <a:prstGeom prst="rect">
          <a:avLst/>
        </a:prstGeom>
      </xdr:spPr>
    </xdr:sp>
    <xdr:clientData/>
  </xdr:twoCellAnchor>
  <xdr:twoCellAnchor editAs="oneCell">
    <xdr:from>
      <xdr:col>2</xdr:col>
      <xdr:colOff>0</xdr:colOff>
      <xdr:row>49</xdr:row>
      <xdr:rowOff>0</xdr:rowOff>
    </xdr:from>
    <xdr:to>
      <xdr:col>2</xdr:col>
      <xdr:colOff>85725</xdr:colOff>
      <xdr:row>49</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xdr:col>
      <xdr:colOff>85725</xdr:colOff>
      <xdr:row>49</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85725</xdr:colOff>
      <xdr:row>49</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543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543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543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543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85725</xdr:colOff>
      <xdr:row>49</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543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80" name="Picture 20" hidden="1">
          <a:extLst>
            <a:ext uri="{63B3BB69-23CF-44E3-9099-C40C66FF867C}">
              <a14:compatExt xmlns:a14="http://schemas.microsoft.com/office/drawing/2010/main" spid="_x0000_s6164"/>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85" name="Picture 21" hidden="1">
          <a:extLst>
            <a:ext uri="{63B3BB69-23CF-44E3-9099-C40C66FF867C}">
              <a14:compatExt xmlns:a14="http://schemas.microsoft.com/office/drawing/2010/main" spid="_x0000_s6165"/>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89" name="Picture 22" hidden="1">
          <a:extLst>
            <a:ext uri="{63B3BB69-23CF-44E3-9099-C40C66FF867C}">
              <a14:compatExt xmlns:a14="http://schemas.microsoft.com/office/drawing/2010/main" spid="_x0000_s6166"/>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94" name="Picture 23" hidden="1">
          <a:extLst>
            <a:ext uri="{63B3BB69-23CF-44E3-9099-C40C66FF867C}">
              <a14:compatExt xmlns:a14="http://schemas.microsoft.com/office/drawing/2010/main" spid="_x0000_s6167"/>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99" name="Picture 24" hidden="1">
          <a:extLst>
            <a:ext uri="{63B3BB69-23CF-44E3-9099-C40C66FF867C}">
              <a14:compatExt xmlns:a14="http://schemas.microsoft.com/office/drawing/2010/main" spid="_x0000_s6168"/>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03" name="Picture 25" hidden="1">
          <a:extLst>
            <a:ext uri="{63B3BB69-23CF-44E3-9099-C40C66FF867C}">
              <a14:compatExt xmlns:a14="http://schemas.microsoft.com/office/drawing/2010/main" spid="_x0000_s6169"/>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06" name="Picture 26" hidden="1">
          <a:extLst>
            <a:ext uri="{63B3BB69-23CF-44E3-9099-C40C66FF867C}">
              <a14:compatExt xmlns:a14="http://schemas.microsoft.com/office/drawing/2010/main" spid="_x0000_s6170"/>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11" name="Picture 27" hidden="1">
          <a:extLst>
            <a:ext uri="{63B3BB69-23CF-44E3-9099-C40C66FF867C}">
              <a14:compatExt xmlns:a14="http://schemas.microsoft.com/office/drawing/2010/main" spid="_x0000_s6171"/>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15" name="Picture 28" hidden="1">
          <a:extLst>
            <a:ext uri="{63B3BB69-23CF-44E3-9099-C40C66FF867C}">
              <a14:compatExt xmlns:a14="http://schemas.microsoft.com/office/drawing/2010/main" spid="_x0000_s6172"/>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20" name="Picture 29" hidden="1">
          <a:extLst>
            <a:ext uri="{63B3BB69-23CF-44E3-9099-C40C66FF867C}">
              <a14:compatExt xmlns:a14="http://schemas.microsoft.com/office/drawing/2010/main" spid="_x0000_s6173"/>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24" name="Picture 30" hidden="1">
          <a:extLst>
            <a:ext uri="{63B3BB69-23CF-44E3-9099-C40C66FF867C}">
              <a14:compatExt xmlns:a14="http://schemas.microsoft.com/office/drawing/2010/main" spid="_x0000_s6174"/>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28" name="Picture 31" hidden="1">
          <a:extLst>
            <a:ext uri="{63B3BB69-23CF-44E3-9099-C40C66FF867C}">
              <a14:compatExt xmlns:a14="http://schemas.microsoft.com/office/drawing/2010/main" spid="_x0000_s6175"/>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31" name="Picture 32" hidden="1">
          <a:extLst>
            <a:ext uri="{63B3BB69-23CF-44E3-9099-C40C66FF867C}">
              <a14:compatExt xmlns:a14="http://schemas.microsoft.com/office/drawing/2010/main" spid="_x0000_s6176"/>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36" name="Picture 33" hidden="1">
          <a:extLst>
            <a:ext uri="{63B3BB69-23CF-44E3-9099-C40C66FF867C}">
              <a14:compatExt xmlns:a14="http://schemas.microsoft.com/office/drawing/2010/main" spid="_x0000_s6177"/>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40" name="Picture 34" hidden="1">
          <a:extLst>
            <a:ext uri="{63B3BB69-23CF-44E3-9099-C40C66FF867C}">
              <a14:compatExt xmlns:a14="http://schemas.microsoft.com/office/drawing/2010/main" spid="_x0000_s6178"/>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45" name="Picture 35" hidden="1">
          <a:extLst>
            <a:ext uri="{63B3BB69-23CF-44E3-9099-C40C66FF867C}">
              <a14:compatExt xmlns:a14="http://schemas.microsoft.com/office/drawing/2010/main" spid="_x0000_s6179"/>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50" name="Picture 36" hidden="1">
          <a:extLst>
            <a:ext uri="{63B3BB69-23CF-44E3-9099-C40C66FF867C}">
              <a14:compatExt xmlns:a14="http://schemas.microsoft.com/office/drawing/2010/main" spid="_x0000_s6180"/>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49</xdr:row>
      <xdr:rowOff>0</xdr:rowOff>
    </xdr:from>
    <xdr:to>
      <xdr:col>19</xdr:col>
      <xdr:colOff>85725</xdr:colOff>
      <xdr:row>49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97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152400</xdr:colOff>
      <xdr:row>49</xdr:row>
      <xdr:rowOff>152400</xdr:rowOff>
    </xdr:to>
    <xdr:sp macro="" textlink="">
      <xdr:nvSpPr>
        <xdr:cNvPr id="154" name="Picture 37" hidden="1">
          <a:extLst>
            <a:ext uri="{63B3BB69-23CF-44E3-9099-C40C66FF867C}">
              <a14:compatExt xmlns:a14="http://schemas.microsoft.com/office/drawing/2010/main" spid="_x0000_s6181"/>
            </a:ext>
          </a:extLst>
        </xdr:cNvPr>
        <xdr:cNvSpPr/>
      </xdr:nvSpPr>
      <xdr:spPr>
        <a:xfrm>
          <a:off x="0" y="0"/>
          <a:ext cx="0" cy="0"/>
        </a:xfrm>
        <a:prstGeom prst="rect">
          <a:avLst/>
        </a:prstGeom>
      </xdr:spPr>
    </xdr:sp>
    <xdr:clientData/>
  </xdr:twoCellAnchor>
  <xdr:twoCellAnchor editAs="oneCell">
    <xdr:from>
      <xdr:col>20</xdr:col>
      <xdr:colOff>0</xdr:colOff>
      <xdr:row>49</xdr:row>
      <xdr:rowOff>0</xdr:rowOff>
    </xdr:from>
    <xdr:to>
      <xdr:col>20</xdr:col>
      <xdr:colOff>85725</xdr:colOff>
      <xdr:row>49</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49</xdr:row>
      <xdr:rowOff>0</xdr:rowOff>
    </xdr:from>
    <xdr:to>
      <xdr:col>20</xdr:col>
      <xdr:colOff>85725</xdr:colOff>
      <xdr:row>49</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59450" y="10534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85725</xdr:colOff>
      <xdr:row>49</xdr:row>
      <xdr:rowOff>85725</xdr:rowOff>
    </xdr:to>
    <xdr:pic>
      <xdr:nvPicPr>
        <xdr:cNvPr id="6145"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00325" y="10534650"/>
          <a:ext cx="85725" cy="85725"/>
        </a:xfrm>
        <a:prstGeom prst="rect">
          <a:avLst/>
        </a:prstGeom>
        <a:noFill/>
        <a:ln w="9525">
          <a:miter lim="800000"/>
          <a:headEnd/>
          <a:tailEnd/>
        </a:ln>
      </xdr:spPr>
    </xdr:pic>
    <xdr:clientData/>
  </xdr:twoCellAnchor>
  <xdr:twoCellAnchor editAs="oneCell">
    <xdr:from>
      <xdr:col>4</xdr:col>
      <xdr:colOff>0</xdr:colOff>
      <xdr:row>49</xdr:row>
      <xdr:rowOff>0</xdr:rowOff>
    </xdr:from>
    <xdr:to>
      <xdr:col>4</xdr:col>
      <xdr:colOff>85725</xdr:colOff>
      <xdr:row>49</xdr:row>
      <xdr:rowOff>85725</xdr:rowOff>
    </xdr:to>
    <xdr:pic>
      <xdr:nvPicPr>
        <xdr:cNvPr id="6146"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0925" y="10534650"/>
          <a:ext cx="85725" cy="85725"/>
        </a:xfrm>
        <a:prstGeom prst="rect">
          <a:avLst/>
        </a:prstGeom>
        <a:noFill/>
        <a:ln w="9525">
          <a:miter lim="800000"/>
          <a:headEnd/>
          <a:tailEnd/>
        </a:ln>
      </xdr:spPr>
    </xdr:pic>
    <xdr:clientData/>
  </xdr:twoCellAnchor>
  <xdr:twoCellAnchor editAs="oneCell">
    <xdr:from>
      <xdr:col>5</xdr:col>
      <xdr:colOff>0</xdr:colOff>
      <xdr:row>49</xdr:row>
      <xdr:rowOff>0</xdr:rowOff>
    </xdr:from>
    <xdr:to>
      <xdr:col>5</xdr:col>
      <xdr:colOff>85725</xdr:colOff>
      <xdr:row>49</xdr:row>
      <xdr:rowOff>85725</xdr:rowOff>
    </xdr:to>
    <xdr:pic>
      <xdr:nvPicPr>
        <xdr:cNvPr id="6147"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38675" y="10534650"/>
          <a:ext cx="85725" cy="85725"/>
        </a:xfrm>
        <a:prstGeom prst="rect">
          <a:avLst/>
        </a:prstGeom>
        <a:noFill/>
        <a:ln w="9525">
          <a:miter lim="800000"/>
          <a:headEnd/>
          <a:tailEnd/>
        </a:ln>
      </xdr:spPr>
    </xdr:pic>
    <xdr:clientData/>
  </xdr:twoCellAnchor>
  <xdr:twoCellAnchor editAs="oneCell">
    <xdr:from>
      <xdr:col>6</xdr:col>
      <xdr:colOff>0</xdr:colOff>
      <xdr:row>49</xdr:row>
      <xdr:rowOff>0</xdr:rowOff>
    </xdr:from>
    <xdr:to>
      <xdr:col>6</xdr:col>
      <xdr:colOff>85725</xdr:colOff>
      <xdr:row>49</xdr:row>
      <xdr:rowOff>85725</xdr:rowOff>
    </xdr:to>
    <xdr:pic>
      <xdr:nvPicPr>
        <xdr:cNvPr id="6148"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5475" y="10534650"/>
          <a:ext cx="85725" cy="85725"/>
        </a:xfrm>
        <a:prstGeom prst="rect">
          <a:avLst/>
        </a:prstGeom>
        <a:noFill/>
        <a:ln w="9525">
          <a:miter lim="800000"/>
          <a:headEnd/>
          <a:tailEnd/>
        </a:ln>
      </xdr:spPr>
    </xdr:pic>
    <xdr:clientData/>
  </xdr:twoCellAnchor>
  <xdr:twoCellAnchor editAs="oneCell">
    <xdr:from>
      <xdr:col>7</xdr:col>
      <xdr:colOff>0</xdr:colOff>
      <xdr:row>49</xdr:row>
      <xdr:rowOff>0</xdr:rowOff>
    </xdr:from>
    <xdr:to>
      <xdr:col>7</xdr:col>
      <xdr:colOff>85725</xdr:colOff>
      <xdr:row>49</xdr:row>
      <xdr:rowOff>85725</xdr:rowOff>
    </xdr:to>
    <xdr:pic>
      <xdr:nvPicPr>
        <xdr:cNvPr id="6149"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81800" y="10534650"/>
          <a:ext cx="85725" cy="85725"/>
        </a:xfrm>
        <a:prstGeom prst="rect">
          <a:avLst/>
        </a:prstGeom>
        <a:noFill/>
        <a:ln w="9525">
          <a:miter lim="800000"/>
          <a:headEnd/>
          <a:tailEnd/>
        </a:ln>
      </xdr:spPr>
    </xdr:pic>
    <xdr:clientData/>
  </xdr:twoCellAnchor>
  <xdr:twoCellAnchor editAs="oneCell">
    <xdr:from>
      <xdr:col>8</xdr:col>
      <xdr:colOff>0</xdr:colOff>
      <xdr:row>49</xdr:row>
      <xdr:rowOff>0</xdr:rowOff>
    </xdr:from>
    <xdr:to>
      <xdr:col>8</xdr:col>
      <xdr:colOff>85725</xdr:colOff>
      <xdr:row>49</xdr:row>
      <xdr:rowOff>85725</xdr:rowOff>
    </xdr:to>
    <xdr:pic>
      <xdr:nvPicPr>
        <xdr:cNvPr id="6150"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77150" y="10534650"/>
          <a:ext cx="85725" cy="85725"/>
        </a:xfrm>
        <a:prstGeom prst="rect">
          <a:avLst/>
        </a:prstGeom>
        <a:noFill/>
        <a:ln w="9525">
          <a:miter lim="800000"/>
          <a:headEnd/>
          <a:tailEnd/>
        </a:ln>
      </xdr:spPr>
    </xdr:pic>
    <xdr:clientData/>
  </xdr:twoCellAnchor>
  <xdr:twoCellAnchor editAs="oneCell">
    <xdr:from>
      <xdr:col>9</xdr:col>
      <xdr:colOff>0</xdr:colOff>
      <xdr:row>49</xdr:row>
      <xdr:rowOff>0</xdr:rowOff>
    </xdr:from>
    <xdr:to>
      <xdr:col>9</xdr:col>
      <xdr:colOff>85725</xdr:colOff>
      <xdr:row>49</xdr:row>
      <xdr:rowOff>85725</xdr:rowOff>
    </xdr:to>
    <xdr:pic>
      <xdr:nvPicPr>
        <xdr:cNvPr id="6151" name="Picture 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3450" y="10534650"/>
          <a:ext cx="85725" cy="85725"/>
        </a:xfrm>
        <a:prstGeom prst="rect">
          <a:avLst/>
        </a:prstGeom>
        <a:noFill/>
        <a:ln w="9525">
          <a:miter lim="800000"/>
          <a:headEnd/>
          <a:tailEnd/>
        </a:ln>
      </xdr:spPr>
    </xdr:pic>
    <xdr:clientData/>
  </xdr:twoCellAnchor>
  <xdr:twoCellAnchor editAs="oneCell">
    <xdr:from>
      <xdr:col>10</xdr:col>
      <xdr:colOff>0</xdr:colOff>
      <xdr:row>49</xdr:row>
      <xdr:rowOff>0</xdr:rowOff>
    </xdr:from>
    <xdr:to>
      <xdr:col>10</xdr:col>
      <xdr:colOff>85725</xdr:colOff>
      <xdr:row>49</xdr:row>
      <xdr:rowOff>85725</xdr:rowOff>
    </xdr:to>
    <xdr:pic>
      <xdr:nvPicPr>
        <xdr:cNvPr id="6152" name="Picture 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10700" y="10534650"/>
          <a:ext cx="85725" cy="85725"/>
        </a:xfrm>
        <a:prstGeom prst="rect">
          <a:avLst/>
        </a:prstGeom>
        <a:noFill/>
        <a:ln w="9525">
          <a:miter lim="800000"/>
          <a:headEnd/>
          <a:tailEnd/>
        </a:ln>
      </xdr:spPr>
    </xdr:pic>
    <xdr:clientData/>
  </xdr:twoCellAnchor>
  <xdr:twoCellAnchor editAs="oneCell">
    <xdr:from>
      <xdr:col>11</xdr:col>
      <xdr:colOff>0</xdr:colOff>
      <xdr:row>49</xdr:row>
      <xdr:rowOff>0</xdr:rowOff>
    </xdr:from>
    <xdr:to>
      <xdr:col>11</xdr:col>
      <xdr:colOff>85725</xdr:colOff>
      <xdr:row>49</xdr:row>
      <xdr:rowOff>85725</xdr:rowOff>
    </xdr:to>
    <xdr:pic>
      <xdr:nvPicPr>
        <xdr:cNvPr id="6153" name="Picture 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72700" y="10534650"/>
          <a:ext cx="85725" cy="85725"/>
        </a:xfrm>
        <a:prstGeom prst="rect">
          <a:avLst/>
        </a:prstGeom>
        <a:noFill/>
        <a:ln w="9525">
          <a:miter lim="800000"/>
          <a:headEnd/>
          <a:tailEnd/>
        </a:ln>
      </xdr:spPr>
    </xdr:pic>
    <xdr:clientData/>
  </xdr:twoCellAnchor>
  <xdr:twoCellAnchor editAs="oneCell">
    <xdr:from>
      <xdr:col>12</xdr:col>
      <xdr:colOff>0</xdr:colOff>
      <xdr:row>49</xdr:row>
      <xdr:rowOff>0</xdr:rowOff>
    </xdr:from>
    <xdr:to>
      <xdr:col>12</xdr:col>
      <xdr:colOff>85725</xdr:colOff>
      <xdr:row>49</xdr:row>
      <xdr:rowOff>85725</xdr:rowOff>
    </xdr:to>
    <xdr:pic>
      <xdr:nvPicPr>
        <xdr:cNvPr id="6154" name="Picture 1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34700" y="10534650"/>
          <a:ext cx="85725" cy="85725"/>
        </a:xfrm>
        <a:prstGeom prst="rect">
          <a:avLst/>
        </a:prstGeom>
        <a:noFill/>
        <a:ln w="9525">
          <a:miter lim="800000"/>
          <a:headEnd/>
          <a:tailEnd/>
        </a:ln>
      </xdr:spPr>
    </xdr:pic>
    <xdr:clientData/>
  </xdr:twoCellAnchor>
  <xdr:twoCellAnchor editAs="oneCell">
    <xdr:from>
      <xdr:col>13</xdr:col>
      <xdr:colOff>0</xdr:colOff>
      <xdr:row>49</xdr:row>
      <xdr:rowOff>0</xdr:rowOff>
    </xdr:from>
    <xdr:to>
      <xdr:col>13</xdr:col>
      <xdr:colOff>85725</xdr:colOff>
      <xdr:row>49</xdr:row>
      <xdr:rowOff>85725</xdr:rowOff>
    </xdr:to>
    <xdr:pic>
      <xdr:nvPicPr>
        <xdr:cNvPr id="6155" name="Picture 1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96700" y="10534650"/>
          <a:ext cx="85725" cy="85725"/>
        </a:xfrm>
        <a:prstGeom prst="rect">
          <a:avLst/>
        </a:prstGeom>
        <a:noFill/>
        <a:ln w="9525">
          <a:miter lim="800000"/>
          <a:headEnd/>
          <a:tailEnd/>
        </a:ln>
      </xdr:spPr>
    </xdr:pic>
    <xdr:clientData/>
  </xdr:twoCellAnchor>
  <xdr:twoCellAnchor editAs="oneCell">
    <xdr:from>
      <xdr:col>14</xdr:col>
      <xdr:colOff>0</xdr:colOff>
      <xdr:row>49</xdr:row>
      <xdr:rowOff>0</xdr:rowOff>
    </xdr:from>
    <xdr:to>
      <xdr:col>14</xdr:col>
      <xdr:colOff>85725</xdr:colOff>
      <xdr:row>49</xdr:row>
      <xdr:rowOff>85725</xdr:rowOff>
    </xdr:to>
    <xdr:pic>
      <xdr:nvPicPr>
        <xdr:cNvPr id="6156" name="Picture 1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58700" y="10534650"/>
          <a:ext cx="85725" cy="85725"/>
        </a:xfrm>
        <a:prstGeom prst="rect">
          <a:avLst/>
        </a:prstGeom>
        <a:noFill/>
        <a:ln w="9525">
          <a:miter lim="800000"/>
          <a:headEnd/>
          <a:tailEnd/>
        </a:ln>
      </xdr:spPr>
    </xdr:pic>
    <xdr:clientData/>
  </xdr:twoCellAnchor>
  <xdr:twoCellAnchor editAs="oneCell">
    <xdr:from>
      <xdr:col>1</xdr:col>
      <xdr:colOff>0</xdr:colOff>
      <xdr:row>49</xdr:row>
      <xdr:rowOff>0</xdr:rowOff>
    </xdr:from>
    <xdr:to>
      <xdr:col>1</xdr:col>
      <xdr:colOff>152400</xdr:colOff>
      <xdr:row>49</xdr:row>
      <xdr:rowOff>152400</xdr:rowOff>
    </xdr:to>
    <xdr:pic>
      <xdr:nvPicPr>
        <xdr:cNvPr id="6157" name="Picture 13"/>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534650"/>
          <a:ext cx="152400" cy="152400"/>
        </a:xfrm>
        <a:prstGeom prst="rect">
          <a:avLst/>
        </a:prstGeom>
        <a:noFill/>
        <a:ln w="9525">
          <a:miter lim="800000"/>
          <a:headEnd/>
          <a:tailEnd/>
        </a:ln>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6158" name="Picture 14"/>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0534650"/>
          <a:ext cx="152400" cy="152400"/>
        </a:xfrm>
        <a:prstGeom prst="rect">
          <a:avLst/>
        </a:prstGeom>
        <a:noFill/>
        <a:ln w="9525">
          <a:miter lim="800000"/>
          <a:headEnd/>
          <a:tailEnd/>
        </a:ln>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6159" name="Picture 15"/>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0534650"/>
          <a:ext cx="152400" cy="152400"/>
        </a:xfrm>
        <a:prstGeom prst="rect">
          <a:avLst/>
        </a:prstGeom>
        <a:noFill/>
        <a:ln w="9525">
          <a:miter lim="800000"/>
          <a:headEnd/>
          <a:tailEnd/>
        </a:ln>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6160" name="Picture 16"/>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0534650"/>
          <a:ext cx="152400" cy="152400"/>
        </a:xfrm>
        <a:prstGeom prst="rect">
          <a:avLst/>
        </a:prstGeom>
        <a:noFill/>
        <a:ln w="9525">
          <a:miter lim="800000"/>
          <a:headEnd/>
          <a:tailEnd/>
        </a:ln>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6161" name="Picture 17"/>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0534650"/>
          <a:ext cx="152400" cy="152400"/>
        </a:xfrm>
        <a:prstGeom prst="rect">
          <a:avLst/>
        </a:prstGeom>
        <a:noFill/>
        <a:ln w="9525">
          <a:miter lim="800000"/>
          <a:headEnd/>
          <a:tailEnd/>
        </a:ln>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6162" name="Picture 18"/>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0534650"/>
          <a:ext cx="152400" cy="152400"/>
        </a:xfrm>
        <a:prstGeom prst="rect">
          <a:avLst/>
        </a:prstGeom>
        <a:noFill/>
        <a:ln w="9525">
          <a:miter lim="800000"/>
          <a:headEnd/>
          <a:tailEnd/>
        </a:ln>
      </xdr:spPr>
    </xdr:pic>
    <xdr:clientData/>
  </xdr:twoCellAnchor>
  <xdr:twoCellAnchor editAs="oneCell">
    <xdr:from>
      <xdr:col>2</xdr:col>
      <xdr:colOff>0</xdr:colOff>
      <xdr:row>49</xdr:row>
      <xdr:rowOff>0</xdr:rowOff>
    </xdr:from>
    <xdr:to>
      <xdr:col>2</xdr:col>
      <xdr:colOff>152400</xdr:colOff>
      <xdr:row>49</xdr:row>
      <xdr:rowOff>152400</xdr:rowOff>
    </xdr:to>
    <xdr:pic>
      <xdr:nvPicPr>
        <xdr:cNvPr id="6163" name="Picture 19"/>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830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64" name="Picture 20"/>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65" name="Picture 21"/>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66" name="Picture 22"/>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67" name="Picture 23"/>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68" name="Picture 24"/>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69" name="Picture 25"/>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0" name="Picture 26"/>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1" name="Picture 27"/>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2" name="Picture 28"/>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3" name="Picture 29"/>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4" name="Picture 30"/>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5" name="Picture 31"/>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6" name="Picture 32"/>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7" name="Picture 33"/>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8" name="Picture 34"/>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79" name="Picture 35"/>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80" name="Picture 36"/>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20</xdr:col>
      <xdr:colOff>0</xdr:colOff>
      <xdr:row>49</xdr:row>
      <xdr:rowOff>0</xdr:rowOff>
    </xdr:from>
    <xdr:to>
      <xdr:col>20</xdr:col>
      <xdr:colOff>152400</xdr:colOff>
      <xdr:row>49</xdr:row>
      <xdr:rowOff>152400</xdr:rowOff>
    </xdr:to>
    <xdr:pic>
      <xdr:nvPicPr>
        <xdr:cNvPr id="6181" name="Picture 37"/>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59450" y="105346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289941</xdr:colOff>
      <xdr:row>3</xdr:row>
      <xdr:rowOff>65532</xdr:rowOff>
    </xdr:to>
    <xdr:pic>
      <xdr:nvPicPr>
        <xdr:cNvPr id="194" name="193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18</xdr:col>
      <xdr:colOff>0</xdr:colOff>
      <xdr:row>21</xdr:row>
      <xdr:rowOff>0</xdr:rowOff>
    </xdr:from>
    <xdr:to>
      <xdr:col>18</xdr:col>
      <xdr:colOff>152400</xdr:colOff>
      <xdr:row>21</xdr:row>
      <xdr:rowOff>152400</xdr:rowOff>
    </xdr:to>
    <xdr:sp macro="" textlink="">
      <xdr:nvSpPr>
        <xdr:cNvPr id="2" name="Picture 1" hidden="1">
          <a:extLst>
            <a:ext uri="{63B3BB69-23CF-44E3-9099-C40C66FF867C}">
              <a14:compatExt xmlns:a14="http://schemas.microsoft.com/office/drawing/2010/main" spid="_x0000_s7169"/>
            </a:ext>
          </a:extLst>
        </xdr:cNvPr>
        <xdr:cNvSpPr/>
      </xdr:nvSpPr>
      <xdr:spPr>
        <a:xfrm>
          <a:off x="0" y="0"/>
          <a:ext cx="0" cy="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164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15" name="Picture 2" hidden="1">
          <a:extLst>
            <a:ext uri="{63B3BB69-23CF-44E3-9099-C40C66FF867C}">
              <a14:compatExt xmlns:a14="http://schemas.microsoft.com/office/drawing/2010/main" spid="_x0000_s7170"/>
            </a:ext>
          </a:extLst>
        </xdr:cNvPr>
        <xdr:cNvSpPr/>
      </xdr:nvSpPr>
      <xdr:spPr>
        <a:xfrm>
          <a:off x="0" y="0"/>
          <a:ext cx="0" cy="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164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28" name="Picture 3" hidden="1">
          <a:extLst>
            <a:ext uri="{63B3BB69-23CF-44E3-9099-C40C66FF867C}">
              <a14:compatExt xmlns:a14="http://schemas.microsoft.com/office/drawing/2010/main" spid="_x0000_s7171"/>
            </a:ext>
          </a:extLst>
        </xdr:cNvPr>
        <xdr:cNvSpPr/>
      </xdr:nvSpPr>
      <xdr:spPr>
        <a:xfrm>
          <a:off x="0" y="0"/>
          <a:ext cx="0" cy="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164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41" name="Picture 4" hidden="1">
          <a:extLst>
            <a:ext uri="{63B3BB69-23CF-44E3-9099-C40C66FF867C}">
              <a14:compatExt xmlns:a14="http://schemas.microsoft.com/office/drawing/2010/main" spid="_x0000_s7172"/>
            </a:ext>
          </a:extLst>
        </xdr:cNvPr>
        <xdr:cNvSpPr/>
      </xdr:nvSpPr>
      <xdr:spPr>
        <a:xfrm>
          <a:off x="0" y="0"/>
          <a:ext cx="0" cy="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164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53" name="Picture 5" hidden="1">
          <a:extLst>
            <a:ext uri="{63B3BB69-23CF-44E3-9099-C40C66FF867C}">
              <a14:compatExt xmlns:a14="http://schemas.microsoft.com/office/drawing/2010/main" spid="_x0000_s7173"/>
            </a:ext>
          </a:extLst>
        </xdr:cNvPr>
        <xdr:cNvSpPr/>
      </xdr:nvSpPr>
      <xdr:spPr>
        <a:xfrm>
          <a:off x="0" y="0"/>
          <a:ext cx="0" cy="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164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sp macro="" textlink="">
      <xdr:nvSpPr>
        <xdr:cNvPr id="65" name="Picture 6" hidden="1">
          <a:extLst>
            <a:ext uri="{63B3BB69-23CF-44E3-9099-C40C66FF867C}">
              <a14:compatExt xmlns:a14="http://schemas.microsoft.com/office/drawing/2010/main" spid="_x0000_s7174"/>
            </a:ext>
          </a:extLst>
        </xdr:cNvPr>
        <xdr:cNvSpPr/>
      </xdr:nvSpPr>
      <xdr:spPr>
        <a:xfrm>
          <a:off x="0" y="0"/>
          <a:ext cx="0" cy="0"/>
        </a:xfrm>
        <a:prstGeom prst="rect">
          <a:avLst/>
        </a:prstGeom>
      </xdr:spPr>
    </xdr:sp>
    <xdr:clientData/>
  </xdr:twoCellAnchor>
  <xdr:twoCellAnchor editAs="oneCell">
    <xdr:from>
      <xdr:col>18</xdr:col>
      <xdr:colOff>0</xdr:colOff>
      <xdr:row>21</xdr:row>
      <xdr:rowOff>0</xdr:rowOff>
    </xdr:from>
    <xdr:to>
      <xdr:col>18</xdr:col>
      <xdr:colOff>85725</xdr:colOff>
      <xdr:row>21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85725</xdr:colOff>
      <xdr:row>21</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26025" y="4914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169"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26025" y="49149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170"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26025" y="49149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171"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26025" y="49149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172"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26025" y="49149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173"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26025" y="4914900"/>
          <a:ext cx="152400" cy="152400"/>
        </a:xfrm>
        <a:prstGeom prst="rect">
          <a:avLst/>
        </a:prstGeom>
        <a:noFill/>
        <a:ln w="9525">
          <a:miter lim="800000"/>
          <a:headEnd/>
          <a:tailEnd/>
        </a:ln>
      </xdr:spPr>
    </xdr:pic>
    <xdr:clientData/>
  </xdr:twoCellAnchor>
  <xdr:twoCellAnchor editAs="oneCell">
    <xdr:from>
      <xdr:col>18</xdr:col>
      <xdr:colOff>0</xdr:colOff>
      <xdr:row>21</xdr:row>
      <xdr:rowOff>0</xdr:rowOff>
    </xdr:from>
    <xdr:to>
      <xdr:col>18</xdr:col>
      <xdr:colOff>152400</xdr:colOff>
      <xdr:row>21</xdr:row>
      <xdr:rowOff>152400</xdr:rowOff>
    </xdr:to>
    <xdr:pic>
      <xdr:nvPicPr>
        <xdr:cNvPr id="7174"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26025" y="491490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242316</xdr:colOff>
      <xdr:row>3</xdr:row>
      <xdr:rowOff>246507</xdr:rowOff>
    </xdr:to>
    <xdr:pic>
      <xdr:nvPicPr>
        <xdr:cNvPr id="82" name="81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89916</xdr:colOff>
      <xdr:row>3</xdr:row>
      <xdr:rowOff>27432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18</xdr:col>
      <xdr:colOff>0</xdr:colOff>
      <xdr:row>41</xdr:row>
      <xdr:rowOff>0</xdr:rowOff>
    </xdr:from>
    <xdr:to>
      <xdr:col>18</xdr:col>
      <xdr:colOff>152400</xdr:colOff>
      <xdr:row>41</xdr:row>
      <xdr:rowOff>152400</xdr:rowOff>
    </xdr:to>
    <xdr:sp macro="" textlink="">
      <xdr:nvSpPr>
        <xdr:cNvPr id="2" name="Picture 1" hidden="1">
          <a:extLst>
            <a:ext uri="{63B3BB69-23CF-44E3-9099-C40C66FF867C}">
              <a14:compatExt xmlns:a14="http://schemas.microsoft.com/office/drawing/2010/main" spid="_x0000_s8193"/>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5" name="Picture 2" hidden="1">
          <a:extLst>
            <a:ext uri="{63B3BB69-23CF-44E3-9099-C40C66FF867C}">
              <a14:compatExt xmlns:a14="http://schemas.microsoft.com/office/drawing/2010/main" spid="_x0000_s8194"/>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28" name="Picture 3" hidden="1">
          <a:extLst>
            <a:ext uri="{63B3BB69-23CF-44E3-9099-C40C66FF867C}">
              <a14:compatExt xmlns:a14="http://schemas.microsoft.com/office/drawing/2010/main" spid="_x0000_s8195"/>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41" name="Picture 4" hidden="1">
          <a:extLst>
            <a:ext uri="{63B3BB69-23CF-44E3-9099-C40C66FF867C}">
              <a14:compatExt xmlns:a14="http://schemas.microsoft.com/office/drawing/2010/main" spid="_x0000_s8196"/>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53" name="Picture 5" hidden="1">
          <a:extLst>
            <a:ext uri="{63B3BB69-23CF-44E3-9099-C40C66FF867C}">
              <a14:compatExt xmlns:a14="http://schemas.microsoft.com/office/drawing/2010/main" spid="_x0000_s8197"/>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65" name="Picture 6" hidden="1">
          <a:extLst>
            <a:ext uri="{63B3BB69-23CF-44E3-9099-C40C66FF867C}">
              <a14:compatExt xmlns:a14="http://schemas.microsoft.com/office/drawing/2010/main" spid="_x0000_s8198"/>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76" name="Picture 7" hidden="1">
          <a:extLst>
            <a:ext uri="{63B3BB69-23CF-44E3-9099-C40C66FF867C}">
              <a14:compatExt xmlns:a14="http://schemas.microsoft.com/office/drawing/2010/main" spid="_x0000_s8199"/>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89" name="Picture 8" hidden="1">
          <a:extLst>
            <a:ext uri="{63B3BB69-23CF-44E3-9099-C40C66FF867C}">
              <a14:compatExt xmlns:a14="http://schemas.microsoft.com/office/drawing/2010/main" spid="_x0000_s8200"/>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02" name="Picture 9" hidden="1">
          <a:extLst>
            <a:ext uri="{63B3BB69-23CF-44E3-9099-C40C66FF867C}">
              <a14:compatExt xmlns:a14="http://schemas.microsoft.com/office/drawing/2010/main" spid="_x0000_s8201"/>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15" name="Picture 10" hidden="1">
          <a:extLst>
            <a:ext uri="{63B3BB69-23CF-44E3-9099-C40C66FF867C}">
              <a14:compatExt xmlns:a14="http://schemas.microsoft.com/office/drawing/2010/main" spid="_x0000_s8202"/>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27" name="Picture 11" hidden="1">
          <a:extLst>
            <a:ext uri="{63B3BB69-23CF-44E3-9099-C40C66FF867C}">
              <a14:compatExt xmlns:a14="http://schemas.microsoft.com/office/drawing/2010/main" spid="_x0000_s8203"/>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8175"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sp macro="" textlink="">
      <xdr:nvSpPr>
        <xdr:cNvPr id="139" name="Picture 12" hidden="1">
          <a:extLst>
            <a:ext uri="{63B3BB69-23CF-44E3-9099-C40C66FF867C}">
              <a14:compatExt xmlns:a14="http://schemas.microsoft.com/office/drawing/2010/main" spid="_x0000_s8204"/>
            </a:ext>
          </a:extLst>
        </xdr:cNvPr>
        <xdr:cNvSpPr/>
      </xdr:nvSpPr>
      <xdr:spPr>
        <a:xfrm>
          <a:off x="0" y="0"/>
          <a:ext cx="0" cy="0"/>
        </a:xfrm>
        <a:prstGeom prst="rect">
          <a:avLst/>
        </a:prstGeom>
      </xdr:spPr>
    </xdr:sp>
    <xdr:clientData/>
  </xdr:twoCellAnchor>
  <xdr:twoCellAnchor editAs="oneCell">
    <xdr:from>
      <xdr:col>18</xdr:col>
      <xdr:colOff>0</xdr:colOff>
      <xdr:row>41</xdr:row>
      <xdr:rowOff>0</xdr:rowOff>
    </xdr:from>
    <xdr:to>
      <xdr:col>18</xdr:col>
      <xdr:colOff>85725</xdr:colOff>
      <xdr:row>41</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85725</xdr:colOff>
      <xdr:row>41</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9677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1847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676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1847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076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305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533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7622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2990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676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2194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448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10775" y="36766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3"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4"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5"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6"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7"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8"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199" name="Picture 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200" name="Picture 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201" name="Picture 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202" name="Picture 1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203" name="Picture 1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18</xdr:col>
      <xdr:colOff>0</xdr:colOff>
      <xdr:row>41</xdr:row>
      <xdr:rowOff>0</xdr:rowOff>
    </xdr:from>
    <xdr:to>
      <xdr:col>18</xdr:col>
      <xdr:colOff>152400</xdr:colOff>
      <xdr:row>41</xdr:row>
      <xdr:rowOff>152400</xdr:rowOff>
    </xdr:to>
    <xdr:pic>
      <xdr:nvPicPr>
        <xdr:cNvPr id="8204" name="Picture 1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64050" y="967740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175641</xdr:colOff>
      <xdr:row>3</xdr:row>
      <xdr:rowOff>8382</xdr:rowOff>
    </xdr:to>
    <xdr:pic>
      <xdr:nvPicPr>
        <xdr:cNvPr id="188" name="18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18</xdr:col>
      <xdr:colOff>0</xdr:colOff>
      <xdr:row>25</xdr:row>
      <xdr:rowOff>0</xdr:rowOff>
    </xdr:from>
    <xdr:to>
      <xdr:col>18</xdr:col>
      <xdr:colOff>152400</xdr:colOff>
      <xdr:row>25</xdr:row>
      <xdr:rowOff>152400</xdr:rowOff>
    </xdr:to>
    <xdr:sp macro="" textlink="">
      <xdr:nvSpPr>
        <xdr:cNvPr id="2" name="Picture 1" hidden="1">
          <a:extLst>
            <a:ext uri="{63B3BB69-23CF-44E3-9099-C40C66FF867C}">
              <a14:compatExt xmlns:a14="http://schemas.microsoft.com/office/drawing/2010/main" spid="_x0000_s9217"/>
            </a:ext>
          </a:extLst>
        </xdr:cNvPr>
        <xdr:cNvSpPr/>
      </xdr:nvSpPr>
      <xdr:spPr>
        <a:xfrm>
          <a:off x="0" y="0"/>
          <a:ext cx="0" cy="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15" name="Picture 2" hidden="1">
          <a:extLst>
            <a:ext uri="{63B3BB69-23CF-44E3-9099-C40C66FF867C}">
              <a14:compatExt xmlns:a14="http://schemas.microsoft.com/office/drawing/2010/main" spid="_x0000_s9218"/>
            </a:ext>
          </a:extLst>
        </xdr:cNvPr>
        <xdr:cNvSpPr/>
      </xdr:nvSpPr>
      <xdr:spPr>
        <a:xfrm>
          <a:off x="0" y="0"/>
          <a:ext cx="0" cy="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28" name="Picture 3" hidden="1">
          <a:extLst>
            <a:ext uri="{63B3BB69-23CF-44E3-9099-C40C66FF867C}">
              <a14:compatExt xmlns:a14="http://schemas.microsoft.com/office/drawing/2010/main" spid="_x0000_s9219"/>
            </a:ext>
          </a:extLst>
        </xdr:cNvPr>
        <xdr:cNvSpPr/>
      </xdr:nvSpPr>
      <xdr:spPr>
        <a:xfrm>
          <a:off x="0" y="0"/>
          <a:ext cx="0" cy="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41" name="Picture 4" hidden="1">
          <a:extLst>
            <a:ext uri="{63B3BB69-23CF-44E3-9099-C40C66FF867C}">
              <a14:compatExt xmlns:a14="http://schemas.microsoft.com/office/drawing/2010/main" spid="_x0000_s9220"/>
            </a:ext>
          </a:extLst>
        </xdr:cNvPr>
        <xdr:cNvSpPr/>
      </xdr:nvSpPr>
      <xdr:spPr>
        <a:xfrm>
          <a:off x="0" y="0"/>
          <a:ext cx="0" cy="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53" name="Picture 5" hidden="1">
          <a:extLst>
            <a:ext uri="{63B3BB69-23CF-44E3-9099-C40C66FF867C}">
              <a14:compatExt xmlns:a14="http://schemas.microsoft.com/office/drawing/2010/main" spid="_x0000_s9221"/>
            </a:ext>
          </a:extLst>
        </xdr:cNvPr>
        <xdr:cNvSpPr/>
      </xdr:nvSpPr>
      <xdr:spPr>
        <a:xfrm>
          <a:off x="0" y="0"/>
          <a:ext cx="0" cy="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25</xdr:row>
      <xdr:rowOff>0</xdr:rowOff>
    </xdr:from>
    <xdr:to>
      <xdr:col>17</xdr:col>
      <xdr:colOff>85725</xdr:colOff>
      <xdr:row>25</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sp macro="" textlink="">
      <xdr:nvSpPr>
        <xdr:cNvPr id="65" name="Picture 6" hidden="1">
          <a:extLst>
            <a:ext uri="{63B3BB69-23CF-44E3-9099-C40C66FF867C}">
              <a14:compatExt xmlns:a14="http://schemas.microsoft.com/office/drawing/2010/main" spid="_x0000_s9222"/>
            </a:ext>
          </a:extLst>
        </xdr:cNvPr>
        <xdr:cNvSpPr/>
      </xdr:nvSpPr>
      <xdr:spPr>
        <a:xfrm>
          <a:off x="0" y="0"/>
          <a:ext cx="0" cy="0"/>
        </a:xfrm>
        <a:prstGeom prst="rect">
          <a:avLst/>
        </a:prstGeom>
      </xdr:spPr>
    </xdr:sp>
    <xdr:clientData/>
  </xdr:twoCellAnchor>
  <xdr:twoCellAnchor editAs="oneCell">
    <xdr:from>
      <xdr:col>18</xdr:col>
      <xdr:colOff>0</xdr:colOff>
      <xdr:row>25</xdr:row>
      <xdr:rowOff>0</xdr:rowOff>
    </xdr:from>
    <xdr:to>
      <xdr:col>18</xdr:col>
      <xdr:colOff>85725</xdr:colOff>
      <xdr:row>25</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85725</xdr:colOff>
      <xdr:row>25</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229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76" name="Picture 7" hidden="1">
          <a:extLst>
            <a:ext uri="{63B3BB69-23CF-44E3-9099-C40C66FF867C}">
              <a14:compatExt xmlns:a14="http://schemas.microsoft.com/office/drawing/2010/main" spid="_x0000_s9223"/>
            </a:ext>
          </a:extLst>
        </xdr:cNvPr>
        <xdr:cNvSpPr/>
      </xdr:nvSpPr>
      <xdr:spPr>
        <a:xfrm>
          <a:off x="0" y="0"/>
          <a:ext cx="0" cy="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89" name="8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94" name="Picture 8" hidden="1">
          <a:extLst>
            <a:ext uri="{63B3BB69-23CF-44E3-9099-C40C66FF867C}">
              <a14:compatExt xmlns:a14="http://schemas.microsoft.com/office/drawing/2010/main" spid="_x0000_s9224"/>
            </a:ext>
          </a:extLst>
        </xdr:cNvPr>
        <xdr:cNvSpPr/>
      </xdr:nvSpPr>
      <xdr:spPr>
        <a:xfrm>
          <a:off x="0" y="0"/>
          <a:ext cx="0" cy="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11" name="Picture 9" hidden="1">
          <a:extLst>
            <a:ext uri="{63B3BB69-23CF-44E3-9099-C40C66FF867C}">
              <a14:compatExt xmlns:a14="http://schemas.microsoft.com/office/drawing/2010/main" spid="_x0000_s9225"/>
            </a:ext>
          </a:extLst>
        </xdr:cNvPr>
        <xdr:cNvSpPr/>
      </xdr:nvSpPr>
      <xdr:spPr>
        <a:xfrm>
          <a:off x="0" y="0"/>
          <a:ext cx="0" cy="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29" name="Picture 10" hidden="1">
          <a:extLst>
            <a:ext uri="{63B3BB69-23CF-44E3-9099-C40C66FF867C}">
              <a14:compatExt xmlns:a14="http://schemas.microsoft.com/office/drawing/2010/main" spid="_x0000_s9226"/>
            </a:ext>
          </a:extLst>
        </xdr:cNvPr>
        <xdr:cNvSpPr/>
      </xdr:nvSpPr>
      <xdr:spPr>
        <a:xfrm>
          <a:off x="0" y="0"/>
          <a:ext cx="0" cy="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47" name="Picture 11" hidden="1">
          <a:extLst>
            <a:ext uri="{63B3BB69-23CF-44E3-9099-C40C66FF867C}">
              <a14:compatExt xmlns:a14="http://schemas.microsoft.com/office/drawing/2010/main" spid="_x0000_s9227"/>
            </a:ext>
          </a:extLst>
        </xdr:cNvPr>
        <xdr:cNvSpPr/>
      </xdr:nvSpPr>
      <xdr:spPr>
        <a:xfrm>
          <a:off x="0" y="0"/>
          <a:ext cx="0" cy="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8" name="1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27</xdr:row>
      <xdr:rowOff>0</xdr:rowOff>
    </xdr:from>
    <xdr:to>
      <xdr:col>17</xdr:col>
      <xdr:colOff>85725</xdr:colOff>
      <xdr:row>27</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152400</xdr:colOff>
      <xdr:row>27</xdr:row>
      <xdr:rowOff>152400</xdr:rowOff>
    </xdr:to>
    <xdr:sp macro="" textlink="">
      <xdr:nvSpPr>
        <xdr:cNvPr id="163" name="Picture 12" hidden="1">
          <a:extLst>
            <a:ext uri="{63B3BB69-23CF-44E3-9099-C40C66FF867C}">
              <a14:compatExt xmlns:a14="http://schemas.microsoft.com/office/drawing/2010/main" spid="_x0000_s9228"/>
            </a:ext>
          </a:extLst>
        </xdr:cNvPr>
        <xdr:cNvSpPr/>
      </xdr:nvSpPr>
      <xdr:spPr>
        <a:xfrm>
          <a:off x="0" y="0"/>
          <a:ext cx="0" cy="0"/>
        </a:xfrm>
        <a:prstGeom prst="rect">
          <a:avLst/>
        </a:prstGeom>
      </xdr:spPr>
    </xdr:sp>
    <xdr:clientData/>
  </xdr:twoCellAnchor>
  <xdr:twoCellAnchor editAs="oneCell">
    <xdr:from>
      <xdr:col>18</xdr:col>
      <xdr:colOff>0</xdr:colOff>
      <xdr:row>27</xdr:row>
      <xdr:rowOff>0</xdr:rowOff>
    </xdr:from>
    <xdr:to>
      <xdr:col>18</xdr:col>
      <xdr:colOff>85725</xdr:colOff>
      <xdr:row>27</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6" name="1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27</xdr:row>
      <xdr:rowOff>0</xdr:rowOff>
    </xdr:from>
    <xdr:to>
      <xdr:col>18</xdr:col>
      <xdr:colOff>85725</xdr:colOff>
      <xdr:row>27</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83275" y="66103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304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866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400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933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20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733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0005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533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192" name="1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800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067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85725</xdr:colOff>
      <xdr:row>6</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304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866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400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933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20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03" name="2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733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04" name="2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0005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05" name="2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06" name="2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533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07" name="2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800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08" name="2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09" name="2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866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10" name="2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11" name="2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400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12" name="2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13" name="2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933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14" name="2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20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15" name="2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16" name="2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733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17" name="2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0005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18" name="2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19" name="2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533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20" name="2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800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21" name="2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067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22" name="2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324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223" name="2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657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24" name="2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25" name="2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1866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26" name="2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27" name="2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400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28" name="2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29" name="2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2933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30" name="2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20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31" name="2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32" name="2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3733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33" name="2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0005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34" name="2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35" name="2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533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36" name="2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4800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37" name="2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067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38" name="2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324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239" name="2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9025" y="5657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85725</xdr:colOff>
      <xdr:row>7</xdr:row>
      <xdr:rowOff>85725</xdr:rowOff>
    </xdr:to>
    <xdr:pic>
      <xdr:nvPicPr>
        <xdr:cNvPr id="240" name="2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85725</xdr:colOff>
      <xdr:row>8</xdr:row>
      <xdr:rowOff>85725</xdr:rowOff>
    </xdr:to>
    <xdr:pic>
      <xdr:nvPicPr>
        <xdr:cNvPr id="241" name="2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1866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85725</xdr:colOff>
      <xdr:row>9</xdr:row>
      <xdr:rowOff>85725</xdr:rowOff>
    </xdr:to>
    <xdr:pic>
      <xdr:nvPicPr>
        <xdr:cNvPr id="242" name="2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85725</xdr:colOff>
      <xdr:row>10</xdr:row>
      <xdr:rowOff>85725</xdr:rowOff>
    </xdr:to>
    <xdr:pic>
      <xdr:nvPicPr>
        <xdr:cNvPr id="243" name="2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2400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85725</xdr:colOff>
      <xdr:row>11</xdr:row>
      <xdr:rowOff>85725</xdr:rowOff>
    </xdr:to>
    <xdr:pic>
      <xdr:nvPicPr>
        <xdr:cNvPr id="244" name="2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2667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85725</xdr:colOff>
      <xdr:row>12</xdr:row>
      <xdr:rowOff>85725</xdr:rowOff>
    </xdr:to>
    <xdr:pic>
      <xdr:nvPicPr>
        <xdr:cNvPr id="245" name="2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2933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85725</xdr:colOff>
      <xdr:row>13</xdr:row>
      <xdr:rowOff>85725</xdr:rowOff>
    </xdr:to>
    <xdr:pic>
      <xdr:nvPicPr>
        <xdr:cNvPr id="246" name="2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32004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85725</xdr:colOff>
      <xdr:row>14</xdr:row>
      <xdr:rowOff>85725</xdr:rowOff>
    </xdr:to>
    <xdr:pic>
      <xdr:nvPicPr>
        <xdr:cNvPr id="247" name="2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85725</xdr:colOff>
      <xdr:row>15</xdr:row>
      <xdr:rowOff>85725</xdr:rowOff>
    </xdr:to>
    <xdr:pic>
      <xdr:nvPicPr>
        <xdr:cNvPr id="248" name="2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37338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85725</xdr:colOff>
      <xdr:row>16</xdr:row>
      <xdr:rowOff>85725</xdr:rowOff>
    </xdr:to>
    <xdr:pic>
      <xdr:nvPicPr>
        <xdr:cNvPr id="249" name="2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40005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85725</xdr:colOff>
      <xdr:row>17</xdr:row>
      <xdr:rowOff>85725</xdr:rowOff>
    </xdr:to>
    <xdr:pic>
      <xdr:nvPicPr>
        <xdr:cNvPr id="250" name="2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4267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85725</xdr:colOff>
      <xdr:row>18</xdr:row>
      <xdr:rowOff>85725</xdr:rowOff>
    </xdr:to>
    <xdr:pic>
      <xdr:nvPicPr>
        <xdr:cNvPr id="251" name="2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45339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85725</xdr:colOff>
      <xdr:row>19</xdr:row>
      <xdr:rowOff>85725</xdr:rowOff>
    </xdr:to>
    <xdr:pic>
      <xdr:nvPicPr>
        <xdr:cNvPr id="252" name="2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4800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85725</xdr:colOff>
      <xdr:row>20</xdr:row>
      <xdr:rowOff>85725</xdr:rowOff>
    </xdr:to>
    <xdr:pic>
      <xdr:nvPicPr>
        <xdr:cNvPr id="253" name="2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5067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85725</xdr:colOff>
      <xdr:row>21</xdr:row>
      <xdr:rowOff>85725</xdr:rowOff>
    </xdr:to>
    <xdr:pic>
      <xdr:nvPicPr>
        <xdr:cNvPr id="254" name="2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53244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9217"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229350"/>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9218"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229350"/>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9219"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229350"/>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9220"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229350"/>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9221"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229350"/>
          <a:ext cx="152400" cy="152400"/>
        </a:xfrm>
        <a:prstGeom prst="rect">
          <a:avLst/>
        </a:prstGeom>
        <a:noFill/>
        <a:ln w="9525">
          <a:miter lim="800000"/>
          <a:headEnd/>
          <a:tailEnd/>
        </a:ln>
      </xdr:spPr>
    </xdr:pic>
    <xdr:clientData/>
  </xdr:twoCellAnchor>
  <xdr:twoCellAnchor editAs="oneCell">
    <xdr:from>
      <xdr:col>18</xdr:col>
      <xdr:colOff>0</xdr:colOff>
      <xdr:row>25</xdr:row>
      <xdr:rowOff>0</xdr:rowOff>
    </xdr:from>
    <xdr:to>
      <xdr:col>18</xdr:col>
      <xdr:colOff>152400</xdr:colOff>
      <xdr:row>25</xdr:row>
      <xdr:rowOff>152400</xdr:rowOff>
    </xdr:to>
    <xdr:pic>
      <xdr:nvPicPr>
        <xdr:cNvPr id="9222"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2293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9223" name="Picture 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6103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9224" name="Picture 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6103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9225" name="Picture 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6103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9226" name="Picture 1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6103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9227" name="Picture 1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610350"/>
          <a:ext cx="152400" cy="152400"/>
        </a:xfrm>
        <a:prstGeom prst="rect">
          <a:avLst/>
        </a:prstGeom>
        <a:noFill/>
        <a:ln w="9525">
          <a:miter lim="800000"/>
          <a:headEnd/>
          <a:tailEnd/>
        </a:ln>
      </xdr:spPr>
    </xdr:pic>
    <xdr:clientData/>
  </xdr:twoCellAnchor>
  <xdr:twoCellAnchor editAs="oneCell">
    <xdr:from>
      <xdr:col>18</xdr:col>
      <xdr:colOff>0</xdr:colOff>
      <xdr:row>27</xdr:row>
      <xdr:rowOff>0</xdr:rowOff>
    </xdr:from>
    <xdr:to>
      <xdr:col>18</xdr:col>
      <xdr:colOff>152400</xdr:colOff>
      <xdr:row>27</xdr:row>
      <xdr:rowOff>152400</xdr:rowOff>
    </xdr:to>
    <xdr:pic>
      <xdr:nvPicPr>
        <xdr:cNvPr id="9228" name="Picture 1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83275" y="66103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575691</xdr:colOff>
      <xdr:row>3</xdr:row>
      <xdr:rowOff>208407</xdr:rowOff>
    </xdr:to>
    <xdr:pic>
      <xdr:nvPicPr>
        <xdr:cNvPr id="267" name="266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18</xdr:col>
      <xdr:colOff>228600</xdr:colOff>
      <xdr:row>55</xdr:row>
      <xdr:rowOff>57150</xdr:rowOff>
    </xdr:from>
    <xdr:to>
      <xdr:col>18</xdr:col>
      <xdr:colOff>381000</xdr:colOff>
      <xdr:row>56</xdr:row>
      <xdr:rowOff>19050</xdr:rowOff>
    </xdr:to>
    <xdr:sp macro="" textlink="">
      <xdr:nvSpPr>
        <xdr:cNvPr id="2" name="Picture 1" hidden="1">
          <a:extLst>
            <a:ext uri="{63B3BB69-23CF-44E3-9099-C40C66FF867C}">
              <a14:compatExt xmlns:a14="http://schemas.microsoft.com/office/drawing/2010/main" spid="_x0000_s10241"/>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20" name="Picture 2" hidden="1">
          <a:extLst>
            <a:ext uri="{63B3BB69-23CF-44E3-9099-C40C66FF867C}">
              <a14:compatExt xmlns:a14="http://schemas.microsoft.com/office/drawing/2010/main" spid="_x0000_s10242"/>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37" name="Picture 3" hidden="1">
          <a:extLst>
            <a:ext uri="{63B3BB69-23CF-44E3-9099-C40C66FF867C}">
              <a14:compatExt xmlns:a14="http://schemas.microsoft.com/office/drawing/2010/main" spid="_x0000_s10243"/>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55" name="Picture 4" hidden="1">
          <a:extLst>
            <a:ext uri="{63B3BB69-23CF-44E3-9099-C40C66FF867C}">
              <a14:compatExt xmlns:a14="http://schemas.microsoft.com/office/drawing/2010/main" spid="_x0000_s10244"/>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73" name="Picture 5" hidden="1">
          <a:extLst>
            <a:ext uri="{63B3BB69-23CF-44E3-9099-C40C66FF867C}">
              <a14:compatExt xmlns:a14="http://schemas.microsoft.com/office/drawing/2010/main" spid="_x0000_s10245"/>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5" name="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2" name="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89" name="Picture 6" hidden="1">
          <a:extLst>
            <a:ext uri="{63B3BB69-23CF-44E3-9099-C40C66FF867C}">
              <a14:compatExt xmlns:a14="http://schemas.microsoft.com/office/drawing/2010/main" spid="_x0000_s10246"/>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5" name="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99" name="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3" name="1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105" name="Picture 7" hidden="1">
          <a:extLst>
            <a:ext uri="{63B3BB69-23CF-44E3-9099-C40C66FF867C}">
              <a14:compatExt xmlns:a14="http://schemas.microsoft.com/office/drawing/2010/main" spid="_x0000_s10247"/>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106" name="1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09" name="1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2" name="1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4" name="1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19" name="1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123" name="Picture 8" hidden="1">
          <a:extLst>
            <a:ext uri="{63B3BB69-23CF-44E3-9099-C40C66FF867C}">
              <a14:compatExt xmlns:a14="http://schemas.microsoft.com/office/drawing/2010/main" spid="_x0000_s10248"/>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124" name="1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7" name="1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4" name="1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140" name="Picture 9" hidden="1">
          <a:extLst>
            <a:ext uri="{63B3BB69-23CF-44E3-9099-C40C66FF867C}">
              <a14:compatExt xmlns:a14="http://schemas.microsoft.com/office/drawing/2010/main" spid="_x0000_s10249"/>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141" name="1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7" name="1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8" name="1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49" name="1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0" name="1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1" name="1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2" name="1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3" name="1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4" name="1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5" name="1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56" name="1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157" name="1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158" name="Picture 10" hidden="1">
          <a:extLst>
            <a:ext uri="{63B3BB69-23CF-44E3-9099-C40C66FF867C}">
              <a14:compatExt xmlns:a14="http://schemas.microsoft.com/office/drawing/2010/main" spid="_x0000_s10250"/>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159" name="1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0" name="1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1" name="1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2" name="1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3" name="1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4" name="1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5" name="1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6" name="1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7" name="1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8" name="1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69" name="1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0" name="1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1" name="1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2" name="1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3" name="1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4" name="1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175" name="1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176" name="Picture 11" hidden="1">
          <a:extLst>
            <a:ext uri="{63B3BB69-23CF-44E3-9099-C40C66FF867C}">
              <a14:compatExt xmlns:a14="http://schemas.microsoft.com/office/drawing/2010/main" spid="_x0000_s10251"/>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177" name="1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8" name="1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79" name="1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0" name="1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1" name="1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2" name="1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3" name="1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4" name="1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5" name="1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6" name="1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7" name="1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8" name="1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89" name="18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0" name="1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52</xdr:row>
      <xdr:rowOff>0</xdr:rowOff>
    </xdr:from>
    <xdr:to>
      <xdr:col>17</xdr:col>
      <xdr:colOff>85725</xdr:colOff>
      <xdr:row>52</xdr:row>
      <xdr:rowOff>85725</xdr:rowOff>
    </xdr:to>
    <xdr:pic>
      <xdr:nvPicPr>
        <xdr:cNvPr id="191" name="1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sp macro="" textlink="">
      <xdr:nvSpPr>
        <xdr:cNvPr id="192" name="Picture 12" hidden="1">
          <a:extLst>
            <a:ext uri="{63B3BB69-23CF-44E3-9099-C40C66FF867C}">
              <a14:compatExt xmlns:a14="http://schemas.microsoft.com/office/drawing/2010/main" spid="_x0000_s10252"/>
            </a:ext>
          </a:extLst>
        </xdr:cNvPr>
        <xdr:cNvSpPr/>
      </xdr:nvSpPr>
      <xdr:spPr>
        <a:xfrm>
          <a:off x="0" y="0"/>
          <a:ext cx="0" cy="0"/>
        </a:xfrm>
        <a:prstGeom prst="rect">
          <a:avLst/>
        </a:prstGeom>
      </xdr:spPr>
    </xdr:sp>
    <xdr:clientData/>
  </xdr:twoCellAnchor>
  <xdr:twoCellAnchor editAs="oneCell">
    <xdr:from>
      <xdr:col>18</xdr:col>
      <xdr:colOff>0</xdr:colOff>
      <xdr:row>52</xdr:row>
      <xdr:rowOff>0</xdr:rowOff>
    </xdr:from>
    <xdr:to>
      <xdr:col>18</xdr:col>
      <xdr:colOff>85725</xdr:colOff>
      <xdr:row>52</xdr:row>
      <xdr:rowOff>85725</xdr:rowOff>
    </xdr:to>
    <xdr:pic>
      <xdr:nvPicPr>
        <xdr:cNvPr id="193" name="1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4" name="1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5" name="1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6" name="1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7" name="1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8" name="1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199" name="1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0" name="1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1" name="2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2" name="2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3" name="2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4" name="2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5" name="2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52</xdr:row>
      <xdr:rowOff>0</xdr:rowOff>
    </xdr:from>
    <xdr:to>
      <xdr:col>18</xdr:col>
      <xdr:colOff>85725</xdr:colOff>
      <xdr:row>52</xdr:row>
      <xdr:rowOff>85725</xdr:rowOff>
    </xdr:to>
    <xdr:pic>
      <xdr:nvPicPr>
        <xdr:cNvPr id="206" name="2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5925" y="11934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85725</xdr:colOff>
      <xdr:row>31</xdr:row>
      <xdr:rowOff>85725</xdr:rowOff>
    </xdr:to>
    <xdr:pic>
      <xdr:nvPicPr>
        <xdr:cNvPr id="207" name="2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85725</xdr:colOff>
      <xdr:row>32</xdr:row>
      <xdr:rowOff>85725</xdr:rowOff>
    </xdr:to>
    <xdr:pic>
      <xdr:nvPicPr>
        <xdr:cNvPr id="208" name="2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47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85725</xdr:colOff>
      <xdr:row>33</xdr:row>
      <xdr:rowOff>85725</xdr:rowOff>
    </xdr:to>
    <xdr:pic>
      <xdr:nvPicPr>
        <xdr:cNvPr id="209" name="2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70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85725</xdr:colOff>
      <xdr:row>34</xdr:row>
      <xdr:rowOff>85725</xdr:rowOff>
    </xdr:to>
    <xdr:pic>
      <xdr:nvPicPr>
        <xdr:cNvPr id="210" name="2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93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85725</xdr:colOff>
      <xdr:row>35</xdr:row>
      <xdr:rowOff>85725</xdr:rowOff>
    </xdr:to>
    <xdr:pic>
      <xdr:nvPicPr>
        <xdr:cNvPr id="211" name="2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16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85725</xdr:colOff>
      <xdr:row>36</xdr:row>
      <xdr:rowOff>85725</xdr:rowOff>
    </xdr:to>
    <xdr:pic>
      <xdr:nvPicPr>
        <xdr:cNvPr id="212" name="2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39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85725</xdr:colOff>
      <xdr:row>37</xdr:row>
      <xdr:rowOff>85725</xdr:rowOff>
    </xdr:to>
    <xdr:pic>
      <xdr:nvPicPr>
        <xdr:cNvPr id="213" name="2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62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85725</xdr:colOff>
      <xdr:row>38</xdr:row>
      <xdr:rowOff>85725</xdr:rowOff>
    </xdr:to>
    <xdr:pic>
      <xdr:nvPicPr>
        <xdr:cNvPr id="214" name="2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848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85725</xdr:colOff>
      <xdr:row>39</xdr:row>
      <xdr:rowOff>85725</xdr:rowOff>
    </xdr:to>
    <xdr:pic>
      <xdr:nvPicPr>
        <xdr:cNvPr id="215" name="2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077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216" name="2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305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217" name="2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534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85725</xdr:colOff>
      <xdr:row>42</xdr:row>
      <xdr:rowOff>85725</xdr:rowOff>
    </xdr:to>
    <xdr:pic>
      <xdr:nvPicPr>
        <xdr:cNvPr id="218" name="2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76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43</xdr:row>
      <xdr:rowOff>0</xdr:rowOff>
    </xdr:from>
    <xdr:to>
      <xdr:col>10</xdr:col>
      <xdr:colOff>85725</xdr:colOff>
      <xdr:row>43</xdr:row>
      <xdr:rowOff>85725</xdr:rowOff>
    </xdr:to>
    <xdr:pic>
      <xdr:nvPicPr>
        <xdr:cNvPr id="219" name="2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99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85725</xdr:colOff>
      <xdr:row>44</xdr:row>
      <xdr:rowOff>85725</xdr:rowOff>
    </xdr:to>
    <xdr:pic>
      <xdr:nvPicPr>
        <xdr:cNvPr id="220" name="2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022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221" name="2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0448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85725</xdr:colOff>
      <xdr:row>7</xdr:row>
      <xdr:rowOff>85725</xdr:rowOff>
    </xdr:to>
    <xdr:pic>
      <xdr:nvPicPr>
        <xdr:cNvPr id="222" name="2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495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85725</xdr:colOff>
      <xdr:row>8</xdr:row>
      <xdr:rowOff>85725</xdr:rowOff>
    </xdr:to>
    <xdr:pic>
      <xdr:nvPicPr>
        <xdr:cNvPr id="223" name="2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724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85725</xdr:colOff>
      <xdr:row>9</xdr:row>
      <xdr:rowOff>85725</xdr:rowOff>
    </xdr:to>
    <xdr:pic>
      <xdr:nvPicPr>
        <xdr:cNvPr id="224" name="2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952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85725</xdr:colOff>
      <xdr:row>10</xdr:row>
      <xdr:rowOff>85725</xdr:rowOff>
    </xdr:to>
    <xdr:pic>
      <xdr:nvPicPr>
        <xdr:cNvPr id="225" name="2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2181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85725</xdr:colOff>
      <xdr:row>11</xdr:row>
      <xdr:rowOff>85725</xdr:rowOff>
    </xdr:to>
    <xdr:pic>
      <xdr:nvPicPr>
        <xdr:cNvPr id="226" name="2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2409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85725</xdr:colOff>
      <xdr:row>12</xdr:row>
      <xdr:rowOff>85725</xdr:rowOff>
    </xdr:to>
    <xdr:pic>
      <xdr:nvPicPr>
        <xdr:cNvPr id="227" name="2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2638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85725</xdr:colOff>
      <xdr:row>13</xdr:row>
      <xdr:rowOff>85725</xdr:rowOff>
    </xdr:to>
    <xdr:pic>
      <xdr:nvPicPr>
        <xdr:cNvPr id="228" name="2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286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85725</xdr:colOff>
      <xdr:row>14</xdr:row>
      <xdr:rowOff>85725</xdr:rowOff>
    </xdr:to>
    <xdr:pic>
      <xdr:nvPicPr>
        <xdr:cNvPr id="229" name="2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3095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85725</xdr:colOff>
      <xdr:row>15</xdr:row>
      <xdr:rowOff>85725</xdr:rowOff>
    </xdr:to>
    <xdr:pic>
      <xdr:nvPicPr>
        <xdr:cNvPr id="230" name="2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3324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10</xdr:col>
      <xdr:colOff>85725</xdr:colOff>
      <xdr:row>16</xdr:row>
      <xdr:rowOff>85725</xdr:rowOff>
    </xdr:to>
    <xdr:pic>
      <xdr:nvPicPr>
        <xdr:cNvPr id="231" name="2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3552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10</xdr:col>
      <xdr:colOff>85725</xdr:colOff>
      <xdr:row>17</xdr:row>
      <xdr:rowOff>85725</xdr:rowOff>
    </xdr:to>
    <xdr:pic>
      <xdr:nvPicPr>
        <xdr:cNvPr id="232" name="2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3781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18</xdr:row>
      <xdr:rowOff>0</xdr:rowOff>
    </xdr:from>
    <xdr:to>
      <xdr:col>10</xdr:col>
      <xdr:colOff>85725</xdr:colOff>
      <xdr:row>18</xdr:row>
      <xdr:rowOff>85725</xdr:rowOff>
    </xdr:to>
    <xdr:pic>
      <xdr:nvPicPr>
        <xdr:cNvPr id="233" name="2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4010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19</xdr:row>
      <xdr:rowOff>0</xdr:rowOff>
    </xdr:from>
    <xdr:to>
      <xdr:col>10</xdr:col>
      <xdr:colOff>85725</xdr:colOff>
      <xdr:row>19</xdr:row>
      <xdr:rowOff>85725</xdr:rowOff>
    </xdr:to>
    <xdr:pic>
      <xdr:nvPicPr>
        <xdr:cNvPr id="234" name="2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4238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20</xdr:row>
      <xdr:rowOff>0</xdr:rowOff>
    </xdr:from>
    <xdr:to>
      <xdr:col>10</xdr:col>
      <xdr:colOff>85725</xdr:colOff>
      <xdr:row>20</xdr:row>
      <xdr:rowOff>85725</xdr:rowOff>
    </xdr:to>
    <xdr:pic>
      <xdr:nvPicPr>
        <xdr:cNvPr id="235" name="2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4457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21</xdr:row>
      <xdr:rowOff>0</xdr:rowOff>
    </xdr:from>
    <xdr:to>
      <xdr:col>10</xdr:col>
      <xdr:colOff>85725</xdr:colOff>
      <xdr:row>21</xdr:row>
      <xdr:rowOff>85725</xdr:rowOff>
    </xdr:to>
    <xdr:pic>
      <xdr:nvPicPr>
        <xdr:cNvPr id="236" name="2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4676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xdr:row>
      <xdr:rowOff>0</xdr:rowOff>
    </xdr:from>
    <xdr:to>
      <xdr:col>17</xdr:col>
      <xdr:colOff>85725</xdr:colOff>
      <xdr:row>7</xdr:row>
      <xdr:rowOff>85725</xdr:rowOff>
    </xdr:to>
    <xdr:pic>
      <xdr:nvPicPr>
        <xdr:cNvPr id="237" name="2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495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8</xdr:row>
      <xdr:rowOff>0</xdr:rowOff>
    </xdr:from>
    <xdr:to>
      <xdr:col>17</xdr:col>
      <xdr:colOff>85725</xdr:colOff>
      <xdr:row>8</xdr:row>
      <xdr:rowOff>85725</xdr:rowOff>
    </xdr:to>
    <xdr:pic>
      <xdr:nvPicPr>
        <xdr:cNvPr id="238" name="2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724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85725</xdr:colOff>
      <xdr:row>9</xdr:row>
      <xdr:rowOff>85725</xdr:rowOff>
    </xdr:to>
    <xdr:pic>
      <xdr:nvPicPr>
        <xdr:cNvPr id="239" name="2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952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10</xdr:row>
      <xdr:rowOff>0</xdr:rowOff>
    </xdr:from>
    <xdr:to>
      <xdr:col>17</xdr:col>
      <xdr:colOff>85725</xdr:colOff>
      <xdr:row>10</xdr:row>
      <xdr:rowOff>85725</xdr:rowOff>
    </xdr:to>
    <xdr:pic>
      <xdr:nvPicPr>
        <xdr:cNvPr id="240" name="2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181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11</xdr:row>
      <xdr:rowOff>0</xdr:rowOff>
    </xdr:from>
    <xdr:to>
      <xdr:col>17</xdr:col>
      <xdr:colOff>85725</xdr:colOff>
      <xdr:row>11</xdr:row>
      <xdr:rowOff>85725</xdr:rowOff>
    </xdr:to>
    <xdr:pic>
      <xdr:nvPicPr>
        <xdr:cNvPr id="241" name="2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409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12</xdr:row>
      <xdr:rowOff>0</xdr:rowOff>
    </xdr:from>
    <xdr:to>
      <xdr:col>17</xdr:col>
      <xdr:colOff>85725</xdr:colOff>
      <xdr:row>12</xdr:row>
      <xdr:rowOff>85725</xdr:rowOff>
    </xdr:to>
    <xdr:pic>
      <xdr:nvPicPr>
        <xdr:cNvPr id="242" name="2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638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13</xdr:row>
      <xdr:rowOff>0</xdr:rowOff>
    </xdr:from>
    <xdr:to>
      <xdr:col>17</xdr:col>
      <xdr:colOff>85725</xdr:colOff>
      <xdr:row>13</xdr:row>
      <xdr:rowOff>85725</xdr:rowOff>
    </xdr:to>
    <xdr:pic>
      <xdr:nvPicPr>
        <xdr:cNvPr id="243" name="2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86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14</xdr:row>
      <xdr:rowOff>0</xdr:rowOff>
    </xdr:from>
    <xdr:to>
      <xdr:col>17</xdr:col>
      <xdr:colOff>85725</xdr:colOff>
      <xdr:row>14</xdr:row>
      <xdr:rowOff>85725</xdr:rowOff>
    </xdr:to>
    <xdr:pic>
      <xdr:nvPicPr>
        <xdr:cNvPr id="244" name="2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095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85725</xdr:colOff>
      <xdr:row>15</xdr:row>
      <xdr:rowOff>85725</xdr:rowOff>
    </xdr:to>
    <xdr:pic>
      <xdr:nvPicPr>
        <xdr:cNvPr id="245" name="2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324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16</xdr:row>
      <xdr:rowOff>0</xdr:rowOff>
    </xdr:from>
    <xdr:to>
      <xdr:col>17</xdr:col>
      <xdr:colOff>85725</xdr:colOff>
      <xdr:row>16</xdr:row>
      <xdr:rowOff>85725</xdr:rowOff>
    </xdr:to>
    <xdr:pic>
      <xdr:nvPicPr>
        <xdr:cNvPr id="246" name="2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552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17</xdr:row>
      <xdr:rowOff>0</xdr:rowOff>
    </xdr:from>
    <xdr:to>
      <xdr:col>17</xdr:col>
      <xdr:colOff>85725</xdr:colOff>
      <xdr:row>17</xdr:row>
      <xdr:rowOff>85725</xdr:rowOff>
    </xdr:to>
    <xdr:pic>
      <xdr:nvPicPr>
        <xdr:cNvPr id="247" name="2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781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18</xdr:row>
      <xdr:rowOff>0</xdr:rowOff>
    </xdr:from>
    <xdr:to>
      <xdr:col>17</xdr:col>
      <xdr:colOff>85725</xdr:colOff>
      <xdr:row>18</xdr:row>
      <xdr:rowOff>85725</xdr:rowOff>
    </xdr:to>
    <xdr:pic>
      <xdr:nvPicPr>
        <xdr:cNvPr id="248" name="2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010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19</xdr:row>
      <xdr:rowOff>0</xdr:rowOff>
    </xdr:from>
    <xdr:to>
      <xdr:col>17</xdr:col>
      <xdr:colOff>85725</xdr:colOff>
      <xdr:row>19</xdr:row>
      <xdr:rowOff>85725</xdr:rowOff>
    </xdr:to>
    <xdr:pic>
      <xdr:nvPicPr>
        <xdr:cNvPr id="249" name="2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238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20</xdr:row>
      <xdr:rowOff>0</xdr:rowOff>
    </xdr:from>
    <xdr:to>
      <xdr:col>17</xdr:col>
      <xdr:colOff>85725</xdr:colOff>
      <xdr:row>20</xdr:row>
      <xdr:rowOff>85725</xdr:rowOff>
    </xdr:to>
    <xdr:pic>
      <xdr:nvPicPr>
        <xdr:cNvPr id="250" name="2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457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51" name="2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676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xdr:row>
      <xdr:rowOff>0</xdr:rowOff>
    </xdr:from>
    <xdr:to>
      <xdr:col>17</xdr:col>
      <xdr:colOff>85725</xdr:colOff>
      <xdr:row>7</xdr:row>
      <xdr:rowOff>85725</xdr:rowOff>
    </xdr:to>
    <xdr:pic>
      <xdr:nvPicPr>
        <xdr:cNvPr id="252" name="2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495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8</xdr:row>
      <xdr:rowOff>0</xdr:rowOff>
    </xdr:from>
    <xdr:to>
      <xdr:col>17</xdr:col>
      <xdr:colOff>85725</xdr:colOff>
      <xdr:row>8</xdr:row>
      <xdr:rowOff>85725</xdr:rowOff>
    </xdr:to>
    <xdr:pic>
      <xdr:nvPicPr>
        <xdr:cNvPr id="253" name="2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724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85725</xdr:colOff>
      <xdr:row>9</xdr:row>
      <xdr:rowOff>85725</xdr:rowOff>
    </xdr:to>
    <xdr:pic>
      <xdr:nvPicPr>
        <xdr:cNvPr id="254" name="2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952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10</xdr:row>
      <xdr:rowOff>0</xdr:rowOff>
    </xdr:from>
    <xdr:to>
      <xdr:col>17</xdr:col>
      <xdr:colOff>85725</xdr:colOff>
      <xdr:row>10</xdr:row>
      <xdr:rowOff>85725</xdr:rowOff>
    </xdr:to>
    <xdr:pic>
      <xdr:nvPicPr>
        <xdr:cNvPr id="255" name="2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181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11</xdr:row>
      <xdr:rowOff>0</xdr:rowOff>
    </xdr:from>
    <xdr:to>
      <xdr:col>17</xdr:col>
      <xdr:colOff>85725</xdr:colOff>
      <xdr:row>11</xdr:row>
      <xdr:rowOff>85725</xdr:rowOff>
    </xdr:to>
    <xdr:pic>
      <xdr:nvPicPr>
        <xdr:cNvPr id="256" name="2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409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12</xdr:row>
      <xdr:rowOff>0</xdr:rowOff>
    </xdr:from>
    <xdr:to>
      <xdr:col>17</xdr:col>
      <xdr:colOff>85725</xdr:colOff>
      <xdr:row>12</xdr:row>
      <xdr:rowOff>85725</xdr:rowOff>
    </xdr:to>
    <xdr:pic>
      <xdr:nvPicPr>
        <xdr:cNvPr id="257" name="2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638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13</xdr:row>
      <xdr:rowOff>0</xdr:rowOff>
    </xdr:from>
    <xdr:to>
      <xdr:col>17</xdr:col>
      <xdr:colOff>85725</xdr:colOff>
      <xdr:row>13</xdr:row>
      <xdr:rowOff>85725</xdr:rowOff>
    </xdr:to>
    <xdr:pic>
      <xdr:nvPicPr>
        <xdr:cNvPr id="258" name="2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286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14</xdr:row>
      <xdr:rowOff>0</xdr:rowOff>
    </xdr:from>
    <xdr:to>
      <xdr:col>17</xdr:col>
      <xdr:colOff>85725</xdr:colOff>
      <xdr:row>14</xdr:row>
      <xdr:rowOff>85725</xdr:rowOff>
    </xdr:to>
    <xdr:pic>
      <xdr:nvPicPr>
        <xdr:cNvPr id="259" name="2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095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85725</xdr:colOff>
      <xdr:row>15</xdr:row>
      <xdr:rowOff>85725</xdr:rowOff>
    </xdr:to>
    <xdr:pic>
      <xdr:nvPicPr>
        <xdr:cNvPr id="260" name="2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324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16</xdr:row>
      <xdr:rowOff>0</xdr:rowOff>
    </xdr:from>
    <xdr:to>
      <xdr:col>17</xdr:col>
      <xdr:colOff>85725</xdr:colOff>
      <xdr:row>16</xdr:row>
      <xdr:rowOff>85725</xdr:rowOff>
    </xdr:to>
    <xdr:pic>
      <xdr:nvPicPr>
        <xdr:cNvPr id="261" name="2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552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17</xdr:row>
      <xdr:rowOff>0</xdr:rowOff>
    </xdr:from>
    <xdr:to>
      <xdr:col>17</xdr:col>
      <xdr:colOff>85725</xdr:colOff>
      <xdr:row>17</xdr:row>
      <xdr:rowOff>85725</xdr:rowOff>
    </xdr:to>
    <xdr:pic>
      <xdr:nvPicPr>
        <xdr:cNvPr id="262" name="2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3781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18</xdr:row>
      <xdr:rowOff>0</xdr:rowOff>
    </xdr:from>
    <xdr:to>
      <xdr:col>17</xdr:col>
      <xdr:colOff>85725</xdr:colOff>
      <xdr:row>18</xdr:row>
      <xdr:rowOff>85725</xdr:rowOff>
    </xdr:to>
    <xdr:pic>
      <xdr:nvPicPr>
        <xdr:cNvPr id="263" name="2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010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19</xdr:row>
      <xdr:rowOff>0</xdr:rowOff>
    </xdr:from>
    <xdr:to>
      <xdr:col>17</xdr:col>
      <xdr:colOff>85725</xdr:colOff>
      <xdr:row>19</xdr:row>
      <xdr:rowOff>85725</xdr:rowOff>
    </xdr:to>
    <xdr:pic>
      <xdr:nvPicPr>
        <xdr:cNvPr id="264" name="2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238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20</xdr:row>
      <xdr:rowOff>0</xdr:rowOff>
    </xdr:from>
    <xdr:to>
      <xdr:col>17</xdr:col>
      <xdr:colOff>85725</xdr:colOff>
      <xdr:row>20</xdr:row>
      <xdr:rowOff>85725</xdr:rowOff>
    </xdr:to>
    <xdr:pic>
      <xdr:nvPicPr>
        <xdr:cNvPr id="265" name="2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457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21</xdr:row>
      <xdr:rowOff>0</xdr:rowOff>
    </xdr:from>
    <xdr:to>
      <xdr:col>17</xdr:col>
      <xdr:colOff>85725</xdr:colOff>
      <xdr:row>21</xdr:row>
      <xdr:rowOff>85725</xdr:rowOff>
    </xdr:to>
    <xdr:pic>
      <xdr:nvPicPr>
        <xdr:cNvPr id="266" name="2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4676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xdr:row>
      <xdr:rowOff>0</xdr:rowOff>
    </xdr:from>
    <xdr:to>
      <xdr:col>24</xdr:col>
      <xdr:colOff>85725</xdr:colOff>
      <xdr:row>7</xdr:row>
      <xdr:rowOff>85725</xdr:rowOff>
    </xdr:to>
    <xdr:pic>
      <xdr:nvPicPr>
        <xdr:cNvPr id="267" name="2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495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8</xdr:row>
      <xdr:rowOff>0</xdr:rowOff>
    </xdr:from>
    <xdr:to>
      <xdr:col>24</xdr:col>
      <xdr:colOff>85725</xdr:colOff>
      <xdr:row>8</xdr:row>
      <xdr:rowOff>85725</xdr:rowOff>
    </xdr:to>
    <xdr:pic>
      <xdr:nvPicPr>
        <xdr:cNvPr id="268" name="2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724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9</xdr:row>
      <xdr:rowOff>0</xdr:rowOff>
    </xdr:from>
    <xdr:to>
      <xdr:col>24</xdr:col>
      <xdr:colOff>85725</xdr:colOff>
      <xdr:row>9</xdr:row>
      <xdr:rowOff>85725</xdr:rowOff>
    </xdr:to>
    <xdr:pic>
      <xdr:nvPicPr>
        <xdr:cNvPr id="269" name="2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952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10</xdr:row>
      <xdr:rowOff>0</xdr:rowOff>
    </xdr:from>
    <xdr:to>
      <xdr:col>24</xdr:col>
      <xdr:colOff>85725</xdr:colOff>
      <xdr:row>10</xdr:row>
      <xdr:rowOff>85725</xdr:rowOff>
    </xdr:to>
    <xdr:pic>
      <xdr:nvPicPr>
        <xdr:cNvPr id="270" name="2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181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11</xdr:row>
      <xdr:rowOff>0</xdr:rowOff>
    </xdr:from>
    <xdr:to>
      <xdr:col>24</xdr:col>
      <xdr:colOff>85725</xdr:colOff>
      <xdr:row>11</xdr:row>
      <xdr:rowOff>85725</xdr:rowOff>
    </xdr:to>
    <xdr:pic>
      <xdr:nvPicPr>
        <xdr:cNvPr id="271" name="2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409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24</xdr:col>
      <xdr:colOff>85725</xdr:colOff>
      <xdr:row>12</xdr:row>
      <xdr:rowOff>85725</xdr:rowOff>
    </xdr:to>
    <xdr:pic>
      <xdr:nvPicPr>
        <xdr:cNvPr id="272" name="2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638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13</xdr:row>
      <xdr:rowOff>0</xdr:rowOff>
    </xdr:from>
    <xdr:to>
      <xdr:col>24</xdr:col>
      <xdr:colOff>85725</xdr:colOff>
      <xdr:row>13</xdr:row>
      <xdr:rowOff>85725</xdr:rowOff>
    </xdr:to>
    <xdr:pic>
      <xdr:nvPicPr>
        <xdr:cNvPr id="273" name="2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86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14</xdr:row>
      <xdr:rowOff>0</xdr:rowOff>
    </xdr:from>
    <xdr:to>
      <xdr:col>24</xdr:col>
      <xdr:colOff>85725</xdr:colOff>
      <xdr:row>14</xdr:row>
      <xdr:rowOff>85725</xdr:rowOff>
    </xdr:to>
    <xdr:pic>
      <xdr:nvPicPr>
        <xdr:cNvPr id="274" name="2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095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0</xdr:rowOff>
    </xdr:from>
    <xdr:to>
      <xdr:col>24</xdr:col>
      <xdr:colOff>85725</xdr:colOff>
      <xdr:row>15</xdr:row>
      <xdr:rowOff>85725</xdr:rowOff>
    </xdr:to>
    <xdr:pic>
      <xdr:nvPicPr>
        <xdr:cNvPr id="275" name="2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324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xdr:row>
      <xdr:rowOff>0</xdr:rowOff>
    </xdr:from>
    <xdr:to>
      <xdr:col>24</xdr:col>
      <xdr:colOff>85725</xdr:colOff>
      <xdr:row>16</xdr:row>
      <xdr:rowOff>85725</xdr:rowOff>
    </xdr:to>
    <xdr:pic>
      <xdr:nvPicPr>
        <xdr:cNvPr id="276" name="2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552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17</xdr:row>
      <xdr:rowOff>0</xdr:rowOff>
    </xdr:from>
    <xdr:to>
      <xdr:col>24</xdr:col>
      <xdr:colOff>85725</xdr:colOff>
      <xdr:row>17</xdr:row>
      <xdr:rowOff>85725</xdr:rowOff>
    </xdr:to>
    <xdr:pic>
      <xdr:nvPicPr>
        <xdr:cNvPr id="277" name="2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781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18</xdr:row>
      <xdr:rowOff>0</xdr:rowOff>
    </xdr:from>
    <xdr:to>
      <xdr:col>24</xdr:col>
      <xdr:colOff>85725</xdr:colOff>
      <xdr:row>18</xdr:row>
      <xdr:rowOff>85725</xdr:rowOff>
    </xdr:to>
    <xdr:pic>
      <xdr:nvPicPr>
        <xdr:cNvPr id="278" name="2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4010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19</xdr:row>
      <xdr:rowOff>0</xdr:rowOff>
    </xdr:from>
    <xdr:to>
      <xdr:col>24</xdr:col>
      <xdr:colOff>85725</xdr:colOff>
      <xdr:row>19</xdr:row>
      <xdr:rowOff>85725</xdr:rowOff>
    </xdr:to>
    <xdr:pic>
      <xdr:nvPicPr>
        <xdr:cNvPr id="279" name="2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4238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85725</xdr:colOff>
      <xdr:row>20</xdr:row>
      <xdr:rowOff>85725</xdr:rowOff>
    </xdr:to>
    <xdr:pic>
      <xdr:nvPicPr>
        <xdr:cNvPr id="280" name="2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4457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22</xdr:row>
      <xdr:rowOff>0</xdr:rowOff>
    </xdr:from>
    <xdr:to>
      <xdr:col>24</xdr:col>
      <xdr:colOff>85725</xdr:colOff>
      <xdr:row>22</xdr:row>
      <xdr:rowOff>85725</xdr:rowOff>
    </xdr:to>
    <xdr:pic>
      <xdr:nvPicPr>
        <xdr:cNvPr id="281" name="2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xdr:row>
      <xdr:rowOff>0</xdr:rowOff>
    </xdr:from>
    <xdr:to>
      <xdr:col>24</xdr:col>
      <xdr:colOff>85725</xdr:colOff>
      <xdr:row>7</xdr:row>
      <xdr:rowOff>85725</xdr:rowOff>
    </xdr:to>
    <xdr:pic>
      <xdr:nvPicPr>
        <xdr:cNvPr id="282" name="2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495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8</xdr:row>
      <xdr:rowOff>0</xdr:rowOff>
    </xdr:from>
    <xdr:to>
      <xdr:col>24</xdr:col>
      <xdr:colOff>85725</xdr:colOff>
      <xdr:row>8</xdr:row>
      <xdr:rowOff>85725</xdr:rowOff>
    </xdr:to>
    <xdr:pic>
      <xdr:nvPicPr>
        <xdr:cNvPr id="283" name="2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724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9</xdr:row>
      <xdr:rowOff>0</xdr:rowOff>
    </xdr:from>
    <xdr:to>
      <xdr:col>24</xdr:col>
      <xdr:colOff>85725</xdr:colOff>
      <xdr:row>9</xdr:row>
      <xdr:rowOff>85725</xdr:rowOff>
    </xdr:to>
    <xdr:pic>
      <xdr:nvPicPr>
        <xdr:cNvPr id="284" name="2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952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10</xdr:row>
      <xdr:rowOff>0</xdr:rowOff>
    </xdr:from>
    <xdr:to>
      <xdr:col>24</xdr:col>
      <xdr:colOff>85725</xdr:colOff>
      <xdr:row>10</xdr:row>
      <xdr:rowOff>85725</xdr:rowOff>
    </xdr:to>
    <xdr:pic>
      <xdr:nvPicPr>
        <xdr:cNvPr id="285" name="2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181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11</xdr:row>
      <xdr:rowOff>0</xdr:rowOff>
    </xdr:from>
    <xdr:to>
      <xdr:col>24</xdr:col>
      <xdr:colOff>85725</xdr:colOff>
      <xdr:row>11</xdr:row>
      <xdr:rowOff>85725</xdr:rowOff>
    </xdr:to>
    <xdr:pic>
      <xdr:nvPicPr>
        <xdr:cNvPr id="286" name="2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409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12</xdr:row>
      <xdr:rowOff>0</xdr:rowOff>
    </xdr:from>
    <xdr:to>
      <xdr:col>24</xdr:col>
      <xdr:colOff>85725</xdr:colOff>
      <xdr:row>12</xdr:row>
      <xdr:rowOff>85725</xdr:rowOff>
    </xdr:to>
    <xdr:pic>
      <xdr:nvPicPr>
        <xdr:cNvPr id="287" name="2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638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13</xdr:row>
      <xdr:rowOff>0</xdr:rowOff>
    </xdr:from>
    <xdr:to>
      <xdr:col>24</xdr:col>
      <xdr:colOff>85725</xdr:colOff>
      <xdr:row>13</xdr:row>
      <xdr:rowOff>85725</xdr:rowOff>
    </xdr:to>
    <xdr:pic>
      <xdr:nvPicPr>
        <xdr:cNvPr id="288" name="2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2867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14</xdr:row>
      <xdr:rowOff>0</xdr:rowOff>
    </xdr:from>
    <xdr:to>
      <xdr:col>24</xdr:col>
      <xdr:colOff>85725</xdr:colOff>
      <xdr:row>14</xdr:row>
      <xdr:rowOff>85725</xdr:rowOff>
    </xdr:to>
    <xdr:pic>
      <xdr:nvPicPr>
        <xdr:cNvPr id="289" name="28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095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0</xdr:rowOff>
    </xdr:from>
    <xdr:to>
      <xdr:col>24</xdr:col>
      <xdr:colOff>85725</xdr:colOff>
      <xdr:row>15</xdr:row>
      <xdr:rowOff>85725</xdr:rowOff>
    </xdr:to>
    <xdr:pic>
      <xdr:nvPicPr>
        <xdr:cNvPr id="290" name="2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3242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16</xdr:row>
      <xdr:rowOff>0</xdr:rowOff>
    </xdr:from>
    <xdr:to>
      <xdr:col>24</xdr:col>
      <xdr:colOff>85725</xdr:colOff>
      <xdr:row>16</xdr:row>
      <xdr:rowOff>85725</xdr:rowOff>
    </xdr:to>
    <xdr:pic>
      <xdr:nvPicPr>
        <xdr:cNvPr id="291" name="2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552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17</xdr:row>
      <xdr:rowOff>0</xdr:rowOff>
    </xdr:from>
    <xdr:to>
      <xdr:col>24</xdr:col>
      <xdr:colOff>85725</xdr:colOff>
      <xdr:row>17</xdr:row>
      <xdr:rowOff>85725</xdr:rowOff>
    </xdr:to>
    <xdr:pic>
      <xdr:nvPicPr>
        <xdr:cNvPr id="292" name="2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37814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18</xdr:row>
      <xdr:rowOff>0</xdr:rowOff>
    </xdr:from>
    <xdr:to>
      <xdr:col>24</xdr:col>
      <xdr:colOff>85725</xdr:colOff>
      <xdr:row>18</xdr:row>
      <xdr:rowOff>85725</xdr:rowOff>
    </xdr:to>
    <xdr:pic>
      <xdr:nvPicPr>
        <xdr:cNvPr id="293" name="2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40100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19</xdr:row>
      <xdr:rowOff>0</xdr:rowOff>
    </xdr:from>
    <xdr:to>
      <xdr:col>24</xdr:col>
      <xdr:colOff>85725</xdr:colOff>
      <xdr:row>19</xdr:row>
      <xdr:rowOff>85725</xdr:rowOff>
    </xdr:to>
    <xdr:pic>
      <xdr:nvPicPr>
        <xdr:cNvPr id="294" name="2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42386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85725</xdr:colOff>
      <xdr:row>20</xdr:row>
      <xdr:rowOff>85725</xdr:rowOff>
    </xdr:to>
    <xdr:pic>
      <xdr:nvPicPr>
        <xdr:cNvPr id="295" name="29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44577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22</xdr:row>
      <xdr:rowOff>0</xdr:rowOff>
    </xdr:from>
    <xdr:to>
      <xdr:col>24</xdr:col>
      <xdr:colOff>85725</xdr:colOff>
      <xdr:row>22</xdr:row>
      <xdr:rowOff>85725</xdr:rowOff>
    </xdr:to>
    <xdr:pic>
      <xdr:nvPicPr>
        <xdr:cNvPr id="296" name="2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97" name="2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98" name="2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299" name="29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22</xdr:row>
      <xdr:rowOff>0</xdr:rowOff>
    </xdr:from>
    <xdr:to>
      <xdr:col>17</xdr:col>
      <xdr:colOff>85725</xdr:colOff>
      <xdr:row>22</xdr:row>
      <xdr:rowOff>85725</xdr:rowOff>
    </xdr:to>
    <xdr:pic>
      <xdr:nvPicPr>
        <xdr:cNvPr id="300" name="2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301" name="3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22</xdr:row>
      <xdr:rowOff>0</xdr:rowOff>
    </xdr:from>
    <xdr:to>
      <xdr:col>10</xdr:col>
      <xdr:colOff>85725</xdr:colOff>
      <xdr:row>22</xdr:row>
      <xdr:rowOff>85725</xdr:rowOff>
    </xdr:to>
    <xdr:pic>
      <xdr:nvPicPr>
        <xdr:cNvPr id="302" name="3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50101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85725</xdr:colOff>
      <xdr:row>31</xdr:row>
      <xdr:rowOff>85725</xdr:rowOff>
    </xdr:to>
    <xdr:pic>
      <xdr:nvPicPr>
        <xdr:cNvPr id="303" name="30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85725</xdr:colOff>
      <xdr:row>32</xdr:row>
      <xdr:rowOff>85725</xdr:rowOff>
    </xdr:to>
    <xdr:pic>
      <xdr:nvPicPr>
        <xdr:cNvPr id="304" name="3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47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85725</xdr:colOff>
      <xdr:row>33</xdr:row>
      <xdr:rowOff>85725</xdr:rowOff>
    </xdr:to>
    <xdr:pic>
      <xdr:nvPicPr>
        <xdr:cNvPr id="305" name="3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70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85725</xdr:colOff>
      <xdr:row>34</xdr:row>
      <xdr:rowOff>85725</xdr:rowOff>
    </xdr:to>
    <xdr:pic>
      <xdr:nvPicPr>
        <xdr:cNvPr id="306" name="30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793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85725</xdr:colOff>
      <xdr:row>35</xdr:row>
      <xdr:rowOff>85725</xdr:rowOff>
    </xdr:to>
    <xdr:pic>
      <xdr:nvPicPr>
        <xdr:cNvPr id="307" name="3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16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85725</xdr:colOff>
      <xdr:row>36</xdr:row>
      <xdr:rowOff>85725</xdr:rowOff>
    </xdr:to>
    <xdr:pic>
      <xdr:nvPicPr>
        <xdr:cNvPr id="308" name="3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39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85725</xdr:colOff>
      <xdr:row>37</xdr:row>
      <xdr:rowOff>85725</xdr:rowOff>
    </xdr:to>
    <xdr:pic>
      <xdr:nvPicPr>
        <xdr:cNvPr id="309" name="30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62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85725</xdr:colOff>
      <xdr:row>38</xdr:row>
      <xdr:rowOff>85725</xdr:rowOff>
    </xdr:to>
    <xdr:pic>
      <xdr:nvPicPr>
        <xdr:cNvPr id="310" name="3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8848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85725</xdr:colOff>
      <xdr:row>39</xdr:row>
      <xdr:rowOff>85725</xdr:rowOff>
    </xdr:to>
    <xdr:pic>
      <xdr:nvPicPr>
        <xdr:cNvPr id="311" name="3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077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85725</xdr:colOff>
      <xdr:row>40</xdr:row>
      <xdr:rowOff>85725</xdr:rowOff>
    </xdr:to>
    <xdr:pic>
      <xdr:nvPicPr>
        <xdr:cNvPr id="312" name="3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305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85725</xdr:colOff>
      <xdr:row>41</xdr:row>
      <xdr:rowOff>85725</xdr:rowOff>
    </xdr:to>
    <xdr:pic>
      <xdr:nvPicPr>
        <xdr:cNvPr id="313" name="3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534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85725</xdr:colOff>
      <xdr:row>42</xdr:row>
      <xdr:rowOff>85725</xdr:rowOff>
    </xdr:to>
    <xdr:pic>
      <xdr:nvPicPr>
        <xdr:cNvPr id="314" name="3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76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43</xdr:row>
      <xdr:rowOff>0</xdr:rowOff>
    </xdr:from>
    <xdr:to>
      <xdr:col>10</xdr:col>
      <xdr:colOff>85725</xdr:colOff>
      <xdr:row>43</xdr:row>
      <xdr:rowOff>85725</xdr:rowOff>
    </xdr:to>
    <xdr:pic>
      <xdr:nvPicPr>
        <xdr:cNvPr id="315" name="3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999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85725</xdr:colOff>
      <xdr:row>44</xdr:row>
      <xdr:rowOff>85725</xdr:rowOff>
    </xdr:to>
    <xdr:pic>
      <xdr:nvPicPr>
        <xdr:cNvPr id="316" name="3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022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45</xdr:row>
      <xdr:rowOff>0</xdr:rowOff>
    </xdr:from>
    <xdr:to>
      <xdr:col>10</xdr:col>
      <xdr:colOff>85725</xdr:colOff>
      <xdr:row>45</xdr:row>
      <xdr:rowOff>85725</xdr:rowOff>
    </xdr:to>
    <xdr:pic>
      <xdr:nvPicPr>
        <xdr:cNvPr id="317" name="3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0448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31</xdr:row>
      <xdr:rowOff>0</xdr:rowOff>
    </xdr:from>
    <xdr:to>
      <xdr:col>17</xdr:col>
      <xdr:colOff>85725</xdr:colOff>
      <xdr:row>31</xdr:row>
      <xdr:rowOff>85725</xdr:rowOff>
    </xdr:to>
    <xdr:pic>
      <xdr:nvPicPr>
        <xdr:cNvPr id="318" name="3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32</xdr:row>
      <xdr:rowOff>0</xdr:rowOff>
    </xdr:from>
    <xdr:to>
      <xdr:col>17</xdr:col>
      <xdr:colOff>85725</xdr:colOff>
      <xdr:row>32</xdr:row>
      <xdr:rowOff>85725</xdr:rowOff>
    </xdr:to>
    <xdr:pic>
      <xdr:nvPicPr>
        <xdr:cNvPr id="319" name="3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47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33</xdr:row>
      <xdr:rowOff>0</xdr:rowOff>
    </xdr:from>
    <xdr:to>
      <xdr:col>17</xdr:col>
      <xdr:colOff>85725</xdr:colOff>
      <xdr:row>33</xdr:row>
      <xdr:rowOff>85725</xdr:rowOff>
    </xdr:to>
    <xdr:pic>
      <xdr:nvPicPr>
        <xdr:cNvPr id="320" name="3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70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34</xdr:row>
      <xdr:rowOff>0</xdr:rowOff>
    </xdr:from>
    <xdr:to>
      <xdr:col>17</xdr:col>
      <xdr:colOff>85725</xdr:colOff>
      <xdr:row>34</xdr:row>
      <xdr:rowOff>85725</xdr:rowOff>
    </xdr:to>
    <xdr:pic>
      <xdr:nvPicPr>
        <xdr:cNvPr id="321" name="3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93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35</xdr:row>
      <xdr:rowOff>0</xdr:rowOff>
    </xdr:from>
    <xdr:to>
      <xdr:col>17</xdr:col>
      <xdr:colOff>85725</xdr:colOff>
      <xdr:row>35</xdr:row>
      <xdr:rowOff>85725</xdr:rowOff>
    </xdr:to>
    <xdr:pic>
      <xdr:nvPicPr>
        <xdr:cNvPr id="322" name="3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16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36</xdr:row>
      <xdr:rowOff>0</xdr:rowOff>
    </xdr:from>
    <xdr:to>
      <xdr:col>17</xdr:col>
      <xdr:colOff>85725</xdr:colOff>
      <xdr:row>36</xdr:row>
      <xdr:rowOff>85725</xdr:rowOff>
    </xdr:to>
    <xdr:pic>
      <xdr:nvPicPr>
        <xdr:cNvPr id="323" name="3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39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17</xdr:col>
      <xdr:colOff>85725</xdr:colOff>
      <xdr:row>37</xdr:row>
      <xdr:rowOff>85725</xdr:rowOff>
    </xdr:to>
    <xdr:pic>
      <xdr:nvPicPr>
        <xdr:cNvPr id="324" name="3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62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38</xdr:row>
      <xdr:rowOff>0</xdr:rowOff>
    </xdr:from>
    <xdr:to>
      <xdr:col>17</xdr:col>
      <xdr:colOff>85725</xdr:colOff>
      <xdr:row>38</xdr:row>
      <xdr:rowOff>85725</xdr:rowOff>
    </xdr:to>
    <xdr:pic>
      <xdr:nvPicPr>
        <xdr:cNvPr id="325" name="3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848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39</xdr:row>
      <xdr:rowOff>0</xdr:rowOff>
    </xdr:from>
    <xdr:to>
      <xdr:col>17</xdr:col>
      <xdr:colOff>85725</xdr:colOff>
      <xdr:row>39</xdr:row>
      <xdr:rowOff>85725</xdr:rowOff>
    </xdr:to>
    <xdr:pic>
      <xdr:nvPicPr>
        <xdr:cNvPr id="326" name="3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077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40</xdr:row>
      <xdr:rowOff>0</xdr:rowOff>
    </xdr:from>
    <xdr:to>
      <xdr:col>17</xdr:col>
      <xdr:colOff>85725</xdr:colOff>
      <xdr:row>40</xdr:row>
      <xdr:rowOff>85725</xdr:rowOff>
    </xdr:to>
    <xdr:pic>
      <xdr:nvPicPr>
        <xdr:cNvPr id="327" name="3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305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328" name="3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534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329" name="3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76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43</xdr:row>
      <xdr:rowOff>0</xdr:rowOff>
    </xdr:from>
    <xdr:to>
      <xdr:col>17</xdr:col>
      <xdr:colOff>85725</xdr:colOff>
      <xdr:row>43</xdr:row>
      <xdr:rowOff>85725</xdr:rowOff>
    </xdr:to>
    <xdr:pic>
      <xdr:nvPicPr>
        <xdr:cNvPr id="330" name="3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99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44</xdr:row>
      <xdr:rowOff>0</xdr:rowOff>
    </xdr:from>
    <xdr:to>
      <xdr:col>17</xdr:col>
      <xdr:colOff>85725</xdr:colOff>
      <xdr:row>44</xdr:row>
      <xdr:rowOff>85725</xdr:rowOff>
    </xdr:to>
    <xdr:pic>
      <xdr:nvPicPr>
        <xdr:cNvPr id="331" name="3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22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32" name="3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448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31</xdr:row>
      <xdr:rowOff>0</xdr:rowOff>
    </xdr:from>
    <xdr:to>
      <xdr:col>17</xdr:col>
      <xdr:colOff>85725</xdr:colOff>
      <xdr:row>31</xdr:row>
      <xdr:rowOff>85725</xdr:rowOff>
    </xdr:to>
    <xdr:pic>
      <xdr:nvPicPr>
        <xdr:cNvPr id="333" name="3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32</xdr:row>
      <xdr:rowOff>0</xdr:rowOff>
    </xdr:from>
    <xdr:to>
      <xdr:col>17</xdr:col>
      <xdr:colOff>85725</xdr:colOff>
      <xdr:row>32</xdr:row>
      <xdr:rowOff>85725</xdr:rowOff>
    </xdr:to>
    <xdr:pic>
      <xdr:nvPicPr>
        <xdr:cNvPr id="334" name="3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47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33</xdr:row>
      <xdr:rowOff>0</xdr:rowOff>
    </xdr:from>
    <xdr:to>
      <xdr:col>17</xdr:col>
      <xdr:colOff>85725</xdr:colOff>
      <xdr:row>33</xdr:row>
      <xdr:rowOff>85725</xdr:rowOff>
    </xdr:to>
    <xdr:pic>
      <xdr:nvPicPr>
        <xdr:cNvPr id="335" name="3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70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34</xdr:row>
      <xdr:rowOff>0</xdr:rowOff>
    </xdr:from>
    <xdr:to>
      <xdr:col>17</xdr:col>
      <xdr:colOff>85725</xdr:colOff>
      <xdr:row>34</xdr:row>
      <xdr:rowOff>85725</xdr:rowOff>
    </xdr:to>
    <xdr:pic>
      <xdr:nvPicPr>
        <xdr:cNvPr id="336" name="3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793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35</xdr:row>
      <xdr:rowOff>0</xdr:rowOff>
    </xdr:from>
    <xdr:to>
      <xdr:col>17</xdr:col>
      <xdr:colOff>85725</xdr:colOff>
      <xdr:row>35</xdr:row>
      <xdr:rowOff>85725</xdr:rowOff>
    </xdr:to>
    <xdr:pic>
      <xdr:nvPicPr>
        <xdr:cNvPr id="337" name="3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16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36</xdr:row>
      <xdr:rowOff>0</xdr:rowOff>
    </xdr:from>
    <xdr:to>
      <xdr:col>17</xdr:col>
      <xdr:colOff>85725</xdr:colOff>
      <xdr:row>36</xdr:row>
      <xdr:rowOff>85725</xdr:rowOff>
    </xdr:to>
    <xdr:pic>
      <xdr:nvPicPr>
        <xdr:cNvPr id="338" name="3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39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17</xdr:col>
      <xdr:colOff>85725</xdr:colOff>
      <xdr:row>37</xdr:row>
      <xdr:rowOff>85725</xdr:rowOff>
    </xdr:to>
    <xdr:pic>
      <xdr:nvPicPr>
        <xdr:cNvPr id="339" name="3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62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38</xdr:row>
      <xdr:rowOff>0</xdr:rowOff>
    </xdr:from>
    <xdr:to>
      <xdr:col>17</xdr:col>
      <xdr:colOff>85725</xdr:colOff>
      <xdr:row>38</xdr:row>
      <xdr:rowOff>85725</xdr:rowOff>
    </xdr:to>
    <xdr:pic>
      <xdr:nvPicPr>
        <xdr:cNvPr id="340" name="3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8848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39</xdr:row>
      <xdr:rowOff>0</xdr:rowOff>
    </xdr:from>
    <xdr:to>
      <xdr:col>17</xdr:col>
      <xdr:colOff>85725</xdr:colOff>
      <xdr:row>39</xdr:row>
      <xdr:rowOff>85725</xdr:rowOff>
    </xdr:to>
    <xdr:pic>
      <xdr:nvPicPr>
        <xdr:cNvPr id="341" name="3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077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40</xdr:row>
      <xdr:rowOff>0</xdr:rowOff>
    </xdr:from>
    <xdr:to>
      <xdr:col>17</xdr:col>
      <xdr:colOff>85725</xdr:colOff>
      <xdr:row>40</xdr:row>
      <xdr:rowOff>85725</xdr:rowOff>
    </xdr:to>
    <xdr:pic>
      <xdr:nvPicPr>
        <xdr:cNvPr id="342" name="3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305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41</xdr:row>
      <xdr:rowOff>0</xdr:rowOff>
    </xdr:from>
    <xdr:to>
      <xdr:col>17</xdr:col>
      <xdr:colOff>85725</xdr:colOff>
      <xdr:row>41</xdr:row>
      <xdr:rowOff>85725</xdr:rowOff>
    </xdr:to>
    <xdr:pic>
      <xdr:nvPicPr>
        <xdr:cNvPr id="343" name="3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534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42</xdr:row>
      <xdr:rowOff>0</xdr:rowOff>
    </xdr:from>
    <xdr:to>
      <xdr:col>17</xdr:col>
      <xdr:colOff>85725</xdr:colOff>
      <xdr:row>42</xdr:row>
      <xdr:rowOff>85725</xdr:rowOff>
    </xdr:to>
    <xdr:pic>
      <xdr:nvPicPr>
        <xdr:cNvPr id="344" name="3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76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43</xdr:row>
      <xdr:rowOff>0</xdr:rowOff>
    </xdr:from>
    <xdr:to>
      <xdr:col>17</xdr:col>
      <xdr:colOff>85725</xdr:colOff>
      <xdr:row>43</xdr:row>
      <xdr:rowOff>85725</xdr:rowOff>
    </xdr:to>
    <xdr:pic>
      <xdr:nvPicPr>
        <xdr:cNvPr id="345" name="3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999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44</xdr:row>
      <xdr:rowOff>0</xdr:rowOff>
    </xdr:from>
    <xdr:to>
      <xdr:col>17</xdr:col>
      <xdr:colOff>85725</xdr:colOff>
      <xdr:row>44</xdr:row>
      <xdr:rowOff>85725</xdr:rowOff>
    </xdr:to>
    <xdr:pic>
      <xdr:nvPicPr>
        <xdr:cNvPr id="346" name="3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22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45</xdr:row>
      <xdr:rowOff>0</xdr:rowOff>
    </xdr:from>
    <xdr:to>
      <xdr:col>17</xdr:col>
      <xdr:colOff>85725</xdr:colOff>
      <xdr:row>45</xdr:row>
      <xdr:rowOff>85725</xdr:rowOff>
    </xdr:to>
    <xdr:pic>
      <xdr:nvPicPr>
        <xdr:cNvPr id="347" name="3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448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85725</xdr:colOff>
      <xdr:row>31</xdr:row>
      <xdr:rowOff>85725</xdr:rowOff>
    </xdr:to>
    <xdr:pic>
      <xdr:nvPicPr>
        <xdr:cNvPr id="348" name="3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85725</xdr:colOff>
      <xdr:row>32</xdr:row>
      <xdr:rowOff>85725</xdr:rowOff>
    </xdr:to>
    <xdr:pic>
      <xdr:nvPicPr>
        <xdr:cNvPr id="349" name="3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47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85725</xdr:colOff>
      <xdr:row>33</xdr:row>
      <xdr:rowOff>85725</xdr:rowOff>
    </xdr:to>
    <xdr:pic>
      <xdr:nvPicPr>
        <xdr:cNvPr id="350" name="3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70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85725</xdr:colOff>
      <xdr:row>34</xdr:row>
      <xdr:rowOff>85725</xdr:rowOff>
    </xdr:to>
    <xdr:pic>
      <xdr:nvPicPr>
        <xdr:cNvPr id="351" name="3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93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85725</xdr:colOff>
      <xdr:row>35</xdr:row>
      <xdr:rowOff>85725</xdr:rowOff>
    </xdr:to>
    <xdr:pic>
      <xdr:nvPicPr>
        <xdr:cNvPr id="352" name="3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16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85725</xdr:colOff>
      <xdr:row>36</xdr:row>
      <xdr:rowOff>85725</xdr:rowOff>
    </xdr:to>
    <xdr:pic>
      <xdr:nvPicPr>
        <xdr:cNvPr id="353" name="3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39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85725</xdr:colOff>
      <xdr:row>37</xdr:row>
      <xdr:rowOff>85725</xdr:rowOff>
    </xdr:to>
    <xdr:pic>
      <xdr:nvPicPr>
        <xdr:cNvPr id="354" name="3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62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85725</xdr:colOff>
      <xdr:row>38</xdr:row>
      <xdr:rowOff>85725</xdr:rowOff>
    </xdr:to>
    <xdr:pic>
      <xdr:nvPicPr>
        <xdr:cNvPr id="355" name="3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848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39</xdr:row>
      <xdr:rowOff>0</xdr:rowOff>
    </xdr:from>
    <xdr:to>
      <xdr:col>24</xdr:col>
      <xdr:colOff>85725</xdr:colOff>
      <xdr:row>39</xdr:row>
      <xdr:rowOff>85725</xdr:rowOff>
    </xdr:to>
    <xdr:pic>
      <xdr:nvPicPr>
        <xdr:cNvPr id="356" name="3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077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85725</xdr:colOff>
      <xdr:row>40</xdr:row>
      <xdr:rowOff>85725</xdr:rowOff>
    </xdr:to>
    <xdr:pic>
      <xdr:nvPicPr>
        <xdr:cNvPr id="357" name="3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305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85725</xdr:colOff>
      <xdr:row>41</xdr:row>
      <xdr:rowOff>85725</xdr:rowOff>
    </xdr:to>
    <xdr:pic>
      <xdr:nvPicPr>
        <xdr:cNvPr id="358" name="3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534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85725</xdr:colOff>
      <xdr:row>42</xdr:row>
      <xdr:rowOff>85725</xdr:rowOff>
    </xdr:to>
    <xdr:pic>
      <xdr:nvPicPr>
        <xdr:cNvPr id="359" name="3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76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85725</xdr:colOff>
      <xdr:row>43</xdr:row>
      <xdr:rowOff>85725</xdr:rowOff>
    </xdr:to>
    <xdr:pic>
      <xdr:nvPicPr>
        <xdr:cNvPr id="360" name="3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99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44</xdr:row>
      <xdr:rowOff>0</xdr:rowOff>
    </xdr:from>
    <xdr:to>
      <xdr:col>24</xdr:col>
      <xdr:colOff>85725</xdr:colOff>
      <xdr:row>44</xdr:row>
      <xdr:rowOff>85725</xdr:rowOff>
    </xdr:to>
    <xdr:pic>
      <xdr:nvPicPr>
        <xdr:cNvPr id="361" name="3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022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46</xdr:row>
      <xdr:rowOff>0</xdr:rowOff>
    </xdr:from>
    <xdr:to>
      <xdr:col>24</xdr:col>
      <xdr:colOff>85725</xdr:colOff>
      <xdr:row>46</xdr:row>
      <xdr:rowOff>85725</xdr:rowOff>
    </xdr:to>
    <xdr:pic>
      <xdr:nvPicPr>
        <xdr:cNvPr id="362" name="3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31</xdr:row>
      <xdr:rowOff>0</xdr:rowOff>
    </xdr:from>
    <xdr:to>
      <xdr:col>24</xdr:col>
      <xdr:colOff>85725</xdr:colOff>
      <xdr:row>31</xdr:row>
      <xdr:rowOff>85725</xdr:rowOff>
    </xdr:to>
    <xdr:pic>
      <xdr:nvPicPr>
        <xdr:cNvPr id="363" name="3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248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32</xdr:row>
      <xdr:rowOff>0</xdr:rowOff>
    </xdr:from>
    <xdr:to>
      <xdr:col>24</xdr:col>
      <xdr:colOff>85725</xdr:colOff>
      <xdr:row>32</xdr:row>
      <xdr:rowOff>85725</xdr:rowOff>
    </xdr:to>
    <xdr:pic>
      <xdr:nvPicPr>
        <xdr:cNvPr id="364" name="3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477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33</xdr:row>
      <xdr:rowOff>0</xdr:rowOff>
    </xdr:from>
    <xdr:to>
      <xdr:col>24</xdr:col>
      <xdr:colOff>85725</xdr:colOff>
      <xdr:row>33</xdr:row>
      <xdr:rowOff>85725</xdr:rowOff>
    </xdr:to>
    <xdr:pic>
      <xdr:nvPicPr>
        <xdr:cNvPr id="365" name="3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705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34</xdr:row>
      <xdr:rowOff>0</xdr:rowOff>
    </xdr:from>
    <xdr:to>
      <xdr:col>24</xdr:col>
      <xdr:colOff>85725</xdr:colOff>
      <xdr:row>34</xdr:row>
      <xdr:rowOff>85725</xdr:rowOff>
    </xdr:to>
    <xdr:pic>
      <xdr:nvPicPr>
        <xdr:cNvPr id="366" name="3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7934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35</xdr:row>
      <xdr:rowOff>0</xdr:rowOff>
    </xdr:from>
    <xdr:to>
      <xdr:col>24</xdr:col>
      <xdr:colOff>85725</xdr:colOff>
      <xdr:row>35</xdr:row>
      <xdr:rowOff>85725</xdr:rowOff>
    </xdr:to>
    <xdr:pic>
      <xdr:nvPicPr>
        <xdr:cNvPr id="367" name="3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162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36</xdr:row>
      <xdr:rowOff>0</xdr:rowOff>
    </xdr:from>
    <xdr:to>
      <xdr:col>24</xdr:col>
      <xdr:colOff>85725</xdr:colOff>
      <xdr:row>36</xdr:row>
      <xdr:rowOff>85725</xdr:rowOff>
    </xdr:to>
    <xdr:pic>
      <xdr:nvPicPr>
        <xdr:cNvPr id="368" name="3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391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37</xdr:row>
      <xdr:rowOff>0</xdr:rowOff>
    </xdr:from>
    <xdr:to>
      <xdr:col>24</xdr:col>
      <xdr:colOff>85725</xdr:colOff>
      <xdr:row>37</xdr:row>
      <xdr:rowOff>85725</xdr:rowOff>
    </xdr:to>
    <xdr:pic>
      <xdr:nvPicPr>
        <xdr:cNvPr id="369" name="3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620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38</xdr:row>
      <xdr:rowOff>0</xdr:rowOff>
    </xdr:from>
    <xdr:to>
      <xdr:col>24</xdr:col>
      <xdr:colOff>85725</xdr:colOff>
      <xdr:row>38</xdr:row>
      <xdr:rowOff>85725</xdr:rowOff>
    </xdr:to>
    <xdr:pic>
      <xdr:nvPicPr>
        <xdr:cNvPr id="370" name="3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8848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39</xdr:row>
      <xdr:rowOff>0</xdr:rowOff>
    </xdr:from>
    <xdr:to>
      <xdr:col>24</xdr:col>
      <xdr:colOff>85725</xdr:colOff>
      <xdr:row>39</xdr:row>
      <xdr:rowOff>85725</xdr:rowOff>
    </xdr:to>
    <xdr:pic>
      <xdr:nvPicPr>
        <xdr:cNvPr id="371" name="3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077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40</xdr:row>
      <xdr:rowOff>0</xdr:rowOff>
    </xdr:from>
    <xdr:to>
      <xdr:col>24</xdr:col>
      <xdr:colOff>85725</xdr:colOff>
      <xdr:row>40</xdr:row>
      <xdr:rowOff>85725</xdr:rowOff>
    </xdr:to>
    <xdr:pic>
      <xdr:nvPicPr>
        <xdr:cNvPr id="372" name="3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3059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41</xdr:row>
      <xdr:rowOff>0</xdr:rowOff>
    </xdr:from>
    <xdr:to>
      <xdr:col>24</xdr:col>
      <xdr:colOff>85725</xdr:colOff>
      <xdr:row>41</xdr:row>
      <xdr:rowOff>85725</xdr:rowOff>
    </xdr:to>
    <xdr:pic>
      <xdr:nvPicPr>
        <xdr:cNvPr id="373" name="3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5345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42</xdr:row>
      <xdr:rowOff>0</xdr:rowOff>
    </xdr:from>
    <xdr:to>
      <xdr:col>24</xdr:col>
      <xdr:colOff>85725</xdr:colOff>
      <xdr:row>42</xdr:row>
      <xdr:rowOff>85725</xdr:rowOff>
    </xdr:to>
    <xdr:pic>
      <xdr:nvPicPr>
        <xdr:cNvPr id="374" name="3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763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43</xdr:row>
      <xdr:rowOff>0</xdr:rowOff>
    </xdr:from>
    <xdr:to>
      <xdr:col>24</xdr:col>
      <xdr:colOff>85725</xdr:colOff>
      <xdr:row>43</xdr:row>
      <xdr:rowOff>85725</xdr:rowOff>
    </xdr:to>
    <xdr:pic>
      <xdr:nvPicPr>
        <xdr:cNvPr id="375" name="37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99917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44</xdr:row>
      <xdr:rowOff>0</xdr:rowOff>
    </xdr:from>
    <xdr:to>
      <xdr:col>24</xdr:col>
      <xdr:colOff>85725</xdr:colOff>
      <xdr:row>44</xdr:row>
      <xdr:rowOff>85725</xdr:rowOff>
    </xdr:to>
    <xdr:pic>
      <xdr:nvPicPr>
        <xdr:cNvPr id="376" name="3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0220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46</xdr:row>
      <xdr:rowOff>0</xdr:rowOff>
    </xdr:from>
    <xdr:to>
      <xdr:col>24</xdr:col>
      <xdr:colOff>85725</xdr:colOff>
      <xdr:row>46</xdr:row>
      <xdr:rowOff>85725</xdr:rowOff>
    </xdr:to>
    <xdr:pic>
      <xdr:nvPicPr>
        <xdr:cNvPr id="377" name="3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88925"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46</xdr:row>
      <xdr:rowOff>0</xdr:rowOff>
    </xdr:from>
    <xdr:to>
      <xdr:col>17</xdr:col>
      <xdr:colOff>85725</xdr:colOff>
      <xdr:row>46</xdr:row>
      <xdr:rowOff>85725</xdr:rowOff>
    </xdr:to>
    <xdr:pic>
      <xdr:nvPicPr>
        <xdr:cNvPr id="378" name="3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46</xdr:row>
      <xdr:rowOff>0</xdr:rowOff>
    </xdr:from>
    <xdr:to>
      <xdr:col>17</xdr:col>
      <xdr:colOff>85725</xdr:colOff>
      <xdr:row>46</xdr:row>
      <xdr:rowOff>85725</xdr:rowOff>
    </xdr:to>
    <xdr:pic>
      <xdr:nvPicPr>
        <xdr:cNvPr id="379" name="3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46</xdr:row>
      <xdr:rowOff>0</xdr:rowOff>
    </xdr:from>
    <xdr:to>
      <xdr:col>17</xdr:col>
      <xdr:colOff>85725</xdr:colOff>
      <xdr:row>46</xdr:row>
      <xdr:rowOff>85725</xdr:rowOff>
    </xdr:to>
    <xdr:pic>
      <xdr:nvPicPr>
        <xdr:cNvPr id="380" name="3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46</xdr:row>
      <xdr:rowOff>0</xdr:rowOff>
    </xdr:from>
    <xdr:to>
      <xdr:col>17</xdr:col>
      <xdr:colOff>85725</xdr:colOff>
      <xdr:row>46</xdr:row>
      <xdr:rowOff>85725</xdr:rowOff>
    </xdr:to>
    <xdr:pic>
      <xdr:nvPicPr>
        <xdr:cNvPr id="381" name="3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4350"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46</xdr:row>
      <xdr:rowOff>0</xdr:rowOff>
    </xdr:from>
    <xdr:to>
      <xdr:col>10</xdr:col>
      <xdr:colOff>85725</xdr:colOff>
      <xdr:row>46</xdr:row>
      <xdr:rowOff>85725</xdr:rowOff>
    </xdr:to>
    <xdr:pic>
      <xdr:nvPicPr>
        <xdr:cNvPr id="382" name="38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46</xdr:row>
      <xdr:rowOff>0</xdr:rowOff>
    </xdr:from>
    <xdr:to>
      <xdr:col>10</xdr:col>
      <xdr:colOff>85725</xdr:colOff>
      <xdr:row>46</xdr:row>
      <xdr:rowOff>85725</xdr:rowOff>
    </xdr:to>
    <xdr:pic>
      <xdr:nvPicPr>
        <xdr:cNvPr id="383" name="3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49100" y="107823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1"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2"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3"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4"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5"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6"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7" name="Picture 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8" name="Picture 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49" name="Picture 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50" name="Picture 1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51" name="Picture 1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18</xdr:col>
      <xdr:colOff>228600</xdr:colOff>
      <xdr:row>55</xdr:row>
      <xdr:rowOff>57150</xdr:rowOff>
    </xdr:from>
    <xdr:to>
      <xdr:col>18</xdr:col>
      <xdr:colOff>381000</xdr:colOff>
      <xdr:row>56</xdr:row>
      <xdr:rowOff>19050</xdr:rowOff>
    </xdr:to>
    <xdr:pic>
      <xdr:nvPicPr>
        <xdr:cNvPr id="10252" name="Picture 1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64525" y="12563475"/>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356616</xdr:colOff>
      <xdr:row>4</xdr:row>
      <xdr:rowOff>56007</xdr:rowOff>
    </xdr:to>
    <xdr:pic>
      <xdr:nvPicPr>
        <xdr:cNvPr id="396" name="395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17</xdr:col>
      <xdr:colOff>0</xdr:colOff>
      <xdr:row>30</xdr:row>
      <xdr:rowOff>0</xdr:rowOff>
    </xdr:from>
    <xdr:to>
      <xdr:col>17</xdr:col>
      <xdr:colOff>85725</xdr:colOff>
      <xdr:row>30</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85725</xdr:colOff>
      <xdr:row>8</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175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85725</xdr:colOff>
      <xdr:row>9</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1943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85725</xdr:colOff>
      <xdr:row>10</xdr:row>
      <xdr:rowOff>85725</xdr:rowOff>
    </xdr:to>
    <xdr:pic>
      <xdr:nvPicPr>
        <xdr:cNvPr id="34" name="3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85725</xdr:colOff>
      <xdr:row>11</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324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85725</xdr:colOff>
      <xdr:row>12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51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85725</xdr:colOff>
      <xdr:row>13</xdr:row>
      <xdr:rowOff>85725</xdr:rowOff>
    </xdr:to>
    <xdr:pic>
      <xdr:nvPicPr>
        <xdr:cNvPr id="37" name="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705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85725</xdr:colOff>
      <xdr:row>14</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895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85725</xdr:colOff>
      <xdr:row>15</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086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11</xdr:col>
      <xdr:colOff>85725</xdr:colOff>
      <xdr:row>16</xdr:row>
      <xdr:rowOff>85725</xdr:rowOff>
    </xdr:to>
    <xdr:pic>
      <xdr:nvPicPr>
        <xdr:cNvPr id="40" name="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276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11</xdr:col>
      <xdr:colOff>85725</xdr:colOff>
      <xdr:row>17</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11</xdr:col>
      <xdr:colOff>85725</xdr:colOff>
      <xdr:row>18</xdr:row>
      <xdr:rowOff>85725</xdr:rowOff>
    </xdr:to>
    <xdr:pic>
      <xdr:nvPicPr>
        <xdr:cNvPr id="42" name="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657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19</xdr:row>
      <xdr:rowOff>0</xdr:rowOff>
    </xdr:from>
    <xdr:to>
      <xdr:col>11</xdr:col>
      <xdr:colOff>85725</xdr:colOff>
      <xdr:row>19</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20</xdr:row>
      <xdr:rowOff>0</xdr:rowOff>
    </xdr:from>
    <xdr:to>
      <xdr:col>11</xdr:col>
      <xdr:colOff>85725</xdr:colOff>
      <xdr:row>20</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4038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21</xdr:row>
      <xdr:rowOff>0</xdr:rowOff>
    </xdr:from>
    <xdr:to>
      <xdr:col>11</xdr:col>
      <xdr:colOff>85725</xdr:colOff>
      <xdr:row>21</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4229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22</xdr:row>
      <xdr:rowOff>0</xdr:rowOff>
    </xdr:from>
    <xdr:to>
      <xdr:col>11</xdr:col>
      <xdr:colOff>85725</xdr:colOff>
      <xdr:row>22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44291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7" name="4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2" name="5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5" name="5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30</xdr:row>
      <xdr:rowOff>0</xdr:rowOff>
    </xdr:from>
    <xdr:to>
      <xdr:col>17</xdr:col>
      <xdr:colOff>85725</xdr:colOff>
      <xdr:row>30</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0" y="60960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11</xdr:col>
      <xdr:colOff>85725</xdr:colOff>
      <xdr:row>7</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14668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85725</xdr:colOff>
      <xdr:row>8</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1752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85725</xdr:colOff>
      <xdr:row>9</xdr:row>
      <xdr:rowOff>85725</xdr:rowOff>
    </xdr:to>
    <xdr:pic>
      <xdr:nvPicPr>
        <xdr:cNvPr id="62" name="6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1943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85725</xdr:colOff>
      <xdr:row>10</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133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85725</xdr:colOff>
      <xdr:row>11</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324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85725</xdr:colOff>
      <xdr:row>12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514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85725</xdr:colOff>
      <xdr:row>13</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705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85725</xdr:colOff>
      <xdr:row>14</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2895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85725</xdr:colOff>
      <xdr:row>15</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086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11</xdr:col>
      <xdr:colOff>85725</xdr:colOff>
      <xdr:row>16</xdr:row>
      <xdr:rowOff>85725</xdr:rowOff>
    </xdr:to>
    <xdr:pic>
      <xdr:nvPicPr>
        <xdr:cNvPr id="69" name="6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276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11</xdr:col>
      <xdr:colOff>85725</xdr:colOff>
      <xdr:row>17</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467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11</xdr:col>
      <xdr:colOff>85725</xdr:colOff>
      <xdr:row>18</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6576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19</xdr:row>
      <xdr:rowOff>0</xdr:rowOff>
    </xdr:from>
    <xdr:to>
      <xdr:col>11</xdr:col>
      <xdr:colOff>85725</xdr:colOff>
      <xdr:row>19</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38481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32766</xdr:colOff>
      <xdr:row>3</xdr:row>
      <xdr:rowOff>27432</xdr:rowOff>
    </xdr:to>
    <xdr:pic>
      <xdr:nvPicPr>
        <xdr:cNvPr id="73" name="7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82</xdr:col>
      <xdr:colOff>0</xdr:colOff>
      <xdr:row>27</xdr:row>
      <xdr:rowOff>0</xdr:rowOff>
    </xdr:from>
    <xdr:to>
      <xdr:col>82</xdr:col>
      <xdr:colOff>85725</xdr:colOff>
      <xdr:row>27</xdr:row>
      <xdr:rowOff>85725</xdr:rowOff>
    </xdr:to>
    <xdr:pic>
      <xdr:nvPicPr>
        <xdr:cNvPr id="2" name="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0" name="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27</xdr:row>
      <xdr:rowOff>0</xdr:rowOff>
    </xdr:from>
    <xdr:to>
      <xdr:col>82</xdr:col>
      <xdr:colOff>85725</xdr:colOff>
      <xdr:row>27</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0" y="59245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85725</xdr:colOff>
      <xdr:row>8</xdr:row>
      <xdr:rowOff>85725</xdr:rowOff>
    </xdr:to>
    <xdr:pic>
      <xdr:nvPicPr>
        <xdr:cNvPr id="17" name="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160020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85725</xdr:colOff>
      <xdr:row>9</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18383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85725</xdr:colOff>
      <xdr:row>10</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2085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85725</xdr:colOff>
      <xdr:row>11</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2314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85725</xdr:colOff>
      <xdr:row>12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2543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85725</xdr:colOff>
      <xdr:row>13</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2771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85725</xdr:colOff>
      <xdr:row>14</xdr:row>
      <xdr:rowOff>85725</xdr:rowOff>
    </xdr:to>
    <xdr:pic>
      <xdr:nvPicPr>
        <xdr:cNvPr id="23" name="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3000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85725</xdr:colOff>
      <xdr:row>15</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3228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85725</xdr:colOff>
      <xdr:row>16</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3457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85725</xdr:colOff>
      <xdr:row>17</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3686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85725</xdr:colOff>
      <xdr:row>18</xdr:row>
      <xdr:rowOff>85725</xdr:rowOff>
    </xdr:to>
    <xdr:pic>
      <xdr:nvPicPr>
        <xdr:cNvPr id="27" name="2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39147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85725</xdr:colOff>
      <xdr:row>19</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41433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85725</xdr:colOff>
      <xdr:row>20</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43719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85725</xdr:colOff>
      <xdr:row>21</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46005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85725</xdr:colOff>
      <xdr:row>22</xdr:row>
      <xdr:rowOff>85725</xdr:rowOff>
    </xdr:to>
    <xdr:pic>
      <xdr:nvPicPr>
        <xdr:cNvPr id="31" name="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482917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242316</xdr:colOff>
      <xdr:row>4</xdr:row>
      <xdr:rowOff>17907</xdr:rowOff>
    </xdr:to>
    <xdr:pic>
      <xdr:nvPicPr>
        <xdr:cNvPr id="32" name="31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152400</xdr:colOff>
      <xdr:row>82</xdr:row>
      <xdr:rowOff>152400</xdr:rowOff>
    </xdr:to>
    <xdr:sp macro="" textlink="">
      <xdr:nvSpPr>
        <xdr:cNvPr id="2" name="Picture 1" hidden="1">
          <a:extLst>
            <a:ext uri="{63B3BB69-23CF-44E3-9099-C40C66FF867C}">
              <a14:compatExt xmlns:a14="http://schemas.microsoft.com/office/drawing/2010/main" spid="_x0000_s13313"/>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 name="Picture 2" hidden="1">
          <a:extLst>
            <a:ext uri="{63B3BB69-23CF-44E3-9099-C40C66FF867C}">
              <a14:compatExt xmlns:a14="http://schemas.microsoft.com/office/drawing/2010/main" spid="_x0000_s13314"/>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 name="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 name="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 name="Picture 3" hidden="1">
          <a:extLst>
            <a:ext uri="{63B3BB69-23CF-44E3-9099-C40C66FF867C}">
              <a14:compatExt xmlns:a14="http://schemas.microsoft.com/office/drawing/2010/main" spid="_x0000_s13315"/>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 name="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 name="1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 name="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 name="1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5" name="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6" name="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7" name="Picture 4" hidden="1">
          <a:extLst>
            <a:ext uri="{63B3BB69-23CF-44E3-9099-C40C66FF867C}">
              <a14:compatExt xmlns:a14="http://schemas.microsoft.com/office/drawing/2010/main" spid="_x0000_s13316"/>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8" name="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9" name="1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0" name="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1" name="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2" name="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23" name="Picture 5" hidden="1">
          <a:extLst>
            <a:ext uri="{63B3BB69-23CF-44E3-9099-C40C66FF867C}">
              <a14:compatExt xmlns:a14="http://schemas.microsoft.com/office/drawing/2010/main" spid="_x0000_s13317"/>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24" name="2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5" name="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6" name="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27" name="Picture 6" hidden="1">
          <a:extLst>
            <a:ext uri="{63B3BB69-23CF-44E3-9099-C40C66FF867C}">
              <a14:compatExt xmlns:a14="http://schemas.microsoft.com/office/drawing/2010/main" spid="_x0000_s13318"/>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28" name="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29" name="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0" name="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1" name="Picture 7" hidden="1">
          <a:extLst>
            <a:ext uri="{63B3BB69-23CF-44E3-9099-C40C66FF867C}">
              <a14:compatExt xmlns:a14="http://schemas.microsoft.com/office/drawing/2010/main" spid="_x0000_s13319"/>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2" name="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3" name="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4" name="Picture 8" hidden="1">
          <a:extLst>
            <a:ext uri="{63B3BB69-23CF-44E3-9099-C40C66FF867C}">
              <a14:compatExt xmlns:a14="http://schemas.microsoft.com/office/drawing/2010/main" spid="_x0000_s13320"/>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5" name="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6" name="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37" name="Picture 9" hidden="1">
          <a:extLst>
            <a:ext uri="{63B3BB69-23CF-44E3-9099-C40C66FF867C}">
              <a14:compatExt xmlns:a14="http://schemas.microsoft.com/office/drawing/2010/main" spid="_x0000_s13321"/>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38" name="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39" name="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0" name="Picture 10" hidden="1">
          <a:extLst>
            <a:ext uri="{63B3BB69-23CF-44E3-9099-C40C66FF867C}">
              <a14:compatExt xmlns:a14="http://schemas.microsoft.com/office/drawing/2010/main" spid="_x0000_s13322"/>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1" name="4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2" name="Picture 11" hidden="1">
          <a:extLst>
            <a:ext uri="{63B3BB69-23CF-44E3-9099-C40C66FF867C}">
              <a14:compatExt xmlns:a14="http://schemas.microsoft.com/office/drawing/2010/main" spid="_x0000_s13323"/>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3" name="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4" name="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5" name="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6" name="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47" name="Picture 12" hidden="1">
          <a:extLst>
            <a:ext uri="{63B3BB69-23CF-44E3-9099-C40C66FF867C}">
              <a14:compatExt xmlns:a14="http://schemas.microsoft.com/office/drawing/2010/main" spid="_x0000_s13324"/>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48" name="4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49" name="4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0" name="4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1" name="5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52" name="Picture 13" hidden="1">
          <a:extLst>
            <a:ext uri="{63B3BB69-23CF-44E3-9099-C40C66FF867C}">
              <a14:compatExt xmlns:a14="http://schemas.microsoft.com/office/drawing/2010/main" spid="_x0000_s13325"/>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53" name="5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54" name="5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55" name="Picture 14" hidden="1">
          <a:extLst>
            <a:ext uri="{63B3BB69-23CF-44E3-9099-C40C66FF867C}">
              <a14:compatExt xmlns:a14="http://schemas.microsoft.com/office/drawing/2010/main" spid="_x0000_s13326"/>
            </a:ext>
          </a:extLst>
        </xdr:cNvPr>
        <xdr:cNvSpPr/>
      </xdr:nvSpPr>
      <xdr:spPr>
        <a:xfrm>
          <a:off x="0" y="0"/>
          <a:ext cx="0" cy="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56" name="5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7" name="5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8" name="5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59" name="5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0" name="5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1" name="6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62" name="Picture 15" hidden="1">
          <a:extLst>
            <a:ext uri="{63B3BB69-23CF-44E3-9099-C40C66FF867C}">
              <a14:compatExt xmlns:a14="http://schemas.microsoft.com/office/drawing/2010/main" spid="_x0000_s13327"/>
            </a:ext>
          </a:extLst>
        </xdr:cNvPr>
        <xdr:cNvSpPr/>
      </xdr:nvSpPr>
      <xdr:spPr>
        <a:xfrm>
          <a:off x="0" y="0"/>
          <a:ext cx="0" cy="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63" name="6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4" name="6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5" name="6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6" name="6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67" name="6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68" name="6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152400</xdr:colOff>
      <xdr:row>82</xdr:row>
      <xdr:rowOff>152400</xdr:rowOff>
    </xdr:to>
    <xdr:sp macro="" textlink="">
      <xdr:nvSpPr>
        <xdr:cNvPr id="69" name="Picture 16" hidden="1">
          <a:extLst>
            <a:ext uri="{63B3BB69-23CF-44E3-9099-C40C66FF867C}">
              <a14:compatExt xmlns:a14="http://schemas.microsoft.com/office/drawing/2010/main" spid="_x0000_s13328"/>
            </a:ext>
          </a:extLst>
        </xdr:cNvPr>
        <xdr:cNvSpPr/>
      </xdr:nvSpPr>
      <xdr:spPr>
        <a:xfrm>
          <a:off x="0" y="0"/>
          <a:ext cx="0" cy="0"/>
        </a:xfrm>
        <a:prstGeom prst="rect">
          <a:avLst/>
        </a:prstGeom>
      </xdr:spPr>
    </xdr:sp>
    <xdr:clientData/>
  </xdr:twoCellAnchor>
  <xdr:twoCellAnchor editAs="oneCell">
    <xdr:from>
      <xdr:col>10</xdr:col>
      <xdr:colOff>0</xdr:colOff>
      <xdr:row>82</xdr:row>
      <xdr:rowOff>0</xdr:rowOff>
    </xdr:from>
    <xdr:to>
      <xdr:col>10</xdr:col>
      <xdr:colOff>85725</xdr:colOff>
      <xdr:row>82</xdr:row>
      <xdr:rowOff>85725</xdr:rowOff>
    </xdr:to>
    <xdr:pic>
      <xdr:nvPicPr>
        <xdr:cNvPr id="70" name="6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1" name="7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2" name="7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3" name="7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82</xdr:row>
      <xdr:rowOff>0</xdr:rowOff>
    </xdr:from>
    <xdr:to>
      <xdr:col>10</xdr:col>
      <xdr:colOff>85725</xdr:colOff>
      <xdr:row>82</xdr:row>
      <xdr:rowOff>85725</xdr:rowOff>
    </xdr:to>
    <xdr:pic>
      <xdr:nvPicPr>
        <xdr:cNvPr id="74" name="7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34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75" name="Picture 17" hidden="1">
          <a:extLst>
            <a:ext uri="{63B3BB69-23CF-44E3-9099-C40C66FF867C}">
              <a14:compatExt xmlns:a14="http://schemas.microsoft.com/office/drawing/2010/main" spid="_x0000_s13329"/>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76" name="7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7" name="7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8" name="7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79" name="7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0" name="7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1" name="8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82" name="Picture 18" hidden="1">
          <a:extLst>
            <a:ext uri="{63B3BB69-23CF-44E3-9099-C40C66FF867C}">
              <a14:compatExt xmlns:a14="http://schemas.microsoft.com/office/drawing/2010/main" spid="_x0000_s13330"/>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83" name="8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4" name="8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5" name="8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6" name="8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7" name="8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88" name="8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89" name="Picture 19" hidden="1">
          <a:extLst>
            <a:ext uri="{63B3BB69-23CF-44E3-9099-C40C66FF867C}">
              <a14:compatExt xmlns:a14="http://schemas.microsoft.com/office/drawing/2010/main" spid="_x0000_s13331"/>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90" name="8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1" name="9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2" name="9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3" name="9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4" name="9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95" name="Picture 20" hidden="1">
          <a:extLst>
            <a:ext uri="{63B3BB69-23CF-44E3-9099-C40C66FF867C}">
              <a14:compatExt xmlns:a14="http://schemas.microsoft.com/office/drawing/2010/main" spid="_x0000_s13332"/>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96" name="9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7" name="9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98" name="9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99" name="Picture 21" hidden="1">
          <a:extLst>
            <a:ext uri="{63B3BB69-23CF-44E3-9099-C40C66FF867C}">
              <a14:compatExt xmlns:a14="http://schemas.microsoft.com/office/drawing/2010/main" spid="_x0000_s13333"/>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0" name="9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1" name="10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2" name="10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3" name="Picture 22" hidden="1">
          <a:extLst>
            <a:ext uri="{63B3BB69-23CF-44E3-9099-C40C66FF867C}">
              <a14:compatExt xmlns:a14="http://schemas.microsoft.com/office/drawing/2010/main" spid="_x0000_s13334"/>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4" name="10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5" name="10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6" name="Picture 23" hidden="1">
          <a:extLst>
            <a:ext uri="{63B3BB69-23CF-44E3-9099-C40C66FF867C}">
              <a14:compatExt xmlns:a14="http://schemas.microsoft.com/office/drawing/2010/main" spid="_x0000_s13335"/>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07" name="10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08" name="10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09" name="Picture 24" hidden="1">
          <a:extLst>
            <a:ext uri="{63B3BB69-23CF-44E3-9099-C40C66FF867C}">
              <a14:compatExt xmlns:a14="http://schemas.microsoft.com/office/drawing/2010/main" spid="_x0000_s13336"/>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0" name="10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1" name="11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2" name="Picture 25" hidden="1">
          <a:extLst>
            <a:ext uri="{63B3BB69-23CF-44E3-9099-C40C66FF867C}">
              <a14:compatExt xmlns:a14="http://schemas.microsoft.com/office/drawing/2010/main" spid="_x0000_s13337"/>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3" name="11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4" name="Picture 26" hidden="1">
          <a:extLst>
            <a:ext uri="{63B3BB69-23CF-44E3-9099-C40C66FF867C}">
              <a14:compatExt xmlns:a14="http://schemas.microsoft.com/office/drawing/2010/main" spid="_x0000_s13338"/>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15" name="11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6" name="11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7" name="11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18" name="11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19" name="Picture 27" hidden="1">
          <a:extLst>
            <a:ext uri="{63B3BB69-23CF-44E3-9099-C40C66FF867C}">
              <a14:compatExt xmlns:a14="http://schemas.microsoft.com/office/drawing/2010/main" spid="_x0000_s13339"/>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0" name="11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1" name="12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2" name="12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3" name="12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24" name="Picture 28" hidden="1">
          <a:extLst>
            <a:ext uri="{63B3BB69-23CF-44E3-9099-C40C66FF867C}">
              <a14:compatExt xmlns:a14="http://schemas.microsoft.com/office/drawing/2010/main" spid="_x0000_s13340"/>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5" name="12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6" name="12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27" name="Picture 29" hidden="1">
          <a:extLst>
            <a:ext uri="{63B3BB69-23CF-44E3-9099-C40C66FF867C}">
              <a14:compatExt xmlns:a14="http://schemas.microsoft.com/office/drawing/2010/main" spid="_x0000_s13341"/>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28" name="12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29" name="12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0" name="12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1" name="130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2" name="13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3" name="13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34" name="Picture 30" hidden="1">
          <a:extLst>
            <a:ext uri="{63B3BB69-23CF-44E3-9099-C40C66FF867C}">
              <a14:compatExt xmlns:a14="http://schemas.microsoft.com/office/drawing/2010/main" spid="_x0000_s13342"/>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35" name="13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6" name="13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7" name="136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8" name="137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39" name="138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0" name="139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sp macro="" textlink="">
      <xdr:nvSpPr>
        <xdr:cNvPr id="141" name="Picture 31" hidden="1">
          <a:extLst>
            <a:ext uri="{63B3BB69-23CF-44E3-9099-C40C66FF867C}">
              <a14:compatExt xmlns:a14="http://schemas.microsoft.com/office/drawing/2010/main" spid="_x0000_s13343"/>
            </a:ext>
          </a:extLst>
        </xdr:cNvPr>
        <xdr:cNvSpPr/>
      </xdr:nvSpPr>
      <xdr:spPr>
        <a:xfrm>
          <a:off x="0" y="0"/>
          <a:ext cx="0" cy="0"/>
        </a:xfrm>
        <a:prstGeom prst="rect">
          <a:avLst/>
        </a:prstGeom>
      </xdr:spPr>
    </xdr:sp>
    <xdr:clientData/>
  </xdr:twoCellAnchor>
  <xdr:twoCellAnchor editAs="oneCell">
    <xdr:from>
      <xdr:col>9</xdr:col>
      <xdr:colOff>0</xdr:colOff>
      <xdr:row>82</xdr:row>
      <xdr:rowOff>0</xdr:rowOff>
    </xdr:from>
    <xdr:to>
      <xdr:col>9</xdr:col>
      <xdr:colOff>85725</xdr:colOff>
      <xdr:row>82</xdr:row>
      <xdr:rowOff>85725</xdr:rowOff>
    </xdr:to>
    <xdr:pic>
      <xdr:nvPicPr>
        <xdr:cNvPr id="142" name="141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3" name="142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4" name="143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5" name="144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85725</xdr:colOff>
      <xdr:row>82</xdr:row>
      <xdr:rowOff>85725</xdr:rowOff>
    </xdr:to>
    <xdr:pic>
      <xdr:nvPicPr>
        <xdr:cNvPr id="146" name="145 Imagen" descr="http://200.29.3.6:8080/pentaho/jpivot/table/drill-position-oth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22879050"/>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3" name="Picture 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4"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5" name="Picture 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6" name="Picture 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7" name="Picture 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8" name="Picture 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19" name="Picture 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0" name="Picture 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1" name="Picture 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2" name="Picture 1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3" name="Picture 1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4" name="Picture 1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5" name="Picture 1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3326" name="Picture 1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34725" y="22879050"/>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3327" name="Picture 1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34725" y="22879050"/>
          <a:ext cx="152400" cy="152400"/>
        </a:xfrm>
        <a:prstGeom prst="rect">
          <a:avLst/>
        </a:prstGeom>
        <a:noFill/>
        <a:ln w="9525">
          <a:miter lim="800000"/>
          <a:headEnd/>
          <a:tailEnd/>
        </a:ln>
      </xdr:spPr>
    </xdr:pic>
    <xdr:clientData/>
  </xdr:twoCellAnchor>
  <xdr:twoCellAnchor editAs="oneCell">
    <xdr:from>
      <xdr:col>10</xdr:col>
      <xdr:colOff>0</xdr:colOff>
      <xdr:row>82</xdr:row>
      <xdr:rowOff>0</xdr:rowOff>
    </xdr:from>
    <xdr:to>
      <xdr:col>10</xdr:col>
      <xdr:colOff>152400</xdr:colOff>
      <xdr:row>82</xdr:row>
      <xdr:rowOff>152400</xdr:rowOff>
    </xdr:to>
    <xdr:pic>
      <xdr:nvPicPr>
        <xdr:cNvPr id="13328" name="Picture 1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34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29" name="Picture 1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0" name="Picture 1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1" name="Picture 1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2" name="Picture 2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3" name="Picture 2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4" name="Picture 2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5" name="Picture 23"/>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6" name="Picture 24"/>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7" name="Picture 25"/>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8" name="Picture 26"/>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39" name="Picture 27"/>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40" name="Picture 28"/>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41" name="Picture 29"/>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42" name="Picture 30"/>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9</xdr:col>
      <xdr:colOff>0</xdr:colOff>
      <xdr:row>82</xdr:row>
      <xdr:rowOff>0</xdr:rowOff>
    </xdr:from>
    <xdr:to>
      <xdr:col>9</xdr:col>
      <xdr:colOff>152400</xdr:colOff>
      <xdr:row>82</xdr:row>
      <xdr:rowOff>152400</xdr:rowOff>
    </xdr:to>
    <xdr:pic>
      <xdr:nvPicPr>
        <xdr:cNvPr id="13343" name="Picture 31"/>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2725" y="22879050"/>
          <a:ext cx="152400" cy="152400"/>
        </a:xfrm>
        <a:prstGeom prst="rect">
          <a:avLst/>
        </a:prstGeom>
        <a:noFill/>
        <a:ln w="9525">
          <a:miter lim="800000"/>
          <a:headEnd/>
          <a:tailEnd/>
        </a:ln>
      </xdr:spPr>
    </xdr:pic>
    <xdr:clientData/>
  </xdr:twoCellAnchor>
  <xdr:twoCellAnchor editAs="oneCell">
    <xdr:from>
      <xdr:col>0</xdr:col>
      <xdr:colOff>0</xdr:colOff>
      <xdr:row>0</xdr:row>
      <xdr:rowOff>0</xdr:rowOff>
    </xdr:from>
    <xdr:to>
      <xdr:col>1</xdr:col>
      <xdr:colOff>394716</xdr:colOff>
      <xdr:row>4</xdr:row>
      <xdr:rowOff>46482</xdr:rowOff>
    </xdr:to>
    <xdr:pic>
      <xdr:nvPicPr>
        <xdr:cNvPr id="178" name="17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528066</xdr:colOff>
      <xdr:row>3</xdr:row>
      <xdr:rowOff>56007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356616</xdr:colOff>
      <xdr:row>4</xdr:row>
      <xdr:rowOff>94107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613791</xdr:colOff>
      <xdr:row>4</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1</xdr:col>
      <xdr:colOff>485774</xdr:colOff>
      <xdr:row>23</xdr:row>
      <xdr:rowOff>123824</xdr:rowOff>
    </xdr:from>
    <xdr:to>
      <xdr:col>6</xdr:col>
      <xdr:colOff>704849</xdr:colOff>
      <xdr:row>43</xdr:row>
      <xdr:rowOff>133350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46</xdr:row>
      <xdr:rowOff>0</xdr:rowOff>
    </xdr:from>
    <xdr:to>
      <xdr:col>8</xdr:col>
      <xdr:colOff>85725</xdr:colOff>
      <xdr:row>46</xdr:row>
      <xdr:rowOff>85725</xdr:rowOff>
    </xdr:to>
    <xdr:pic>
      <xdr:nvPicPr>
        <xdr:cNvPr id="3" name="2 Imagen" descr="http://200.29.3.6:8080/pentaho/jpivot/table/drill-position-other.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5450" y="3171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4" name="3 Imagen" descr="http://200.29.3.6:8080/pentaho/jpivot/table/drill-position-other.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5450" y="3171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5" name="4 Imagen" descr="http://200.29.3.6:8080/pentaho/jpivot/table/drill-position-other.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5450" y="3171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6" name="5 Imagen" descr="http://200.29.3.6:8080/pentaho/jpivot/table/drill-position-other.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5450" y="3171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85725</xdr:colOff>
      <xdr:row>46</xdr:row>
      <xdr:rowOff>85725</xdr:rowOff>
    </xdr:to>
    <xdr:pic>
      <xdr:nvPicPr>
        <xdr:cNvPr id="7" name="6 Imagen" descr="http://200.29.3.6:8080/pentaho/jpivot/table/drill-position-other.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5450" y="3171825"/>
          <a:ext cx="8572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166116</xdr:colOff>
      <xdr:row>4</xdr:row>
      <xdr:rowOff>103632</xdr:rowOff>
    </xdr:to>
    <xdr:pic>
      <xdr:nvPicPr>
        <xdr:cNvPr id="8" name="7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105958</xdr:colOff>
      <xdr:row>2</xdr:row>
      <xdr:rowOff>470595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232791</xdr:colOff>
      <xdr:row>3</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2</xdr:row>
      <xdr:rowOff>313182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223266</xdr:colOff>
      <xdr:row>4</xdr:row>
      <xdr:rowOff>8382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261366</xdr:colOff>
      <xdr:row>4</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48715</xdr:colOff>
      <xdr:row>4</xdr:row>
      <xdr:rowOff>26989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356616</xdr:colOff>
      <xdr:row>2</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204216</xdr:colOff>
      <xdr:row>3</xdr:row>
      <xdr:rowOff>313182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223266</xdr:colOff>
      <xdr:row>3</xdr:row>
      <xdr:rowOff>217932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51816</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13716</xdr:colOff>
      <xdr:row>3</xdr:row>
      <xdr:rowOff>103632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3</xdr:row>
      <xdr:rowOff>141732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108966</xdr:colOff>
      <xdr:row>2</xdr:row>
      <xdr:rowOff>484632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70866</xdr:colOff>
      <xdr:row>3</xdr:row>
      <xdr:rowOff>294132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61341</xdr:colOff>
      <xdr:row>2</xdr:row>
      <xdr:rowOff>322707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480441</xdr:colOff>
      <xdr:row>3</xdr:row>
      <xdr:rowOff>179832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528066</xdr:colOff>
      <xdr:row>4</xdr:row>
      <xdr:rowOff>17907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401238</xdr:colOff>
      <xdr:row>4</xdr:row>
      <xdr:rowOff>69994</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347091</xdr:colOff>
      <xdr:row>3</xdr:row>
      <xdr:rowOff>179832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166116</xdr:colOff>
      <xdr:row>4</xdr:row>
      <xdr:rowOff>151257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328041</xdr:colOff>
      <xdr:row>3</xdr:row>
      <xdr:rowOff>160782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99441</xdr:colOff>
      <xdr:row>3</xdr:row>
      <xdr:rowOff>46482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70866</xdr:colOff>
      <xdr:row>4</xdr:row>
      <xdr:rowOff>56007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42291</xdr:colOff>
      <xdr:row>4</xdr:row>
      <xdr:rowOff>151257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194691</xdr:colOff>
      <xdr:row>4</xdr:row>
      <xdr:rowOff>84582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166116</xdr:colOff>
      <xdr:row>2</xdr:row>
      <xdr:rowOff>417957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261366</xdr:colOff>
      <xdr:row>2</xdr:row>
      <xdr:rowOff>513207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1499616</xdr:colOff>
      <xdr:row>3</xdr:row>
      <xdr:rowOff>170307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176142</xdr:colOff>
      <xdr:row>2</xdr:row>
      <xdr:rowOff>470595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23241</xdr:colOff>
      <xdr:row>3</xdr:row>
      <xdr:rowOff>160782</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392335</xdr:colOff>
      <xdr:row>4</xdr:row>
      <xdr:rowOff>134588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366141</xdr:colOff>
      <xdr:row>4</xdr:row>
      <xdr:rowOff>56007</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9616" cy="13228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Actuarial\DIVISION%20CCAF\2013\FINANZAS\INGRESO-INFORMACION-2013\DELOSANDES\INDIVIDUAL-CAJA1-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o"/>
      <sheetName val="Febrero"/>
      <sheetName val="Marzo"/>
      <sheetName val="Abril"/>
      <sheetName val="Mayo"/>
      <sheetName val="Junio"/>
      <sheetName val="Julio"/>
      <sheetName val="Agosto"/>
      <sheetName val="Septiembre"/>
      <sheetName val="Octubre"/>
      <sheetName val="Noviembre"/>
      <sheetName val="Diciembre"/>
      <sheetName val="Resumen"/>
      <sheetName val="Variaciones"/>
      <sheetName val="INDIVIDUAL-CAJA1-20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51">
          <cell r="AA51">
            <v>0</v>
          </cell>
        </row>
      </sheetData>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81.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82.bin"/></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8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84.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85.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86.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87.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8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89.bin"/></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9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9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9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9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9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9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96.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97.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98.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99.bin"/></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00.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01.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02.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0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1.xml.rels><?xml version="1.0" encoding="UTF-8" standalone="yes"?>
<Relationships xmlns="http://schemas.openxmlformats.org/package/2006/relationships"><Relationship Id="rId1" Type="http://schemas.openxmlformats.org/officeDocument/2006/relationships/drawing" Target="../drawings/drawing130.xml"/></Relationships>
</file>

<file path=xl/worksheets/_rels/sheet132.xml.rels><?xml version="1.0" encoding="UTF-8" standalone="yes"?>
<Relationships xmlns="http://schemas.openxmlformats.org/package/2006/relationships"><Relationship Id="rId1" Type="http://schemas.openxmlformats.org/officeDocument/2006/relationships/drawing" Target="../drawings/drawing13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4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4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4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4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4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4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5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5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5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5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5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5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5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59.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60.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61.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6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63.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64.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65.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66.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67.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68.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69.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70.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7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72.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73.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74.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75.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76.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77.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78.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79.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8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L1:O27"/>
  <sheetViews>
    <sheetView showGridLines="0" tabSelected="1" zoomScaleNormal="100" workbookViewId="0">
      <selection activeCell="H25" sqref="H25"/>
    </sheetView>
  </sheetViews>
  <sheetFormatPr baseColWidth="10" defaultRowHeight="15" x14ac:dyDescent="0.25"/>
  <cols>
    <col min="1" max="1" width="22.5703125" customWidth="1"/>
  </cols>
  <sheetData>
    <row r="1" spans="12:15" ht="47.25" customHeight="1" x14ac:dyDescent="0.25"/>
    <row r="12" spans="12:15" x14ac:dyDescent="0.25">
      <c r="N12" s="838"/>
    </row>
    <row r="13" spans="12:15" x14ac:dyDescent="0.25">
      <c r="L13" s="838"/>
      <c r="M13" s="838"/>
      <c r="N13" s="838"/>
      <c r="O13" s="838"/>
    </row>
    <row r="14" spans="12:15" x14ac:dyDescent="0.25">
      <c r="L14" s="838"/>
      <c r="M14" s="838"/>
      <c r="N14" s="838"/>
      <c r="O14" s="838"/>
    </row>
    <row r="15" spans="12:15" x14ac:dyDescent="0.25">
      <c r="L15" s="838"/>
      <c r="M15" s="838"/>
      <c r="N15" s="838"/>
      <c r="O15" s="838"/>
    </row>
    <row r="16" spans="12:15" x14ac:dyDescent="0.25">
      <c r="L16" s="838"/>
      <c r="M16" s="838"/>
      <c r="N16" s="838"/>
      <c r="O16" s="838"/>
    </row>
    <row r="17" spans="12:15" x14ac:dyDescent="0.25">
      <c r="L17" s="838"/>
      <c r="M17" s="838"/>
      <c r="N17" s="838"/>
      <c r="O17" s="838"/>
    </row>
    <row r="18" spans="12:15" x14ac:dyDescent="0.25">
      <c r="L18" s="838"/>
      <c r="M18" s="838"/>
      <c r="N18" s="838"/>
      <c r="O18" s="838"/>
    </row>
    <row r="19" spans="12:15" x14ac:dyDescent="0.25">
      <c r="L19" s="838"/>
      <c r="M19" s="838"/>
      <c r="N19" s="838"/>
      <c r="O19" s="838"/>
    </row>
    <row r="20" spans="12:15" x14ac:dyDescent="0.25">
      <c r="L20" s="838"/>
      <c r="M20" s="838"/>
      <c r="N20" s="838"/>
      <c r="O20" s="838"/>
    </row>
    <row r="21" spans="12:15" x14ac:dyDescent="0.25">
      <c r="L21" s="838"/>
      <c r="M21" s="838"/>
      <c r="N21" s="838"/>
      <c r="O21" s="838"/>
    </row>
    <row r="22" spans="12:15" x14ac:dyDescent="0.25">
      <c r="L22" s="838"/>
      <c r="M22" s="838"/>
      <c r="N22" s="838"/>
      <c r="O22" s="838"/>
    </row>
    <row r="23" spans="12:15" x14ac:dyDescent="0.25">
      <c r="M23" s="838"/>
      <c r="N23" s="838"/>
      <c r="O23" s="838"/>
    </row>
    <row r="24" spans="12:15" x14ac:dyDescent="0.25">
      <c r="M24" s="838"/>
      <c r="N24" s="838"/>
      <c r="O24" s="838"/>
    </row>
    <row r="25" spans="12:15" x14ac:dyDescent="0.25">
      <c r="M25" s="838"/>
      <c r="N25" s="838"/>
      <c r="O25" s="838"/>
    </row>
    <row r="26" spans="12:15" x14ac:dyDescent="0.25">
      <c r="M26" s="838"/>
      <c r="N26" s="838"/>
      <c r="O26" s="838"/>
    </row>
    <row r="27" spans="12:15" x14ac:dyDescent="0.25">
      <c r="M27" s="838"/>
      <c r="N27" s="838"/>
      <c r="O27" s="83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B1:H34"/>
  <sheetViews>
    <sheetView showGridLines="0" topLeftCell="A7" zoomScaleNormal="100" workbookViewId="0">
      <selection activeCell="H25" sqref="H25"/>
    </sheetView>
  </sheetViews>
  <sheetFormatPr baseColWidth="10" defaultRowHeight="12.75" x14ac:dyDescent="0.25"/>
  <cols>
    <col min="1" max="1" width="20.7109375" style="81" customWidth="1"/>
    <col min="2" max="2" width="30" style="81" customWidth="1"/>
    <col min="3" max="5" width="17.5703125" style="81" customWidth="1"/>
    <col min="6" max="6" width="15" style="81" customWidth="1"/>
    <col min="7" max="7" width="12.7109375" style="81" customWidth="1"/>
    <col min="8" max="16384" width="11.42578125" style="81"/>
  </cols>
  <sheetData>
    <row r="1" spans="2:8" ht="51" customHeight="1" x14ac:dyDescent="0.25"/>
    <row r="2" spans="2:8" ht="18" x14ac:dyDescent="0.25">
      <c r="B2" s="1525" t="s">
        <v>1582</v>
      </c>
      <c r="C2" s="1553"/>
      <c r="D2" s="1553"/>
      <c r="E2" s="1553"/>
      <c r="F2" s="1553"/>
      <c r="G2" s="3" t="s">
        <v>13</v>
      </c>
    </row>
    <row r="3" spans="2:8" ht="44.25" customHeight="1" x14ac:dyDescent="0.25">
      <c r="B3" s="1557" t="s">
        <v>92</v>
      </c>
      <c r="C3" s="1563"/>
      <c r="D3" s="1563"/>
      <c r="E3" s="1563"/>
      <c r="F3" s="1563"/>
      <c r="G3" s="3"/>
    </row>
    <row r="4" spans="2:8" ht="16.5" thickBot="1" x14ac:dyDescent="0.3">
      <c r="B4" s="1557">
        <v>2014</v>
      </c>
      <c r="C4" s="1563"/>
      <c r="D4" s="1563"/>
      <c r="E4" s="1563"/>
      <c r="F4" s="1563"/>
      <c r="G4" s="82"/>
    </row>
    <row r="5" spans="2:8" ht="15.75" x14ac:dyDescent="0.25">
      <c r="B5" s="655"/>
      <c r="C5" s="656"/>
      <c r="D5" s="656"/>
      <c r="E5" s="656"/>
      <c r="F5" s="656"/>
      <c r="G5" s="82"/>
    </row>
    <row r="6" spans="2:8" ht="15.75" x14ac:dyDescent="0.25">
      <c r="B6" s="1533" t="s">
        <v>93</v>
      </c>
      <c r="C6" s="1535" t="s">
        <v>36</v>
      </c>
      <c r="D6" s="1535"/>
      <c r="E6" s="1535"/>
      <c r="F6" s="1535"/>
      <c r="G6" s="3"/>
    </row>
    <row r="7" spans="2:8" ht="31.5" customHeight="1" x14ac:dyDescent="0.25">
      <c r="B7" s="1534"/>
      <c r="C7" s="34" t="s">
        <v>37</v>
      </c>
      <c r="D7" s="34" t="s">
        <v>38</v>
      </c>
      <c r="E7" s="34" t="s">
        <v>39</v>
      </c>
      <c r="F7" s="34" t="s">
        <v>40</v>
      </c>
    </row>
    <row r="8" spans="2:8" ht="18" customHeight="1" x14ac:dyDescent="0.25">
      <c r="B8" s="83" t="s">
        <v>94</v>
      </c>
      <c r="C8" s="84">
        <v>92023.666666666672</v>
      </c>
      <c r="D8" s="69">
        <v>158067.41666666666</v>
      </c>
      <c r="E8" s="69">
        <v>34685.916666666664</v>
      </c>
      <c r="F8" s="60">
        <v>284777</v>
      </c>
      <c r="H8" s="85"/>
    </row>
    <row r="9" spans="2:8" ht="18" customHeight="1" x14ac:dyDescent="0.25">
      <c r="B9" s="83" t="s">
        <v>95</v>
      </c>
      <c r="C9" s="84">
        <v>176120.5</v>
      </c>
      <c r="D9" s="69">
        <v>214903.5</v>
      </c>
      <c r="E9" s="69">
        <v>52879.333333333336</v>
      </c>
      <c r="F9" s="60">
        <v>443903.33333333331</v>
      </c>
      <c r="H9" s="85"/>
    </row>
    <row r="10" spans="2:8" ht="18" customHeight="1" x14ac:dyDescent="0.25">
      <c r="B10" s="83" t="s">
        <v>96</v>
      </c>
      <c r="C10" s="84">
        <v>399982.58333333331</v>
      </c>
      <c r="D10" s="69">
        <v>331396.83333333337</v>
      </c>
      <c r="E10" s="69">
        <v>95397.75</v>
      </c>
      <c r="F10" s="60">
        <v>826777.16666666674</v>
      </c>
      <c r="H10" s="85"/>
    </row>
    <row r="11" spans="2:8" ht="18" customHeight="1" x14ac:dyDescent="0.25">
      <c r="B11" s="83" t="s">
        <v>97</v>
      </c>
      <c r="C11" s="84">
        <v>591394</v>
      </c>
      <c r="D11" s="69">
        <v>406987.16666666663</v>
      </c>
      <c r="E11" s="69">
        <v>123754.91666666666</v>
      </c>
      <c r="F11" s="60">
        <v>1122136.0833333333</v>
      </c>
      <c r="H11" s="85"/>
    </row>
    <row r="12" spans="2:8" ht="18" customHeight="1" x14ac:dyDescent="0.25">
      <c r="B12" s="83" t="s">
        <v>98</v>
      </c>
      <c r="C12" s="84">
        <v>256620.16666666666</v>
      </c>
      <c r="D12" s="69">
        <v>197522.83333333334</v>
      </c>
      <c r="E12" s="69">
        <v>65082.25</v>
      </c>
      <c r="F12" s="60">
        <v>519225.25</v>
      </c>
      <c r="H12" s="85"/>
    </row>
    <row r="13" spans="2:8" ht="18" customHeight="1" x14ac:dyDescent="0.25">
      <c r="B13" s="83" t="s">
        <v>99</v>
      </c>
      <c r="C13" s="84">
        <v>777095.58333333337</v>
      </c>
      <c r="D13" s="69">
        <v>561362.75</v>
      </c>
      <c r="E13" s="69">
        <v>172335.25</v>
      </c>
      <c r="F13" s="60">
        <v>1510793.5833333335</v>
      </c>
      <c r="H13" s="85"/>
    </row>
    <row r="14" spans="2:8" ht="18" customHeight="1" x14ac:dyDescent="0.25">
      <c r="B14" s="83" t="s">
        <v>100</v>
      </c>
      <c r="C14" s="84">
        <v>3050.3333333333335</v>
      </c>
      <c r="D14" s="69">
        <v>10090.916666666666</v>
      </c>
      <c r="E14" s="69">
        <v>1842.6666666666667</v>
      </c>
      <c r="F14" s="60">
        <v>14983.916666666666</v>
      </c>
      <c r="H14" s="85"/>
    </row>
    <row r="15" spans="2:8" ht="18" customHeight="1" x14ac:dyDescent="0.25">
      <c r="B15" s="10" t="s">
        <v>40</v>
      </c>
      <c r="C15" s="70">
        <v>2296286.8333333335</v>
      </c>
      <c r="D15" s="70">
        <v>1880331.4166666665</v>
      </c>
      <c r="E15" s="70">
        <v>545978.08333333326</v>
      </c>
      <c r="F15" s="70">
        <v>4722596.333333333</v>
      </c>
      <c r="H15" s="85"/>
    </row>
    <row r="16" spans="2:8" ht="24.75" customHeight="1" x14ac:dyDescent="0.25">
      <c r="B16" s="1567" t="s">
        <v>101</v>
      </c>
      <c r="C16" s="1567"/>
      <c r="D16" s="1567"/>
      <c r="E16" s="1567"/>
      <c r="F16" s="1567"/>
      <c r="G16" s="56"/>
    </row>
    <row r="17" spans="2:8" ht="19.5" customHeight="1" x14ac:dyDescent="0.25">
      <c r="B17" s="86"/>
      <c r="C17" s="87"/>
      <c r="D17" s="87"/>
      <c r="E17" s="87"/>
      <c r="F17" s="87"/>
      <c r="G17" s="56"/>
    </row>
    <row r="18" spans="2:8" ht="15.75" customHeight="1" x14ac:dyDescent="0.25">
      <c r="B18" s="55"/>
      <c r="C18" s="88"/>
      <c r="D18" s="88"/>
      <c r="E18" s="88"/>
      <c r="F18" s="88"/>
      <c r="G18" s="88"/>
    </row>
    <row r="19" spans="2:8" ht="33.75" customHeight="1" x14ac:dyDescent="0.25">
      <c r="B19" s="1525" t="s">
        <v>1584</v>
      </c>
      <c r="C19" s="1553"/>
      <c r="D19" s="1553"/>
      <c r="E19" s="1553"/>
      <c r="F19" s="1553"/>
      <c r="G19" s="3" t="s">
        <v>13</v>
      </c>
    </row>
    <row r="20" spans="2:8" ht="39.75" customHeight="1" x14ac:dyDescent="0.25">
      <c r="B20" s="1557" t="s">
        <v>102</v>
      </c>
      <c r="C20" s="1563"/>
      <c r="D20" s="1563"/>
      <c r="E20" s="1563"/>
      <c r="F20" s="1563"/>
      <c r="G20" s="3"/>
    </row>
    <row r="21" spans="2:8" ht="16.5" thickBot="1" x14ac:dyDescent="0.3">
      <c r="B21" s="1557">
        <v>2014</v>
      </c>
      <c r="C21" s="1563"/>
      <c r="D21" s="1563"/>
      <c r="E21" s="1563"/>
      <c r="F21" s="1563"/>
      <c r="G21" s="82"/>
    </row>
    <row r="22" spans="2:8" ht="15.75" x14ac:dyDescent="0.25">
      <c r="B22" s="655"/>
      <c r="C22" s="656"/>
      <c r="D22" s="656"/>
      <c r="E22" s="656"/>
      <c r="F22" s="656"/>
      <c r="G22" s="82"/>
    </row>
    <row r="23" spans="2:8" ht="15.75" x14ac:dyDescent="0.25">
      <c r="B23" s="1533" t="s">
        <v>93</v>
      </c>
      <c r="C23" s="1535" t="s">
        <v>36</v>
      </c>
      <c r="D23" s="1535"/>
      <c r="E23" s="1535"/>
      <c r="F23" s="1535"/>
    </row>
    <row r="24" spans="2:8" ht="20.25" customHeight="1" x14ac:dyDescent="0.25">
      <c r="B24" s="1534"/>
      <c r="C24" s="34" t="s">
        <v>37</v>
      </c>
      <c r="D24" s="34" t="s">
        <v>38</v>
      </c>
      <c r="E24" s="34" t="s">
        <v>39</v>
      </c>
      <c r="F24" s="34" t="s">
        <v>40</v>
      </c>
    </row>
    <row r="25" spans="2:8" ht="18" customHeight="1" x14ac:dyDescent="0.25">
      <c r="B25" s="83" t="s">
        <v>94</v>
      </c>
      <c r="C25" s="69">
        <v>29409.5</v>
      </c>
      <c r="D25" s="69">
        <v>50124</v>
      </c>
      <c r="E25" s="69">
        <v>9037</v>
      </c>
      <c r="F25" s="60">
        <v>88570.5</v>
      </c>
      <c r="H25" s="85"/>
    </row>
    <row r="26" spans="2:8" ht="18" customHeight="1" x14ac:dyDescent="0.25">
      <c r="B26" s="83" t="s">
        <v>95</v>
      </c>
      <c r="C26" s="69">
        <v>11382.333333333334</v>
      </c>
      <c r="D26" s="69">
        <v>14077</v>
      </c>
      <c r="E26" s="69">
        <v>3390.5833333333335</v>
      </c>
      <c r="F26" s="60">
        <v>28849.916666666668</v>
      </c>
      <c r="H26" s="85"/>
    </row>
    <row r="27" spans="2:8" ht="18" customHeight="1" x14ac:dyDescent="0.25">
      <c r="B27" s="83" t="s">
        <v>96</v>
      </c>
      <c r="C27" s="69">
        <v>8182.5</v>
      </c>
      <c r="D27" s="69">
        <v>7018.25</v>
      </c>
      <c r="E27" s="69">
        <v>1979.25</v>
      </c>
      <c r="F27" s="60">
        <v>17180</v>
      </c>
      <c r="H27" s="85"/>
    </row>
    <row r="28" spans="2:8" ht="18" customHeight="1" x14ac:dyDescent="0.25">
      <c r="B28" s="83" t="s">
        <v>97</v>
      </c>
      <c r="C28" s="69">
        <v>2830.333333333333</v>
      </c>
      <c r="D28" s="69">
        <v>1979.1666666666665</v>
      </c>
      <c r="E28" s="69">
        <v>593.5</v>
      </c>
      <c r="F28" s="60">
        <v>5403</v>
      </c>
      <c r="H28" s="85"/>
    </row>
    <row r="29" spans="2:8" ht="18" customHeight="1" x14ac:dyDescent="0.25">
      <c r="B29" s="83" t="s">
        <v>98</v>
      </c>
      <c r="C29" s="69">
        <v>367.5</v>
      </c>
      <c r="D29" s="69">
        <v>286.75</v>
      </c>
      <c r="E29" s="69">
        <v>94.083333333333329</v>
      </c>
      <c r="F29" s="60">
        <v>748.33333333333337</v>
      </c>
      <c r="H29" s="85"/>
    </row>
    <row r="30" spans="2:8" ht="18" customHeight="1" x14ac:dyDescent="0.25">
      <c r="B30" s="83" t="s">
        <v>99</v>
      </c>
      <c r="C30" s="69">
        <v>303.5</v>
      </c>
      <c r="D30" s="69">
        <v>227.33333333333334</v>
      </c>
      <c r="E30" s="69">
        <v>71.916666666666671</v>
      </c>
      <c r="F30" s="60">
        <v>602.75</v>
      </c>
      <c r="H30" s="85"/>
    </row>
    <row r="31" spans="2:8" ht="18" customHeight="1" x14ac:dyDescent="0.25">
      <c r="B31" s="10" t="s">
        <v>40</v>
      </c>
      <c r="C31" s="70">
        <v>52475.666666666672</v>
      </c>
      <c r="D31" s="70">
        <v>73712.5</v>
      </c>
      <c r="E31" s="70">
        <v>15166.333333333334</v>
      </c>
      <c r="F31" s="70">
        <v>141354.5</v>
      </c>
      <c r="H31" s="85"/>
    </row>
    <row r="32" spans="2:8" ht="15.75" customHeight="1" x14ac:dyDescent="0.2">
      <c r="B32" s="78" t="s">
        <v>103</v>
      </c>
      <c r="F32" s="3"/>
      <c r="G32" s="3"/>
    </row>
    <row r="34" spans="2:6" x14ac:dyDescent="0.25">
      <c r="B34" s="55"/>
      <c r="F34" s="88"/>
    </row>
  </sheetData>
  <mergeCells count="11">
    <mergeCell ref="B16:F16"/>
    <mergeCell ref="B2:F2"/>
    <mergeCell ref="B3:F3"/>
    <mergeCell ref="B4:F4"/>
    <mergeCell ref="B6:B7"/>
    <mergeCell ref="C6:F6"/>
    <mergeCell ref="B19:F19"/>
    <mergeCell ref="B20:F20"/>
    <mergeCell ref="B21:F21"/>
    <mergeCell ref="B23:B24"/>
    <mergeCell ref="C23:F23"/>
  </mergeCells>
  <hyperlinks>
    <hyperlink ref="G2" location="'Indice Total'!A1" display="Volver"/>
    <hyperlink ref="G19" location="'Indice Total'!A1" display="Volver"/>
  </hyperlinks>
  <pageMargins left="0.70866141732283472" right="0.70866141732283472" top="0.74803149606299213" bottom="0.74803149606299213" header="0.31496062992125984" footer="0.31496062992125984"/>
  <pageSetup scale="91"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9">
    <pageSetUpPr fitToPage="1"/>
  </sheetPr>
  <dimension ref="B1:M1577"/>
  <sheetViews>
    <sheetView showGridLines="0" workbookViewId="0">
      <selection activeCell="H25" sqref="H25"/>
    </sheetView>
  </sheetViews>
  <sheetFormatPr baseColWidth="10" defaultColWidth="10.28515625" defaultRowHeight="15" x14ac:dyDescent="0.2"/>
  <cols>
    <col min="1" max="1" width="17" style="870" customWidth="1"/>
    <col min="2" max="2" width="16.85546875" style="870" customWidth="1"/>
    <col min="3" max="3" width="15" style="870" customWidth="1"/>
    <col min="4" max="4" width="17.5703125" style="875" customWidth="1"/>
    <col min="5" max="5" width="3.140625" style="870" customWidth="1"/>
    <col min="6" max="6" width="25.5703125" style="905" bestFit="1" customWidth="1"/>
    <col min="7" max="7" width="27" style="907" customWidth="1"/>
    <col min="8" max="8" width="10.28515625" style="870" customWidth="1"/>
    <col min="9" max="9" width="3.85546875" style="870" customWidth="1"/>
    <col min="10" max="10" width="5.85546875" style="870" customWidth="1"/>
    <col min="11" max="11" width="10.85546875" style="870" customWidth="1"/>
    <col min="12" max="12" width="6.85546875" style="870" customWidth="1"/>
    <col min="13" max="16384" width="10.28515625" style="870"/>
  </cols>
  <sheetData>
    <row r="1" spans="2:13" ht="51" customHeight="1" x14ac:dyDescent="0.2"/>
    <row r="2" spans="2:13" ht="18" x14ac:dyDescent="0.2">
      <c r="B2" s="1785" t="s">
        <v>1630</v>
      </c>
      <c r="C2" s="1785"/>
      <c r="D2" s="1785"/>
      <c r="E2" s="1785"/>
      <c r="F2" s="1785"/>
      <c r="G2" s="1785"/>
      <c r="H2" s="3" t="s">
        <v>13</v>
      </c>
    </row>
    <row r="3" spans="2:13" ht="15.75" x14ac:dyDescent="0.2">
      <c r="B3" s="1786" t="s">
        <v>1029</v>
      </c>
      <c r="C3" s="1786"/>
      <c r="D3" s="1786"/>
      <c r="E3" s="1786"/>
      <c r="F3" s="1786"/>
      <c r="G3" s="1786"/>
    </row>
    <row r="4" spans="2:13" x14ac:dyDescent="0.2">
      <c r="B4" s="1787" t="s">
        <v>1765</v>
      </c>
      <c r="C4" s="1787"/>
      <c r="D4" s="1787"/>
      <c r="E4" s="1787"/>
      <c r="F4" s="1787"/>
      <c r="G4" s="1787"/>
    </row>
    <row r="5" spans="2:13" ht="16.5" thickBot="1" x14ac:dyDescent="0.3">
      <c r="B5" s="1759" t="s">
        <v>1030</v>
      </c>
      <c r="C5" s="1759"/>
      <c r="D5" s="1759"/>
      <c r="E5" s="1759"/>
      <c r="F5" s="1759"/>
      <c r="G5" s="1759"/>
    </row>
    <row r="6" spans="2:13" x14ac:dyDescent="0.2">
      <c r="B6" s="871"/>
      <c r="C6" s="871"/>
      <c r="D6" s="872"/>
      <c r="E6" s="871"/>
      <c r="F6" s="873"/>
      <c r="G6" s="874"/>
    </row>
    <row r="7" spans="2:13" ht="15" customHeight="1" x14ac:dyDescent="0.2">
      <c r="B7" s="1788" t="s">
        <v>425</v>
      </c>
      <c r="C7" s="1788" t="s">
        <v>426</v>
      </c>
      <c r="D7" s="1788" t="s">
        <v>689</v>
      </c>
      <c r="E7" s="772"/>
      <c r="F7" s="772" t="s">
        <v>1031</v>
      </c>
      <c r="G7" s="1788" t="s">
        <v>1766</v>
      </c>
      <c r="H7" s="875"/>
      <c r="I7" s="875"/>
    </row>
    <row r="8" spans="2:13" ht="34.5" customHeight="1" x14ac:dyDescent="0.2">
      <c r="B8" s="1789"/>
      <c r="C8" s="1789"/>
      <c r="D8" s="1789"/>
      <c r="E8" s="772"/>
      <c r="F8" s="772" t="s">
        <v>1767</v>
      </c>
      <c r="G8" s="1789"/>
      <c r="H8" s="875"/>
      <c r="I8" s="875"/>
    </row>
    <row r="9" spans="2:13" ht="8.25" customHeight="1" x14ac:dyDescent="0.2">
      <c r="B9" s="876"/>
      <c r="C9" s="876"/>
      <c r="D9" s="877"/>
      <c r="E9" s="876"/>
      <c r="F9" s="878"/>
      <c r="G9" s="879"/>
    </row>
    <row r="10" spans="2:13" ht="12.95" customHeight="1" x14ac:dyDescent="0.25">
      <c r="B10" s="880" t="s">
        <v>1032</v>
      </c>
      <c r="C10" s="880" t="s">
        <v>1033</v>
      </c>
      <c r="D10" s="881" t="s">
        <v>1034</v>
      </c>
      <c r="E10" s="882" t="s">
        <v>377</v>
      </c>
      <c r="F10" s="883" t="s">
        <v>1035</v>
      </c>
      <c r="G10" s="884">
        <v>1100</v>
      </c>
    </row>
    <row r="11" spans="2:13" ht="12.95" customHeight="1" x14ac:dyDescent="0.25">
      <c r="B11" s="882"/>
      <c r="C11" s="882"/>
      <c r="D11" s="881"/>
      <c r="E11" s="882" t="s">
        <v>379</v>
      </c>
      <c r="F11" s="883" t="s">
        <v>1036</v>
      </c>
      <c r="G11" s="884">
        <v>800</v>
      </c>
      <c r="K11" s="885"/>
      <c r="M11" s="885"/>
    </row>
    <row r="12" spans="2:13" ht="12.95" customHeight="1" x14ac:dyDescent="0.2">
      <c r="B12" s="886"/>
      <c r="C12" s="886"/>
      <c r="D12" s="887"/>
      <c r="E12" s="886" t="s">
        <v>381</v>
      </c>
      <c r="F12" s="886" t="s">
        <v>1037</v>
      </c>
      <c r="G12" s="888">
        <v>552</v>
      </c>
      <c r="K12" s="885"/>
      <c r="M12" s="885"/>
    </row>
    <row r="13" spans="2:13" ht="9" customHeight="1" x14ac:dyDescent="0.25">
      <c r="B13" s="882"/>
      <c r="C13" s="882"/>
      <c r="D13" s="881"/>
      <c r="E13" s="882"/>
      <c r="F13" s="883"/>
      <c r="G13" s="884"/>
      <c r="K13" s="885"/>
      <c r="M13" s="885"/>
    </row>
    <row r="14" spans="2:13" ht="12.95" customHeight="1" x14ac:dyDescent="0.25">
      <c r="B14" s="880" t="s">
        <v>1038</v>
      </c>
      <c r="C14" s="880" t="s">
        <v>1039</v>
      </c>
      <c r="D14" s="881" t="s">
        <v>1040</v>
      </c>
      <c r="E14" s="882" t="s">
        <v>377</v>
      </c>
      <c r="F14" s="883" t="s">
        <v>1041</v>
      </c>
      <c r="G14" s="884">
        <v>1370</v>
      </c>
      <c r="K14" s="885"/>
      <c r="M14" s="885"/>
    </row>
    <row r="15" spans="2:13" ht="12.95" customHeight="1" x14ac:dyDescent="0.25">
      <c r="B15" s="882"/>
      <c r="C15" s="882"/>
      <c r="D15" s="881"/>
      <c r="E15" s="882" t="s">
        <v>379</v>
      </c>
      <c r="F15" s="883" t="s">
        <v>1042</v>
      </c>
      <c r="G15" s="884">
        <v>1000</v>
      </c>
      <c r="K15" s="885"/>
      <c r="M15" s="885"/>
    </row>
    <row r="16" spans="2:13" ht="12.95" customHeight="1" x14ac:dyDescent="0.2">
      <c r="B16" s="886"/>
      <c r="C16" s="886"/>
      <c r="D16" s="887"/>
      <c r="E16" s="886" t="s">
        <v>381</v>
      </c>
      <c r="F16" s="886" t="s">
        <v>1043</v>
      </c>
      <c r="G16" s="888">
        <v>552</v>
      </c>
      <c r="K16" s="885"/>
      <c r="M16" s="885"/>
    </row>
    <row r="17" spans="2:13" ht="6.75" customHeight="1" x14ac:dyDescent="0.25">
      <c r="B17" s="882"/>
      <c r="C17" s="882"/>
      <c r="D17" s="881"/>
      <c r="E17" s="882"/>
      <c r="F17" s="883"/>
      <c r="G17" s="884"/>
      <c r="K17" s="885"/>
      <c r="M17" s="885"/>
    </row>
    <row r="18" spans="2:13" ht="12.95" customHeight="1" x14ac:dyDescent="0.25">
      <c r="B18" s="880" t="s">
        <v>1044</v>
      </c>
      <c r="C18" s="880" t="s">
        <v>1045</v>
      </c>
      <c r="D18" s="881" t="s">
        <v>1046</v>
      </c>
      <c r="E18" s="882" t="s">
        <v>377</v>
      </c>
      <c r="F18" s="883" t="s">
        <v>1047</v>
      </c>
      <c r="G18" s="884">
        <v>1550</v>
      </c>
      <c r="K18" s="885"/>
      <c r="M18" s="885"/>
    </row>
    <row r="19" spans="2:13" ht="12.95" customHeight="1" x14ac:dyDescent="0.25">
      <c r="B19" s="882"/>
      <c r="C19" s="882"/>
      <c r="D19" s="881"/>
      <c r="E19" s="882" t="s">
        <v>379</v>
      </c>
      <c r="F19" s="883" t="s">
        <v>1048</v>
      </c>
      <c r="G19" s="884">
        <v>552</v>
      </c>
      <c r="K19" s="885"/>
      <c r="M19" s="885"/>
    </row>
    <row r="20" spans="2:13" ht="12.95" customHeight="1" x14ac:dyDescent="0.2">
      <c r="B20" s="886"/>
      <c r="C20" s="886"/>
      <c r="D20" s="887"/>
      <c r="E20" s="886" t="s">
        <v>381</v>
      </c>
      <c r="F20" s="886" t="s">
        <v>1049</v>
      </c>
      <c r="G20" s="888">
        <v>0</v>
      </c>
      <c r="K20" s="885"/>
      <c r="M20" s="885"/>
    </row>
    <row r="21" spans="2:13" ht="8.25" customHeight="1" x14ac:dyDescent="0.25">
      <c r="B21" s="882"/>
      <c r="C21" s="882"/>
      <c r="D21" s="881"/>
      <c r="E21" s="882"/>
      <c r="F21" s="883"/>
      <c r="G21" s="884"/>
    </row>
    <row r="22" spans="2:13" ht="12.95" customHeight="1" x14ac:dyDescent="0.25">
      <c r="B22" s="880" t="s">
        <v>1050</v>
      </c>
      <c r="C22" s="880" t="s">
        <v>1051</v>
      </c>
      <c r="D22" s="881" t="s">
        <v>1052</v>
      </c>
      <c r="E22" s="882" t="s">
        <v>377</v>
      </c>
      <c r="F22" s="883" t="s">
        <v>1053</v>
      </c>
      <c r="G22" s="884">
        <v>1800</v>
      </c>
    </row>
    <row r="23" spans="2:13" ht="12.95" customHeight="1" x14ac:dyDescent="0.25">
      <c r="B23" s="882"/>
      <c r="C23" s="882"/>
      <c r="D23" s="881"/>
      <c r="E23" s="882" t="s">
        <v>379</v>
      </c>
      <c r="F23" s="883" t="s">
        <v>1054</v>
      </c>
      <c r="G23" s="884">
        <v>640</v>
      </c>
    </row>
    <row r="24" spans="2:13" ht="12.95" customHeight="1" x14ac:dyDescent="0.2">
      <c r="B24" s="886"/>
      <c r="C24" s="886"/>
      <c r="D24" s="887"/>
      <c r="E24" s="886" t="s">
        <v>381</v>
      </c>
      <c r="F24" s="886" t="s">
        <v>1049</v>
      </c>
      <c r="G24" s="888">
        <v>0</v>
      </c>
      <c r="K24" s="885"/>
      <c r="M24" s="885"/>
    </row>
    <row r="25" spans="2:13" ht="7.5" customHeight="1" x14ac:dyDescent="0.25">
      <c r="B25" s="882"/>
      <c r="C25" s="882"/>
      <c r="D25" s="881"/>
      <c r="E25" s="882"/>
      <c r="F25" s="883"/>
      <c r="G25" s="884"/>
      <c r="K25" s="885"/>
      <c r="M25" s="885"/>
    </row>
    <row r="26" spans="2:13" ht="12.95" customHeight="1" x14ac:dyDescent="0.25">
      <c r="B26" s="880" t="s">
        <v>1055</v>
      </c>
      <c r="C26" s="880" t="s">
        <v>1056</v>
      </c>
      <c r="D26" s="881" t="s">
        <v>1057</v>
      </c>
      <c r="E26" s="882" t="s">
        <v>377</v>
      </c>
      <c r="F26" s="883" t="s">
        <v>1058</v>
      </c>
      <c r="G26" s="884">
        <v>2000</v>
      </c>
      <c r="K26" s="885"/>
      <c r="M26" s="885"/>
    </row>
    <row r="27" spans="2:13" ht="12.95" customHeight="1" x14ac:dyDescent="0.25">
      <c r="B27" s="882"/>
      <c r="C27" s="882"/>
      <c r="D27" s="881"/>
      <c r="E27" s="882" t="s">
        <v>379</v>
      </c>
      <c r="F27" s="883" t="s">
        <v>1059</v>
      </c>
      <c r="G27" s="884">
        <v>710</v>
      </c>
      <c r="K27" s="885"/>
      <c r="M27" s="885"/>
    </row>
    <row r="28" spans="2:13" ht="12.95" customHeight="1" x14ac:dyDescent="0.2">
      <c r="B28" s="886"/>
      <c r="C28" s="886"/>
      <c r="D28" s="887"/>
      <c r="E28" s="886" t="s">
        <v>381</v>
      </c>
      <c r="F28" s="886" t="s">
        <v>1060</v>
      </c>
      <c r="G28" s="888">
        <v>0</v>
      </c>
      <c r="K28" s="885"/>
      <c r="M28" s="885"/>
    </row>
    <row r="29" spans="2:13" ht="8.25" customHeight="1" x14ac:dyDescent="0.25">
      <c r="B29" s="882"/>
      <c r="C29" s="882"/>
      <c r="D29" s="881"/>
      <c r="E29" s="882"/>
      <c r="F29" s="883"/>
      <c r="G29" s="884"/>
      <c r="K29" s="885"/>
      <c r="M29" s="885"/>
    </row>
    <row r="30" spans="2:13" ht="12.95" customHeight="1" x14ac:dyDescent="0.25">
      <c r="B30" s="880" t="s">
        <v>1061</v>
      </c>
      <c r="C30" s="880" t="s">
        <v>1062</v>
      </c>
      <c r="D30" s="881" t="s">
        <v>1063</v>
      </c>
      <c r="E30" s="882" t="s">
        <v>377</v>
      </c>
      <c r="F30" s="883" t="s">
        <v>1064</v>
      </c>
      <c r="G30" s="884">
        <v>2240</v>
      </c>
      <c r="K30" s="885"/>
      <c r="M30" s="885"/>
    </row>
    <row r="31" spans="2:13" ht="12.95" customHeight="1" x14ac:dyDescent="0.25">
      <c r="B31" s="882"/>
      <c r="C31" s="882"/>
      <c r="D31" s="881"/>
      <c r="E31" s="882" t="s">
        <v>379</v>
      </c>
      <c r="F31" s="883" t="s">
        <v>1065</v>
      </c>
      <c r="G31" s="884">
        <v>790</v>
      </c>
      <c r="K31" s="885"/>
      <c r="M31" s="885"/>
    </row>
    <row r="32" spans="2:13" ht="12.95" customHeight="1" x14ac:dyDescent="0.2">
      <c r="B32" s="886"/>
      <c r="C32" s="886"/>
      <c r="D32" s="887"/>
      <c r="E32" s="886" t="s">
        <v>381</v>
      </c>
      <c r="F32" s="886" t="s">
        <v>1066</v>
      </c>
      <c r="G32" s="888">
        <v>0</v>
      </c>
      <c r="K32" s="885"/>
      <c r="M32" s="885"/>
    </row>
    <row r="33" spans="2:13" ht="8.25" customHeight="1" x14ac:dyDescent="0.25">
      <c r="B33" s="882"/>
      <c r="C33" s="880"/>
      <c r="D33" s="881"/>
      <c r="E33" s="882"/>
      <c r="F33" s="883"/>
      <c r="G33" s="884"/>
      <c r="K33" s="885"/>
      <c r="M33" s="885"/>
    </row>
    <row r="34" spans="2:13" ht="12.95" customHeight="1" x14ac:dyDescent="0.25">
      <c r="B34" s="880" t="s">
        <v>1067</v>
      </c>
      <c r="C34" s="880" t="s">
        <v>1068</v>
      </c>
      <c r="D34" s="881" t="s">
        <v>1069</v>
      </c>
      <c r="E34" s="882" t="s">
        <v>377</v>
      </c>
      <c r="F34" s="883" t="s">
        <v>1070</v>
      </c>
      <c r="G34" s="884">
        <v>2500</v>
      </c>
      <c r="K34" s="885"/>
      <c r="M34" s="885"/>
    </row>
    <row r="35" spans="2:13" ht="12.95" customHeight="1" x14ac:dyDescent="0.25">
      <c r="B35" s="882"/>
      <c r="C35" s="882"/>
      <c r="D35" s="881"/>
      <c r="E35" s="882" t="s">
        <v>379</v>
      </c>
      <c r="F35" s="883" t="s">
        <v>1071</v>
      </c>
      <c r="G35" s="884">
        <v>880</v>
      </c>
      <c r="K35" s="885"/>
      <c r="M35" s="885"/>
    </row>
    <row r="36" spans="2:13" ht="12.95" customHeight="1" x14ac:dyDescent="0.2">
      <c r="B36" s="886"/>
      <c r="C36" s="886"/>
      <c r="D36" s="887"/>
      <c r="E36" s="886" t="s">
        <v>381</v>
      </c>
      <c r="F36" s="886" t="s">
        <v>1072</v>
      </c>
      <c r="G36" s="888">
        <v>0</v>
      </c>
      <c r="K36" s="885"/>
      <c r="M36" s="885"/>
    </row>
    <row r="37" spans="2:13" ht="7.5" customHeight="1" x14ac:dyDescent="0.25">
      <c r="B37" s="882"/>
      <c r="C37" s="882"/>
      <c r="D37" s="881"/>
      <c r="E37" s="882"/>
      <c r="F37" s="883"/>
      <c r="G37" s="884"/>
      <c r="K37" s="885"/>
      <c r="M37" s="885"/>
    </row>
    <row r="38" spans="2:13" ht="12.95" customHeight="1" x14ac:dyDescent="0.25">
      <c r="B38" s="880" t="s">
        <v>1073</v>
      </c>
      <c r="C38" s="880" t="s">
        <v>1074</v>
      </c>
      <c r="D38" s="881" t="s">
        <v>1075</v>
      </c>
      <c r="E38" s="882" t="s">
        <v>377</v>
      </c>
      <c r="F38" s="883" t="s">
        <v>1076</v>
      </c>
      <c r="G38" s="884">
        <v>2800</v>
      </c>
      <c r="K38" s="885"/>
      <c r="M38" s="885"/>
    </row>
    <row r="39" spans="2:13" ht="12.95" customHeight="1" x14ac:dyDescent="0.25">
      <c r="B39" s="882"/>
      <c r="C39" s="882"/>
      <c r="D39" s="881"/>
      <c r="E39" s="882" t="s">
        <v>379</v>
      </c>
      <c r="F39" s="883" t="s">
        <v>1077</v>
      </c>
      <c r="G39" s="884">
        <v>2750</v>
      </c>
      <c r="K39" s="885"/>
      <c r="M39" s="885"/>
    </row>
    <row r="40" spans="2:13" ht="12.95" customHeight="1" x14ac:dyDescent="0.25">
      <c r="B40" s="882"/>
      <c r="C40" s="882"/>
      <c r="D40" s="881"/>
      <c r="E40" s="882" t="s">
        <v>381</v>
      </c>
      <c r="F40" s="883" t="s">
        <v>1078</v>
      </c>
      <c r="G40" s="884">
        <v>940</v>
      </c>
      <c r="K40" s="885"/>
      <c r="M40" s="885"/>
    </row>
    <row r="41" spans="2:13" ht="12.95" customHeight="1" x14ac:dyDescent="0.2">
      <c r="B41" s="886"/>
      <c r="C41" s="886"/>
      <c r="D41" s="887"/>
      <c r="E41" s="886" t="s">
        <v>383</v>
      </c>
      <c r="F41" s="886" t="s">
        <v>1079</v>
      </c>
      <c r="G41" s="888">
        <v>0</v>
      </c>
      <c r="K41" s="885"/>
      <c r="M41" s="885"/>
    </row>
    <row r="42" spans="2:13" ht="7.5" customHeight="1" x14ac:dyDescent="0.25">
      <c r="B42" s="882"/>
      <c r="C42" s="882"/>
      <c r="D42" s="881"/>
      <c r="E42" s="882"/>
      <c r="F42" s="883"/>
      <c r="G42" s="884"/>
      <c r="K42" s="885"/>
      <c r="M42" s="885"/>
    </row>
    <row r="43" spans="2:13" ht="12.95" customHeight="1" x14ac:dyDescent="0.25">
      <c r="B43" s="880" t="s">
        <v>1080</v>
      </c>
      <c r="C43" s="880" t="s">
        <v>1081</v>
      </c>
      <c r="D43" s="881" t="s">
        <v>1082</v>
      </c>
      <c r="E43" s="882" t="s">
        <v>377</v>
      </c>
      <c r="F43" s="883" t="s">
        <v>1083</v>
      </c>
      <c r="G43" s="884">
        <v>3025</v>
      </c>
      <c r="K43" s="885"/>
      <c r="M43" s="885"/>
    </row>
    <row r="44" spans="2:13" ht="12.95" customHeight="1" x14ac:dyDescent="0.25">
      <c r="B44" s="882"/>
      <c r="C44" s="882"/>
      <c r="D44" s="881"/>
      <c r="E44" s="882" t="s">
        <v>379</v>
      </c>
      <c r="F44" s="883" t="s">
        <v>1084</v>
      </c>
      <c r="G44" s="884">
        <v>2943</v>
      </c>
      <c r="K44" s="885"/>
      <c r="M44" s="885"/>
    </row>
    <row r="45" spans="2:13" ht="12.95" customHeight="1" x14ac:dyDescent="0.25">
      <c r="B45" s="882"/>
      <c r="C45" s="882"/>
      <c r="D45" s="881"/>
      <c r="E45" s="882" t="s">
        <v>381</v>
      </c>
      <c r="F45" s="883" t="s">
        <v>1085</v>
      </c>
      <c r="G45" s="884">
        <v>1000</v>
      </c>
      <c r="K45" s="885"/>
      <c r="M45" s="885"/>
    </row>
    <row r="46" spans="2:13" ht="12.95" customHeight="1" x14ac:dyDescent="0.2">
      <c r="B46" s="886"/>
      <c r="C46" s="886"/>
      <c r="D46" s="887"/>
      <c r="E46" s="886" t="s">
        <v>383</v>
      </c>
      <c r="F46" s="886" t="s">
        <v>1079</v>
      </c>
      <c r="G46" s="888">
        <v>0</v>
      </c>
      <c r="K46" s="885"/>
      <c r="M46" s="885"/>
    </row>
    <row r="47" spans="2:13" ht="7.5" customHeight="1" x14ac:dyDescent="0.25">
      <c r="B47" s="882"/>
      <c r="C47" s="882"/>
      <c r="D47" s="881"/>
      <c r="E47" s="882"/>
      <c r="F47" s="883"/>
      <c r="G47" s="884"/>
      <c r="K47" s="885"/>
      <c r="M47" s="885"/>
    </row>
    <row r="48" spans="2:13" ht="12.95" customHeight="1" x14ac:dyDescent="0.25">
      <c r="B48" s="880" t="s">
        <v>1086</v>
      </c>
      <c r="C48" s="880" t="s">
        <v>1087</v>
      </c>
      <c r="D48" s="881" t="s">
        <v>1088</v>
      </c>
      <c r="E48" s="882" t="s">
        <v>377</v>
      </c>
      <c r="F48" s="883" t="s">
        <v>1089</v>
      </c>
      <c r="G48" s="884">
        <v>3155</v>
      </c>
      <c r="K48" s="885"/>
      <c r="M48" s="885"/>
    </row>
    <row r="49" spans="2:13" ht="12.95" customHeight="1" x14ac:dyDescent="0.25">
      <c r="B49" s="882"/>
      <c r="C49" s="882"/>
      <c r="D49" s="881"/>
      <c r="E49" s="882" t="s">
        <v>379</v>
      </c>
      <c r="F49" s="883" t="s">
        <v>1090</v>
      </c>
      <c r="G49" s="884">
        <v>3070</v>
      </c>
      <c r="K49" s="885"/>
      <c r="M49" s="885"/>
    </row>
    <row r="50" spans="2:13" ht="12.95" customHeight="1" x14ac:dyDescent="0.25">
      <c r="B50" s="882"/>
      <c r="C50" s="882"/>
      <c r="D50" s="881"/>
      <c r="E50" s="882" t="s">
        <v>381</v>
      </c>
      <c r="F50" s="883" t="s">
        <v>1091</v>
      </c>
      <c r="G50" s="884">
        <v>1043</v>
      </c>
      <c r="K50" s="885"/>
      <c r="M50" s="885"/>
    </row>
    <row r="51" spans="2:13" ht="12.95" customHeight="1" x14ac:dyDescent="0.2">
      <c r="B51" s="886"/>
      <c r="C51" s="886"/>
      <c r="D51" s="887"/>
      <c r="E51" s="886" t="s">
        <v>383</v>
      </c>
      <c r="F51" s="886" t="s">
        <v>1092</v>
      </c>
      <c r="G51" s="888">
        <v>0</v>
      </c>
      <c r="K51" s="885"/>
      <c r="M51" s="885"/>
    </row>
    <row r="52" spans="2:13" ht="8.25" customHeight="1" x14ac:dyDescent="0.25">
      <c r="B52" s="882"/>
      <c r="C52" s="880"/>
      <c r="D52" s="881"/>
      <c r="E52" s="882"/>
      <c r="F52" s="883"/>
      <c r="G52" s="884"/>
      <c r="K52" s="885"/>
      <c r="M52" s="885"/>
    </row>
    <row r="53" spans="2:13" ht="12.95" customHeight="1" x14ac:dyDescent="0.25">
      <c r="B53" s="880" t="s">
        <v>1093</v>
      </c>
      <c r="C53" s="880" t="s">
        <v>1094</v>
      </c>
      <c r="D53" s="881" t="s">
        <v>1095</v>
      </c>
      <c r="E53" s="889" t="s">
        <v>377</v>
      </c>
      <c r="F53" s="890" t="s">
        <v>1096</v>
      </c>
      <c r="G53" s="891">
        <v>3310</v>
      </c>
      <c r="K53" s="885"/>
      <c r="M53" s="885"/>
    </row>
    <row r="54" spans="2:13" ht="12.95" customHeight="1" x14ac:dyDescent="0.25">
      <c r="B54" s="889"/>
      <c r="C54" s="889"/>
      <c r="D54" s="892"/>
      <c r="E54" s="889" t="s">
        <v>379</v>
      </c>
      <c r="F54" s="890" t="s">
        <v>1097</v>
      </c>
      <c r="G54" s="891">
        <v>3220</v>
      </c>
      <c r="K54" s="885"/>
      <c r="M54" s="885"/>
    </row>
    <row r="55" spans="2:13" ht="12.95" customHeight="1" x14ac:dyDescent="0.25">
      <c r="B55" s="889"/>
      <c r="C55" s="889"/>
      <c r="D55" s="892"/>
      <c r="E55" s="889" t="s">
        <v>381</v>
      </c>
      <c r="F55" s="890" t="s">
        <v>1098</v>
      </c>
      <c r="G55" s="891">
        <v>1094</v>
      </c>
      <c r="K55" s="885"/>
      <c r="M55" s="885"/>
    </row>
    <row r="56" spans="2:13" ht="12.95" customHeight="1" x14ac:dyDescent="0.2">
      <c r="B56" s="886"/>
      <c r="C56" s="886"/>
      <c r="D56" s="887"/>
      <c r="E56" s="886" t="s">
        <v>383</v>
      </c>
      <c r="F56" s="886" t="s">
        <v>1099</v>
      </c>
      <c r="G56" s="888">
        <v>0</v>
      </c>
      <c r="K56" s="885"/>
      <c r="M56" s="885"/>
    </row>
    <row r="57" spans="2:13" ht="5.25" customHeight="1" x14ac:dyDescent="0.25">
      <c r="B57" s="882"/>
      <c r="C57" s="882"/>
      <c r="D57" s="881"/>
      <c r="E57" s="882"/>
      <c r="F57" s="883"/>
      <c r="G57" s="884"/>
      <c r="K57" s="885"/>
      <c r="M57" s="885"/>
    </row>
    <row r="58" spans="2:13" ht="12.95" customHeight="1" x14ac:dyDescent="0.25">
      <c r="B58" s="880" t="s">
        <v>1100</v>
      </c>
      <c r="C58" s="880" t="s">
        <v>1101</v>
      </c>
      <c r="D58" s="881" t="s">
        <v>1102</v>
      </c>
      <c r="E58" s="882" t="s">
        <v>377</v>
      </c>
      <c r="F58" s="883" t="s">
        <v>1103</v>
      </c>
      <c r="G58" s="884">
        <v>3452</v>
      </c>
      <c r="K58" s="885"/>
      <c r="M58" s="885"/>
    </row>
    <row r="59" spans="2:13" ht="12.95" customHeight="1" x14ac:dyDescent="0.2">
      <c r="B59" s="882"/>
      <c r="C59" s="882"/>
      <c r="D59" s="893"/>
      <c r="E59" s="882" t="s">
        <v>379</v>
      </c>
      <c r="F59" s="883" t="s">
        <v>1104</v>
      </c>
      <c r="G59" s="884">
        <v>3358</v>
      </c>
      <c r="K59" s="885"/>
      <c r="M59" s="885"/>
    </row>
    <row r="60" spans="2:13" ht="12.95" customHeight="1" x14ac:dyDescent="0.2">
      <c r="B60" s="882"/>
      <c r="C60" s="882"/>
      <c r="D60" s="893"/>
      <c r="E60" s="882" t="s">
        <v>381</v>
      </c>
      <c r="F60" s="883" t="s">
        <v>1105</v>
      </c>
      <c r="G60" s="884">
        <v>1094</v>
      </c>
      <c r="K60" s="885"/>
      <c r="M60" s="885"/>
    </row>
    <row r="61" spans="2:13" ht="12.95" customHeight="1" x14ac:dyDescent="0.2">
      <c r="B61" s="886"/>
      <c r="C61" s="886"/>
      <c r="D61" s="887"/>
      <c r="E61" s="886" t="s">
        <v>383</v>
      </c>
      <c r="F61" s="886" t="s">
        <v>1099</v>
      </c>
      <c r="G61" s="888">
        <v>0</v>
      </c>
      <c r="K61" s="885"/>
      <c r="M61" s="885"/>
    </row>
    <row r="62" spans="2:13" ht="15" customHeight="1" x14ac:dyDescent="0.25">
      <c r="B62" s="894" t="s">
        <v>1106</v>
      </c>
      <c r="C62" s="880" t="s">
        <v>1107</v>
      </c>
      <c r="D62" s="881" t="s">
        <v>1108</v>
      </c>
      <c r="E62" s="889" t="s">
        <v>377</v>
      </c>
      <c r="F62" s="890" t="s">
        <v>1109</v>
      </c>
      <c r="G62" s="891">
        <v>3607</v>
      </c>
      <c r="K62" s="885"/>
      <c r="M62" s="885"/>
    </row>
    <row r="63" spans="2:13" ht="12.95" customHeight="1" x14ac:dyDescent="0.25">
      <c r="B63" s="889"/>
      <c r="C63" s="889"/>
      <c r="D63" s="892"/>
      <c r="E63" s="889" t="s">
        <v>379</v>
      </c>
      <c r="F63" s="890" t="s">
        <v>1110</v>
      </c>
      <c r="G63" s="891">
        <v>3509</v>
      </c>
      <c r="K63" s="885"/>
      <c r="M63" s="885"/>
    </row>
    <row r="64" spans="2:13" ht="12.95" customHeight="1" x14ac:dyDescent="0.25">
      <c r="B64" s="889"/>
      <c r="C64" s="889"/>
      <c r="D64" s="892"/>
      <c r="E64" s="889" t="s">
        <v>381</v>
      </c>
      <c r="F64" s="890" t="s">
        <v>1111</v>
      </c>
      <c r="G64" s="891">
        <v>1143</v>
      </c>
      <c r="K64" s="885"/>
      <c r="M64" s="885"/>
    </row>
    <row r="65" spans="2:13" ht="12.95" customHeight="1" x14ac:dyDescent="0.2">
      <c r="B65" s="886"/>
      <c r="C65" s="886"/>
      <c r="D65" s="887"/>
      <c r="E65" s="886" t="s">
        <v>383</v>
      </c>
      <c r="F65" s="886" t="s">
        <v>1112</v>
      </c>
      <c r="G65" s="888">
        <v>0</v>
      </c>
      <c r="K65" s="885"/>
      <c r="M65" s="885"/>
    </row>
    <row r="66" spans="2:13" ht="8.25" customHeight="1" x14ac:dyDescent="0.25">
      <c r="B66" s="889"/>
      <c r="C66" s="889"/>
      <c r="D66" s="892"/>
      <c r="E66" s="889"/>
      <c r="F66" s="890"/>
      <c r="G66" s="891"/>
      <c r="K66" s="885"/>
      <c r="M66" s="885"/>
    </row>
    <row r="67" spans="2:13" ht="12.95" customHeight="1" x14ac:dyDescent="0.25">
      <c r="B67" s="894" t="s">
        <v>1113</v>
      </c>
      <c r="C67" s="880" t="s">
        <v>1114</v>
      </c>
      <c r="D67" s="881" t="s">
        <v>1115</v>
      </c>
      <c r="E67" s="889" t="s">
        <v>377</v>
      </c>
      <c r="F67" s="890" t="s">
        <v>1116</v>
      </c>
      <c r="G67" s="891">
        <v>3716</v>
      </c>
      <c r="K67" s="885"/>
      <c r="M67" s="885"/>
    </row>
    <row r="68" spans="2:13" ht="12.95" customHeight="1" x14ac:dyDescent="0.25">
      <c r="B68" s="889"/>
      <c r="C68" s="889"/>
      <c r="D68" s="892"/>
      <c r="E68" s="889" t="s">
        <v>379</v>
      </c>
      <c r="F68" s="890" t="s">
        <v>1117</v>
      </c>
      <c r="G68" s="891">
        <v>3614</v>
      </c>
      <c r="K68" s="885"/>
      <c r="M68" s="885"/>
    </row>
    <row r="69" spans="2:13" ht="12.95" customHeight="1" x14ac:dyDescent="0.25">
      <c r="B69" s="889"/>
      <c r="C69" s="889"/>
      <c r="D69" s="892"/>
      <c r="E69" s="889" t="s">
        <v>381</v>
      </c>
      <c r="F69" s="890" t="s">
        <v>1118</v>
      </c>
      <c r="G69" s="891">
        <v>1178</v>
      </c>
      <c r="K69" s="885"/>
      <c r="M69" s="885"/>
    </row>
    <row r="70" spans="2:13" ht="12.95" customHeight="1" x14ac:dyDescent="0.2">
      <c r="B70" s="886"/>
      <c r="C70" s="886"/>
      <c r="D70" s="887"/>
      <c r="E70" s="886" t="s">
        <v>383</v>
      </c>
      <c r="F70" s="886" t="s">
        <v>1119</v>
      </c>
      <c r="G70" s="888">
        <v>0</v>
      </c>
      <c r="K70" s="885"/>
      <c r="M70" s="885"/>
    </row>
    <row r="71" spans="2:13" ht="12.95" customHeight="1" x14ac:dyDescent="0.25">
      <c r="B71" s="889"/>
      <c r="C71" s="889"/>
      <c r="D71" s="892"/>
      <c r="E71" s="889"/>
      <c r="F71" s="890"/>
      <c r="G71" s="891"/>
      <c r="K71" s="885"/>
      <c r="M71" s="885"/>
    </row>
    <row r="72" spans="2:13" ht="12.95" customHeight="1" x14ac:dyDescent="0.25">
      <c r="B72" s="894" t="s">
        <v>1120</v>
      </c>
      <c r="C72" s="880" t="s">
        <v>1121</v>
      </c>
      <c r="D72" s="881" t="s">
        <v>1122</v>
      </c>
      <c r="E72" s="889" t="s">
        <v>377</v>
      </c>
      <c r="F72" s="890" t="s">
        <v>1123</v>
      </c>
      <c r="G72" s="891">
        <v>3797</v>
      </c>
      <c r="K72" s="885"/>
      <c r="M72" s="885"/>
    </row>
    <row r="73" spans="2:13" ht="12.95" customHeight="1" x14ac:dyDescent="0.25">
      <c r="B73" s="889"/>
      <c r="C73" s="889"/>
      <c r="D73" s="892"/>
      <c r="E73" s="889" t="s">
        <v>379</v>
      </c>
      <c r="F73" s="890" t="s">
        <v>1124</v>
      </c>
      <c r="G73" s="891">
        <v>3694</v>
      </c>
      <c r="K73" s="885"/>
      <c r="M73" s="885"/>
    </row>
    <row r="74" spans="2:13" ht="12.95" customHeight="1" x14ac:dyDescent="0.25">
      <c r="B74" s="889"/>
      <c r="C74" s="889"/>
      <c r="D74" s="892"/>
      <c r="E74" s="889" t="s">
        <v>381</v>
      </c>
      <c r="F74" s="890" t="s">
        <v>1125</v>
      </c>
      <c r="G74" s="891">
        <v>1203</v>
      </c>
      <c r="K74" s="885"/>
      <c r="M74" s="885"/>
    </row>
    <row r="75" spans="2:13" ht="12.95" customHeight="1" x14ac:dyDescent="0.2">
      <c r="B75" s="886"/>
      <c r="C75" s="886"/>
      <c r="D75" s="887"/>
      <c r="E75" s="886" t="s">
        <v>383</v>
      </c>
      <c r="F75" s="886" t="s">
        <v>1126</v>
      </c>
      <c r="G75" s="888">
        <v>0</v>
      </c>
      <c r="K75" s="885"/>
      <c r="M75" s="885"/>
    </row>
    <row r="76" spans="2:13" ht="12.95" customHeight="1" x14ac:dyDescent="0.25">
      <c r="B76" s="889"/>
      <c r="C76" s="889"/>
      <c r="D76" s="892"/>
      <c r="E76" s="889"/>
      <c r="F76" s="890"/>
      <c r="G76" s="891"/>
      <c r="K76" s="885"/>
      <c r="M76" s="885"/>
    </row>
    <row r="77" spans="2:13" ht="12.95" customHeight="1" x14ac:dyDescent="0.25">
      <c r="B77" s="894" t="s">
        <v>1127</v>
      </c>
      <c r="C77" s="880" t="s">
        <v>1128</v>
      </c>
      <c r="D77" s="881" t="s">
        <v>1129</v>
      </c>
      <c r="E77" s="889" t="s">
        <v>377</v>
      </c>
      <c r="F77" s="890" t="s">
        <v>1130</v>
      </c>
      <c r="G77" s="891">
        <v>3930</v>
      </c>
      <c r="K77" s="885"/>
      <c r="M77" s="885"/>
    </row>
    <row r="78" spans="2:13" ht="12.95" customHeight="1" x14ac:dyDescent="0.25">
      <c r="B78" s="889"/>
      <c r="C78" s="889"/>
      <c r="D78" s="892"/>
      <c r="E78" s="889" t="s">
        <v>379</v>
      </c>
      <c r="F78" s="890" t="s">
        <v>1131</v>
      </c>
      <c r="G78" s="891">
        <v>3823</v>
      </c>
      <c r="K78" s="885"/>
      <c r="M78" s="885"/>
    </row>
    <row r="79" spans="2:13" ht="12.95" customHeight="1" x14ac:dyDescent="0.25">
      <c r="B79" s="889"/>
      <c r="C79" s="889"/>
      <c r="D79" s="892"/>
      <c r="E79" s="889" t="s">
        <v>381</v>
      </c>
      <c r="F79" s="890" t="s">
        <v>1132</v>
      </c>
      <c r="G79" s="891">
        <v>1245</v>
      </c>
      <c r="K79" s="885"/>
      <c r="M79" s="885"/>
    </row>
    <row r="80" spans="2:13" ht="12.95" customHeight="1" x14ac:dyDescent="0.2">
      <c r="B80" s="886"/>
      <c r="C80" s="886"/>
      <c r="D80" s="887"/>
      <c r="E80" s="886" t="s">
        <v>383</v>
      </c>
      <c r="F80" s="886" t="s">
        <v>1133</v>
      </c>
      <c r="G80" s="888">
        <v>0</v>
      </c>
      <c r="K80" s="885"/>
      <c r="M80" s="885"/>
    </row>
    <row r="81" spans="2:13" ht="7.5" customHeight="1" x14ac:dyDescent="0.25">
      <c r="B81" s="895"/>
      <c r="C81" s="895"/>
      <c r="D81" s="896"/>
      <c r="E81" s="895"/>
      <c r="F81" s="897"/>
      <c r="G81" s="898"/>
      <c r="K81" s="885"/>
      <c r="M81" s="885"/>
    </row>
    <row r="82" spans="2:13" ht="15.75" x14ac:dyDescent="0.25">
      <c r="B82" s="880" t="s">
        <v>1134</v>
      </c>
      <c r="C82" s="880" t="s">
        <v>1135</v>
      </c>
      <c r="D82" s="881" t="s">
        <v>1136</v>
      </c>
      <c r="E82" s="882" t="s">
        <v>377</v>
      </c>
      <c r="F82" s="883" t="s">
        <v>1137</v>
      </c>
      <c r="G82" s="884">
        <v>4126</v>
      </c>
      <c r="K82" s="885"/>
      <c r="M82" s="885"/>
    </row>
    <row r="83" spans="2:13" ht="15.75" x14ac:dyDescent="0.25">
      <c r="B83" s="882"/>
      <c r="C83" s="882"/>
      <c r="D83" s="881"/>
      <c r="E83" s="882" t="s">
        <v>379</v>
      </c>
      <c r="F83" s="883" t="s">
        <v>1138</v>
      </c>
      <c r="G83" s="884">
        <v>4014</v>
      </c>
      <c r="K83" s="885"/>
      <c r="M83" s="885"/>
    </row>
    <row r="84" spans="2:13" ht="15.75" x14ac:dyDescent="0.25">
      <c r="B84" s="882"/>
      <c r="C84" s="882"/>
      <c r="D84" s="881"/>
      <c r="E84" s="882" t="s">
        <v>381</v>
      </c>
      <c r="F84" s="883" t="s">
        <v>1139</v>
      </c>
      <c r="G84" s="884">
        <v>1307</v>
      </c>
      <c r="K84" s="885"/>
      <c r="M84" s="885"/>
    </row>
    <row r="85" spans="2:13" x14ac:dyDescent="0.2">
      <c r="B85" s="886"/>
      <c r="C85" s="886"/>
      <c r="D85" s="887"/>
      <c r="E85" s="886" t="s">
        <v>383</v>
      </c>
      <c r="F85" s="886" t="s">
        <v>1140</v>
      </c>
      <c r="G85" s="888">
        <v>0</v>
      </c>
      <c r="K85" s="885"/>
      <c r="M85" s="885"/>
    </row>
    <row r="86" spans="2:13" ht="9.75" customHeight="1" x14ac:dyDescent="0.25">
      <c r="B86" s="882"/>
      <c r="C86" s="882"/>
      <c r="D86" s="881"/>
      <c r="E86" s="882"/>
      <c r="F86" s="883"/>
      <c r="G86" s="884"/>
      <c r="K86" s="885"/>
      <c r="M86" s="885"/>
    </row>
    <row r="87" spans="2:13" ht="15.75" x14ac:dyDescent="0.25">
      <c r="B87" s="880" t="s">
        <v>1141</v>
      </c>
      <c r="C87" s="880" t="s">
        <v>1142</v>
      </c>
      <c r="D87" s="881" t="s">
        <v>1143</v>
      </c>
      <c r="E87" s="882" t="s">
        <v>377</v>
      </c>
      <c r="F87" s="883" t="s">
        <v>1144</v>
      </c>
      <c r="G87" s="884">
        <v>5393</v>
      </c>
      <c r="K87" s="885"/>
      <c r="M87" s="885"/>
    </row>
    <row r="88" spans="2:13" ht="15.75" x14ac:dyDescent="0.25">
      <c r="B88" s="882"/>
      <c r="C88" s="882"/>
      <c r="D88" s="881"/>
      <c r="E88" s="882" t="s">
        <v>379</v>
      </c>
      <c r="F88" s="883" t="s">
        <v>1145</v>
      </c>
      <c r="G88" s="884">
        <v>4223</v>
      </c>
      <c r="K88" s="885"/>
      <c r="M88" s="885"/>
    </row>
    <row r="89" spans="2:13" ht="15.75" x14ac:dyDescent="0.25">
      <c r="B89" s="882"/>
      <c r="C89" s="882"/>
      <c r="D89" s="881"/>
      <c r="E89" s="882" t="s">
        <v>381</v>
      </c>
      <c r="F89" s="883" t="s">
        <v>1146</v>
      </c>
      <c r="G89" s="884">
        <v>1375</v>
      </c>
      <c r="K89" s="885"/>
      <c r="M89" s="885"/>
    </row>
    <row r="90" spans="2:13" x14ac:dyDescent="0.2">
      <c r="B90" s="886"/>
      <c r="C90" s="886"/>
      <c r="D90" s="887"/>
      <c r="E90" s="886" t="s">
        <v>383</v>
      </c>
      <c r="F90" s="886" t="s">
        <v>1147</v>
      </c>
      <c r="G90" s="888">
        <v>0</v>
      </c>
      <c r="K90" s="885"/>
      <c r="M90" s="885"/>
    </row>
    <row r="91" spans="2:13" ht="7.5" customHeight="1" x14ac:dyDescent="0.25">
      <c r="B91" s="882"/>
      <c r="C91" s="882"/>
      <c r="D91" s="881"/>
      <c r="E91" s="882"/>
      <c r="F91" s="883"/>
      <c r="G91" s="884"/>
      <c r="K91" s="885"/>
      <c r="M91" s="885"/>
    </row>
    <row r="92" spans="2:13" ht="15.75" x14ac:dyDescent="0.25">
      <c r="B92" s="880" t="s">
        <v>1148</v>
      </c>
      <c r="C92" s="880" t="s">
        <v>1149</v>
      </c>
      <c r="D92" s="881" t="s">
        <v>1150</v>
      </c>
      <c r="E92" s="882" t="s">
        <v>377</v>
      </c>
      <c r="F92" s="883" t="s">
        <v>1151</v>
      </c>
      <c r="G92" s="884">
        <v>5765</v>
      </c>
      <c r="K92" s="885"/>
      <c r="M92" s="885"/>
    </row>
    <row r="93" spans="2:13" ht="15.75" x14ac:dyDescent="0.25">
      <c r="B93" s="882"/>
      <c r="C93" s="882"/>
      <c r="D93" s="881"/>
      <c r="E93" s="882" t="s">
        <v>379</v>
      </c>
      <c r="F93" s="883" t="s">
        <v>1152</v>
      </c>
      <c r="G93" s="884">
        <v>4514</v>
      </c>
      <c r="K93" s="885"/>
      <c r="M93" s="885"/>
    </row>
    <row r="94" spans="2:13" ht="15.75" x14ac:dyDescent="0.25">
      <c r="B94" s="882"/>
      <c r="C94" s="882"/>
      <c r="D94" s="881"/>
      <c r="E94" s="882" t="s">
        <v>381</v>
      </c>
      <c r="F94" s="883" t="s">
        <v>1153</v>
      </c>
      <c r="G94" s="884">
        <v>1470</v>
      </c>
      <c r="K94" s="885"/>
      <c r="M94" s="885"/>
    </row>
    <row r="95" spans="2:13" x14ac:dyDescent="0.2">
      <c r="B95" s="886"/>
      <c r="C95" s="886"/>
      <c r="D95" s="887"/>
      <c r="E95" s="886" t="s">
        <v>383</v>
      </c>
      <c r="F95" s="886" t="s">
        <v>1154</v>
      </c>
      <c r="G95" s="888">
        <v>0</v>
      </c>
      <c r="K95" s="885"/>
    </row>
    <row r="96" spans="2:13" ht="7.5" customHeight="1" x14ac:dyDescent="0.25">
      <c r="B96" s="882"/>
      <c r="C96" s="882"/>
      <c r="D96" s="881"/>
      <c r="E96" s="882"/>
      <c r="F96" s="883"/>
      <c r="G96" s="884"/>
    </row>
    <row r="97" spans="2:7" ht="12.75" customHeight="1" x14ac:dyDescent="0.25">
      <c r="B97" s="880" t="s">
        <v>1155</v>
      </c>
      <c r="C97" s="880" t="s">
        <v>1156</v>
      </c>
      <c r="D97" s="881" t="s">
        <v>1157</v>
      </c>
      <c r="E97" s="882" t="s">
        <v>377</v>
      </c>
      <c r="F97" s="883" t="s">
        <v>1158</v>
      </c>
      <c r="G97" s="884">
        <v>6500</v>
      </c>
    </row>
    <row r="98" spans="2:7" ht="12.75" customHeight="1" x14ac:dyDescent="0.25">
      <c r="B98" s="882"/>
      <c r="C98" s="882"/>
      <c r="D98" s="881"/>
      <c r="E98" s="882" t="s">
        <v>379</v>
      </c>
      <c r="F98" s="883" t="s">
        <v>1159</v>
      </c>
      <c r="G98" s="884">
        <v>4830</v>
      </c>
    </row>
    <row r="99" spans="2:7" ht="14.25" customHeight="1" x14ac:dyDescent="0.25">
      <c r="B99" s="882"/>
      <c r="C99" s="882"/>
      <c r="D99" s="881"/>
      <c r="E99" s="882" t="s">
        <v>381</v>
      </c>
      <c r="F99" s="883" t="s">
        <v>1160</v>
      </c>
      <c r="G99" s="884">
        <v>1526</v>
      </c>
    </row>
    <row r="100" spans="2:7" ht="15" customHeight="1" x14ac:dyDescent="0.2">
      <c r="B100" s="886"/>
      <c r="C100" s="886"/>
      <c r="D100" s="887"/>
      <c r="E100" s="886" t="s">
        <v>383</v>
      </c>
      <c r="F100" s="886" t="s">
        <v>1161</v>
      </c>
      <c r="G100" s="888">
        <v>0</v>
      </c>
    </row>
    <row r="101" spans="2:7" ht="9" customHeight="1" x14ac:dyDescent="0.25">
      <c r="B101" s="882"/>
      <c r="C101" s="882"/>
      <c r="D101" s="881"/>
      <c r="E101" s="882"/>
      <c r="F101" s="883"/>
      <c r="G101" s="884"/>
    </row>
    <row r="102" spans="2:7" ht="15.75" x14ac:dyDescent="0.25">
      <c r="B102" s="899" t="s">
        <v>1162</v>
      </c>
      <c r="C102" s="880" t="s">
        <v>1163</v>
      </c>
      <c r="D102" s="881" t="s">
        <v>1164</v>
      </c>
      <c r="E102" s="882" t="s">
        <v>377</v>
      </c>
      <c r="F102" s="883" t="s">
        <v>1165</v>
      </c>
      <c r="G102" s="884">
        <v>6776</v>
      </c>
    </row>
    <row r="103" spans="2:7" ht="15.75" x14ac:dyDescent="0.25">
      <c r="B103" s="882"/>
      <c r="C103" s="882"/>
      <c r="D103" s="881"/>
      <c r="E103" s="882" t="s">
        <v>379</v>
      </c>
      <c r="F103" s="883" t="s">
        <v>1166</v>
      </c>
      <c r="G103" s="884">
        <v>4902</v>
      </c>
    </row>
    <row r="104" spans="2:7" ht="15.75" x14ac:dyDescent="0.25">
      <c r="B104" s="882"/>
      <c r="C104" s="882"/>
      <c r="D104" s="881"/>
      <c r="E104" s="882" t="s">
        <v>381</v>
      </c>
      <c r="F104" s="883" t="s">
        <v>1167</v>
      </c>
      <c r="G104" s="884">
        <v>1549</v>
      </c>
    </row>
    <row r="105" spans="2:7" x14ac:dyDescent="0.2">
      <c r="B105" s="886"/>
      <c r="C105" s="886"/>
      <c r="D105" s="887"/>
      <c r="E105" s="886" t="s">
        <v>383</v>
      </c>
      <c r="F105" s="886" t="s">
        <v>1168</v>
      </c>
      <c r="G105" s="888">
        <v>0</v>
      </c>
    </row>
    <row r="106" spans="2:7" ht="8.25" customHeight="1" x14ac:dyDescent="0.25">
      <c r="B106" s="882"/>
      <c r="C106" s="882"/>
      <c r="D106" s="881"/>
      <c r="E106" s="882"/>
      <c r="F106" s="883"/>
      <c r="G106" s="884"/>
    </row>
    <row r="107" spans="2:7" ht="15.75" x14ac:dyDescent="0.25">
      <c r="B107" s="900" t="s">
        <v>1163</v>
      </c>
      <c r="C107" s="880" t="s">
        <v>1169</v>
      </c>
      <c r="D107" s="881" t="s">
        <v>1170</v>
      </c>
      <c r="E107" s="882" t="s">
        <v>377</v>
      </c>
      <c r="F107" s="883" t="s">
        <v>1171</v>
      </c>
      <c r="G107" s="884">
        <v>7170</v>
      </c>
    </row>
    <row r="108" spans="2:7" ht="15.75" x14ac:dyDescent="0.25">
      <c r="B108" s="882"/>
      <c r="C108" s="882"/>
      <c r="D108" s="881"/>
      <c r="E108" s="882" t="s">
        <v>379</v>
      </c>
      <c r="F108" s="883" t="s">
        <v>1172</v>
      </c>
      <c r="G108" s="884">
        <v>5064</v>
      </c>
    </row>
    <row r="109" spans="2:7" ht="15.75" x14ac:dyDescent="0.25">
      <c r="B109" s="882"/>
      <c r="C109" s="882"/>
      <c r="D109" s="881"/>
      <c r="E109" s="882" t="s">
        <v>381</v>
      </c>
      <c r="F109" s="883" t="s">
        <v>1173</v>
      </c>
      <c r="G109" s="884">
        <v>1600</v>
      </c>
    </row>
    <row r="110" spans="2:7" x14ac:dyDescent="0.2">
      <c r="B110" s="886"/>
      <c r="C110" s="886"/>
      <c r="D110" s="887"/>
      <c r="E110" s="886" t="s">
        <v>383</v>
      </c>
      <c r="F110" s="886" t="s">
        <v>1174</v>
      </c>
      <c r="G110" s="888">
        <v>0</v>
      </c>
    </row>
    <row r="111" spans="2:7" ht="7.5" customHeight="1" x14ac:dyDescent="0.25">
      <c r="B111" s="882"/>
      <c r="C111" s="882"/>
      <c r="D111" s="881"/>
      <c r="E111" s="882"/>
      <c r="F111" s="883"/>
      <c r="G111" s="884"/>
    </row>
    <row r="112" spans="2:7" ht="15.75" x14ac:dyDescent="0.25">
      <c r="B112" s="899" t="s">
        <v>1175</v>
      </c>
      <c r="C112" s="880" t="s">
        <v>1176</v>
      </c>
      <c r="D112" s="881" t="s">
        <v>1177</v>
      </c>
      <c r="E112" s="882" t="s">
        <v>377</v>
      </c>
      <c r="F112" s="883" t="s">
        <v>1178</v>
      </c>
      <c r="G112" s="884">
        <v>7744</v>
      </c>
    </row>
    <row r="113" spans="2:7" ht="15.75" x14ac:dyDescent="0.25">
      <c r="B113" s="882"/>
      <c r="C113" s="882"/>
      <c r="D113" s="881"/>
      <c r="E113" s="882" t="s">
        <v>379</v>
      </c>
      <c r="F113" s="883" t="s">
        <v>1179</v>
      </c>
      <c r="G113" s="884">
        <v>5221</v>
      </c>
    </row>
    <row r="114" spans="2:7" x14ac:dyDescent="0.2">
      <c r="B114" s="882"/>
      <c r="C114" s="882"/>
      <c r="D114" s="893"/>
      <c r="E114" s="882" t="s">
        <v>381</v>
      </c>
      <c r="F114" s="883" t="s">
        <v>1180</v>
      </c>
      <c r="G114" s="884">
        <v>1650</v>
      </c>
    </row>
    <row r="115" spans="2:7" x14ac:dyDescent="0.2">
      <c r="B115" s="886"/>
      <c r="C115" s="886"/>
      <c r="D115" s="887"/>
      <c r="E115" s="886" t="s">
        <v>383</v>
      </c>
      <c r="F115" s="886" t="s">
        <v>1181</v>
      </c>
      <c r="G115" s="888">
        <v>0</v>
      </c>
    </row>
    <row r="116" spans="2:7" ht="8.25" customHeight="1" x14ac:dyDescent="0.2">
      <c r="B116" s="882"/>
      <c r="C116" s="882"/>
      <c r="D116" s="893"/>
      <c r="E116" s="882"/>
      <c r="F116" s="883"/>
      <c r="G116" s="884"/>
    </row>
    <row r="117" spans="2:7" ht="15.75" x14ac:dyDescent="0.25">
      <c r="B117" s="899" t="s">
        <v>1182</v>
      </c>
      <c r="C117" s="880" t="s">
        <v>1183</v>
      </c>
      <c r="D117" s="881" t="s">
        <v>1184</v>
      </c>
      <c r="E117" s="882" t="s">
        <v>377</v>
      </c>
      <c r="F117" s="883" t="s">
        <v>1185</v>
      </c>
      <c r="G117" s="884">
        <v>8626</v>
      </c>
    </row>
    <row r="118" spans="2:7" x14ac:dyDescent="0.2">
      <c r="B118" s="882"/>
      <c r="C118" s="882"/>
      <c r="D118" s="893"/>
      <c r="E118" s="882" t="s">
        <v>379</v>
      </c>
      <c r="F118" s="883" t="s">
        <v>1186</v>
      </c>
      <c r="G118" s="884">
        <v>5294</v>
      </c>
    </row>
    <row r="119" spans="2:7" x14ac:dyDescent="0.2">
      <c r="B119" s="882"/>
      <c r="C119" s="882"/>
      <c r="D119" s="893"/>
      <c r="E119" s="882" t="s">
        <v>381</v>
      </c>
      <c r="F119" s="883" t="s">
        <v>1187</v>
      </c>
      <c r="G119" s="884">
        <v>1673</v>
      </c>
    </row>
    <row r="120" spans="2:7" x14ac:dyDescent="0.2">
      <c r="B120" s="886"/>
      <c r="C120" s="886"/>
      <c r="D120" s="887"/>
      <c r="E120" s="886" t="s">
        <v>383</v>
      </c>
      <c r="F120" s="886" t="s">
        <v>1188</v>
      </c>
      <c r="G120" s="888">
        <v>0</v>
      </c>
    </row>
    <row r="121" spans="2:7" ht="7.5" customHeight="1" x14ac:dyDescent="0.2">
      <c r="B121" s="882"/>
      <c r="C121" s="882"/>
      <c r="D121" s="893"/>
      <c r="E121" s="882"/>
      <c r="F121" s="883"/>
      <c r="G121" s="884"/>
    </row>
    <row r="122" spans="2:7" ht="15.75" x14ac:dyDescent="0.25">
      <c r="B122" s="899" t="s">
        <v>1189</v>
      </c>
      <c r="C122" s="880" t="s">
        <v>1190</v>
      </c>
      <c r="D122" s="881" t="s">
        <v>1191</v>
      </c>
      <c r="E122" s="882" t="s">
        <v>377</v>
      </c>
      <c r="F122" s="883" t="s">
        <v>1192</v>
      </c>
      <c r="G122" s="884">
        <v>9242</v>
      </c>
    </row>
    <row r="123" spans="2:7" x14ac:dyDescent="0.2">
      <c r="B123" s="882"/>
      <c r="C123" s="882"/>
      <c r="D123" s="893"/>
      <c r="E123" s="882" t="s">
        <v>379</v>
      </c>
      <c r="F123" s="883" t="s">
        <v>1193</v>
      </c>
      <c r="G123" s="884">
        <v>5672</v>
      </c>
    </row>
    <row r="124" spans="2:7" x14ac:dyDescent="0.2">
      <c r="B124" s="882"/>
      <c r="C124" s="882"/>
      <c r="D124" s="893"/>
      <c r="E124" s="882" t="s">
        <v>381</v>
      </c>
      <c r="F124" s="883" t="s">
        <v>1194</v>
      </c>
      <c r="G124" s="884">
        <v>1793</v>
      </c>
    </row>
    <row r="125" spans="2:7" x14ac:dyDescent="0.2">
      <c r="B125" s="886"/>
      <c r="C125" s="886"/>
      <c r="D125" s="887"/>
      <c r="E125" s="886" t="s">
        <v>383</v>
      </c>
      <c r="F125" s="886" t="s">
        <v>1195</v>
      </c>
      <c r="G125" s="888">
        <v>0</v>
      </c>
    </row>
    <row r="126" spans="2:7" x14ac:dyDescent="0.2">
      <c r="B126" s="901"/>
      <c r="C126" s="901"/>
      <c r="D126" s="902"/>
      <c r="E126" s="901"/>
      <c r="F126" s="903"/>
      <c r="G126" s="904"/>
    </row>
    <row r="127" spans="2:7" ht="8.25" customHeight="1" x14ac:dyDescent="0.2">
      <c r="B127" s="901"/>
      <c r="C127" s="901"/>
      <c r="D127" s="902"/>
      <c r="E127" s="901"/>
      <c r="F127" s="903"/>
      <c r="G127" s="904"/>
    </row>
    <row r="128" spans="2:7" x14ac:dyDescent="0.2">
      <c r="B128" s="901"/>
      <c r="C128" s="901"/>
      <c r="D128" s="902"/>
      <c r="E128" s="901"/>
      <c r="F128" s="903"/>
      <c r="G128" s="904"/>
    </row>
    <row r="129" spans="2:7" x14ac:dyDescent="0.2">
      <c r="B129" s="901"/>
      <c r="C129" s="901"/>
      <c r="D129" s="902"/>
      <c r="E129" s="901"/>
      <c r="F129" s="903"/>
      <c r="G129" s="904"/>
    </row>
    <row r="130" spans="2:7" x14ac:dyDescent="0.2">
      <c r="B130" s="901"/>
      <c r="C130" s="901"/>
      <c r="D130" s="902"/>
      <c r="E130" s="901"/>
      <c r="F130" s="903"/>
      <c r="G130" s="904"/>
    </row>
    <row r="131" spans="2:7" x14ac:dyDescent="0.2">
      <c r="B131" s="901"/>
      <c r="C131" s="901"/>
      <c r="D131" s="902"/>
      <c r="E131" s="901"/>
      <c r="F131" s="903"/>
      <c r="G131" s="904"/>
    </row>
    <row r="132" spans="2:7" x14ac:dyDescent="0.2">
      <c r="B132" s="901"/>
      <c r="C132" s="901"/>
      <c r="D132" s="902"/>
      <c r="E132" s="901"/>
      <c r="F132" s="903"/>
      <c r="G132" s="904"/>
    </row>
    <row r="133" spans="2:7" x14ac:dyDescent="0.2">
      <c r="B133" s="901"/>
      <c r="C133" s="901"/>
      <c r="D133" s="902"/>
      <c r="E133" s="901"/>
      <c r="F133" s="903"/>
      <c r="G133" s="904"/>
    </row>
    <row r="134" spans="2:7" x14ac:dyDescent="0.2">
      <c r="B134" s="901"/>
      <c r="C134" s="901"/>
      <c r="D134" s="902"/>
      <c r="E134" s="901"/>
      <c r="F134" s="903"/>
      <c r="G134" s="904"/>
    </row>
    <row r="135" spans="2:7" x14ac:dyDescent="0.2">
      <c r="B135" s="901"/>
      <c r="C135" s="901"/>
      <c r="D135" s="902"/>
      <c r="E135" s="901"/>
      <c r="F135" s="903"/>
      <c r="G135" s="904"/>
    </row>
    <row r="136" spans="2:7" x14ac:dyDescent="0.2">
      <c r="B136" s="901"/>
      <c r="C136" s="901"/>
      <c r="D136" s="902"/>
      <c r="E136" s="901"/>
      <c r="F136" s="903"/>
      <c r="G136" s="904"/>
    </row>
    <row r="137" spans="2:7" x14ac:dyDescent="0.2">
      <c r="B137" s="901"/>
      <c r="C137" s="901"/>
      <c r="D137" s="902"/>
      <c r="E137" s="901"/>
      <c r="F137" s="903"/>
      <c r="G137" s="904"/>
    </row>
    <row r="138" spans="2:7" x14ac:dyDescent="0.2">
      <c r="B138" s="901"/>
      <c r="C138" s="901"/>
      <c r="D138" s="902"/>
      <c r="E138" s="901"/>
      <c r="F138" s="903"/>
      <c r="G138" s="904"/>
    </row>
    <row r="139" spans="2:7" x14ac:dyDescent="0.2">
      <c r="B139" s="901"/>
      <c r="C139" s="901"/>
      <c r="D139" s="902"/>
      <c r="E139" s="901"/>
      <c r="F139" s="903"/>
      <c r="G139" s="904"/>
    </row>
    <row r="140" spans="2:7" x14ac:dyDescent="0.2">
      <c r="B140" s="901"/>
      <c r="C140" s="901"/>
      <c r="D140" s="902"/>
      <c r="E140" s="901"/>
      <c r="F140" s="903"/>
      <c r="G140" s="904"/>
    </row>
    <row r="141" spans="2:7" x14ac:dyDescent="0.2">
      <c r="B141" s="901"/>
      <c r="C141" s="901"/>
      <c r="D141" s="902"/>
      <c r="E141" s="901"/>
      <c r="F141" s="903"/>
      <c r="G141" s="904"/>
    </row>
    <row r="142" spans="2:7" x14ac:dyDescent="0.2">
      <c r="B142" s="901"/>
      <c r="C142" s="901"/>
      <c r="D142" s="902"/>
      <c r="E142" s="901"/>
      <c r="F142" s="903"/>
      <c r="G142" s="904"/>
    </row>
    <row r="143" spans="2:7" x14ac:dyDescent="0.2">
      <c r="B143" s="901"/>
      <c r="C143" s="901"/>
      <c r="D143" s="902"/>
      <c r="E143" s="901"/>
      <c r="F143" s="903"/>
      <c r="G143" s="904"/>
    </row>
    <row r="144" spans="2:7" x14ac:dyDescent="0.2">
      <c r="B144" s="901"/>
      <c r="C144" s="901"/>
      <c r="D144" s="902"/>
      <c r="E144" s="901"/>
      <c r="F144" s="903"/>
      <c r="G144" s="904"/>
    </row>
    <row r="145" spans="2:7" x14ac:dyDescent="0.2">
      <c r="B145" s="901"/>
      <c r="C145" s="901"/>
      <c r="D145" s="902"/>
      <c r="E145" s="901"/>
      <c r="F145" s="903"/>
      <c r="G145" s="904"/>
    </row>
    <row r="146" spans="2:7" x14ac:dyDescent="0.2">
      <c r="B146" s="901"/>
      <c r="C146" s="901"/>
      <c r="D146" s="902"/>
      <c r="E146" s="901"/>
      <c r="F146" s="903"/>
      <c r="G146" s="904"/>
    </row>
    <row r="147" spans="2:7" x14ac:dyDescent="0.2">
      <c r="B147" s="901"/>
      <c r="C147" s="901"/>
      <c r="D147" s="902"/>
      <c r="E147" s="901"/>
      <c r="F147" s="903"/>
      <c r="G147" s="904"/>
    </row>
    <row r="148" spans="2:7" x14ac:dyDescent="0.2">
      <c r="B148" s="901"/>
      <c r="C148" s="901"/>
      <c r="D148" s="902"/>
      <c r="E148" s="901"/>
      <c r="F148" s="903"/>
      <c r="G148" s="904"/>
    </row>
    <row r="149" spans="2:7" x14ac:dyDescent="0.2">
      <c r="B149" s="901"/>
      <c r="C149" s="901"/>
      <c r="D149" s="902"/>
      <c r="E149" s="901"/>
      <c r="F149" s="903"/>
      <c r="G149" s="904"/>
    </row>
    <row r="150" spans="2:7" x14ac:dyDescent="0.2">
      <c r="B150" s="901"/>
      <c r="C150" s="901"/>
      <c r="D150" s="902"/>
      <c r="E150" s="901"/>
      <c r="F150" s="903"/>
      <c r="G150" s="904"/>
    </row>
    <row r="151" spans="2:7" x14ac:dyDescent="0.2">
      <c r="B151" s="901"/>
      <c r="C151" s="901"/>
      <c r="D151" s="902"/>
      <c r="E151" s="901"/>
      <c r="F151" s="903"/>
      <c r="G151" s="904"/>
    </row>
    <row r="152" spans="2:7" x14ac:dyDescent="0.2">
      <c r="B152" s="901"/>
      <c r="C152" s="901"/>
      <c r="D152" s="902"/>
      <c r="E152" s="901"/>
      <c r="F152" s="903"/>
      <c r="G152" s="904"/>
    </row>
    <row r="153" spans="2:7" x14ac:dyDescent="0.2">
      <c r="B153" s="901"/>
      <c r="C153" s="901"/>
      <c r="D153" s="902"/>
      <c r="E153" s="901"/>
      <c r="F153" s="903"/>
      <c r="G153" s="904"/>
    </row>
    <row r="154" spans="2:7" x14ac:dyDescent="0.2">
      <c r="B154" s="901"/>
      <c r="C154" s="901"/>
      <c r="D154" s="902"/>
      <c r="E154" s="901"/>
      <c r="F154" s="903"/>
      <c r="G154" s="904"/>
    </row>
    <row r="155" spans="2:7" x14ac:dyDescent="0.2">
      <c r="B155" s="901"/>
      <c r="C155" s="901"/>
      <c r="D155" s="902"/>
      <c r="E155" s="901"/>
      <c r="F155" s="903"/>
      <c r="G155" s="904"/>
    </row>
    <row r="156" spans="2:7" x14ac:dyDescent="0.2">
      <c r="B156" s="901"/>
      <c r="C156" s="901"/>
      <c r="D156" s="902"/>
      <c r="E156" s="901"/>
      <c r="F156" s="903"/>
      <c r="G156" s="904"/>
    </row>
    <row r="157" spans="2:7" x14ac:dyDescent="0.2">
      <c r="B157" s="901"/>
      <c r="C157" s="901"/>
      <c r="D157" s="902"/>
      <c r="E157" s="901"/>
      <c r="F157" s="903"/>
      <c r="G157" s="904"/>
    </row>
    <row r="158" spans="2:7" x14ac:dyDescent="0.2">
      <c r="B158" s="901"/>
      <c r="C158" s="901"/>
      <c r="D158" s="902"/>
      <c r="E158" s="901"/>
      <c r="F158" s="903"/>
      <c r="G158" s="904"/>
    </row>
    <row r="159" spans="2:7" x14ac:dyDescent="0.2">
      <c r="B159" s="901"/>
      <c r="C159" s="901"/>
      <c r="D159" s="902"/>
      <c r="E159" s="901"/>
      <c r="F159" s="903"/>
      <c r="G159" s="904"/>
    </row>
    <row r="160" spans="2:7" x14ac:dyDescent="0.2">
      <c r="B160" s="901"/>
      <c r="C160" s="901"/>
      <c r="D160" s="902"/>
      <c r="E160" s="901"/>
      <c r="F160" s="903"/>
      <c r="G160" s="904"/>
    </row>
    <row r="161" spans="2:7" x14ac:dyDescent="0.2">
      <c r="B161" s="901"/>
      <c r="C161" s="901"/>
      <c r="D161" s="902"/>
      <c r="E161" s="901"/>
      <c r="F161" s="903"/>
      <c r="G161" s="904"/>
    </row>
    <row r="162" spans="2:7" x14ac:dyDescent="0.2">
      <c r="B162" s="901"/>
      <c r="C162" s="901"/>
      <c r="D162" s="902"/>
      <c r="E162" s="901"/>
      <c r="F162" s="903"/>
      <c r="G162" s="904"/>
    </row>
    <row r="163" spans="2:7" x14ac:dyDescent="0.2">
      <c r="B163" s="901"/>
      <c r="C163" s="901"/>
      <c r="D163" s="902"/>
      <c r="E163" s="901"/>
      <c r="F163" s="903"/>
      <c r="G163" s="904"/>
    </row>
    <row r="164" spans="2:7" x14ac:dyDescent="0.2">
      <c r="B164" s="901"/>
      <c r="C164" s="901"/>
      <c r="D164" s="902"/>
      <c r="E164" s="901"/>
      <c r="F164" s="903"/>
      <c r="G164" s="904"/>
    </row>
    <row r="165" spans="2:7" x14ac:dyDescent="0.2">
      <c r="B165" s="901"/>
      <c r="C165" s="901"/>
      <c r="D165" s="902"/>
      <c r="E165" s="901"/>
      <c r="F165" s="903"/>
      <c r="G165" s="904"/>
    </row>
    <row r="166" spans="2:7" x14ac:dyDescent="0.2">
      <c r="B166" s="901"/>
      <c r="C166" s="901"/>
      <c r="D166" s="902"/>
      <c r="E166" s="901"/>
      <c r="F166" s="903"/>
      <c r="G166" s="904"/>
    </row>
    <row r="167" spans="2:7" x14ac:dyDescent="0.2">
      <c r="B167" s="901"/>
      <c r="C167" s="901"/>
      <c r="D167" s="902"/>
      <c r="E167" s="901"/>
      <c r="F167" s="903"/>
      <c r="G167" s="904"/>
    </row>
    <row r="168" spans="2:7" x14ac:dyDescent="0.2">
      <c r="B168" s="901"/>
      <c r="C168" s="901"/>
      <c r="D168" s="902"/>
      <c r="E168" s="901"/>
      <c r="F168" s="903"/>
      <c r="G168" s="904"/>
    </row>
    <row r="169" spans="2:7" x14ac:dyDescent="0.2">
      <c r="B169" s="901"/>
      <c r="C169" s="901"/>
      <c r="D169" s="902"/>
      <c r="E169" s="901"/>
      <c r="F169" s="903"/>
      <c r="G169" s="904"/>
    </row>
    <row r="170" spans="2:7" x14ac:dyDescent="0.2">
      <c r="B170" s="901"/>
      <c r="C170" s="901"/>
      <c r="D170" s="902"/>
      <c r="E170" s="901"/>
      <c r="F170" s="903"/>
      <c r="G170" s="904"/>
    </row>
    <row r="171" spans="2:7" x14ac:dyDescent="0.2">
      <c r="B171" s="901"/>
      <c r="C171" s="901"/>
      <c r="D171" s="902"/>
      <c r="E171" s="901"/>
      <c r="F171" s="903"/>
      <c r="G171" s="904"/>
    </row>
    <row r="172" spans="2:7" x14ac:dyDescent="0.2">
      <c r="B172" s="901"/>
      <c r="C172" s="901"/>
      <c r="D172" s="902"/>
      <c r="E172" s="901"/>
      <c r="F172" s="903"/>
      <c r="G172" s="904"/>
    </row>
    <row r="173" spans="2:7" x14ac:dyDescent="0.2">
      <c r="B173" s="901"/>
      <c r="C173" s="901"/>
      <c r="D173" s="902"/>
      <c r="E173" s="901"/>
      <c r="F173" s="903"/>
      <c r="G173" s="904"/>
    </row>
    <row r="174" spans="2:7" x14ac:dyDescent="0.2">
      <c r="B174" s="901"/>
      <c r="C174" s="901"/>
      <c r="D174" s="902"/>
      <c r="E174" s="901"/>
      <c r="F174" s="903"/>
      <c r="G174" s="904"/>
    </row>
    <row r="175" spans="2:7" x14ac:dyDescent="0.2">
      <c r="B175" s="901"/>
      <c r="C175" s="901"/>
      <c r="D175" s="902"/>
      <c r="E175" s="901"/>
      <c r="F175" s="903"/>
      <c r="G175" s="904"/>
    </row>
    <row r="176" spans="2:7" x14ac:dyDescent="0.2">
      <c r="B176" s="901"/>
      <c r="C176" s="901"/>
      <c r="D176" s="902"/>
      <c r="E176" s="901"/>
      <c r="F176" s="903"/>
      <c r="G176" s="904"/>
    </row>
    <row r="177" spans="2:7" x14ac:dyDescent="0.2">
      <c r="B177" s="901"/>
      <c r="C177" s="901"/>
      <c r="D177" s="902"/>
      <c r="E177" s="901"/>
      <c r="F177" s="903"/>
      <c r="G177" s="904"/>
    </row>
    <row r="178" spans="2:7" x14ac:dyDescent="0.2">
      <c r="B178" s="901"/>
      <c r="C178" s="901"/>
      <c r="D178" s="902"/>
      <c r="E178" s="901"/>
      <c r="F178" s="903"/>
      <c r="G178" s="904"/>
    </row>
    <row r="179" spans="2:7" x14ac:dyDescent="0.2">
      <c r="B179" s="901"/>
      <c r="C179" s="901"/>
      <c r="D179" s="902"/>
      <c r="E179" s="901"/>
      <c r="F179" s="903"/>
      <c r="G179" s="904"/>
    </row>
    <row r="180" spans="2:7" x14ac:dyDescent="0.2">
      <c r="B180" s="901"/>
      <c r="C180" s="901"/>
      <c r="D180" s="902"/>
      <c r="E180" s="901"/>
      <c r="F180" s="903"/>
      <c r="G180" s="904"/>
    </row>
    <row r="181" spans="2:7" x14ac:dyDescent="0.2">
      <c r="B181" s="901"/>
      <c r="C181" s="901"/>
      <c r="D181" s="902"/>
      <c r="E181" s="901"/>
      <c r="F181" s="903"/>
      <c r="G181" s="904"/>
    </row>
    <row r="182" spans="2:7" x14ac:dyDescent="0.2">
      <c r="B182" s="901"/>
      <c r="C182" s="901"/>
      <c r="D182" s="902"/>
      <c r="E182" s="901"/>
      <c r="F182" s="903"/>
      <c r="G182" s="904"/>
    </row>
    <row r="183" spans="2:7" x14ac:dyDescent="0.2">
      <c r="B183" s="901"/>
      <c r="C183" s="901"/>
      <c r="D183" s="902"/>
      <c r="E183" s="901"/>
      <c r="F183" s="903"/>
      <c r="G183" s="904"/>
    </row>
    <row r="184" spans="2:7" x14ac:dyDescent="0.2">
      <c r="B184" s="901"/>
      <c r="C184" s="901"/>
      <c r="D184" s="902"/>
      <c r="E184" s="901"/>
      <c r="F184" s="903"/>
      <c r="G184" s="904"/>
    </row>
    <row r="185" spans="2:7" x14ac:dyDescent="0.2">
      <c r="B185" s="901"/>
      <c r="C185" s="901"/>
      <c r="D185" s="902"/>
      <c r="E185" s="901"/>
      <c r="F185" s="903"/>
      <c r="G185" s="904"/>
    </row>
    <row r="186" spans="2:7" x14ac:dyDescent="0.2">
      <c r="B186" s="901"/>
      <c r="C186" s="901"/>
      <c r="D186" s="902"/>
      <c r="E186" s="901"/>
      <c r="F186" s="903"/>
      <c r="G186" s="904"/>
    </row>
    <row r="187" spans="2:7" x14ac:dyDescent="0.2">
      <c r="B187" s="901"/>
      <c r="C187" s="901"/>
      <c r="D187" s="902"/>
      <c r="E187" s="901"/>
      <c r="F187" s="903"/>
      <c r="G187" s="904"/>
    </row>
    <row r="188" spans="2:7" x14ac:dyDescent="0.2">
      <c r="B188" s="901"/>
      <c r="C188" s="901"/>
      <c r="D188" s="902"/>
      <c r="E188" s="901"/>
      <c r="F188" s="903"/>
      <c r="G188" s="904"/>
    </row>
    <row r="189" spans="2:7" x14ac:dyDescent="0.2">
      <c r="B189" s="901"/>
      <c r="C189" s="901"/>
      <c r="D189" s="902"/>
      <c r="E189" s="901"/>
      <c r="F189" s="903"/>
      <c r="G189" s="904"/>
    </row>
    <row r="190" spans="2:7" x14ac:dyDescent="0.2">
      <c r="B190" s="901"/>
      <c r="C190" s="901"/>
      <c r="D190" s="902"/>
      <c r="E190" s="901"/>
      <c r="F190" s="903"/>
      <c r="G190" s="904"/>
    </row>
    <row r="191" spans="2:7" x14ac:dyDescent="0.2">
      <c r="B191" s="901"/>
      <c r="C191" s="901"/>
      <c r="D191" s="902"/>
      <c r="E191" s="901"/>
      <c r="F191" s="903"/>
      <c r="G191" s="904"/>
    </row>
    <row r="192" spans="2:7" x14ac:dyDescent="0.2">
      <c r="B192" s="901"/>
      <c r="C192" s="901"/>
      <c r="D192" s="902"/>
      <c r="E192" s="901"/>
      <c r="F192" s="903"/>
      <c r="G192" s="904"/>
    </row>
    <row r="193" spans="2:7" x14ac:dyDescent="0.2">
      <c r="B193" s="901"/>
      <c r="C193" s="901"/>
      <c r="D193" s="902"/>
      <c r="E193" s="901"/>
      <c r="F193" s="903"/>
      <c r="G193" s="904"/>
    </row>
    <row r="194" spans="2:7" x14ac:dyDescent="0.2">
      <c r="B194" s="901"/>
      <c r="C194" s="901"/>
      <c r="D194" s="902"/>
      <c r="E194" s="901"/>
      <c r="F194" s="903"/>
      <c r="G194" s="904"/>
    </row>
    <row r="195" spans="2:7" x14ac:dyDescent="0.2">
      <c r="B195" s="901"/>
      <c r="C195" s="901"/>
      <c r="D195" s="902"/>
      <c r="E195" s="901"/>
      <c r="F195" s="903"/>
      <c r="G195" s="904"/>
    </row>
    <row r="196" spans="2:7" x14ac:dyDescent="0.2">
      <c r="B196" s="901"/>
      <c r="C196" s="901"/>
      <c r="D196" s="902"/>
      <c r="E196" s="901"/>
      <c r="F196" s="903"/>
      <c r="G196" s="904"/>
    </row>
    <row r="197" spans="2:7" x14ac:dyDescent="0.2">
      <c r="B197" s="901"/>
      <c r="C197" s="901"/>
      <c r="D197" s="902"/>
      <c r="E197" s="901"/>
      <c r="F197" s="903"/>
      <c r="G197" s="904"/>
    </row>
    <row r="198" spans="2:7" x14ac:dyDescent="0.2">
      <c r="B198" s="901"/>
      <c r="C198" s="901"/>
      <c r="D198" s="902"/>
      <c r="E198" s="901"/>
      <c r="F198" s="903"/>
      <c r="G198" s="904"/>
    </row>
    <row r="199" spans="2:7" x14ac:dyDescent="0.2">
      <c r="B199" s="901"/>
      <c r="C199" s="901"/>
      <c r="D199" s="902"/>
      <c r="E199" s="901"/>
      <c r="F199" s="903"/>
      <c r="G199" s="904"/>
    </row>
    <row r="200" spans="2:7" x14ac:dyDescent="0.2">
      <c r="B200" s="901"/>
      <c r="C200" s="901"/>
      <c r="D200" s="902"/>
      <c r="E200" s="901"/>
      <c r="F200" s="903"/>
      <c r="G200" s="904"/>
    </row>
    <row r="201" spans="2:7" x14ac:dyDescent="0.2">
      <c r="B201" s="901"/>
      <c r="C201" s="901"/>
      <c r="D201" s="902"/>
      <c r="E201" s="901"/>
      <c r="F201" s="903"/>
      <c r="G201" s="904"/>
    </row>
    <row r="202" spans="2:7" x14ac:dyDescent="0.2">
      <c r="B202" s="901"/>
      <c r="C202" s="901"/>
      <c r="D202" s="902"/>
      <c r="E202" s="901"/>
      <c r="F202" s="903"/>
      <c r="G202" s="904"/>
    </row>
    <row r="203" spans="2:7" x14ac:dyDescent="0.2">
      <c r="B203" s="901"/>
      <c r="C203" s="901"/>
      <c r="D203" s="902"/>
      <c r="E203" s="901"/>
      <c r="F203" s="903"/>
      <c r="G203" s="904"/>
    </row>
    <row r="204" spans="2:7" x14ac:dyDescent="0.2">
      <c r="B204" s="901"/>
      <c r="C204" s="901"/>
      <c r="D204" s="902"/>
      <c r="E204" s="901"/>
      <c r="F204" s="903"/>
      <c r="G204" s="904"/>
    </row>
    <row r="205" spans="2:7" x14ac:dyDescent="0.2">
      <c r="B205" s="901"/>
      <c r="C205" s="901"/>
      <c r="D205" s="902"/>
      <c r="E205" s="901"/>
      <c r="F205" s="903"/>
      <c r="G205" s="904"/>
    </row>
    <row r="206" spans="2:7" x14ac:dyDescent="0.2">
      <c r="B206" s="901"/>
      <c r="C206" s="901"/>
      <c r="D206" s="902"/>
      <c r="E206" s="901"/>
      <c r="F206" s="903"/>
      <c r="G206" s="904"/>
    </row>
    <row r="207" spans="2:7" x14ac:dyDescent="0.2">
      <c r="B207" s="901"/>
      <c r="C207" s="901"/>
      <c r="D207" s="902"/>
      <c r="E207" s="901"/>
      <c r="F207" s="903"/>
      <c r="G207" s="904"/>
    </row>
    <row r="208" spans="2:7" x14ac:dyDescent="0.2">
      <c r="B208" s="901"/>
      <c r="C208" s="901"/>
      <c r="D208" s="902"/>
      <c r="E208" s="901"/>
      <c r="F208" s="903"/>
      <c r="G208" s="904"/>
    </row>
    <row r="209" spans="2:7" x14ac:dyDescent="0.2">
      <c r="B209" s="901"/>
      <c r="C209" s="901"/>
      <c r="D209" s="902"/>
      <c r="E209" s="901"/>
      <c r="F209" s="903"/>
      <c r="G209" s="904"/>
    </row>
    <row r="210" spans="2:7" x14ac:dyDescent="0.2">
      <c r="B210" s="901"/>
      <c r="C210" s="901"/>
      <c r="D210" s="902"/>
      <c r="E210" s="901"/>
      <c r="F210" s="903"/>
      <c r="G210" s="904"/>
    </row>
    <row r="211" spans="2:7" x14ac:dyDescent="0.2">
      <c r="B211" s="901"/>
      <c r="C211" s="901"/>
      <c r="D211" s="902"/>
      <c r="E211" s="901"/>
      <c r="F211" s="903"/>
      <c r="G211" s="904"/>
    </row>
    <row r="212" spans="2:7" x14ac:dyDescent="0.2">
      <c r="B212" s="901"/>
      <c r="C212" s="901"/>
      <c r="D212" s="902"/>
      <c r="E212" s="901"/>
      <c r="F212" s="903"/>
      <c r="G212" s="904"/>
    </row>
    <row r="213" spans="2:7" x14ac:dyDescent="0.2">
      <c r="B213" s="901"/>
      <c r="C213" s="901"/>
      <c r="D213" s="902"/>
      <c r="E213" s="901"/>
      <c r="F213" s="903"/>
      <c r="G213" s="904"/>
    </row>
    <row r="214" spans="2:7" x14ac:dyDescent="0.2">
      <c r="B214" s="901"/>
      <c r="C214" s="901"/>
      <c r="D214" s="902"/>
      <c r="E214" s="901"/>
      <c r="F214" s="903"/>
      <c r="G214" s="904"/>
    </row>
    <row r="215" spans="2:7" x14ac:dyDescent="0.2">
      <c r="B215" s="901"/>
      <c r="C215" s="901"/>
      <c r="D215" s="902"/>
      <c r="E215" s="901"/>
      <c r="F215" s="903"/>
      <c r="G215" s="904"/>
    </row>
    <row r="216" spans="2:7" x14ac:dyDescent="0.2">
      <c r="B216" s="901"/>
      <c r="C216" s="901"/>
      <c r="D216" s="902"/>
      <c r="E216" s="901"/>
      <c r="F216" s="903"/>
      <c r="G216" s="904"/>
    </row>
    <row r="217" spans="2:7" x14ac:dyDescent="0.2">
      <c r="B217" s="901"/>
      <c r="C217" s="901"/>
      <c r="D217" s="902"/>
      <c r="E217" s="901"/>
      <c r="F217" s="903"/>
      <c r="G217" s="904"/>
    </row>
    <row r="218" spans="2:7" x14ac:dyDescent="0.2">
      <c r="B218" s="901"/>
      <c r="C218" s="901"/>
      <c r="D218" s="902"/>
      <c r="E218" s="901"/>
      <c r="F218" s="903"/>
      <c r="G218" s="904"/>
    </row>
    <row r="219" spans="2:7" x14ac:dyDescent="0.2">
      <c r="B219" s="901"/>
      <c r="C219" s="901"/>
      <c r="D219" s="902"/>
      <c r="E219" s="901"/>
      <c r="F219" s="903"/>
      <c r="G219" s="904"/>
    </row>
    <row r="220" spans="2:7" x14ac:dyDescent="0.2">
      <c r="B220" s="901"/>
      <c r="C220" s="901"/>
      <c r="D220" s="902"/>
      <c r="E220" s="901"/>
      <c r="F220" s="903"/>
      <c r="G220" s="904"/>
    </row>
    <row r="221" spans="2:7" x14ac:dyDescent="0.2">
      <c r="B221" s="901"/>
      <c r="C221" s="901"/>
      <c r="D221" s="902"/>
      <c r="E221" s="901"/>
      <c r="F221" s="903"/>
      <c r="G221" s="904"/>
    </row>
    <row r="222" spans="2:7" x14ac:dyDescent="0.2">
      <c r="B222" s="901"/>
      <c r="C222" s="901"/>
      <c r="D222" s="902"/>
      <c r="E222" s="901"/>
      <c r="F222" s="903"/>
      <c r="G222" s="904"/>
    </row>
    <row r="223" spans="2:7" x14ac:dyDescent="0.2">
      <c r="B223" s="901"/>
      <c r="C223" s="901"/>
      <c r="D223" s="902"/>
      <c r="E223" s="901"/>
      <c r="F223" s="903"/>
      <c r="G223" s="904"/>
    </row>
    <row r="224" spans="2:7" x14ac:dyDescent="0.2">
      <c r="B224" s="901"/>
      <c r="C224" s="901"/>
      <c r="D224" s="902"/>
      <c r="E224" s="901"/>
      <c r="F224" s="903"/>
      <c r="G224" s="904"/>
    </row>
    <row r="225" spans="2:7" x14ac:dyDescent="0.2">
      <c r="B225" s="901"/>
      <c r="C225" s="901"/>
      <c r="D225" s="902"/>
      <c r="E225" s="901"/>
      <c r="F225" s="903"/>
      <c r="G225" s="904"/>
    </row>
    <row r="226" spans="2:7" x14ac:dyDescent="0.2">
      <c r="B226" s="901"/>
      <c r="C226" s="901"/>
      <c r="D226" s="902"/>
      <c r="E226" s="901"/>
      <c r="F226" s="903"/>
      <c r="G226" s="904"/>
    </row>
    <row r="227" spans="2:7" x14ac:dyDescent="0.2">
      <c r="B227" s="901"/>
      <c r="C227" s="901"/>
      <c r="D227" s="902"/>
      <c r="E227" s="901"/>
      <c r="F227" s="903"/>
      <c r="G227" s="904"/>
    </row>
    <row r="228" spans="2:7" x14ac:dyDescent="0.2">
      <c r="B228" s="901"/>
      <c r="C228" s="901"/>
      <c r="D228" s="902"/>
      <c r="E228" s="901"/>
      <c r="F228" s="903"/>
      <c r="G228" s="904"/>
    </row>
    <row r="229" spans="2:7" x14ac:dyDescent="0.2">
      <c r="B229" s="901"/>
      <c r="C229" s="901"/>
      <c r="D229" s="902"/>
      <c r="E229" s="901"/>
      <c r="F229" s="903"/>
      <c r="G229" s="904"/>
    </row>
    <row r="230" spans="2:7" x14ac:dyDescent="0.2">
      <c r="B230" s="901"/>
      <c r="C230" s="901"/>
      <c r="D230" s="902"/>
      <c r="E230" s="901"/>
      <c r="F230" s="903"/>
      <c r="G230" s="904"/>
    </row>
    <row r="231" spans="2:7" x14ac:dyDescent="0.2">
      <c r="B231" s="901"/>
      <c r="C231" s="901"/>
      <c r="D231" s="902"/>
      <c r="E231" s="901"/>
      <c r="F231" s="903"/>
      <c r="G231" s="904"/>
    </row>
    <row r="232" spans="2:7" x14ac:dyDescent="0.2">
      <c r="B232" s="901"/>
      <c r="C232" s="901"/>
      <c r="D232" s="902"/>
      <c r="E232" s="901"/>
      <c r="F232" s="903"/>
      <c r="G232" s="904"/>
    </row>
    <row r="233" spans="2:7" x14ac:dyDescent="0.2">
      <c r="B233" s="901"/>
      <c r="C233" s="901"/>
      <c r="D233" s="902"/>
      <c r="E233" s="901"/>
      <c r="F233" s="903"/>
      <c r="G233" s="904"/>
    </row>
    <row r="234" spans="2:7" x14ac:dyDescent="0.2">
      <c r="B234" s="901"/>
      <c r="C234" s="901"/>
      <c r="D234" s="902"/>
      <c r="E234" s="901"/>
      <c r="F234" s="903"/>
      <c r="G234" s="904"/>
    </row>
    <row r="235" spans="2:7" x14ac:dyDescent="0.2">
      <c r="B235" s="901"/>
      <c r="C235" s="901"/>
      <c r="D235" s="902"/>
      <c r="E235" s="901"/>
      <c r="F235" s="903"/>
      <c r="G235" s="904"/>
    </row>
    <row r="236" spans="2:7" x14ac:dyDescent="0.2">
      <c r="B236" s="901"/>
      <c r="C236" s="901"/>
      <c r="D236" s="902"/>
      <c r="E236" s="901"/>
      <c r="F236" s="903"/>
      <c r="G236" s="904"/>
    </row>
    <row r="237" spans="2:7" x14ac:dyDescent="0.2">
      <c r="B237" s="901"/>
      <c r="C237" s="901"/>
      <c r="D237" s="902"/>
      <c r="E237" s="901"/>
      <c r="F237" s="903"/>
      <c r="G237" s="904"/>
    </row>
    <row r="238" spans="2:7" x14ac:dyDescent="0.2">
      <c r="B238" s="901"/>
      <c r="C238" s="901"/>
      <c r="D238" s="902"/>
      <c r="E238" s="901"/>
      <c r="F238" s="903"/>
      <c r="G238" s="904"/>
    </row>
    <row r="239" spans="2:7" x14ac:dyDescent="0.2">
      <c r="B239" s="901"/>
      <c r="C239" s="901"/>
      <c r="D239" s="902"/>
      <c r="E239" s="901"/>
      <c r="F239" s="903"/>
      <c r="G239" s="904"/>
    </row>
    <row r="240" spans="2:7" x14ac:dyDescent="0.2">
      <c r="B240" s="901"/>
      <c r="C240" s="901"/>
      <c r="D240" s="902"/>
      <c r="E240" s="901"/>
      <c r="F240" s="903"/>
      <c r="G240" s="904"/>
    </row>
    <row r="241" spans="2:7" x14ac:dyDescent="0.2">
      <c r="B241" s="901"/>
      <c r="C241" s="901"/>
      <c r="D241" s="902"/>
      <c r="E241" s="901"/>
      <c r="F241" s="903"/>
      <c r="G241" s="904"/>
    </row>
    <row r="242" spans="2:7" x14ac:dyDescent="0.2">
      <c r="B242" s="901"/>
      <c r="C242" s="901"/>
      <c r="D242" s="902"/>
      <c r="E242" s="901"/>
      <c r="F242" s="903"/>
      <c r="G242" s="904"/>
    </row>
    <row r="243" spans="2:7" x14ac:dyDescent="0.2">
      <c r="G243" s="906"/>
    </row>
    <row r="244" spans="2:7" x14ac:dyDescent="0.2">
      <c r="G244" s="906"/>
    </row>
    <row r="245" spans="2:7" x14ac:dyDescent="0.2">
      <c r="G245" s="906"/>
    </row>
    <row r="246" spans="2:7" x14ac:dyDescent="0.2">
      <c r="G246" s="906"/>
    </row>
    <row r="247" spans="2:7" x14ac:dyDescent="0.2">
      <c r="G247" s="906"/>
    </row>
    <row r="248" spans="2:7" x14ac:dyDescent="0.2">
      <c r="G248" s="906"/>
    </row>
    <row r="249" spans="2:7" x14ac:dyDescent="0.2">
      <c r="G249" s="906"/>
    </row>
    <row r="250" spans="2:7" x14ac:dyDescent="0.2">
      <c r="G250" s="906"/>
    </row>
    <row r="251" spans="2:7" x14ac:dyDescent="0.2">
      <c r="G251" s="906"/>
    </row>
    <row r="252" spans="2:7" x14ac:dyDescent="0.2">
      <c r="G252" s="906"/>
    </row>
    <row r="253" spans="2:7" x14ac:dyDescent="0.2">
      <c r="G253" s="906"/>
    </row>
    <row r="254" spans="2:7" x14ac:dyDescent="0.2">
      <c r="G254" s="906"/>
    </row>
    <row r="255" spans="2:7" x14ac:dyDescent="0.2">
      <c r="G255" s="906"/>
    </row>
    <row r="256" spans="2:7" x14ac:dyDescent="0.2">
      <c r="G256" s="906"/>
    </row>
    <row r="257" spans="7:7" x14ac:dyDescent="0.2">
      <c r="G257" s="906"/>
    </row>
    <row r="258" spans="7:7" x14ac:dyDescent="0.2">
      <c r="G258" s="906"/>
    </row>
    <row r="259" spans="7:7" x14ac:dyDescent="0.2">
      <c r="G259" s="906"/>
    </row>
    <row r="260" spans="7:7" x14ac:dyDescent="0.2">
      <c r="G260" s="906"/>
    </row>
    <row r="261" spans="7:7" x14ac:dyDescent="0.2">
      <c r="G261" s="906"/>
    </row>
    <row r="262" spans="7:7" x14ac:dyDescent="0.2">
      <c r="G262" s="906"/>
    </row>
    <row r="263" spans="7:7" x14ac:dyDescent="0.2">
      <c r="G263" s="906"/>
    </row>
    <row r="264" spans="7:7" x14ac:dyDescent="0.2">
      <c r="G264" s="906"/>
    </row>
    <row r="265" spans="7:7" x14ac:dyDescent="0.2">
      <c r="G265" s="906"/>
    </row>
    <row r="266" spans="7:7" x14ac:dyDescent="0.2">
      <c r="G266" s="906"/>
    </row>
    <row r="267" spans="7:7" x14ac:dyDescent="0.2">
      <c r="G267" s="906"/>
    </row>
    <row r="268" spans="7:7" x14ac:dyDescent="0.2">
      <c r="G268" s="906"/>
    </row>
    <row r="269" spans="7:7" x14ac:dyDescent="0.2">
      <c r="G269" s="906"/>
    </row>
    <row r="270" spans="7:7" x14ac:dyDescent="0.2">
      <c r="G270" s="906"/>
    </row>
    <row r="271" spans="7:7" x14ac:dyDescent="0.2">
      <c r="G271" s="906"/>
    </row>
    <row r="272" spans="7:7" x14ac:dyDescent="0.2">
      <c r="G272" s="906"/>
    </row>
    <row r="273" spans="7:7" x14ac:dyDescent="0.2">
      <c r="G273" s="906"/>
    </row>
    <row r="274" spans="7:7" x14ac:dyDescent="0.2">
      <c r="G274" s="906"/>
    </row>
    <row r="275" spans="7:7" x14ac:dyDescent="0.2">
      <c r="G275" s="906"/>
    </row>
    <row r="276" spans="7:7" x14ac:dyDescent="0.2">
      <c r="G276" s="906"/>
    </row>
    <row r="277" spans="7:7" x14ac:dyDescent="0.2">
      <c r="G277" s="906"/>
    </row>
    <row r="278" spans="7:7" x14ac:dyDescent="0.2">
      <c r="G278" s="906"/>
    </row>
    <row r="279" spans="7:7" x14ac:dyDescent="0.2">
      <c r="G279" s="906"/>
    </row>
    <row r="280" spans="7:7" x14ac:dyDescent="0.2">
      <c r="G280" s="906"/>
    </row>
    <row r="281" spans="7:7" x14ac:dyDescent="0.2">
      <c r="G281" s="906"/>
    </row>
    <row r="282" spans="7:7" x14ac:dyDescent="0.2">
      <c r="G282" s="906"/>
    </row>
    <row r="283" spans="7:7" x14ac:dyDescent="0.2">
      <c r="G283" s="906"/>
    </row>
    <row r="284" spans="7:7" x14ac:dyDescent="0.2">
      <c r="G284" s="906"/>
    </row>
    <row r="285" spans="7:7" x14ac:dyDescent="0.2">
      <c r="G285" s="906"/>
    </row>
    <row r="286" spans="7:7" x14ac:dyDescent="0.2">
      <c r="G286" s="906"/>
    </row>
    <row r="287" spans="7:7" x14ac:dyDescent="0.2">
      <c r="G287" s="906"/>
    </row>
    <row r="288" spans="7:7" x14ac:dyDescent="0.2">
      <c r="G288" s="906"/>
    </row>
    <row r="289" spans="7:7" x14ac:dyDescent="0.2">
      <c r="G289" s="906"/>
    </row>
    <row r="290" spans="7:7" x14ac:dyDescent="0.2">
      <c r="G290" s="906"/>
    </row>
    <row r="291" spans="7:7" x14ac:dyDescent="0.2">
      <c r="G291" s="906"/>
    </row>
    <row r="292" spans="7:7" x14ac:dyDescent="0.2">
      <c r="G292" s="906"/>
    </row>
    <row r="293" spans="7:7" x14ac:dyDescent="0.2">
      <c r="G293" s="906"/>
    </row>
    <row r="294" spans="7:7" x14ac:dyDescent="0.2">
      <c r="G294" s="906"/>
    </row>
    <row r="295" spans="7:7" x14ac:dyDescent="0.2">
      <c r="G295" s="906"/>
    </row>
    <row r="296" spans="7:7" x14ac:dyDescent="0.2">
      <c r="G296" s="906"/>
    </row>
    <row r="297" spans="7:7" x14ac:dyDescent="0.2">
      <c r="G297" s="906"/>
    </row>
    <row r="298" spans="7:7" x14ac:dyDescent="0.2">
      <c r="G298" s="906"/>
    </row>
    <row r="299" spans="7:7" x14ac:dyDescent="0.2">
      <c r="G299" s="906"/>
    </row>
    <row r="300" spans="7:7" x14ac:dyDescent="0.2">
      <c r="G300" s="906"/>
    </row>
    <row r="301" spans="7:7" x14ac:dyDescent="0.2">
      <c r="G301" s="906"/>
    </row>
    <row r="302" spans="7:7" x14ac:dyDescent="0.2">
      <c r="G302" s="906"/>
    </row>
    <row r="303" spans="7:7" x14ac:dyDescent="0.2">
      <c r="G303" s="906"/>
    </row>
    <row r="304" spans="7:7" x14ac:dyDescent="0.2">
      <c r="G304" s="906"/>
    </row>
    <row r="305" spans="7:7" x14ac:dyDescent="0.2">
      <c r="G305" s="906"/>
    </row>
    <row r="306" spans="7:7" x14ac:dyDescent="0.2">
      <c r="G306" s="906"/>
    </row>
    <row r="307" spans="7:7" x14ac:dyDescent="0.2">
      <c r="G307" s="906"/>
    </row>
    <row r="308" spans="7:7" x14ac:dyDescent="0.2">
      <c r="G308" s="906"/>
    </row>
    <row r="309" spans="7:7" x14ac:dyDescent="0.2">
      <c r="G309" s="906"/>
    </row>
    <row r="310" spans="7:7" x14ac:dyDescent="0.2">
      <c r="G310" s="906"/>
    </row>
    <row r="311" spans="7:7" x14ac:dyDescent="0.2">
      <c r="G311" s="906"/>
    </row>
    <row r="312" spans="7:7" x14ac:dyDescent="0.2">
      <c r="G312" s="906"/>
    </row>
    <row r="313" spans="7:7" x14ac:dyDescent="0.2">
      <c r="G313" s="906"/>
    </row>
    <row r="314" spans="7:7" x14ac:dyDescent="0.2">
      <c r="G314" s="906"/>
    </row>
    <row r="315" spans="7:7" x14ac:dyDescent="0.2">
      <c r="G315" s="906"/>
    </row>
    <row r="316" spans="7:7" x14ac:dyDescent="0.2">
      <c r="G316" s="906"/>
    </row>
    <row r="317" spans="7:7" x14ac:dyDescent="0.2">
      <c r="G317" s="906"/>
    </row>
    <row r="318" spans="7:7" x14ac:dyDescent="0.2">
      <c r="G318" s="906"/>
    </row>
    <row r="319" spans="7:7" x14ac:dyDescent="0.2">
      <c r="G319" s="906"/>
    </row>
    <row r="320" spans="7:7" x14ac:dyDescent="0.2">
      <c r="G320" s="906"/>
    </row>
    <row r="321" spans="7:7" x14ac:dyDescent="0.2">
      <c r="G321" s="906"/>
    </row>
    <row r="322" spans="7:7" x14ac:dyDescent="0.2">
      <c r="G322" s="906"/>
    </row>
    <row r="323" spans="7:7" x14ac:dyDescent="0.2">
      <c r="G323" s="906"/>
    </row>
    <row r="324" spans="7:7" x14ac:dyDescent="0.2">
      <c r="G324" s="906"/>
    </row>
    <row r="325" spans="7:7" x14ac:dyDescent="0.2">
      <c r="G325" s="906"/>
    </row>
    <row r="326" spans="7:7" x14ac:dyDescent="0.2">
      <c r="G326" s="906"/>
    </row>
    <row r="327" spans="7:7" x14ac:dyDescent="0.2">
      <c r="G327" s="906"/>
    </row>
    <row r="328" spans="7:7" x14ac:dyDescent="0.2">
      <c r="G328" s="906"/>
    </row>
    <row r="329" spans="7:7" x14ac:dyDescent="0.2">
      <c r="G329" s="906"/>
    </row>
    <row r="330" spans="7:7" x14ac:dyDescent="0.2">
      <c r="G330" s="906"/>
    </row>
    <row r="331" spans="7:7" x14ac:dyDescent="0.2">
      <c r="G331" s="906"/>
    </row>
    <row r="332" spans="7:7" x14ac:dyDescent="0.2">
      <c r="G332" s="906"/>
    </row>
    <row r="333" spans="7:7" x14ac:dyDescent="0.2">
      <c r="G333" s="906"/>
    </row>
    <row r="334" spans="7:7" x14ac:dyDescent="0.2">
      <c r="G334" s="906"/>
    </row>
    <row r="335" spans="7:7" x14ac:dyDescent="0.2">
      <c r="G335" s="906"/>
    </row>
    <row r="336" spans="7:7" x14ac:dyDescent="0.2">
      <c r="G336" s="906"/>
    </row>
    <row r="337" spans="7:7" x14ac:dyDescent="0.2">
      <c r="G337" s="906"/>
    </row>
    <row r="338" spans="7:7" x14ac:dyDescent="0.2">
      <c r="G338" s="906"/>
    </row>
    <row r="339" spans="7:7" x14ac:dyDescent="0.2">
      <c r="G339" s="906"/>
    </row>
    <row r="340" spans="7:7" x14ac:dyDescent="0.2">
      <c r="G340" s="906"/>
    </row>
    <row r="341" spans="7:7" x14ac:dyDescent="0.2">
      <c r="G341" s="906"/>
    </row>
    <row r="342" spans="7:7" x14ac:dyDescent="0.2">
      <c r="G342" s="906"/>
    </row>
    <row r="343" spans="7:7" x14ac:dyDescent="0.2">
      <c r="G343" s="906"/>
    </row>
    <row r="344" spans="7:7" x14ac:dyDescent="0.2">
      <c r="G344" s="906"/>
    </row>
    <row r="345" spans="7:7" x14ac:dyDescent="0.2">
      <c r="G345" s="906"/>
    </row>
    <row r="346" spans="7:7" x14ac:dyDescent="0.2">
      <c r="G346" s="906"/>
    </row>
    <row r="347" spans="7:7" x14ac:dyDescent="0.2">
      <c r="G347" s="906"/>
    </row>
    <row r="348" spans="7:7" x14ac:dyDescent="0.2">
      <c r="G348" s="906"/>
    </row>
    <row r="349" spans="7:7" x14ac:dyDescent="0.2">
      <c r="G349" s="906"/>
    </row>
    <row r="350" spans="7:7" x14ac:dyDescent="0.2">
      <c r="G350" s="906"/>
    </row>
    <row r="351" spans="7:7" x14ac:dyDescent="0.2">
      <c r="G351" s="906"/>
    </row>
    <row r="352" spans="7:7" x14ac:dyDescent="0.2">
      <c r="G352" s="906"/>
    </row>
    <row r="353" spans="7:7" x14ac:dyDescent="0.2">
      <c r="G353" s="906"/>
    </row>
    <row r="354" spans="7:7" x14ac:dyDescent="0.2">
      <c r="G354" s="906"/>
    </row>
    <row r="355" spans="7:7" x14ac:dyDescent="0.2">
      <c r="G355" s="906"/>
    </row>
    <row r="356" spans="7:7" x14ac:dyDescent="0.2">
      <c r="G356" s="906"/>
    </row>
    <row r="357" spans="7:7" x14ac:dyDescent="0.2">
      <c r="G357" s="906"/>
    </row>
    <row r="358" spans="7:7" x14ac:dyDescent="0.2">
      <c r="G358" s="906"/>
    </row>
    <row r="359" spans="7:7" x14ac:dyDescent="0.2">
      <c r="G359" s="906"/>
    </row>
    <row r="360" spans="7:7" x14ac:dyDescent="0.2">
      <c r="G360" s="906"/>
    </row>
    <row r="361" spans="7:7" x14ac:dyDescent="0.2">
      <c r="G361" s="906"/>
    </row>
    <row r="362" spans="7:7" x14ac:dyDescent="0.2">
      <c r="G362" s="906"/>
    </row>
    <row r="363" spans="7:7" x14ac:dyDescent="0.2">
      <c r="G363" s="906"/>
    </row>
    <row r="364" spans="7:7" x14ac:dyDescent="0.2">
      <c r="G364" s="906"/>
    </row>
    <row r="365" spans="7:7" x14ac:dyDescent="0.2">
      <c r="G365" s="906"/>
    </row>
    <row r="366" spans="7:7" x14ac:dyDescent="0.2">
      <c r="G366" s="906"/>
    </row>
    <row r="367" spans="7:7" x14ac:dyDescent="0.2">
      <c r="G367" s="906"/>
    </row>
    <row r="368" spans="7:7" x14ac:dyDescent="0.2">
      <c r="G368" s="906"/>
    </row>
    <row r="369" spans="7:7" x14ac:dyDescent="0.2">
      <c r="G369" s="906"/>
    </row>
    <row r="370" spans="7:7" x14ac:dyDescent="0.2">
      <c r="G370" s="906"/>
    </row>
    <row r="371" spans="7:7" x14ac:dyDescent="0.2">
      <c r="G371" s="906"/>
    </row>
    <row r="372" spans="7:7" x14ac:dyDescent="0.2">
      <c r="G372" s="906"/>
    </row>
    <row r="373" spans="7:7" x14ac:dyDescent="0.2">
      <c r="G373" s="906"/>
    </row>
    <row r="374" spans="7:7" x14ac:dyDescent="0.2">
      <c r="G374" s="906"/>
    </row>
    <row r="375" spans="7:7" x14ac:dyDescent="0.2">
      <c r="G375" s="906"/>
    </row>
    <row r="376" spans="7:7" x14ac:dyDescent="0.2">
      <c r="G376" s="906"/>
    </row>
    <row r="377" spans="7:7" x14ac:dyDescent="0.2">
      <c r="G377" s="906"/>
    </row>
    <row r="378" spans="7:7" x14ac:dyDescent="0.2">
      <c r="G378" s="906"/>
    </row>
    <row r="379" spans="7:7" x14ac:dyDescent="0.2">
      <c r="G379" s="906"/>
    </row>
    <row r="380" spans="7:7" x14ac:dyDescent="0.2">
      <c r="G380" s="906"/>
    </row>
    <row r="381" spans="7:7" x14ac:dyDescent="0.2">
      <c r="G381" s="906"/>
    </row>
    <row r="382" spans="7:7" x14ac:dyDescent="0.2">
      <c r="G382" s="906"/>
    </row>
    <row r="383" spans="7:7" x14ac:dyDescent="0.2">
      <c r="G383" s="906"/>
    </row>
    <row r="384" spans="7:7" x14ac:dyDescent="0.2">
      <c r="G384" s="906"/>
    </row>
    <row r="385" spans="7:7" x14ac:dyDescent="0.2">
      <c r="G385" s="906"/>
    </row>
    <row r="386" spans="7:7" x14ac:dyDescent="0.2">
      <c r="G386" s="906"/>
    </row>
    <row r="387" spans="7:7" x14ac:dyDescent="0.2">
      <c r="G387" s="906"/>
    </row>
    <row r="388" spans="7:7" x14ac:dyDescent="0.2">
      <c r="G388" s="906"/>
    </row>
    <row r="389" spans="7:7" x14ac:dyDescent="0.2">
      <c r="G389" s="906"/>
    </row>
    <row r="390" spans="7:7" x14ac:dyDescent="0.2">
      <c r="G390" s="906"/>
    </row>
    <row r="391" spans="7:7" x14ac:dyDescent="0.2">
      <c r="G391" s="906"/>
    </row>
    <row r="392" spans="7:7" x14ac:dyDescent="0.2">
      <c r="G392" s="906"/>
    </row>
    <row r="393" spans="7:7" x14ac:dyDescent="0.2">
      <c r="G393" s="906"/>
    </row>
    <row r="394" spans="7:7" x14ac:dyDescent="0.2">
      <c r="G394" s="906"/>
    </row>
    <row r="395" spans="7:7" x14ac:dyDescent="0.2">
      <c r="G395" s="906"/>
    </row>
    <row r="396" spans="7:7" x14ac:dyDescent="0.2">
      <c r="G396" s="906"/>
    </row>
    <row r="397" spans="7:7" x14ac:dyDescent="0.2">
      <c r="G397" s="906"/>
    </row>
    <row r="398" spans="7:7" x14ac:dyDescent="0.2">
      <c r="G398" s="906"/>
    </row>
    <row r="399" spans="7:7" x14ac:dyDescent="0.2">
      <c r="G399" s="906"/>
    </row>
    <row r="400" spans="7:7" x14ac:dyDescent="0.2">
      <c r="G400" s="906"/>
    </row>
    <row r="401" spans="7:7" x14ac:dyDescent="0.2">
      <c r="G401" s="906"/>
    </row>
    <row r="402" spans="7:7" x14ac:dyDescent="0.2">
      <c r="G402" s="906"/>
    </row>
    <row r="403" spans="7:7" x14ac:dyDescent="0.2">
      <c r="G403" s="906"/>
    </row>
    <row r="404" spans="7:7" x14ac:dyDescent="0.2">
      <c r="G404" s="906"/>
    </row>
    <row r="405" spans="7:7" x14ac:dyDescent="0.2">
      <c r="G405" s="906"/>
    </row>
    <row r="406" spans="7:7" x14ac:dyDescent="0.2">
      <c r="G406" s="906"/>
    </row>
    <row r="407" spans="7:7" x14ac:dyDescent="0.2">
      <c r="G407" s="906"/>
    </row>
    <row r="408" spans="7:7" x14ac:dyDescent="0.2">
      <c r="G408" s="906"/>
    </row>
    <row r="409" spans="7:7" x14ac:dyDescent="0.2">
      <c r="G409" s="906"/>
    </row>
    <row r="410" spans="7:7" x14ac:dyDescent="0.2">
      <c r="G410" s="906"/>
    </row>
    <row r="411" spans="7:7" x14ac:dyDescent="0.2">
      <c r="G411" s="906"/>
    </row>
    <row r="412" spans="7:7" x14ac:dyDescent="0.2">
      <c r="G412" s="906"/>
    </row>
    <row r="413" spans="7:7" x14ac:dyDescent="0.2">
      <c r="G413" s="906"/>
    </row>
    <row r="414" spans="7:7" x14ac:dyDescent="0.2">
      <c r="G414" s="906"/>
    </row>
    <row r="415" spans="7:7" x14ac:dyDescent="0.2">
      <c r="G415" s="906"/>
    </row>
    <row r="416" spans="7:7" x14ac:dyDescent="0.2">
      <c r="G416" s="906"/>
    </row>
    <row r="417" spans="7:7" x14ac:dyDescent="0.2">
      <c r="G417" s="906"/>
    </row>
    <row r="418" spans="7:7" x14ac:dyDescent="0.2">
      <c r="G418" s="906"/>
    </row>
    <row r="419" spans="7:7" x14ac:dyDescent="0.2">
      <c r="G419" s="906"/>
    </row>
    <row r="420" spans="7:7" x14ac:dyDescent="0.2">
      <c r="G420" s="906"/>
    </row>
    <row r="421" spans="7:7" x14ac:dyDescent="0.2">
      <c r="G421" s="906"/>
    </row>
    <row r="422" spans="7:7" x14ac:dyDescent="0.2">
      <c r="G422" s="906"/>
    </row>
    <row r="423" spans="7:7" x14ac:dyDescent="0.2">
      <c r="G423" s="906"/>
    </row>
    <row r="424" spans="7:7" x14ac:dyDescent="0.2">
      <c r="G424" s="906"/>
    </row>
    <row r="425" spans="7:7" x14ac:dyDescent="0.2">
      <c r="G425" s="906"/>
    </row>
    <row r="426" spans="7:7" x14ac:dyDescent="0.2">
      <c r="G426" s="906"/>
    </row>
    <row r="427" spans="7:7" x14ac:dyDescent="0.2">
      <c r="G427" s="906"/>
    </row>
    <row r="428" spans="7:7" x14ac:dyDescent="0.2">
      <c r="G428" s="906"/>
    </row>
    <row r="429" spans="7:7" x14ac:dyDescent="0.2">
      <c r="G429" s="906"/>
    </row>
    <row r="430" spans="7:7" x14ac:dyDescent="0.2">
      <c r="G430" s="906"/>
    </row>
    <row r="431" spans="7:7" x14ac:dyDescent="0.2">
      <c r="G431" s="906"/>
    </row>
    <row r="432" spans="7:7" x14ac:dyDescent="0.2">
      <c r="G432" s="906"/>
    </row>
    <row r="433" spans="7:7" x14ac:dyDescent="0.2">
      <c r="G433" s="906"/>
    </row>
    <row r="434" spans="7:7" x14ac:dyDescent="0.2">
      <c r="G434" s="906"/>
    </row>
    <row r="435" spans="7:7" x14ac:dyDescent="0.2">
      <c r="G435" s="906"/>
    </row>
    <row r="436" spans="7:7" x14ac:dyDescent="0.2">
      <c r="G436" s="906"/>
    </row>
    <row r="437" spans="7:7" x14ac:dyDescent="0.2">
      <c r="G437" s="906"/>
    </row>
    <row r="438" spans="7:7" x14ac:dyDescent="0.2">
      <c r="G438" s="906"/>
    </row>
    <row r="439" spans="7:7" x14ac:dyDescent="0.2">
      <c r="G439" s="906"/>
    </row>
    <row r="440" spans="7:7" x14ac:dyDescent="0.2">
      <c r="G440" s="906"/>
    </row>
    <row r="441" spans="7:7" x14ac:dyDescent="0.2">
      <c r="G441" s="906"/>
    </row>
    <row r="442" spans="7:7" x14ac:dyDescent="0.2">
      <c r="G442" s="906"/>
    </row>
    <row r="443" spans="7:7" x14ac:dyDescent="0.2">
      <c r="G443" s="906"/>
    </row>
    <row r="444" spans="7:7" x14ac:dyDescent="0.2">
      <c r="G444" s="906"/>
    </row>
    <row r="445" spans="7:7" x14ac:dyDescent="0.2">
      <c r="G445" s="906"/>
    </row>
    <row r="446" spans="7:7" x14ac:dyDescent="0.2">
      <c r="G446" s="906"/>
    </row>
    <row r="447" spans="7:7" x14ac:dyDescent="0.2">
      <c r="G447" s="906"/>
    </row>
    <row r="448" spans="7:7" x14ac:dyDescent="0.2">
      <c r="G448" s="906"/>
    </row>
    <row r="449" spans="7:7" x14ac:dyDescent="0.2">
      <c r="G449" s="906"/>
    </row>
    <row r="450" spans="7:7" x14ac:dyDescent="0.2">
      <c r="G450" s="906"/>
    </row>
    <row r="451" spans="7:7" x14ac:dyDescent="0.2">
      <c r="G451" s="906"/>
    </row>
    <row r="452" spans="7:7" x14ac:dyDescent="0.2">
      <c r="G452" s="906"/>
    </row>
    <row r="453" spans="7:7" x14ac:dyDescent="0.2">
      <c r="G453" s="906"/>
    </row>
    <row r="454" spans="7:7" x14ac:dyDescent="0.2">
      <c r="G454" s="906"/>
    </row>
    <row r="455" spans="7:7" x14ac:dyDescent="0.2">
      <c r="G455" s="906"/>
    </row>
    <row r="456" spans="7:7" x14ac:dyDescent="0.2">
      <c r="G456" s="906"/>
    </row>
    <row r="457" spans="7:7" x14ac:dyDescent="0.2">
      <c r="G457" s="906"/>
    </row>
    <row r="458" spans="7:7" x14ac:dyDescent="0.2">
      <c r="G458" s="906"/>
    </row>
    <row r="459" spans="7:7" x14ac:dyDescent="0.2">
      <c r="G459" s="906"/>
    </row>
    <row r="460" spans="7:7" x14ac:dyDescent="0.2">
      <c r="G460" s="906"/>
    </row>
    <row r="461" spans="7:7" x14ac:dyDescent="0.2">
      <c r="G461" s="906"/>
    </row>
    <row r="462" spans="7:7" x14ac:dyDescent="0.2">
      <c r="G462" s="906"/>
    </row>
    <row r="463" spans="7:7" x14ac:dyDescent="0.2">
      <c r="G463" s="906"/>
    </row>
    <row r="464" spans="7:7" x14ac:dyDescent="0.2">
      <c r="G464" s="906"/>
    </row>
    <row r="465" spans="7:7" x14ac:dyDescent="0.2">
      <c r="G465" s="906"/>
    </row>
    <row r="466" spans="7:7" x14ac:dyDescent="0.2">
      <c r="G466" s="906"/>
    </row>
    <row r="467" spans="7:7" x14ac:dyDescent="0.2">
      <c r="G467" s="906"/>
    </row>
    <row r="468" spans="7:7" x14ac:dyDescent="0.2">
      <c r="G468" s="906"/>
    </row>
    <row r="469" spans="7:7" x14ac:dyDescent="0.2">
      <c r="G469" s="906"/>
    </row>
    <row r="470" spans="7:7" x14ac:dyDescent="0.2">
      <c r="G470" s="906"/>
    </row>
    <row r="471" spans="7:7" x14ac:dyDescent="0.2">
      <c r="G471" s="906"/>
    </row>
    <row r="472" spans="7:7" x14ac:dyDescent="0.2">
      <c r="G472" s="906"/>
    </row>
    <row r="473" spans="7:7" x14ac:dyDescent="0.2">
      <c r="G473" s="906"/>
    </row>
    <row r="474" spans="7:7" x14ac:dyDescent="0.2">
      <c r="G474" s="906"/>
    </row>
    <row r="475" spans="7:7" x14ac:dyDescent="0.2">
      <c r="G475" s="906"/>
    </row>
    <row r="476" spans="7:7" x14ac:dyDescent="0.2">
      <c r="G476" s="906"/>
    </row>
    <row r="477" spans="7:7" x14ac:dyDescent="0.2">
      <c r="G477" s="906"/>
    </row>
    <row r="478" spans="7:7" x14ac:dyDescent="0.2">
      <c r="G478" s="906"/>
    </row>
    <row r="479" spans="7:7" x14ac:dyDescent="0.2">
      <c r="G479" s="906"/>
    </row>
    <row r="480" spans="7:7" x14ac:dyDescent="0.2">
      <c r="G480" s="906"/>
    </row>
    <row r="481" spans="7:7" x14ac:dyDescent="0.2">
      <c r="G481" s="906"/>
    </row>
    <row r="482" spans="7:7" x14ac:dyDescent="0.2">
      <c r="G482" s="906"/>
    </row>
    <row r="483" spans="7:7" x14ac:dyDescent="0.2">
      <c r="G483" s="906"/>
    </row>
    <row r="484" spans="7:7" x14ac:dyDescent="0.2">
      <c r="G484" s="906"/>
    </row>
    <row r="485" spans="7:7" x14ac:dyDescent="0.2">
      <c r="G485" s="906"/>
    </row>
    <row r="486" spans="7:7" x14ac:dyDescent="0.2">
      <c r="G486" s="906"/>
    </row>
    <row r="487" spans="7:7" x14ac:dyDescent="0.2">
      <c r="G487" s="906"/>
    </row>
    <row r="488" spans="7:7" x14ac:dyDescent="0.2">
      <c r="G488" s="906"/>
    </row>
    <row r="489" spans="7:7" x14ac:dyDescent="0.2">
      <c r="G489" s="906"/>
    </row>
    <row r="490" spans="7:7" x14ac:dyDescent="0.2">
      <c r="G490" s="906"/>
    </row>
    <row r="491" spans="7:7" x14ac:dyDescent="0.2">
      <c r="G491" s="906"/>
    </row>
    <row r="492" spans="7:7" x14ac:dyDescent="0.2">
      <c r="G492" s="906"/>
    </row>
    <row r="493" spans="7:7" x14ac:dyDescent="0.2">
      <c r="G493" s="906"/>
    </row>
    <row r="494" spans="7:7" x14ac:dyDescent="0.2">
      <c r="G494" s="906"/>
    </row>
    <row r="495" spans="7:7" x14ac:dyDescent="0.2">
      <c r="G495" s="906"/>
    </row>
    <row r="496" spans="7:7" x14ac:dyDescent="0.2">
      <c r="G496" s="906"/>
    </row>
    <row r="497" spans="7:7" x14ac:dyDescent="0.2">
      <c r="G497" s="906"/>
    </row>
    <row r="498" spans="7:7" x14ac:dyDescent="0.2">
      <c r="G498" s="906"/>
    </row>
    <row r="499" spans="7:7" x14ac:dyDescent="0.2">
      <c r="G499" s="906"/>
    </row>
    <row r="500" spans="7:7" x14ac:dyDescent="0.2">
      <c r="G500" s="906"/>
    </row>
    <row r="501" spans="7:7" x14ac:dyDescent="0.2">
      <c r="G501" s="906"/>
    </row>
    <row r="502" spans="7:7" x14ac:dyDescent="0.2">
      <c r="G502" s="906"/>
    </row>
    <row r="503" spans="7:7" x14ac:dyDescent="0.2">
      <c r="G503" s="906"/>
    </row>
    <row r="504" spans="7:7" x14ac:dyDescent="0.2">
      <c r="G504" s="906"/>
    </row>
    <row r="505" spans="7:7" x14ac:dyDescent="0.2">
      <c r="G505" s="906"/>
    </row>
    <row r="506" spans="7:7" x14ac:dyDescent="0.2">
      <c r="G506" s="906"/>
    </row>
    <row r="507" spans="7:7" x14ac:dyDescent="0.2">
      <c r="G507" s="906"/>
    </row>
    <row r="508" spans="7:7" x14ac:dyDescent="0.2">
      <c r="G508" s="906"/>
    </row>
    <row r="509" spans="7:7" x14ac:dyDescent="0.2">
      <c r="G509" s="906"/>
    </row>
    <row r="510" spans="7:7" x14ac:dyDescent="0.2">
      <c r="G510" s="906"/>
    </row>
    <row r="511" spans="7:7" x14ac:dyDescent="0.2">
      <c r="G511" s="906"/>
    </row>
    <row r="512" spans="7:7" x14ac:dyDescent="0.2">
      <c r="G512" s="906"/>
    </row>
    <row r="513" spans="7:7" x14ac:dyDescent="0.2">
      <c r="G513" s="906"/>
    </row>
    <row r="514" spans="7:7" x14ac:dyDescent="0.2">
      <c r="G514" s="906"/>
    </row>
    <row r="515" spans="7:7" x14ac:dyDescent="0.2">
      <c r="G515" s="906"/>
    </row>
    <row r="516" spans="7:7" x14ac:dyDescent="0.2">
      <c r="G516" s="906"/>
    </row>
    <row r="517" spans="7:7" x14ac:dyDescent="0.2">
      <c r="G517" s="906"/>
    </row>
    <row r="518" spans="7:7" x14ac:dyDescent="0.2">
      <c r="G518" s="906"/>
    </row>
    <row r="519" spans="7:7" x14ac:dyDescent="0.2">
      <c r="G519" s="906"/>
    </row>
    <row r="520" spans="7:7" x14ac:dyDescent="0.2">
      <c r="G520" s="906"/>
    </row>
    <row r="521" spans="7:7" x14ac:dyDescent="0.2">
      <c r="G521" s="906"/>
    </row>
    <row r="522" spans="7:7" x14ac:dyDescent="0.2">
      <c r="G522" s="906"/>
    </row>
    <row r="523" spans="7:7" x14ac:dyDescent="0.2">
      <c r="G523" s="906"/>
    </row>
    <row r="524" spans="7:7" x14ac:dyDescent="0.2">
      <c r="G524" s="906"/>
    </row>
    <row r="525" spans="7:7" x14ac:dyDescent="0.2">
      <c r="G525" s="906"/>
    </row>
    <row r="526" spans="7:7" x14ac:dyDescent="0.2">
      <c r="G526" s="906"/>
    </row>
    <row r="527" spans="7:7" x14ac:dyDescent="0.2">
      <c r="G527" s="906"/>
    </row>
    <row r="528" spans="7:7" x14ac:dyDescent="0.2">
      <c r="G528" s="906"/>
    </row>
    <row r="529" spans="7:7" x14ac:dyDescent="0.2">
      <c r="G529" s="906"/>
    </row>
    <row r="530" spans="7:7" x14ac:dyDescent="0.2">
      <c r="G530" s="906"/>
    </row>
    <row r="531" spans="7:7" x14ac:dyDescent="0.2">
      <c r="G531" s="906"/>
    </row>
    <row r="532" spans="7:7" x14ac:dyDescent="0.2">
      <c r="G532" s="906"/>
    </row>
    <row r="533" spans="7:7" x14ac:dyDescent="0.2">
      <c r="G533" s="906"/>
    </row>
    <row r="534" spans="7:7" x14ac:dyDescent="0.2">
      <c r="G534" s="906"/>
    </row>
    <row r="535" spans="7:7" x14ac:dyDescent="0.2">
      <c r="G535" s="906"/>
    </row>
    <row r="536" spans="7:7" x14ac:dyDescent="0.2">
      <c r="G536" s="906"/>
    </row>
    <row r="537" spans="7:7" x14ac:dyDescent="0.2">
      <c r="G537" s="906"/>
    </row>
    <row r="538" spans="7:7" x14ac:dyDescent="0.2">
      <c r="G538" s="906"/>
    </row>
    <row r="539" spans="7:7" x14ac:dyDescent="0.2">
      <c r="G539" s="906"/>
    </row>
    <row r="540" spans="7:7" x14ac:dyDescent="0.2">
      <c r="G540" s="906"/>
    </row>
    <row r="541" spans="7:7" x14ac:dyDescent="0.2">
      <c r="G541" s="906"/>
    </row>
    <row r="542" spans="7:7" x14ac:dyDescent="0.2">
      <c r="G542" s="906"/>
    </row>
    <row r="543" spans="7:7" x14ac:dyDescent="0.2">
      <c r="G543" s="906"/>
    </row>
    <row r="544" spans="7:7" x14ac:dyDescent="0.2">
      <c r="G544" s="906"/>
    </row>
    <row r="545" spans="7:7" x14ac:dyDescent="0.2">
      <c r="G545" s="906"/>
    </row>
    <row r="546" spans="7:7" x14ac:dyDescent="0.2">
      <c r="G546" s="906"/>
    </row>
    <row r="547" spans="7:7" x14ac:dyDescent="0.2">
      <c r="G547" s="906"/>
    </row>
    <row r="548" spans="7:7" x14ac:dyDescent="0.2">
      <c r="G548" s="906"/>
    </row>
    <row r="549" spans="7:7" x14ac:dyDescent="0.2">
      <c r="G549" s="906"/>
    </row>
    <row r="550" spans="7:7" x14ac:dyDescent="0.2">
      <c r="G550" s="906"/>
    </row>
    <row r="551" spans="7:7" x14ac:dyDescent="0.2">
      <c r="G551" s="906"/>
    </row>
    <row r="552" spans="7:7" x14ac:dyDescent="0.2">
      <c r="G552" s="906"/>
    </row>
    <row r="553" spans="7:7" x14ac:dyDescent="0.2">
      <c r="G553" s="906"/>
    </row>
    <row r="554" spans="7:7" x14ac:dyDescent="0.2">
      <c r="G554" s="906"/>
    </row>
    <row r="555" spans="7:7" x14ac:dyDescent="0.2">
      <c r="G555" s="906"/>
    </row>
    <row r="556" spans="7:7" x14ac:dyDescent="0.2">
      <c r="G556" s="906"/>
    </row>
    <row r="557" spans="7:7" x14ac:dyDescent="0.2">
      <c r="G557" s="906"/>
    </row>
    <row r="558" spans="7:7" x14ac:dyDescent="0.2">
      <c r="G558" s="906"/>
    </row>
    <row r="559" spans="7:7" x14ac:dyDescent="0.2">
      <c r="G559" s="906"/>
    </row>
    <row r="560" spans="7:7" x14ac:dyDescent="0.2">
      <c r="G560" s="906"/>
    </row>
    <row r="561" spans="7:7" x14ac:dyDescent="0.2">
      <c r="G561" s="906"/>
    </row>
    <row r="562" spans="7:7" x14ac:dyDescent="0.2">
      <c r="G562" s="906"/>
    </row>
    <row r="563" spans="7:7" x14ac:dyDescent="0.2">
      <c r="G563" s="906"/>
    </row>
    <row r="564" spans="7:7" x14ac:dyDescent="0.2">
      <c r="G564" s="906"/>
    </row>
    <row r="565" spans="7:7" x14ac:dyDescent="0.2">
      <c r="G565" s="906"/>
    </row>
    <row r="566" spans="7:7" x14ac:dyDescent="0.2">
      <c r="G566" s="906"/>
    </row>
    <row r="567" spans="7:7" x14ac:dyDescent="0.2">
      <c r="G567" s="906"/>
    </row>
    <row r="568" spans="7:7" x14ac:dyDescent="0.2">
      <c r="G568" s="906"/>
    </row>
    <row r="569" spans="7:7" x14ac:dyDescent="0.2">
      <c r="G569" s="906"/>
    </row>
    <row r="570" spans="7:7" x14ac:dyDescent="0.2">
      <c r="G570" s="906"/>
    </row>
    <row r="571" spans="7:7" x14ac:dyDescent="0.2">
      <c r="G571" s="906"/>
    </row>
    <row r="572" spans="7:7" x14ac:dyDescent="0.2">
      <c r="G572" s="906"/>
    </row>
    <row r="573" spans="7:7" x14ac:dyDescent="0.2">
      <c r="G573" s="906"/>
    </row>
    <row r="574" spans="7:7" x14ac:dyDescent="0.2">
      <c r="G574" s="906"/>
    </row>
    <row r="575" spans="7:7" x14ac:dyDescent="0.2">
      <c r="G575" s="906"/>
    </row>
    <row r="576" spans="7:7" x14ac:dyDescent="0.2">
      <c r="G576" s="906"/>
    </row>
    <row r="577" spans="7:7" x14ac:dyDescent="0.2">
      <c r="G577" s="906"/>
    </row>
    <row r="578" spans="7:7" x14ac:dyDescent="0.2">
      <c r="G578" s="906"/>
    </row>
    <row r="579" spans="7:7" x14ac:dyDescent="0.2">
      <c r="G579" s="906"/>
    </row>
    <row r="580" spans="7:7" x14ac:dyDescent="0.2">
      <c r="G580" s="906"/>
    </row>
    <row r="581" spans="7:7" x14ac:dyDescent="0.2">
      <c r="G581" s="906"/>
    </row>
    <row r="582" spans="7:7" x14ac:dyDescent="0.2">
      <c r="G582" s="906"/>
    </row>
    <row r="583" spans="7:7" x14ac:dyDescent="0.2">
      <c r="G583" s="906"/>
    </row>
    <row r="584" spans="7:7" x14ac:dyDescent="0.2">
      <c r="G584" s="906"/>
    </row>
    <row r="585" spans="7:7" x14ac:dyDescent="0.2">
      <c r="G585" s="906"/>
    </row>
    <row r="586" spans="7:7" x14ac:dyDescent="0.2">
      <c r="G586" s="906"/>
    </row>
    <row r="587" spans="7:7" x14ac:dyDescent="0.2">
      <c r="G587" s="906"/>
    </row>
    <row r="588" spans="7:7" x14ac:dyDescent="0.2">
      <c r="G588" s="906"/>
    </row>
    <row r="589" spans="7:7" x14ac:dyDescent="0.2">
      <c r="G589" s="906"/>
    </row>
    <row r="590" spans="7:7" x14ac:dyDescent="0.2">
      <c r="G590" s="906"/>
    </row>
    <row r="591" spans="7:7" x14ac:dyDescent="0.2">
      <c r="G591" s="906"/>
    </row>
    <row r="592" spans="7:7" x14ac:dyDescent="0.2">
      <c r="G592" s="906"/>
    </row>
    <row r="593" spans="7:7" x14ac:dyDescent="0.2">
      <c r="G593" s="906"/>
    </row>
    <row r="594" spans="7:7" x14ac:dyDescent="0.2">
      <c r="G594" s="906"/>
    </row>
    <row r="595" spans="7:7" x14ac:dyDescent="0.2">
      <c r="G595" s="906"/>
    </row>
    <row r="596" spans="7:7" x14ac:dyDescent="0.2">
      <c r="G596" s="906"/>
    </row>
    <row r="597" spans="7:7" x14ac:dyDescent="0.2">
      <c r="G597" s="906"/>
    </row>
    <row r="598" spans="7:7" x14ac:dyDescent="0.2">
      <c r="G598" s="906"/>
    </row>
    <row r="599" spans="7:7" x14ac:dyDescent="0.2">
      <c r="G599" s="906"/>
    </row>
    <row r="600" spans="7:7" x14ac:dyDescent="0.2">
      <c r="G600" s="906"/>
    </row>
    <row r="601" spans="7:7" x14ac:dyDescent="0.2">
      <c r="G601" s="906"/>
    </row>
    <row r="602" spans="7:7" x14ac:dyDescent="0.2">
      <c r="G602" s="906"/>
    </row>
    <row r="603" spans="7:7" x14ac:dyDescent="0.2">
      <c r="G603" s="906"/>
    </row>
    <row r="604" spans="7:7" x14ac:dyDescent="0.2">
      <c r="G604" s="906"/>
    </row>
    <row r="605" spans="7:7" x14ac:dyDescent="0.2">
      <c r="G605" s="906"/>
    </row>
    <row r="606" spans="7:7" x14ac:dyDescent="0.2">
      <c r="G606" s="906"/>
    </row>
    <row r="607" spans="7:7" x14ac:dyDescent="0.2">
      <c r="G607" s="906"/>
    </row>
    <row r="608" spans="7:7" x14ac:dyDescent="0.2">
      <c r="G608" s="906"/>
    </row>
    <row r="609" spans="7:7" x14ac:dyDescent="0.2">
      <c r="G609" s="906"/>
    </row>
    <row r="610" spans="7:7" x14ac:dyDescent="0.2">
      <c r="G610" s="906"/>
    </row>
    <row r="611" spans="7:7" x14ac:dyDescent="0.2">
      <c r="G611" s="906"/>
    </row>
    <row r="612" spans="7:7" x14ac:dyDescent="0.2">
      <c r="G612" s="906"/>
    </row>
    <row r="613" spans="7:7" x14ac:dyDescent="0.2">
      <c r="G613" s="906"/>
    </row>
    <row r="614" spans="7:7" x14ac:dyDescent="0.2">
      <c r="G614" s="906"/>
    </row>
    <row r="615" spans="7:7" x14ac:dyDescent="0.2">
      <c r="G615" s="906"/>
    </row>
    <row r="616" spans="7:7" x14ac:dyDescent="0.2">
      <c r="G616" s="906"/>
    </row>
    <row r="617" spans="7:7" x14ac:dyDescent="0.2">
      <c r="G617" s="906"/>
    </row>
    <row r="618" spans="7:7" x14ac:dyDescent="0.2">
      <c r="G618" s="906"/>
    </row>
    <row r="619" spans="7:7" x14ac:dyDescent="0.2">
      <c r="G619" s="906"/>
    </row>
    <row r="620" spans="7:7" x14ac:dyDescent="0.2">
      <c r="G620" s="906"/>
    </row>
    <row r="621" spans="7:7" x14ac:dyDescent="0.2">
      <c r="G621" s="906"/>
    </row>
    <row r="622" spans="7:7" x14ac:dyDescent="0.2">
      <c r="G622" s="906"/>
    </row>
    <row r="623" spans="7:7" x14ac:dyDescent="0.2">
      <c r="G623" s="906"/>
    </row>
    <row r="624" spans="7:7" x14ac:dyDescent="0.2">
      <c r="G624" s="906"/>
    </row>
    <row r="625" spans="7:7" x14ac:dyDescent="0.2">
      <c r="G625" s="906"/>
    </row>
    <row r="626" spans="7:7" x14ac:dyDescent="0.2">
      <c r="G626" s="906"/>
    </row>
    <row r="627" spans="7:7" x14ac:dyDescent="0.2">
      <c r="G627" s="906"/>
    </row>
    <row r="628" spans="7:7" x14ac:dyDescent="0.2">
      <c r="G628" s="906"/>
    </row>
    <row r="629" spans="7:7" x14ac:dyDescent="0.2">
      <c r="G629" s="906"/>
    </row>
    <row r="630" spans="7:7" x14ac:dyDescent="0.2">
      <c r="G630" s="906"/>
    </row>
    <row r="631" spans="7:7" x14ac:dyDescent="0.2">
      <c r="G631" s="906"/>
    </row>
    <row r="632" spans="7:7" x14ac:dyDescent="0.2">
      <c r="G632" s="906"/>
    </row>
    <row r="633" spans="7:7" x14ac:dyDescent="0.2">
      <c r="G633" s="906"/>
    </row>
    <row r="634" spans="7:7" x14ac:dyDescent="0.2">
      <c r="G634" s="906"/>
    </row>
    <row r="635" spans="7:7" x14ac:dyDescent="0.2">
      <c r="G635" s="906"/>
    </row>
    <row r="636" spans="7:7" x14ac:dyDescent="0.2">
      <c r="G636" s="906"/>
    </row>
    <row r="637" spans="7:7" x14ac:dyDescent="0.2">
      <c r="G637" s="906"/>
    </row>
    <row r="638" spans="7:7" x14ac:dyDescent="0.2">
      <c r="G638" s="906"/>
    </row>
    <row r="639" spans="7:7" x14ac:dyDescent="0.2">
      <c r="G639" s="906"/>
    </row>
    <row r="640" spans="7:7" x14ac:dyDescent="0.2">
      <c r="G640" s="906"/>
    </row>
    <row r="641" spans="7:7" x14ac:dyDescent="0.2">
      <c r="G641" s="906"/>
    </row>
    <row r="642" spans="7:7" x14ac:dyDescent="0.2">
      <c r="G642" s="906"/>
    </row>
    <row r="643" spans="7:7" x14ac:dyDescent="0.2">
      <c r="G643" s="906"/>
    </row>
    <row r="644" spans="7:7" x14ac:dyDescent="0.2">
      <c r="G644" s="906"/>
    </row>
    <row r="645" spans="7:7" x14ac:dyDescent="0.2">
      <c r="G645" s="906"/>
    </row>
    <row r="646" spans="7:7" x14ac:dyDescent="0.2">
      <c r="G646" s="906"/>
    </row>
    <row r="647" spans="7:7" x14ac:dyDescent="0.2">
      <c r="G647" s="906"/>
    </row>
    <row r="648" spans="7:7" x14ac:dyDescent="0.2">
      <c r="G648" s="906"/>
    </row>
    <row r="649" spans="7:7" x14ac:dyDescent="0.2">
      <c r="G649" s="906"/>
    </row>
    <row r="650" spans="7:7" x14ac:dyDescent="0.2">
      <c r="G650" s="906"/>
    </row>
    <row r="651" spans="7:7" x14ac:dyDescent="0.2">
      <c r="G651" s="906"/>
    </row>
    <row r="652" spans="7:7" x14ac:dyDescent="0.2">
      <c r="G652" s="906"/>
    </row>
    <row r="653" spans="7:7" x14ac:dyDescent="0.2">
      <c r="G653" s="906"/>
    </row>
    <row r="654" spans="7:7" x14ac:dyDescent="0.2">
      <c r="G654" s="906"/>
    </row>
    <row r="655" spans="7:7" x14ac:dyDescent="0.2">
      <c r="G655" s="906"/>
    </row>
    <row r="656" spans="7:7" x14ac:dyDescent="0.2">
      <c r="G656" s="906"/>
    </row>
    <row r="657" spans="7:7" x14ac:dyDescent="0.2">
      <c r="G657" s="906"/>
    </row>
    <row r="658" spans="7:7" x14ac:dyDescent="0.2">
      <c r="G658" s="906"/>
    </row>
    <row r="659" spans="7:7" x14ac:dyDescent="0.2">
      <c r="G659" s="906"/>
    </row>
    <row r="660" spans="7:7" x14ac:dyDescent="0.2">
      <c r="G660" s="906"/>
    </row>
    <row r="661" spans="7:7" x14ac:dyDescent="0.2">
      <c r="G661" s="906"/>
    </row>
    <row r="662" spans="7:7" x14ac:dyDescent="0.2">
      <c r="G662" s="906"/>
    </row>
    <row r="663" spans="7:7" x14ac:dyDescent="0.2">
      <c r="G663" s="906"/>
    </row>
    <row r="664" spans="7:7" x14ac:dyDescent="0.2">
      <c r="G664" s="906"/>
    </row>
    <row r="665" spans="7:7" x14ac:dyDescent="0.2">
      <c r="G665" s="906"/>
    </row>
    <row r="666" spans="7:7" x14ac:dyDescent="0.2">
      <c r="G666" s="906"/>
    </row>
    <row r="667" spans="7:7" x14ac:dyDescent="0.2">
      <c r="G667" s="906"/>
    </row>
    <row r="668" spans="7:7" x14ac:dyDescent="0.2">
      <c r="G668" s="906"/>
    </row>
    <row r="669" spans="7:7" x14ac:dyDescent="0.2">
      <c r="G669" s="906"/>
    </row>
    <row r="670" spans="7:7" x14ac:dyDescent="0.2">
      <c r="G670" s="906"/>
    </row>
    <row r="671" spans="7:7" x14ac:dyDescent="0.2">
      <c r="G671" s="906"/>
    </row>
    <row r="672" spans="7:7" x14ac:dyDescent="0.2">
      <c r="G672" s="906"/>
    </row>
    <row r="673" spans="7:7" x14ac:dyDescent="0.2">
      <c r="G673" s="906"/>
    </row>
    <row r="674" spans="7:7" x14ac:dyDescent="0.2">
      <c r="G674" s="906"/>
    </row>
    <row r="675" spans="7:7" x14ac:dyDescent="0.2">
      <c r="G675" s="906"/>
    </row>
    <row r="676" spans="7:7" x14ac:dyDescent="0.2">
      <c r="G676" s="906"/>
    </row>
    <row r="677" spans="7:7" x14ac:dyDescent="0.2">
      <c r="G677" s="906"/>
    </row>
    <row r="678" spans="7:7" x14ac:dyDescent="0.2">
      <c r="G678" s="906"/>
    </row>
    <row r="679" spans="7:7" x14ac:dyDescent="0.2">
      <c r="G679" s="906"/>
    </row>
    <row r="680" spans="7:7" x14ac:dyDescent="0.2">
      <c r="G680" s="906"/>
    </row>
    <row r="681" spans="7:7" x14ac:dyDescent="0.2">
      <c r="G681" s="906"/>
    </row>
    <row r="682" spans="7:7" x14ac:dyDescent="0.2">
      <c r="G682" s="906"/>
    </row>
    <row r="683" spans="7:7" x14ac:dyDescent="0.2">
      <c r="G683" s="906"/>
    </row>
    <row r="684" spans="7:7" x14ac:dyDescent="0.2">
      <c r="G684" s="906"/>
    </row>
    <row r="685" spans="7:7" x14ac:dyDescent="0.2">
      <c r="G685" s="906"/>
    </row>
    <row r="686" spans="7:7" x14ac:dyDescent="0.2">
      <c r="G686" s="906"/>
    </row>
    <row r="687" spans="7:7" x14ac:dyDescent="0.2">
      <c r="G687" s="906"/>
    </row>
    <row r="688" spans="7:7" x14ac:dyDescent="0.2">
      <c r="G688" s="906"/>
    </row>
    <row r="689" spans="7:7" x14ac:dyDescent="0.2">
      <c r="G689" s="906"/>
    </row>
    <row r="690" spans="7:7" x14ac:dyDescent="0.2">
      <c r="G690" s="906"/>
    </row>
    <row r="691" spans="7:7" x14ac:dyDescent="0.2">
      <c r="G691" s="906"/>
    </row>
    <row r="692" spans="7:7" x14ac:dyDescent="0.2">
      <c r="G692" s="906"/>
    </row>
    <row r="693" spans="7:7" x14ac:dyDescent="0.2">
      <c r="G693" s="906"/>
    </row>
    <row r="694" spans="7:7" x14ac:dyDescent="0.2">
      <c r="G694" s="906"/>
    </row>
    <row r="695" spans="7:7" x14ac:dyDescent="0.2">
      <c r="G695" s="906"/>
    </row>
    <row r="696" spans="7:7" x14ac:dyDescent="0.2">
      <c r="G696" s="906"/>
    </row>
    <row r="697" spans="7:7" x14ac:dyDescent="0.2">
      <c r="G697" s="906"/>
    </row>
    <row r="698" spans="7:7" x14ac:dyDescent="0.2">
      <c r="G698" s="906"/>
    </row>
    <row r="699" spans="7:7" x14ac:dyDescent="0.2">
      <c r="G699" s="906"/>
    </row>
    <row r="700" spans="7:7" x14ac:dyDescent="0.2">
      <c r="G700" s="906"/>
    </row>
    <row r="701" spans="7:7" x14ac:dyDescent="0.2">
      <c r="G701" s="906"/>
    </row>
    <row r="702" spans="7:7" x14ac:dyDescent="0.2">
      <c r="G702" s="906"/>
    </row>
    <row r="703" spans="7:7" x14ac:dyDescent="0.2">
      <c r="G703" s="906"/>
    </row>
    <row r="704" spans="7:7" x14ac:dyDescent="0.2">
      <c r="G704" s="906"/>
    </row>
    <row r="705" spans="7:7" x14ac:dyDescent="0.2">
      <c r="G705" s="906"/>
    </row>
    <row r="706" spans="7:7" x14ac:dyDescent="0.2">
      <c r="G706" s="906"/>
    </row>
    <row r="707" spans="7:7" x14ac:dyDescent="0.2">
      <c r="G707" s="906"/>
    </row>
    <row r="708" spans="7:7" x14ac:dyDescent="0.2">
      <c r="G708" s="906"/>
    </row>
    <row r="709" spans="7:7" x14ac:dyDescent="0.2">
      <c r="G709" s="906"/>
    </row>
    <row r="710" spans="7:7" x14ac:dyDescent="0.2">
      <c r="G710" s="906"/>
    </row>
    <row r="711" spans="7:7" x14ac:dyDescent="0.2">
      <c r="G711" s="906"/>
    </row>
    <row r="712" spans="7:7" x14ac:dyDescent="0.2">
      <c r="G712" s="906"/>
    </row>
    <row r="713" spans="7:7" x14ac:dyDescent="0.2">
      <c r="G713" s="906"/>
    </row>
    <row r="714" spans="7:7" x14ac:dyDescent="0.2">
      <c r="G714" s="906"/>
    </row>
    <row r="715" spans="7:7" x14ac:dyDescent="0.2">
      <c r="G715" s="906"/>
    </row>
    <row r="716" spans="7:7" x14ac:dyDescent="0.2">
      <c r="G716" s="906"/>
    </row>
    <row r="717" spans="7:7" x14ac:dyDescent="0.2">
      <c r="G717" s="906"/>
    </row>
    <row r="718" spans="7:7" x14ac:dyDescent="0.2">
      <c r="G718" s="906"/>
    </row>
    <row r="719" spans="7:7" x14ac:dyDescent="0.2">
      <c r="G719" s="906"/>
    </row>
    <row r="720" spans="7:7" x14ac:dyDescent="0.2">
      <c r="G720" s="906"/>
    </row>
    <row r="721" spans="7:7" x14ac:dyDescent="0.2">
      <c r="G721" s="906"/>
    </row>
    <row r="722" spans="7:7" x14ac:dyDescent="0.2">
      <c r="G722" s="906"/>
    </row>
    <row r="723" spans="7:7" x14ac:dyDescent="0.2">
      <c r="G723" s="906"/>
    </row>
    <row r="724" spans="7:7" x14ac:dyDescent="0.2">
      <c r="G724" s="906"/>
    </row>
    <row r="725" spans="7:7" x14ac:dyDescent="0.2">
      <c r="G725" s="906"/>
    </row>
    <row r="726" spans="7:7" x14ac:dyDescent="0.2">
      <c r="G726" s="906"/>
    </row>
    <row r="727" spans="7:7" x14ac:dyDescent="0.2">
      <c r="G727" s="906"/>
    </row>
    <row r="728" spans="7:7" x14ac:dyDescent="0.2">
      <c r="G728" s="906"/>
    </row>
    <row r="729" spans="7:7" x14ac:dyDescent="0.2">
      <c r="G729" s="906"/>
    </row>
    <row r="730" spans="7:7" x14ac:dyDescent="0.2">
      <c r="G730" s="906"/>
    </row>
    <row r="731" spans="7:7" x14ac:dyDescent="0.2">
      <c r="G731" s="906"/>
    </row>
    <row r="732" spans="7:7" x14ac:dyDescent="0.2">
      <c r="G732" s="906"/>
    </row>
    <row r="733" spans="7:7" x14ac:dyDescent="0.2">
      <c r="G733" s="906"/>
    </row>
    <row r="734" spans="7:7" x14ac:dyDescent="0.2">
      <c r="G734" s="906"/>
    </row>
    <row r="735" spans="7:7" x14ac:dyDescent="0.2">
      <c r="G735" s="906"/>
    </row>
    <row r="736" spans="7:7" x14ac:dyDescent="0.2">
      <c r="G736" s="906"/>
    </row>
    <row r="737" spans="7:7" x14ac:dyDescent="0.2">
      <c r="G737" s="906"/>
    </row>
    <row r="738" spans="7:7" x14ac:dyDescent="0.2">
      <c r="G738" s="906"/>
    </row>
    <row r="739" spans="7:7" x14ac:dyDescent="0.2">
      <c r="G739" s="906"/>
    </row>
    <row r="740" spans="7:7" x14ac:dyDescent="0.2">
      <c r="G740" s="906"/>
    </row>
    <row r="741" spans="7:7" x14ac:dyDescent="0.2">
      <c r="G741" s="906"/>
    </row>
    <row r="742" spans="7:7" x14ac:dyDescent="0.2">
      <c r="G742" s="906"/>
    </row>
    <row r="743" spans="7:7" x14ac:dyDescent="0.2">
      <c r="G743" s="906"/>
    </row>
    <row r="744" spans="7:7" x14ac:dyDescent="0.2">
      <c r="G744" s="906"/>
    </row>
    <row r="745" spans="7:7" x14ac:dyDescent="0.2">
      <c r="G745" s="906"/>
    </row>
    <row r="746" spans="7:7" x14ac:dyDescent="0.2">
      <c r="G746" s="906"/>
    </row>
    <row r="747" spans="7:7" x14ac:dyDescent="0.2">
      <c r="G747" s="906"/>
    </row>
    <row r="748" spans="7:7" x14ac:dyDescent="0.2">
      <c r="G748" s="906"/>
    </row>
    <row r="749" spans="7:7" x14ac:dyDescent="0.2">
      <c r="G749" s="906"/>
    </row>
    <row r="750" spans="7:7" x14ac:dyDescent="0.2">
      <c r="G750" s="906"/>
    </row>
    <row r="751" spans="7:7" x14ac:dyDescent="0.2">
      <c r="G751" s="906"/>
    </row>
    <row r="752" spans="7:7" x14ac:dyDescent="0.2">
      <c r="G752" s="906"/>
    </row>
    <row r="753" spans="7:7" x14ac:dyDescent="0.2">
      <c r="G753" s="906"/>
    </row>
    <row r="754" spans="7:7" x14ac:dyDescent="0.2">
      <c r="G754" s="906"/>
    </row>
    <row r="755" spans="7:7" x14ac:dyDescent="0.2">
      <c r="G755" s="906"/>
    </row>
    <row r="756" spans="7:7" x14ac:dyDescent="0.2">
      <c r="G756" s="906"/>
    </row>
    <row r="757" spans="7:7" x14ac:dyDescent="0.2">
      <c r="G757" s="906"/>
    </row>
    <row r="758" spans="7:7" x14ac:dyDescent="0.2">
      <c r="G758" s="906"/>
    </row>
    <row r="759" spans="7:7" x14ac:dyDescent="0.2">
      <c r="G759" s="906"/>
    </row>
    <row r="760" spans="7:7" x14ac:dyDescent="0.2">
      <c r="G760" s="906"/>
    </row>
    <row r="761" spans="7:7" x14ac:dyDescent="0.2">
      <c r="G761" s="906"/>
    </row>
    <row r="762" spans="7:7" x14ac:dyDescent="0.2">
      <c r="G762" s="906"/>
    </row>
    <row r="763" spans="7:7" x14ac:dyDescent="0.2">
      <c r="G763" s="906"/>
    </row>
    <row r="764" spans="7:7" x14ac:dyDescent="0.2">
      <c r="G764" s="906"/>
    </row>
    <row r="765" spans="7:7" x14ac:dyDescent="0.2">
      <c r="G765" s="906"/>
    </row>
    <row r="766" spans="7:7" x14ac:dyDescent="0.2">
      <c r="G766" s="906"/>
    </row>
    <row r="767" spans="7:7" x14ac:dyDescent="0.2">
      <c r="G767" s="906"/>
    </row>
    <row r="768" spans="7:7" x14ac:dyDescent="0.2">
      <c r="G768" s="906"/>
    </row>
    <row r="769" spans="7:7" x14ac:dyDescent="0.2">
      <c r="G769" s="906"/>
    </row>
    <row r="770" spans="7:7" x14ac:dyDescent="0.2">
      <c r="G770" s="906"/>
    </row>
    <row r="771" spans="7:7" x14ac:dyDescent="0.2">
      <c r="G771" s="906"/>
    </row>
    <row r="772" spans="7:7" x14ac:dyDescent="0.2">
      <c r="G772" s="906"/>
    </row>
    <row r="773" spans="7:7" x14ac:dyDescent="0.2">
      <c r="G773" s="906"/>
    </row>
    <row r="774" spans="7:7" x14ac:dyDescent="0.2">
      <c r="G774" s="906"/>
    </row>
    <row r="775" spans="7:7" x14ac:dyDescent="0.2">
      <c r="G775" s="906"/>
    </row>
    <row r="776" spans="7:7" x14ac:dyDescent="0.2">
      <c r="G776" s="906"/>
    </row>
    <row r="777" spans="7:7" x14ac:dyDescent="0.2">
      <c r="G777" s="906"/>
    </row>
    <row r="778" spans="7:7" x14ac:dyDescent="0.2">
      <c r="G778" s="906"/>
    </row>
    <row r="779" spans="7:7" x14ac:dyDescent="0.2">
      <c r="G779" s="906"/>
    </row>
    <row r="780" spans="7:7" x14ac:dyDescent="0.2">
      <c r="G780" s="906"/>
    </row>
    <row r="781" spans="7:7" x14ac:dyDescent="0.2">
      <c r="G781" s="906"/>
    </row>
    <row r="782" spans="7:7" x14ac:dyDescent="0.2">
      <c r="G782" s="906"/>
    </row>
    <row r="783" spans="7:7" x14ac:dyDescent="0.2">
      <c r="G783" s="906"/>
    </row>
    <row r="784" spans="7:7" x14ac:dyDescent="0.2">
      <c r="G784" s="906"/>
    </row>
    <row r="785" spans="7:7" x14ac:dyDescent="0.2">
      <c r="G785" s="906"/>
    </row>
    <row r="786" spans="7:7" x14ac:dyDescent="0.2">
      <c r="G786" s="906"/>
    </row>
    <row r="787" spans="7:7" x14ac:dyDescent="0.2">
      <c r="G787" s="906"/>
    </row>
    <row r="788" spans="7:7" x14ac:dyDescent="0.2">
      <c r="G788" s="906"/>
    </row>
    <row r="789" spans="7:7" x14ac:dyDescent="0.2">
      <c r="G789" s="906"/>
    </row>
    <row r="790" spans="7:7" x14ac:dyDescent="0.2">
      <c r="G790" s="906"/>
    </row>
    <row r="791" spans="7:7" x14ac:dyDescent="0.2">
      <c r="G791" s="906"/>
    </row>
    <row r="792" spans="7:7" x14ac:dyDescent="0.2">
      <c r="G792" s="906"/>
    </row>
    <row r="793" spans="7:7" x14ac:dyDescent="0.2">
      <c r="G793" s="906"/>
    </row>
    <row r="794" spans="7:7" x14ac:dyDescent="0.2">
      <c r="G794" s="906"/>
    </row>
    <row r="795" spans="7:7" x14ac:dyDescent="0.2">
      <c r="G795" s="906"/>
    </row>
    <row r="796" spans="7:7" x14ac:dyDescent="0.2">
      <c r="G796" s="906"/>
    </row>
    <row r="797" spans="7:7" x14ac:dyDescent="0.2">
      <c r="G797" s="906"/>
    </row>
    <row r="798" spans="7:7" x14ac:dyDescent="0.2">
      <c r="G798" s="906"/>
    </row>
    <row r="799" spans="7:7" x14ac:dyDescent="0.2">
      <c r="G799" s="906"/>
    </row>
    <row r="800" spans="7:7" x14ac:dyDescent="0.2">
      <c r="G800" s="906"/>
    </row>
    <row r="801" spans="7:7" x14ac:dyDescent="0.2">
      <c r="G801" s="906"/>
    </row>
    <row r="802" spans="7:7" x14ac:dyDescent="0.2">
      <c r="G802" s="906"/>
    </row>
    <row r="803" spans="7:7" x14ac:dyDescent="0.2">
      <c r="G803" s="906"/>
    </row>
    <row r="804" spans="7:7" x14ac:dyDescent="0.2">
      <c r="G804" s="906"/>
    </row>
    <row r="805" spans="7:7" x14ac:dyDescent="0.2">
      <c r="G805" s="906"/>
    </row>
    <row r="806" spans="7:7" x14ac:dyDescent="0.2">
      <c r="G806" s="906"/>
    </row>
    <row r="807" spans="7:7" x14ac:dyDescent="0.2">
      <c r="G807" s="906"/>
    </row>
    <row r="808" spans="7:7" x14ac:dyDescent="0.2">
      <c r="G808" s="906"/>
    </row>
    <row r="809" spans="7:7" x14ac:dyDescent="0.2">
      <c r="G809" s="906"/>
    </row>
    <row r="810" spans="7:7" x14ac:dyDescent="0.2">
      <c r="G810" s="906"/>
    </row>
    <row r="811" spans="7:7" x14ac:dyDescent="0.2">
      <c r="G811" s="906"/>
    </row>
    <row r="812" spans="7:7" x14ac:dyDescent="0.2">
      <c r="G812" s="906"/>
    </row>
    <row r="813" spans="7:7" x14ac:dyDescent="0.2">
      <c r="G813" s="906"/>
    </row>
    <row r="814" spans="7:7" x14ac:dyDescent="0.2">
      <c r="G814" s="906"/>
    </row>
    <row r="815" spans="7:7" x14ac:dyDescent="0.2">
      <c r="G815" s="906"/>
    </row>
    <row r="816" spans="7:7" x14ac:dyDescent="0.2">
      <c r="G816" s="906"/>
    </row>
    <row r="817" spans="7:7" x14ac:dyDescent="0.2">
      <c r="G817" s="906"/>
    </row>
    <row r="818" spans="7:7" x14ac:dyDescent="0.2">
      <c r="G818" s="906"/>
    </row>
    <row r="819" spans="7:7" x14ac:dyDescent="0.2">
      <c r="G819" s="906"/>
    </row>
    <row r="820" spans="7:7" x14ac:dyDescent="0.2">
      <c r="G820" s="906"/>
    </row>
    <row r="821" spans="7:7" x14ac:dyDescent="0.2">
      <c r="G821" s="906"/>
    </row>
    <row r="822" spans="7:7" x14ac:dyDescent="0.2">
      <c r="G822" s="906"/>
    </row>
    <row r="823" spans="7:7" x14ac:dyDescent="0.2">
      <c r="G823" s="906"/>
    </row>
    <row r="824" spans="7:7" x14ac:dyDescent="0.2">
      <c r="G824" s="906"/>
    </row>
    <row r="825" spans="7:7" x14ac:dyDescent="0.2">
      <c r="G825" s="906"/>
    </row>
    <row r="826" spans="7:7" x14ac:dyDescent="0.2">
      <c r="G826" s="906"/>
    </row>
    <row r="827" spans="7:7" x14ac:dyDescent="0.2">
      <c r="G827" s="906"/>
    </row>
    <row r="828" spans="7:7" x14ac:dyDescent="0.2">
      <c r="G828" s="906"/>
    </row>
    <row r="829" spans="7:7" x14ac:dyDescent="0.2">
      <c r="G829" s="906"/>
    </row>
    <row r="830" spans="7:7" x14ac:dyDescent="0.2">
      <c r="G830" s="906"/>
    </row>
    <row r="831" spans="7:7" x14ac:dyDescent="0.2">
      <c r="G831" s="906"/>
    </row>
    <row r="832" spans="7:7" x14ac:dyDescent="0.2">
      <c r="G832" s="906"/>
    </row>
    <row r="833" spans="7:7" x14ac:dyDescent="0.2">
      <c r="G833" s="906"/>
    </row>
    <row r="834" spans="7:7" x14ac:dyDescent="0.2">
      <c r="G834" s="906"/>
    </row>
    <row r="835" spans="7:7" x14ac:dyDescent="0.2">
      <c r="G835" s="906"/>
    </row>
    <row r="836" spans="7:7" x14ac:dyDescent="0.2">
      <c r="G836" s="906"/>
    </row>
    <row r="837" spans="7:7" x14ac:dyDescent="0.2">
      <c r="G837" s="906"/>
    </row>
    <row r="838" spans="7:7" x14ac:dyDescent="0.2">
      <c r="G838" s="906"/>
    </row>
    <row r="839" spans="7:7" x14ac:dyDescent="0.2">
      <c r="G839" s="906"/>
    </row>
    <row r="840" spans="7:7" x14ac:dyDescent="0.2">
      <c r="G840" s="906"/>
    </row>
    <row r="841" spans="7:7" x14ac:dyDescent="0.2">
      <c r="G841" s="906"/>
    </row>
    <row r="842" spans="7:7" x14ac:dyDescent="0.2">
      <c r="G842" s="906"/>
    </row>
    <row r="843" spans="7:7" x14ac:dyDescent="0.2">
      <c r="G843" s="906"/>
    </row>
    <row r="844" spans="7:7" x14ac:dyDescent="0.2">
      <c r="G844" s="906"/>
    </row>
    <row r="845" spans="7:7" x14ac:dyDescent="0.2">
      <c r="G845" s="906"/>
    </row>
    <row r="846" spans="7:7" x14ac:dyDescent="0.2">
      <c r="G846" s="906"/>
    </row>
    <row r="847" spans="7:7" x14ac:dyDescent="0.2">
      <c r="G847" s="906"/>
    </row>
    <row r="848" spans="7:7" x14ac:dyDescent="0.2">
      <c r="G848" s="906"/>
    </row>
    <row r="849" spans="7:7" x14ac:dyDescent="0.2">
      <c r="G849" s="906"/>
    </row>
    <row r="850" spans="7:7" x14ac:dyDescent="0.2">
      <c r="G850" s="906"/>
    </row>
    <row r="851" spans="7:7" x14ac:dyDescent="0.2">
      <c r="G851" s="906"/>
    </row>
    <row r="852" spans="7:7" x14ac:dyDescent="0.2">
      <c r="G852" s="906"/>
    </row>
    <row r="853" spans="7:7" x14ac:dyDescent="0.2">
      <c r="G853" s="906"/>
    </row>
    <row r="854" spans="7:7" x14ac:dyDescent="0.2">
      <c r="G854" s="906"/>
    </row>
    <row r="855" spans="7:7" x14ac:dyDescent="0.2">
      <c r="G855" s="906"/>
    </row>
    <row r="856" spans="7:7" x14ac:dyDescent="0.2">
      <c r="G856" s="906"/>
    </row>
    <row r="857" spans="7:7" x14ac:dyDescent="0.2">
      <c r="G857" s="906"/>
    </row>
    <row r="858" spans="7:7" x14ac:dyDescent="0.2">
      <c r="G858" s="906"/>
    </row>
    <row r="859" spans="7:7" x14ac:dyDescent="0.2">
      <c r="G859" s="906"/>
    </row>
    <row r="860" spans="7:7" x14ac:dyDescent="0.2">
      <c r="G860" s="906"/>
    </row>
    <row r="861" spans="7:7" x14ac:dyDescent="0.2">
      <c r="G861" s="906"/>
    </row>
    <row r="862" spans="7:7" x14ac:dyDescent="0.2">
      <c r="G862" s="906"/>
    </row>
    <row r="863" spans="7:7" x14ac:dyDescent="0.2">
      <c r="G863" s="906"/>
    </row>
    <row r="864" spans="7:7" x14ac:dyDescent="0.2">
      <c r="G864" s="906"/>
    </row>
    <row r="865" spans="7:7" x14ac:dyDescent="0.2">
      <c r="G865" s="906"/>
    </row>
    <row r="866" spans="7:7" x14ac:dyDescent="0.2">
      <c r="G866" s="906"/>
    </row>
    <row r="867" spans="7:7" x14ac:dyDescent="0.2">
      <c r="G867" s="906"/>
    </row>
    <row r="868" spans="7:7" x14ac:dyDescent="0.2">
      <c r="G868" s="906"/>
    </row>
    <row r="869" spans="7:7" x14ac:dyDescent="0.2">
      <c r="G869" s="906"/>
    </row>
    <row r="870" spans="7:7" x14ac:dyDescent="0.2">
      <c r="G870" s="906"/>
    </row>
    <row r="871" spans="7:7" x14ac:dyDescent="0.2">
      <c r="G871" s="906"/>
    </row>
    <row r="872" spans="7:7" x14ac:dyDescent="0.2">
      <c r="G872" s="906"/>
    </row>
    <row r="873" spans="7:7" x14ac:dyDescent="0.2">
      <c r="G873" s="906"/>
    </row>
    <row r="874" spans="7:7" x14ac:dyDescent="0.2">
      <c r="G874" s="906"/>
    </row>
    <row r="875" spans="7:7" x14ac:dyDescent="0.2">
      <c r="G875" s="906"/>
    </row>
    <row r="876" spans="7:7" x14ac:dyDescent="0.2">
      <c r="G876" s="906"/>
    </row>
    <row r="877" spans="7:7" x14ac:dyDescent="0.2">
      <c r="G877" s="906"/>
    </row>
    <row r="878" spans="7:7" x14ac:dyDescent="0.2">
      <c r="G878" s="906"/>
    </row>
    <row r="879" spans="7:7" x14ac:dyDescent="0.2">
      <c r="G879" s="906"/>
    </row>
    <row r="880" spans="7:7" x14ac:dyDescent="0.2">
      <c r="G880" s="906"/>
    </row>
    <row r="881" spans="7:7" x14ac:dyDescent="0.2">
      <c r="G881" s="906"/>
    </row>
    <row r="882" spans="7:7" x14ac:dyDescent="0.2">
      <c r="G882" s="906"/>
    </row>
    <row r="883" spans="7:7" x14ac:dyDescent="0.2">
      <c r="G883" s="906"/>
    </row>
    <row r="884" spans="7:7" x14ac:dyDescent="0.2">
      <c r="G884" s="906"/>
    </row>
    <row r="885" spans="7:7" x14ac:dyDescent="0.2">
      <c r="G885" s="906"/>
    </row>
    <row r="886" spans="7:7" x14ac:dyDescent="0.2">
      <c r="G886" s="906"/>
    </row>
    <row r="887" spans="7:7" x14ac:dyDescent="0.2">
      <c r="G887" s="906"/>
    </row>
    <row r="888" spans="7:7" x14ac:dyDescent="0.2">
      <c r="G888" s="906"/>
    </row>
    <row r="889" spans="7:7" x14ac:dyDescent="0.2">
      <c r="G889" s="906"/>
    </row>
    <row r="890" spans="7:7" x14ac:dyDescent="0.2">
      <c r="G890" s="906"/>
    </row>
    <row r="891" spans="7:7" x14ac:dyDescent="0.2">
      <c r="G891" s="906"/>
    </row>
    <row r="892" spans="7:7" x14ac:dyDescent="0.2">
      <c r="G892" s="906"/>
    </row>
    <row r="893" spans="7:7" x14ac:dyDescent="0.2">
      <c r="G893" s="906"/>
    </row>
    <row r="894" spans="7:7" x14ac:dyDescent="0.2">
      <c r="G894" s="906"/>
    </row>
    <row r="895" spans="7:7" x14ac:dyDescent="0.2">
      <c r="G895" s="906"/>
    </row>
    <row r="896" spans="7:7" x14ac:dyDescent="0.2">
      <c r="G896" s="906"/>
    </row>
    <row r="897" spans="7:7" x14ac:dyDescent="0.2">
      <c r="G897" s="906"/>
    </row>
    <row r="898" spans="7:7" x14ac:dyDescent="0.2">
      <c r="G898" s="906"/>
    </row>
    <row r="899" spans="7:7" x14ac:dyDescent="0.2">
      <c r="G899" s="906"/>
    </row>
    <row r="900" spans="7:7" x14ac:dyDescent="0.2">
      <c r="G900" s="906"/>
    </row>
    <row r="901" spans="7:7" x14ac:dyDescent="0.2">
      <c r="G901" s="906"/>
    </row>
    <row r="902" spans="7:7" x14ac:dyDescent="0.2">
      <c r="G902" s="906"/>
    </row>
    <row r="903" spans="7:7" x14ac:dyDescent="0.2">
      <c r="G903" s="906"/>
    </row>
    <row r="904" spans="7:7" x14ac:dyDescent="0.2">
      <c r="G904" s="906"/>
    </row>
    <row r="905" spans="7:7" x14ac:dyDescent="0.2">
      <c r="G905" s="906"/>
    </row>
    <row r="906" spans="7:7" x14ac:dyDescent="0.2">
      <c r="G906" s="906"/>
    </row>
    <row r="907" spans="7:7" x14ac:dyDescent="0.2">
      <c r="G907" s="906"/>
    </row>
    <row r="908" spans="7:7" x14ac:dyDescent="0.2">
      <c r="G908" s="906"/>
    </row>
    <row r="909" spans="7:7" x14ac:dyDescent="0.2">
      <c r="G909" s="906"/>
    </row>
    <row r="910" spans="7:7" x14ac:dyDescent="0.2">
      <c r="G910" s="906"/>
    </row>
    <row r="911" spans="7:7" x14ac:dyDescent="0.2">
      <c r="G911" s="906"/>
    </row>
    <row r="912" spans="7:7" x14ac:dyDescent="0.2">
      <c r="G912" s="906"/>
    </row>
    <row r="913" spans="7:7" x14ac:dyDescent="0.2">
      <c r="G913" s="906"/>
    </row>
    <row r="914" spans="7:7" x14ac:dyDescent="0.2">
      <c r="G914" s="906"/>
    </row>
    <row r="915" spans="7:7" x14ac:dyDescent="0.2">
      <c r="G915" s="906"/>
    </row>
    <row r="916" spans="7:7" x14ac:dyDescent="0.2">
      <c r="G916" s="906"/>
    </row>
    <row r="917" spans="7:7" x14ac:dyDescent="0.2">
      <c r="G917" s="906"/>
    </row>
    <row r="918" spans="7:7" x14ac:dyDescent="0.2">
      <c r="G918" s="906"/>
    </row>
    <row r="919" spans="7:7" x14ac:dyDescent="0.2">
      <c r="G919" s="906"/>
    </row>
    <row r="920" spans="7:7" x14ac:dyDescent="0.2">
      <c r="G920" s="906"/>
    </row>
    <row r="921" spans="7:7" x14ac:dyDescent="0.2">
      <c r="G921" s="906"/>
    </row>
    <row r="922" spans="7:7" x14ac:dyDescent="0.2">
      <c r="G922" s="906"/>
    </row>
    <row r="923" spans="7:7" x14ac:dyDescent="0.2">
      <c r="G923" s="906"/>
    </row>
    <row r="924" spans="7:7" x14ac:dyDescent="0.2">
      <c r="G924" s="906"/>
    </row>
    <row r="925" spans="7:7" x14ac:dyDescent="0.2">
      <c r="G925" s="906"/>
    </row>
    <row r="926" spans="7:7" x14ac:dyDescent="0.2">
      <c r="G926" s="906"/>
    </row>
    <row r="927" spans="7:7" x14ac:dyDescent="0.2">
      <c r="G927" s="906"/>
    </row>
    <row r="928" spans="7:7" x14ac:dyDescent="0.2">
      <c r="G928" s="906"/>
    </row>
    <row r="929" spans="7:7" x14ac:dyDescent="0.2">
      <c r="G929" s="906"/>
    </row>
    <row r="930" spans="7:7" x14ac:dyDescent="0.2">
      <c r="G930" s="906"/>
    </row>
    <row r="931" spans="7:7" x14ac:dyDescent="0.2">
      <c r="G931" s="906"/>
    </row>
    <row r="932" spans="7:7" x14ac:dyDescent="0.2">
      <c r="G932" s="906"/>
    </row>
    <row r="933" spans="7:7" x14ac:dyDescent="0.2">
      <c r="G933" s="906"/>
    </row>
    <row r="934" spans="7:7" x14ac:dyDescent="0.2">
      <c r="G934" s="906"/>
    </row>
    <row r="935" spans="7:7" x14ac:dyDescent="0.2">
      <c r="G935" s="906"/>
    </row>
    <row r="936" spans="7:7" x14ac:dyDescent="0.2">
      <c r="G936" s="906"/>
    </row>
    <row r="937" spans="7:7" x14ac:dyDescent="0.2">
      <c r="G937" s="906"/>
    </row>
    <row r="938" spans="7:7" x14ac:dyDescent="0.2">
      <c r="G938" s="906"/>
    </row>
    <row r="939" spans="7:7" x14ac:dyDescent="0.2">
      <c r="G939" s="906"/>
    </row>
    <row r="940" spans="7:7" x14ac:dyDescent="0.2">
      <c r="G940" s="906"/>
    </row>
    <row r="941" spans="7:7" x14ac:dyDescent="0.2">
      <c r="G941" s="906"/>
    </row>
    <row r="942" spans="7:7" x14ac:dyDescent="0.2">
      <c r="G942" s="906"/>
    </row>
    <row r="943" spans="7:7" x14ac:dyDescent="0.2">
      <c r="G943" s="906"/>
    </row>
    <row r="944" spans="7:7" x14ac:dyDescent="0.2">
      <c r="G944" s="906"/>
    </row>
    <row r="945" spans="7:7" x14ac:dyDescent="0.2">
      <c r="G945" s="906"/>
    </row>
    <row r="946" spans="7:7" x14ac:dyDescent="0.2">
      <c r="G946" s="906"/>
    </row>
    <row r="947" spans="7:7" x14ac:dyDescent="0.2">
      <c r="G947" s="906"/>
    </row>
    <row r="948" spans="7:7" x14ac:dyDescent="0.2">
      <c r="G948" s="906"/>
    </row>
    <row r="949" spans="7:7" x14ac:dyDescent="0.2">
      <c r="G949" s="906"/>
    </row>
    <row r="950" spans="7:7" x14ac:dyDescent="0.2">
      <c r="G950" s="906"/>
    </row>
    <row r="951" spans="7:7" x14ac:dyDescent="0.2">
      <c r="G951" s="906"/>
    </row>
    <row r="952" spans="7:7" x14ac:dyDescent="0.2">
      <c r="G952" s="906"/>
    </row>
    <row r="953" spans="7:7" x14ac:dyDescent="0.2">
      <c r="G953" s="906"/>
    </row>
    <row r="954" spans="7:7" x14ac:dyDescent="0.2">
      <c r="G954" s="906"/>
    </row>
    <row r="955" spans="7:7" x14ac:dyDescent="0.2">
      <c r="G955" s="906"/>
    </row>
    <row r="956" spans="7:7" x14ac:dyDescent="0.2">
      <c r="G956" s="906"/>
    </row>
    <row r="957" spans="7:7" x14ac:dyDescent="0.2">
      <c r="G957" s="906"/>
    </row>
    <row r="958" spans="7:7" x14ac:dyDescent="0.2">
      <c r="G958" s="906"/>
    </row>
    <row r="959" spans="7:7" x14ac:dyDescent="0.2">
      <c r="G959" s="906"/>
    </row>
    <row r="960" spans="7:7" x14ac:dyDescent="0.2">
      <c r="G960" s="906"/>
    </row>
    <row r="961" spans="7:7" x14ac:dyDescent="0.2">
      <c r="G961" s="906"/>
    </row>
    <row r="962" spans="7:7" x14ac:dyDescent="0.2">
      <c r="G962" s="906"/>
    </row>
    <row r="963" spans="7:7" x14ac:dyDescent="0.2">
      <c r="G963" s="906"/>
    </row>
    <row r="964" spans="7:7" x14ac:dyDescent="0.2">
      <c r="G964" s="906"/>
    </row>
    <row r="965" spans="7:7" x14ac:dyDescent="0.2">
      <c r="G965" s="906"/>
    </row>
    <row r="966" spans="7:7" x14ac:dyDescent="0.2">
      <c r="G966" s="906"/>
    </row>
    <row r="967" spans="7:7" x14ac:dyDescent="0.2">
      <c r="G967" s="906"/>
    </row>
    <row r="968" spans="7:7" x14ac:dyDescent="0.2">
      <c r="G968" s="906"/>
    </row>
    <row r="969" spans="7:7" x14ac:dyDescent="0.2">
      <c r="G969" s="906"/>
    </row>
    <row r="970" spans="7:7" x14ac:dyDescent="0.2">
      <c r="G970" s="906"/>
    </row>
    <row r="971" spans="7:7" x14ac:dyDescent="0.2">
      <c r="G971" s="906"/>
    </row>
    <row r="972" spans="7:7" x14ac:dyDescent="0.2">
      <c r="G972" s="906"/>
    </row>
    <row r="973" spans="7:7" x14ac:dyDescent="0.2">
      <c r="G973" s="906"/>
    </row>
    <row r="974" spans="7:7" x14ac:dyDescent="0.2">
      <c r="G974" s="906"/>
    </row>
    <row r="975" spans="7:7" x14ac:dyDescent="0.2">
      <c r="G975" s="906"/>
    </row>
    <row r="976" spans="7:7" x14ac:dyDescent="0.2">
      <c r="G976" s="906"/>
    </row>
    <row r="977" spans="7:7" x14ac:dyDescent="0.2">
      <c r="G977" s="906"/>
    </row>
    <row r="978" spans="7:7" x14ac:dyDescent="0.2">
      <c r="G978" s="906"/>
    </row>
    <row r="979" spans="7:7" x14ac:dyDescent="0.2">
      <c r="G979" s="906"/>
    </row>
    <row r="980" spans="7:7" x14ac:dyDescent="0.2">
      <c r="G980" s="906"/>
    </row>
    <row r="981" spans="7:7" x14ac:dyDescent="0.2">
      <c r="G981" s="906"/>
    </row>
    <row r="982" spans="7:7" x14ac:dyDescent="0.2">
      <c r="G982" s="906"/>
    </row>
    <row r="983" spans="7:7" x14ac:dyDescent="0.2">
      <c r="G983" s="906"/>
    </row>
    <row r="984" spans="7:7" x14ac:dyDescent="0.2">
      <c r="G984" s="906"/>
    </row>
    <row r="985" spans="7:7" x14ac:dyDescent="0.2">
      <c r="G985" s="906"/>
    </row>
    <row r="986" spans="7:7" x14ac:dyDescent="0.2">
      <c r="G986" s="906"/>
    </row>
    <row r="987" spans="7:7" x14ac:dyDescent="0.2">
      <c r="G987" s="906"/>
    </row>
    <row r="988" spans="7:7" x14ac:dyDescent="0.2">
      <c r="G988" s="906"/>
    </row>
    <row r="989" spans="7:7" x14ac:dyDescent="0.2">
      <c r="G989" s="906"/>
    </row>
    <row r="990" spans="7:7" x14ac:dyDescent="0.2">
      <c r="G990" s="906"/>
    </row>
    <row r="991" spans="7:7" x14ac:dyDescent="0.2">
      <c r="G991" s="906"/>
    </row>
    <row r="992" spans="7:7" x14ac:dyDescent="0.2">
      <c r="G992" s="906"/>
    </row>
    <row r="993" spans="7:7" x14ac:dyDescent="0.2">
      <c r="G993" s="906"/>
    </row>
    <row r="994" spans="7:7" x14ac:dyDescent="0.2">
      <c r="G994" s="906"/>
    </row>
    <row r="995" spans="7:7" x14ac:dyDescent="0.2">
      <c r="G995" s="906"/>
    </row>
    <row r="996" spans="7:7" x14ac:dyDescent="0.2">
      <c r="G996" s="906"/>
    </row>
    <row r="997" spans="7:7" x14ac:dyDescent="0.2">
      <c r="G997" s="906"/>
    </row>
    <row r="998" spans="7:7" x14ac:dyDescent="0.2">
      <c r="G998" s="906"/>
    </row>
    <row r="999" spans="7:7" x14ac:dyDescent="0.2">
      <c r="G999" s="906"/>
    </row>
    <row r="1000" spans="7:7" x14ac:dyDescent="0.2">
      <c r="G1000" s="906"/>
    </row>
    <row r="1001" spans="7:7" x14ac:dyDescent="0.2">
      <c r="G1001" s="906"/>
    </row>
    <row r="1002" spans="7:7" x14ac:dyDescent="0.2">
      <c r="G1002" s="906"/>
    </row>
    <row r="1003" spans="7:7" x14ac:dyDescent="0.2">
      <c r="G1003" s="906"/>
    </row>
    <row r="1004" spans="7:7" x14ac:dyDescent="0.2">
      <c r="G1004" s="906"/>
    </row>
    <row r="1005" spans="7:7" x14ac:dyDescent="0.2">
      <c r="G1005" s="906"/>
    </row>
    <row r="1006" spans="7:7" x14ac:dyDescent="0.2">
      <c r="G1006" s="906"/>
    </row>
    <row r="1007" spans="7:7" x14ac:dyDescent="0.2">
      <c r="G1007" s="906"/>
    </row>
    <row r="1008" spans="7:7" x14ac:dyDescent="0.2">
      <c r="G1008" s="906"/>
    </row>
    <row r="1009" spans="7:7" x14ac:dyDescent="0.2">
      <c r="G1009" s="906"/>
    </row>
    <row r="1010" spans="7:7" x14ac:dyDescent="0.2">
      <c r="G1010" s="906"/>
    </row>
    <row r="1011" spans="7:7" x14ac:dyDescent="0.2">
      <c r="G1011" s="906"/>
    </row>
    <row r="1012" spans="7:7" x14ac:dyDescent="0.2">
      <c r="G1012" s="906"/>
    </row>
    <row r="1013" spans="7:7" x14ac:dyDescent="0.2">
      <c r="G1013" s="906"/>
    </row>
    <row r="1014" spans="7:7" x14ac:dyDescent="0.2">
      <c r="G1014" s="906"/>
    </row>
    <row r="1015" spans="7:7" x14ac:dyDescent="0.2">
      <c r="G1015" s="906"/>
    </row>
    <row r="1016" spans="7:7" x14ac:dyDescent="0.2">
      <c r="G1016" s="906"/>
    </row>
    <row r="1017" spans="7:7" x14ac:dyDescent="0.2">
      <c r="G1017" s="906"/>
    </row>
    <row r="1018" spans="7:7" x14ac:dyDescent="0.2">
      <c r="G1018" s="906"/>
    </row>
    <row r="1019" spans="7:7" x14ac:dyDescent="0.2">
      <c r="G1019" s="906"/>
    </row>
    <row r="1020" spans="7:7" x14ac:dyDescent="0.2">
      <c r="G1020" s="906"/>
    </row>
    <row r="1021" spans="7:7" x14ac:dyDescent="0.2">
      <c r="G1021" s="906"/>
    </row>
    <row r="1022" spans="7:7" x14ac:dyDescent="0.2">
      <c r="G1022" s="906"/>
    </row>
    <row r="1023" spans="7:7" x14ac:dyDescent="0.2">
      <c r="G1023" s="906"/>
    </row>
    <row r="1024" spans="7:7" x14ac:dyDescent="0.2">
      <c r="G1024" s="906"/>
    </row>
    <row r="1025" spans="7:7" x14ac:dyDescent="0.2">
      <c r="G1025" s="906"/>
    </row>
    <row r="1026" spans="7:7" x14ac:dyDescent="0.2">
      <c r="G1026" s="906"/>
    </row>
    <row r="1027" spans="7:7" x14ac:dyDescent="0.2">
      <c r="G1027" s="906"/>
    </row>
    <row r="1028" spans="7:7" x14ac:dyDescent="0.2">
      <c r="G1028" s="906"/>
    </row>
    <row r="1029" spans="7:7" x14ac:dyDescent="0.2">
      <c r="G1029" s="906"/>
    </row>
    <row r="1030" spans="7:7" x14ac:dyDescent="0.2">
      <c r="G1030" s="906"/>
    </row>
    <row r="1031" spans="7:7" x14ac:dyDescent="0.2">
      <c r="G1031" s="906"/>
    </row>
    <row r="1032" spans="7:7" x14ac:dyDescent="0.2">
      <c r="G1032" s="906"/>
    </row>
    <row r="1033" spans="7:7" x14ac:dyDescent="0.2">
      <c r="G1033" s="906"/>
    </row>
    <row r="1034" spans="7:7" x14ac:dyDescent="0.2">
      <c r="G1034" s="906"/>
    </row>
    <row r="1035" spans="7:7" x14ac:dyDescent="0.2">
      <c r="G1035" s="906"/>
    </row>
    <row r="1036" spans="7:7" x14ac:dyDescent="0.2">
      <c r="G1036" s="906"/>
    </row>
    <row r="1037" spans="7:7" x14ac:dyDescent="0.2">
      <c r="G1037" s="906"/>
    </row>
    <row r="1038" spans="7:7" x14ac:dyDescent="0.2">
      <c r="G1038" s="906"/>
    </row>
    <row r="1039" spans="7:7" x14ac:dyDescent="0.2">
      <c r="G1039" s="906"/>
    </row>
    <row r="1040" spans="7:7" x14ac:dyDescent="0.2">
      <c r="G1040" s="906"/>
    </row>
    <row r="1041" spans="7:7" x14ac:dyDescent="0.2">
      <c r="G1041" s="906"/>
    </row>
    <row r="1042" spans="7:7" x14ac:dyDescent="0.2">
      <c r="G1042" s="906"/>
    </row>
    <row r="1043" spans="7:7" x14ac:dyDescent="0.2">
      <c r="G1043" s="906"/>
    </row>
    <row r="1044" spans="7:7" x14ac:dyDescent="0.2">
      <c r="G1044" s="906"/>
    </row>
    <row r="1045" spans="7:7" x14ac:dyDescent="0.2">
      <c r="G1045" s="906"/>
    </row>
    <row r="1046" spans="7:7" x14ac:dyDescent="0.2">
      <c r="G1046" s="906"/>
    </row>
    <row r="1047" spans="7:7" x14ac:dyDescent="0.2">
      <c r="G1047" s="906"/>
    </row>
    <row r="1048" spans="7:7" x14ac:dyDescent="0.2">
      <c r="G1048" s="906"/>
    </row>
    <row r="1049" spans="7:7" x14ac:dyDescent="0.2">
      <c r="G1049" s="906"/>
    </row>
    <row r="1050" spans="7:7" x14ac:dyDescent="0.2">
      <c r="G1050" s="906"/>
    </row>
    <row r="1051" spans="7:7" x14ac:dyDescent="0.2">
      <c r="G1051" s="906"/>
    </row>
    <row r="1052" spans="7:7" x14ac:dyDescent="0.2">
      <c r="G1052" s="906"/>
    </row>
    <row r="1053" spans="7:7" x14ac:dyDescent="0.2">
      <c r="G1053" s="906"/>
    </row>
    <row r="1054" spans="7:7" x14ac:dyDescent="0.2">
      <c r="G1054" s="906"/>
    </row>
    <row r="1055" spans="7:7" x14ac:dyDescent="0.2">
      <c r="G1055" s="906"/>
    </row>
    <row r="1056" spans="7:7" x14ac:dyDescent="0.2">
      <c r="G1056" s="906"/>
    </row>
    <row r="1057" spans="7:7" x14ac:dyDescent="0.2">
      <c r="G1057" s="906"/>
    </row>
    <row r="1058" spans="7:7" x14ac:dyDescent="0.2">
      <c r="G1058" s="906"/>
    </row>
    <row r="1059" spans="7:7" x14ac:dyDescent="0.2">
      <c r="G1059" s="906"/>
    </row>
    <row r="1060" spans="7:7" x14ac:dyDescent="0.2">
      <c r="G1060" s="906"/>
    </row>
    <row r="1061" spans="7:7" x14ac:dyDescent="0.2">
      <c r="G1061" s="906"/>
    </row>
    <row r="1062" spans="7:7" x14ac:dyDescent="0.2">
      <c r="G1062" s="906"/>
    </row>
    <row r="1063" spans="7:7" x14ac:dyDescent="0.2">
      <c r="G1063" s="906"/>
    </row>
    <row r="1064" spans="7:7" x14ac:dyDescent="0.2">
      <c r="G1064" s="906"/>
    </row>
    <row r="1065" spans="7:7" x14ac:dyDescent="0.2">
      <c r="G1065" s="906"/>
    </row>
    <row r="1066" spans="7:7" x14ac:dyDescent="0.2">
      <c r="G1066" s="906"/>
    </row>
    <row r="1067" spans="7:7" x14ac:dyDescent="0.2">
      <c r="G1067" s="906"/>
    </row>
    <row r="1068" spans="7:7" x14ac:dyDescent="0.2">
      <c r="G1068" s="906"/>
    </row>
    <row r="1069" spans="7:7" x14ac:dyDescent="0.2">
      <c r="G1069" s="906"/>
    </row>
    <row r="1070" spans="7:7" x14ac:dyDescent="0.2">
      <c r="G1070" s="906"/>
    </row>
    <row r="1071" spans="7:7" x14ac:dyDescent="0.2">
      <c r="G1071" s="906"/>
    </row>
    <row r="1072" spans="7:7" x14ac:dyDescent="0.2">
      <c r="G1072" s="906"/>
    </row>
    <row r="1073" spans="7:7" x14ac:dyDescent="0.2">
      <c r="G1073" s="906"/>
    </row>
    <row r="1074" spans="7:7" x14ac:dyDescent="0.2">
      <c r="G1074" s="906"/>
    </row>
    <row r="1075" spans="7:7" x14ac:dyDescent="0.2">
      <c r="G1075" s="906"/>
    </row>
    <row r="1076" spans="7:7" x14ac:dyDescent="0.2">
      <c r="G1076" s="906"/>
    </row>
    <row r="1077" spans="7:7" x14ac:dyDescent="0.2">
      <c r="G1077" s="906"/>
    </row>
    <row r="1078" spans="7:7" x14ac:dyDescent="0.2">
      <c r="G1078" s="906"/>
    </row>
    <row r="1079" spans="7:7" x14ac:dyDescent="0.2">
      <c r="G1079" s="906"/>
    </row>
    <row r="1080" spans="7:7" x14ac:dyDescent="0.2">
      <c r="G1080" s="906"/>
    </row>
    <row r="1081" spans="7:7" x14ac:dyDescent="0.2">
      <c r="G1081" s="906"/>
    </row>
    <row r="1082" spans="7:7" x14ac:dyDescent="0.2">
      <c r="G1082" s="906"/>
    </row>
    <row r="1083" spans="7:7" x14ac:dyDescent="0.2">
      <c r="G1083" s="906"/>
    </row>
    <row r="1084" spans="7:7" x14ac:dyDescent="0.2">
      <c r="G1084" s="906"/>
    </row>
    <row r="1085" spans="7:7" x14ac:dyDescent="0.2">
      <c r="G1085" s="906"/>
    </row>
    <row r="1086" spans="7:7" x14ac:dyDescent="0.2">
      <c r="G1086" s="906"/>
    </row>
    <row r="1087" spans="7:7" x14ac:dyDescent="0.2">
      <c r="G1087" s="906"/>
    </row>
    <row r="1088" spans="7:7" x14ac:dyDescent="0.2">
      <c r="G1088" s="906"/>
    </row>
    <row r="1089" spans="7:7" x14ac:dyDescent="0.2">
      <c r="G1089" s="906"/>
    </row>
    <row r="1090" spans="7:7" x14ac:dyDescent="0.2">
      <c r="G1090" s="906"/>
    </row>
    <row r="1091" spans="7:7" x14ac:dyDescent="0.2">
      <c r="G1091" s="906"/>
    </row>
    <row r="1092" spans="7:7" x14ac:dyDescent="0.2">
      <c r="G1092" s="906"/>
    </row>
    <row r="1093" spans="7:7" x14ac:dyDescent="0.2">
      <c r="G1093" s="906"/>
    </row>
    <row r="1094" spans="7:7" x14ac:dyDescent="0.2">
      <c r="G1094" s="906"/>
    </row>
    <row r="1095" spans="7:7" x14ac:dyDescent="0.2">
      <c r="G1095" s="906"/>
    </row>
    <row r="1096" spans="7:7" x14ac:dyDescent="0.2">
      <c r="G1096" s="906"/>
    </row>
    <row r="1097" spans="7:7" x14ac:dyDescent="0.2">
      <c r="G1097" s="906"/>
    </row>
    <row r="1098" spans="7:7" x14ac:dyDescent="0.2">
      <c r="G1098" s="906"/>
    </row>
    <row r="1099" spans="7:7" x14ac:dyDescent="0.2">
      <c r="G1099" s="906"/>
    </row>
    <row r="1100" spans="7:7" x14ac:dyDescent="0.2">
      <c r="G1100" s="906"/>
    </row>
    <row r="1101" spans="7:7" x14ac:dyDescent="0.2">
      <c r="G1101" s="906"/>
    </row>
    <row r="1102" spans="7:7" x14ac:dyDescent="0.2">
      <c r="G1102" s="906"/>
    </row>
    <row r="1103" spans="7:7" x14ac:dyDescent="0.2">
      <c r="G1103" s="906"/>
    </row>
    <row r="1104" spans="7:7" x14ac:dyDescent="0.2">
      <c r="G1104" s="906"/>
    </row>
    <row r="1105" spans="7:7" x14ac:dyDescent="0.2">
      <c r="G1105" s="906"/>
    </row>
    <row r="1106" spans="7:7" x14ac:dyDescent="0.2">
      <c r="G1106" s="906"/>
    </row>
    <row r="1107" spans="7:7" x14ac:dyDescent="0.2">
      <c r="G1107" s="906"/>
    </row>
    <row r="1108" spans="7:7" x14ac:dyDescent="0.2">
      <c r="G1108" s="906"/>
    </row>
    <row r="1109" spans="7:7" x14ac:dyDescent="0.2">
      <c r="G1109" s="906"/>
    </row>
    <row r="1110" spans="7:7" x14ac:dyDescent="0.2">
      <c r="G1110" s="906"/>
    </row>
    <row r="1111" spans="7:7" x14ac:dyDescent="0.2">
      <c r="G1111" s="906"/>
    </row>
    <row r="1112" spans="7:7" x14ac:dyDescent="0.2">
      <c r="G1112" s="906"/>
    </row>
    <row r="1113" spans="7:7" x14ac:dyDescent="0.2">
      <c r="G1113" s="906"/>
    </row>
    <row r="1114" spans="7:7" x14ac:dyDescent="0.2">
      <c r="G1114" s="906"/>
    </row>
    <row r="1115" spans="7:7" x14ac:dyDescent="0.2">
      <c r="G1115" s="906"/>
    </row>
    <row r="1116" spans="7:7" x14ac:dyDescent="0.2">
      <c r="G1116" s="906"/>
    </row>
    <row r="1117" spans="7:7" x14ac:dyDescent="0.2">
      <c r="G1117" s="906"/>
    </row>
    <row r="1118" spans="7:7" x14ac:dyDescent="0.2">
      <c r="G1118" s="906"/>
    </row>
    <row r="1119" spans="7:7" x14ac:dyDescent="0.2">
      <c r="G1119" s="906"/>
    </row>
    <row r="1120" spans="7:7" x14ac:dyDescent="0.2">
      <c r="G1120" s="906"/>
    </row>
    <row r="1121" spans="7:7" x14ac:dyDescent="0.2">
      <c r="G1121" s="906"/>
    </row>
    <row r="1122" spans="7:7" x14ac:dyDescent="0.2">
      <c r="G1122" s="906"/>
    </row>
    <row r="1123" spans="7:7" x14ac:dyDescent="0.2">
      <c r="G1123" s="906"/>
    </row>
    <row r="1124" spans="7:7" x14ac:dyDescent="0.2">
      <c r="G1124" s="906"/>
    </row>
    <row r="1125" spans="7:7" x14ac:dyDescent="0.2">
      <c r="G1125" s="906"/>
    </row>
    <row r="1126" spans="7:7" x14ac:dyDescent="0.2">
      <c r="G1126" s="906"/>
    </row>
    <row r="1127" spans="7:7" x14ac:dyDescent="0.2">
      <c r="G1127" s="906"/>
    </row>
    <row r="1128" spans="7:7" x14ac:dyDescent="0.2">
      <c r="G1128" s="906"/>
    </row>
    <row r="1129" spans="7:7" x14ac:dyDescent="0.2">
      <c r="G1129" s="906"/>
    </row>
    <row r="1130" spans="7:7" x14ac:dyDescent="0.2">
      <c r="G1130" s="906"/>
    </row>
    <row r="1131" spans="7:7" x14ac:dyDescent="0.2">
      <c r="G1131" s="906"/>
    </row>
    <row r="1132" spans="7:7" x14ac:dyDescent="0.2">
      <c r="G1132" s="906"/>
    </row>
    <row r="1133" spans="7:7" x14ac:dyDescent="0.2">
      <c r="G1133" s="906"/>
    </row>
    <row r="1134" spans="7:7" x14ac:dyDescent="0.2">
      <c r="G1134" s="906"/>
    </row>
    <row r="1135" spans="7:7" x14ac:dyDescent="0.2">
      <c r="G1135" s="906"/>
    </row>
    <row r="1136" spans="7:7" x14ac:dyDescent="0.2">
      <c r="G1136" s="906"/>
    </row>
    <row r="1137" spans="7:7" x14ac:dyDescent="0.2">
      <c r="G1137" s="906"/>
    </row>
    <row r="1138" spans="7:7" x14ac:dyDescent="0.2">
      <c r="G1138" s="906"/>
    </row>
    <row r="1139" spans="7:7" x14ac:dyDescent="0.2">
      <c r="G1139" s="906"/>
    </row>
    <row r="1140" spans="7:7" x14ac:dyDescent="0.2">
      <c r="G1140" s="906"/>
    </row>
    <row r="1141" spans="7:7" x14ac:dyDescent="0.2">
      <c r="G1141" s="906"/>
    </row>
    <row r="1142" spans="7:7" x14ac:dyDescent="0.2">
      <c r="G1142" s="906"/>
    </row>
    <row r="1143" spans="7:7" x14ac:dyDescent="0.2">
      <c r="G1143" s="906"/>
    </row>
    <row r="1144" spans="7:7" x14ac:dyDescent="0.2">
      <c r="G1144" s="906"/>
    </row>
    <row r="1145" spans="7:7" x14ac:dyDescent="0.2">
      <c r="G1145" s="906"/>
    </row>
    <row r="1146" spans="7:7" x14ac:dyDescent="0.2">
      <c r="G1146" s="906"/>
    </row>
    <row r="1147" spans="7:7" x14ac:dyDescent="0.2">
      <c r="G1147" s="906"/>
    </row>
    <row r="1148" spans="7:7" x14ac:dyDescent="0.2">
      <c r="G1148" s="906"/>
    </row>
    <row r="1149" spans="7:7" x14ac:dyDescent="0.2">
      <c r="G1149" s="906"/>
    </row>
    <row r="1150" spans="7:7" x14ac:dyDescent="0.2">
      <c r="G1150" s="906"/>
    </row>
    <row r="1151" spans="7:7" x14ac:dyDescent="0.2">
      <c r="G1151" s="906"/>
    </row>
    <row r="1152" spans="7:7" x14ac:dyDescent="0.2">
      <c r="G1152" s="906"/>
    </row>
    <row r="1153" spans="7:7" x14ac:dyDescent="0.2">
      <c r="G1153" s="906"/>
    </row>
    <row r="1154" spans="7:7" x14ac:dyDescent="0.2">
      <c r="G1154" s="906"/>
    </row>
    <row r="1155" spans="7:7" x14ac:dyDescent="0.2">
      <c r="G1155" s="906"/>
    </row>
    <row r="1156" spans="7:7" x14ac:dyDescent="0.2">
      <c r="G1156" s="906"/>
    </row>
    <row r="1157" spans="7:7" x14ac:dyDescent="0.2">
      <c r="G1157" s="906"/>
    </row>
    <row r="1158" spans="7:7" x14ac:dyDescent="0.2">
      <c r="G1158" s="906"/>
    </row>
    <row r="1159" spans="7:7" x14ac:dyDescent="0.2">
      <c r="G1159" s="906"/>
    </row>
    <row r="1160" spans="7:7" x14ac:dyDescent="0.2">
      <c r="G1160" s="906"/>
    </row>
    <row r="1161" spans="7:7" x14ac:dyDescent="0.2">
      <c r="G1161" s="906"/>
    </row>
    <row r="1162" spans="7:7" x14ac:dyDescent="0.2">
      <c r="G1162" s="906"/>
    </row>
    <row r="1163" spans="7:7" x14ac:dyDescent="0.2">
      <c r="G1163" s="906"/>
    </row>
    <row r="1164" spans="7:7" x14ac:dyDescent="0.2">
      <c r="G1164" s="906"/>
    </row>
    <row r="1165" spans="7:7" x14ac:dyDescent="0.2">
      <c r="G1165" s="906"/>
    </row>
    <row r="1166" spans="7:7" x14ac:dyDescent="0.2">
      <c r="G1166" s="906"/>
    </row>
    <row r="1167" spans="7:7" x14ac:dyDescent="0.2">
      <c r="G1167" s="906"/>
    </row>
    <row r="1168" spans="7:7" x14ac:dyDescent="0.2">
      <c r="G1168" s="906"/>
    </row>
    <row r="1169" spans="7:7" x14ac:dyDescent="0.2">
      <c r="G1169" s="906"/>
    </row>
    <row r="1170" spans="7:7" x14ac:dyDescent="0.2">
      <c r="G1170" s="906"/>
    </row>
    <row r="1171" spans="7:7" x14ac:dyDescent="0.2">
      <c r="G1171" s="906"/>
    </row>
    <row r="1172" spans="7:7" x14ac:dyDescent="0.2">
      <c r="G1172" s="906"/>
    </row>
    <row r="1173" spans="7:7" x14ac:dyDescent="0.2">
      <c r="G1173" s="906"/>
    </row>
    <row r="1174" spans="7:7" x14ac:dyDescent="0.2">
      <c r="G1174" s="906"/>
    </row>
    <row r="1175" spans="7:7" x14ac:dyDescent="0.2">
      <c r="G1175" s="906"/>
    </row>
    <row r="1176" spans="7:7" x14ac:dyDescent="0.2">
      <c r="G1176" s="906"/>
    </row>
    <row r="1177" spans="7:7" x14ac:dyDescent="0.2">
      <c r="G1177" s="906"/>
    </row>
    <row r="1178" spans="7:7" x14ac:dyDescent="0.2">
      <c r="G1178" s="906"/>
    </row>
    <row r="1179" spans="7:7" x14ac:dyDescent="0.2">
      <c r="G1179" s="906"/>
    </row>
    <row r="1180" spans="7:7" x14ac:dyDescent="0.2">
      <c r="G1180" s="906"/>
    </row>
    <row r="1181" spans="7:7" x14ac:dyDescent="0.2">
      <c r="G1181" s="906"/>
    </row>
    <row r="1182" spans="7:7" x14ac:dyDescent="0.2">
      <c r="G1182" s="906"/>
    </row>
    <row r="1183" spans="7:7" x14ac:dyDescent="0.2">
      <c r="G1183" s="906"/>
    </row>
    <row r="1184" spans="7:7" x14ac:dyDescent="0.2">
      <c r="G1184" s="906"/>
    </row>
    <row r="1185" spans="7:7" x14ac:dyDescent="0.2">
      <c r="G1185" s="906"/>
    </row>
    <row r="1186" spans="7:7" x14ac:dyDescent="0.2">
      <c r="G1186" s="906"/>
    </row>
    <row r="1187" spans="7:7" x14ac:dyDescent="0.2">
      <c r="G1187" s="906"/>
    </row>
    <row r="1188" spans="7:7" x14ac:dyDescent="0.2">
      <c r="G1188" s="906"/>
    </row>
    <row r="1189" spans="7:7" x14ac:dyDescent="0.2">
      <c r="G1189" s="906"/>
    </row>
    <row r="1190" spans="7:7" x14ac:dyDescent="0.2">
      <c r="G1190" s="906"/>
    </row>
    <row r="1191" spans="7:7" x14ac:dyDescent="0.2">
      <c r="G1191" s="906"/>
    </row>
    <row r="1192" spans="7:7" x14ac:dyDescent="0.2">
      <c r="G1192" s="906"/>
    </row>
    <row r="1193" spans="7:7" x14ac:dyDescent="0.2">
      <c r="G1193" s="906"/>
    </row>
    <row r="1194" spans="7:7" x14ac:dyDescent="0.2">
      <c r="G1194" s="906"/>
    </row>
    <row r="1195" spans="7:7" x14ac:dyDescent="0.2">
      <c r="G1195" s="906"/>
    </row>
    <row r="1196" spans="7:7" x14ac:dyDescent="0.2">
      <c r="G1196" s="906"/>
    </row>
    <row r="1197" spans="7:7" x14ac:dyDescent="0.2">
      <c r="G1197" s="906"/>
    </row>
    <row r="1198" spans="7:7" x14ac:dyDescent="0.2">
      <c r="G1198" s="906"/>
    </row>
    <row r="1199" spans="7:7" x14ac:dyDescent="0.2">
      <c r="G1199" s="906"/>
    </row>
    <row r="1200" spans="7:7" x14ac:dyDescent="0.2">
      <c r="G1200" s="906"/>
    </row>
    <row r="1201" spans="7:7" x14ac:dyDescent="0.2">
      <c r="G1201" s="906"/>
    </row>
    <row r="1202" spans="7:7" x14ac:dyDescent="0.2">
      <c r="G1202" s="906"/>
    </row>
    <row r="1203" spans="7:7" x14ac:dyDescent="0.2">
      <c r="G1203" s="906"/>
    </row>
    <row r="1204" spans="7:7" x14ac:dyDescent="0.2">
      <c r="G1204" s="906"/>
    </row>
    <row r="1205" spans="7:7" x14ac:dyDescent="0.2">
      <c r="G1205" s="906"/>
    </row>
    <row r="1206" spans="7:7" x14ac:dyDescent="0.2">
      <c r="G1206" s="906"/>
    </row>
    <row r="1207" spans="7:7" x14ac:dyDescent="0.2">
      <c r="G1207" s="906"/>
    </row>
    <row r="1208" spans="7:7" x14ac:dyDescent="0.2">
      <c r="G1208" s="906"/>
    </row>
    <row r="1209" spans="7:7" x14ac:dyDescent="0.2">
      <c r="G1209" s="906"/>
    </row>
    <row r="1210" spans="7:7" x14ac:dyDescent="0.2">
      <c r="G1210" s="906"/>
    </row>
    <row r="1211" spans="7:7" x14ac:dyDescent="0.2">
      <c r="G1211" s="906"/>
    </row>
    <row r="1212" spans="7:7" x14ac:dyDescent="0.2">
      <c r="G1212" s="906"/>
    </row>
    <row r="1213" spans="7:7" x14ac:dyDescent="0.2">
      <c r="G1213" s="906"/>
    </row>
    <row r="1214" spans="7:7" x14ac:dyDescent="0.2">
      <c r="G1214" s="906"/>
    </row>
    <row r="1215" spans="7:7" x14ac:dyDescent="0.2">
      <c r="G1215" s="906"/>
    </row>
    <row r="1216" spans="7:7" x14ac:dyDescent="0.2">
      <c r="G1216" s="906"/>
    </row>
    <row r="1217" spans="7:7" x14ac:dyDescent="0.2">
      <c r="G1217" s="906"/>
    </row>
    <row r="1218" spans="7:7" x14ac:dyDescent="0.2">
      <c r="G1218" s="906"/>
    </row>
    <row r="1219" spans="7:7" x14ac:dyDescent="0.2">
      <c r="G1219" s="906"/>
    </row>
    <row r="1220" spans="7:7" x14ac:dyDescent="0.2">
      <c r="G1220" s="906"/>
    </row>
    <row r="1221" spans="7:7" x14ac:dyDescent="0.2">
      <c r="G1221" s="906"/>
    </row>
    <row r="1222" spans="7:7" x14ac:dyDescent="0.2">
      <c r="G1222" s="906"/>
    </row>
    <row r="1223" spans="7:7" x14ac:dyDescent="0.2">
      <c r="G1223" s="906"/>
    </row>
    <row r="1224" spans="7:7" x14ac:dyDescent="0.2">
      <c r="G1224" s="906"/>
    </row>
    <row r="1225" spans="7:7" x14ac:dyDescent="0.2">
      <c r="G1225" s="906"/>
    </row>
    <row r="1226" spans="7:7" x14ac:dyDescent="0.2">
      <c r="G1226" s="906"/>
    </row>
    <row r="1227" spans="7:7" x14ac:dyDescent="0.2">
      <c r="G1227" s="906"/>
    </row>
    <row r="1228" spans="7:7" x14ac:dyDescent="0.2">
      <c r="G1228" s="906"/>
    </row>
    <row r="1229" spans="7:7" x14ac:dyDescent="0.2">
      <c r="G1229" s="906"/>
    </row>
    <row r="1230" spans="7:7" x14ac:dyDescent="0.2">
      <c r="G1230" s="906"/>
    </row>
    <row r="1231" spans="7:7" x14ac:dyDescent="0.2">
      <c r="G1231" s="906"/>
    </row>
    <row r="1232" spans="7:7" x14ac:dyDescent="0.2">
      <c r="G1232" s="906"/>
    </row>
    <row r="1233" spans="7:7" x14ac:dyDescent="0.2">
      <c r="G1233" s="906"/>
    </row>
    <row r="1234" spans="7:7" x14ac:dyDescent="0.2">
      <c r="G1234" s="906"/>
    </row>
    <row r="1235" spans="7:7" x14ac:dyDescent="0.2">
      <c r="G1235" s="906"/>
    </row>
    <row r="1236" spans="7:7" x14ac:dyDescent="0.2">
      <c r="G1236" s="906"/>
    </row>
    <row r="1237" spans="7:7" x14ac:dyDescent="0.2">
      <c r="G1237" s="906"/>
    </row>
    <row r="1238" spans="7:7" x14ac:dyDescent="0.2">
      <c r="G1238" s="906"/>
    </row>
    <row r="1239" spans="7:7" x14ac:dyDescent="0.2">
      <c r="G1239" s="906"/>
    </row>
    <row r="1240" spans="7:7" x14ac:dyDescent="0.2">
      <c r="G1240" s="906"/>
    </row>
    <row r="1241" spans="7:7" x14ac:dyDescent="0.2">
      <c r="G1241" s="906"/>
    </row>
    <row r="1242" spans="7:7" x14ac:dyDescent="0.2">
      <c r="G1242" s="906"/>
    </row>
    <row r="1243" spans="7:7" x14ac:dyDescent="0.2">
      <c r="G1243" s="906"/>
    </row>
    <row r="1244" spans="7:7" x14ac:dyDescent="0.2">
      <c r="G1244" s="906"/>
    </row>
    <row r="1245" spans="7:7" x14ac:dyDescent="0.2">
      <c r="G1245" s="906"/>
    </row>
    <row r="1246" spans="7:7" x14ac:dyDescent="0.2">
      <c r="G1246" s="906"/>
    </row>
    <row r="1247" spans="7:7" x14ac:dyDescent="0.2">
      <c r="G1247" s="906"/>
    </row>
    <row r="1248" spans="7:7" x14ac:dyDescent="0.2">
      <c r="G1248" s="906"/>
    </row>
    <row r="1249" spans="7:7" x14ac:dyDescent="0.2">
      <c r="G1249" s="906"/>
    </row>
    <row r="1250" spans="7:7" x14ac:dyDescent="0.2">
      <c r="G1250" s="906"/>
    </row>
    <row r="1251" spans="7:7" x14ac:dyDescent="0.2">
      <c r="G1251" s="906"/>
    </row>
    <row r="1252" spans="7:7" x14ac:dyDescent="0.2">
      <c r="G1252" s="906"/>
    </row>
    <row r="1253" spans="7:7" x14ac:dyDescent="0.2">
      <c r="G1253" s="906"/>
    </row>
    <row r="1254" spans="7:7" x14ac:dyDescent="0.2">
      <c r="G1254" s="906"/>
    </row>
    <row r="1255" spans="7:7" x14ac:dyDescent="0.2">
      <c r="G1255" s="906"/>
    </row>
    <row r="1256" spans="7:7" x14ac:dyDescent="0.2">
      <c r="G1256" s="906"/>
    </row>
    <row r="1257" spans="7:7" x14ac:dyDescent="0.2">
      <c r="G1257" s="906"/>
    </row>
    <row r="1258" spans="7:7" x14ac:dyDescent="0.2">
      <c r="G1258" s="906"/>
    </row>
    <row r="1259" spans="7:7" x14ac:dyDescent="0.2">
      <c r="G1259" s="906"/>
    </row>
    <row r="1260" spans="7:7" x14ac:dyDescent="0.2">
      <c r="G1260" s="906"/>
    </row>
    <row r="1261" spans="7:7" x14ac:dyDescent="0.2">
      <c r="G1261" s="906"/>
    </row>
    <row r="1262" spans="7:7" x14ac:dyDescent="0.2">
      <c r="G1262" s="906"/>
    </row>
    <row r="1263" spans="7:7" x14ac:dyDescent="0.2">
      <c r="G1263" s="906"/>
    </row>
    <row r="1264" spans="7:7" x14ac:dyDescent="0.2">
      <c r="G1264" s="906"/>
    </row>
    <row r="1265" spans="7:7" x14ac:dyDescent="0.2">
      <c r="G1265" s="906"/>
    </row>
    <row r="1266" spans="7:7" x14ac:dyDescent="0.2">
      <c r="G1266" s="906"/>
    </row>
    <row r="1267" spans="7:7" x14ac:dyDescent="0.2">
      <c r="G1267" s="906"/>
    </row>
    <row r="1268" spans="7:7" x14ac:dyDescent="0.2">
      <c r="G1268" s="906"/>
    </row>
    <row r="1269" spans="7:7" x14ac:dyDescent="0.2">
      <c r="G1269" s="906"/>
    </row>
    <row r="1270" spans="7:7" x14ac:dyDescent="0.2">
      <c r="G1270" s="906"/>
    </row>
    <row r="1271" spans="7:7" x14ac:dyDescent="0.2">
      <c r="G1271" s="906"/>
    </row>
    <row r="1272" spans="7:7" x14ac:dyDescent="0.2">
      <c r="G1272" s="906"/>
    </row>
    <row r="1273" spans="7:7" x14ac:dyDescent="0.2">
      <c r="G1273" s="906"/>
    </row>
    <row r="1274" spans="7:7" x14ac:dyDescent="0.2">
      <c r="G1274" s="906"/>
    </row>
    <row r="1275" spans="7:7" x14ac:dyDescent="0.2">
      <c r="G1275" s="906"/>
    </row>
    <row r="1276" spans="7:7" x14ac:dyDescent="0.2">
      <c r="G1276" s="906"/>
    </row>
    <row r="1277" spans="7:7" x14ac:dyDescent="0.2">
      <c r="G1277" s="906"/>
    </row>
    <row r="1278" spans="7:7" x14ac:dyDescent="0.2">
      <c r="G1278" s="906"/>
    </row>
    <row r="1279" spans="7:7" x14ac:dyDescent="0.2">
      <c r="G1279" s="906"/>
    </row>
    <row r="1280" spans="7:7" x14ac:dyDescent="0.2">
      <c r="G1280" s="906"/>
    </row>
    <row r="1281" spans="7:7" x14ac:dyDescent="0.2">
      <c r="G1281" s="906"/>
    </row>
    <row r="1282" spans="7:7" x14ac:dyDescent="0.2">
      <c r="G1282" s="906"/>
    </row>
    <row r="1283" spans="7:7" x14ac:dyDescent="0.2">
      <c r="G1283" s="906"/>
    </row>
    <row r="1284" spans="7:7" x14ac:dyDescent="0.2">
      <c r="G1284" s="906"/>
    </row>
    <row r="1285" spans="7:7" x14ac:dyDescent="0.2">
      <c r="G1285" s="906"/>
    </row>
    <row r="1286" spans="7:7" x14ac:dyDescent="0.2">
      <c r="G1286" s="906"/>
    </row>
    <row r="1287" spans="7:7" x14ac:dyDescent="0.2">
      <c r="G1287" s="906"/>
    </row>
    <row r="1288" spans="7:7" x14ac:dyDescent="0.2">
      <c r="G1288" s="906"/>
    </row>
    <row r="1289" spans="7:7" x14ac:dyDescent="0.2">
      <c r="G1289" s="906"/>
    </row>
    <row r="1290" spans="7:7" x14ac:dyDescent="0.2">
      <c r="G1290" s="906"/>
    </row>
    <row r="1291" spans="7:7" x14ac:dyDescent="0.2">
      <c r="G1291" s="906"/>
    </row>
    <row r="1292" spans="7:7" x14ac:dyDescent="0.2">
      <c r="G1292" s="906"/>
    </row>
    <row r="1293" spans="7:7" x14ac:dyDescent="0.2">
      <c r="G1293" s="906"/>
    </row>
    <row r="1294" spans="7:7" x14ac:dyDescent="0.2">
      <c r="G1294" s="906"/>
    </row>
    <row r="1295" spans="7:7" x14ac:dyDescent="0.2">
      <c r="G1295" s="906"/>
    </row>
    <row r="1296" spans="7:7" x14ac:dyDescent="0.2">
      <c r="G1296" s="906"/>
    </row>
    <row r="1297" spans="7:7" x14ac:dyDescent="0.2">
      <c r="G1297" s="906"/>
    </row>
    <row r="1298" spans="7:7" x14ac:dyDescent="0.2">
      <c r="G1298" s="906"/>
    </row>
    <row r="1299" spans="7:7" x14ac:dyDescent="0.2">
      <c r="G1299" s="906"/>
    </row>
    <row r="1300" spans="7:7" x14ac:dyDescent="0.2">
      <c r="G1300" s="906"/>
    </row>
    <row r="1301" spans="7:7" x14ac:dyDescent="0.2">
      <c r="G1301" s="906"/>
    </row>
    <row r="1302" spans="7:7" x14ac:dyDescent="0.2">
      <c r="G1302" s="906"/>
    </row>
    <row r="1303" spans="7:7" x14ac:dyDescent="0.2">
      <c r="G1303" s="906"/>
    </row>
    <row r="1304" spans="7:7" x14ac:dyDescent="0.2">
      <c r="G1304" s="906"/>
    </row>
    <row r="1305" spans="7:7" x14ac:dyDescent="0.2">
      <c r="G1305" s="906"/>
    </row>
    <row r="1306" spans="7:7" x14ac:dyDescent="0.2">
      <c r="G1306" s="906"/>
    </row>
    <row r="1307" spans="7:7" x14ac:dyDescent="0.2">
      <c r="G1307" s="906"/>
    </row>
    <row r="1308" spans="7:7" x14ac:dyDescent="0.2">
      <c r="G1308" s="906"/>
    </row>
    <row r="1309" spans="7:7" x14ac:dyDescent="0.2">
      <c r="G1309" s="906"/>
    </row>
    <row r="1310" spans="7:7" x14ac:dyDescent="0.2">
      <c r="G1310" s="906"/>
    </row>
    <row r="1311" spans="7:7" x14ac:dyDescent="0.2">
      <c r="G1311" s="906"/>
    </row>
    <row r="1312" spans="7:7" x14ac:dyDescent="0.2">
      <c r="G1312" s="906"/>
    </row>
    <row r="1313" spans="7:7" x14ac:dyDescent="0.2">
      <c r="G1313" s="906"/>
    </row>
    <row r="1314" spans="7:7" x14ac:dyDescent="0.2">
      <c r="G1314" s="906"/>
    </row>
    <row r="1315" spans="7:7" x14ac:dyDescent="0.2">
      <c r="G1315" s="906"/>
    </row>
    <row r="1316" spans="7:7" x14ac:dyDescent="0.2">
      <c r="G1316" s="906"/>
    </row>
    <row r="1317" spans="7:7" x14ac:dyDescent="0.2">
      <c r="G1317" s="906"/>
    </row>
    <row r="1318" spans="7:7" x14ac:dyDescent="0.2">
      <c r="G1318" s="906"/>
    </row>
    <row r="1319" spans="7:7" x14ac:dyDescent="0.2">
      <c r="G1319" s="906"/>
    </row>
    <row r="1320" spans="7:7" x14ac:dyDescent="0.2">
      <c r="G1320" s="906"/>
    </row>
    <row r="1321" spans="7:7" x14ac:dyDescent="0.2">
      <c r="G1321" s="906"/>
    </row>
    <row r="1322" spans="7:7" x14ac:dyDescent="0.2">
      <c r="G1322" s="906"/>
    </row>
    <row r="1323" spans="7:7" x14ac:dyDescent="0.2">
      <c r="G1323" s="906"/>
    </row>
    <row r="1324" spans="7:7" x14ac:dyDescent="0.2">
      <c r="G1324" s="906"/>
    </row>
    <row r="1325" spans="7:7" x14ac:dyDescent="0.2">
      <c r="G1325" s="906"/>
    </row>
    <row r="1326" spans="7:7" x14ac:dyDescent="0.2">
      <c r="G1326" s="906"/>
    </row>
    <row r="1327" spans="7:7" x14ac:dyDescent="0.2">
      <c r="G1327" s="906"/>
    </row>
    <row r="1328" spans="7:7" x14ac:dyDescent="0.2">
      <c r="G1328" s="906"/>
    </row>
    <row r="1329" spans="7:7" x14ac:dyDescent="0.2">
      <c r="G1329" s="906"/>
    </row>
    <row r="1330" spans="7:7" x14ac:dyDescent="0.2">
      <c r="G1330" s="906"/>
    </row>
    <row r="1331" spans="7:7" x14ac:dyDescent="0.2">
      <c r="G1331" s="906"/>
    </row>
    <row r="1332" spans="7:7" x14ac:dyDescent="0.2">
      <c r="G1332" s="906"/>
    </row>
    <row r="1333" spans="7:7" x14ac:dyDescent="0.2">
      <c r="G1333" s="906"/>
    </row>
    <row r="1334" spans="7:7" x14ac:dyDescent="0.2">
      <c r="G1334" s="906"/>
    </row>
    <row r="1335" spans="7:7" x14ac:dyDescent="0.2">
      <c r="G1335" s="906"/>
    </row>
    <row r="1336" spans="7:7" x14ac:dyDescent="0.2">
      <c r="G1336" s="906"/>
    </row>
    <row r="1337" spans="7:7" x14ac:dyDescent="0.2">
      <c r="G1337" s="906"/>
    </row>
    <row r="1338" spans="7:7" x14ac:dyDescent="0.2">
      <c r="G1338" s="906"/>
    </row>
    <row r="1339" spans="7:7" x14ac:dyDescent="0.2">
      <c r="G1339" s="906"/>
    </row>
    <row r="1340" spans="7:7" x14ac:dyDescent="0.2">
      <c r="G1340" s="906"/>
    </row>
    <row r="1341" spans="7:7" x14ac:dyDescent="0.2">
      <c r="G1341" s="906"/>
    </row>
    <row r="1342" spans="7:7" x14ac:dyDescent="0.2">
      <c r="G1342" s="906"/>
    </row>
    <row r="1343" spans="7:7" x14ac:dyDescent="0.2">
      <c r="G1343" s="906"/>
    </row>
    <row r="1344" spans="7:7" x14ac:dyDescent="0.2">
      <c r="G1344" s="906"/>
    </row>
    <row r="1345" spans="7:7" x14ac:dyDescent="0.2">
      <c r="G1345" s="906"/>
    </row>
    <row r="1346" spans="7:7" x14ac:dyDescent="0.2">
      <c r="G1346" s="906"/>
    </row>
    <row r="1347" spans="7:7" x14ac:dyDescent="0.2">
      <c r="G1347" s="906"/>
    </row>
    <row r="1348" spans="7:7" x14ac:dyDescent="0.2">
      <c r="G1348" s="906"/>
    </row>
    <row r="1349" spans="7:7" x14ac:dyDescent="0.2">
      <c r="G1349" s="906"/>
    </row>
    <row r="1350" spans="7:7" x14ac:dyDescent="0.2">
      <c r="G1350" s="906"/>
    </row>
    <row r="1351" spans="7:7" x14ac:dyDescent="0.2">
      <c r="G1351" s="906"/>
    </row>
    <row r="1352" spans="7:7" x14ac:dyDescent="0.2">
      <c r="G1352" s="906"/>
    </row>
    <row r="1353" spans="7:7" x14ac:dyDescent="0.2">
      <c r="G1353" s="906"/>
    </row>
    <row r="1354" spans="7:7" x14ac:dyDescent="0.2">
      <c r="G1354" s="906"/>
    </row>
    <row r="1355" spans="7:7" x14ac:dyDescent="0.2">
      <c r="G1355" s="906"/>
    </row>
    <row r="1356" spans="7:7" x14ac:dyDescent="0.2">
      <c r="G1356" s="906"/>
    </row>
    <row r="1357" spans="7:7" x14ac:dyDescent="0.2">
      <c r="G1357" s="906"/>
    </row>
    <row r="1358" spans="7:7" x14ac:dyDescent="0.2">
      <c r="G1358" s="906"/>
    </row>
    <row r="1359" spans="7:7" x14ac:dyDescent="0.2">
      <c r="G1359" s="906"/>
    </row>
    <row r="1360" spans="7:7" x14ac:dyDescent="0.2">
      <c r="G1360" s="906"/>
    </row>
    <row r="1361" spans="7:7" x14ac:dyDescent="0.2">
      <c r="G1361" s="906"/>
    </row>
    <row r="1362" spans="7:7" x14ac:dyDescent="0.2">
      <c r="G1362" s="906"/>
    </row>
    <row r="1363" spans="7:7" x14ac:dyDescent="0.2">
      <c r="G1363" s="906"/>
    </row>
    <row r="1364" spans="7:7" x14ac:dyDescent="0.2">
      <c r="G1364" s="906"/>
    </row>
    <row r="1365" spans="7:7" x14ac:dyDescent="0.2">
      <c r="G1365" s="906"/>
    </row>
    <row r="1366" spans="7:7" x14ac:dyDescent="0.2">
      <c r="G1366" s="906"/>
    </row>
    <row r="1367" spans="7:7" x14ac:dyDescent="0.2">
      <c r="G1367" s="906"/>
    </row>
    <row r="1368" spans="7:7" x14ac:dyDescent="0.2">
      <c r="G1368" s="906"/>
    </row>
    <row r="1369" spans="7:7" x14ac:dyDescent="0.2">
      <c r="G1369" s="906"/>
    </row>
    <row r="1370" spans="7:7" x14ac:dyDescent="0.2">
      <c r="G1370" s="906"/>
    </row>
    <row r="1371" spans="7:7" x14ac:dyDescent="0.2">
      <c r="G1371" s="906"/>
    </row>
    <row r="1372" spans="7:7" x14ac:dyDescent="0.2">
      <c r="G1372" s="906"/>
    </row>
    <row r="1373" spans="7:7" x14ac:dyDescent="0.2">
      <c r="G1373" s="906"/>
    </row>
    <row r="1374" spans="7:7" x14ac:dyDescent="0.2">
      <c r="G1374" s="906"/>
    </row>
    <row r="1375" spans="7:7" x14ac:dyDescent="0.2">
      <c r="G1375" s="906"/>
    </row>
    <row r="1376" spans="7:7" x14ac:dyDescent="0.2">
      <c r="G1376" s="906"/>
    </row>
    <row r="1377" spans="7:7" x14ac:dyDescent="0.2">
      <c r="G1377" s="906"/>
    </row>
    <row r="1378" spans="7:7" x14ac:dyDescent="0.2">
      <c r="G1378" s="906"/>
    </row>
    <row r="1379" spans="7:7" x14ac:dyDescent="0.2">
      <c r="G1379" s="906"/>
    </row>
    <row r="1380" spans="7:7" x14ac:dyDescent="0.2">
      <c r="G1380" s="906"/>
    </row>
    <row r="1381" spans="7:7" x14ac:dyDescent="0.2">
      <c r="G1381" s="906"/>
    </row>
    <row r="1382" spans="7:7" x14ac:dyDescent="0.2">
      <c r="G1382" s="906"/>
    </row>
    <row r="1383" spans="7:7" x14ac:dyDescent="0.2">
      <c r="G1383" s="906"/>
    </row>
    <row r="1384" spans="7:7" x14ac:dyDescent="0.2">
      <c r="G1384" s="906"/>
    </row>
    <row r="1385" spans="7:7" x14ac:dyDescent="0.2">
      <c r="G1385" s="906"/>
    </row>
    <row r="1386" spans="7:7" x14ac:dyDescent="0.2">
      <c r="G1386" s="906"/>
    </row>
    <row r="1387" spans="7:7" x14ac:dyDescent="0.2">
      <c r="G1387" s="906"/>
    </row>
    <row r="1388" spans="7:7" x14ac:dyDescent="0.2">
      <c r="G1388" s="906"/>
    </row>
    <row r="1389" spans="7:7" x14ac:dyDescent="0.2">
      <c r="G1389" s="906"/>
    </row>
    <row r="1390" spans="7:7" x14ac:dyDescent="0.2">
      <c r="G1390" s="906"/>
    </row>
    <row r="1391" spans="7:7" x14ac:dyDescent="0.2">
      <c r="G1391" s="906"/>
    </row>
    <row r="1392" spans="7:7" x14ac:dyDescent="0.2">
      <c r="G1392" s="906"/>
    </row>
    <row r="1393" spans="7:7" x14ac:dyDescent="0.2">
      <c r="G1393" s="906"/>
    </row>
    <row r="1394" spans="7:7" x14ac:dyDescent="0.2">
      <c r="G1394" s="906"/>
    </row>
    <row r="1395" spans="7:7" x14ac:dyDescent="0.2">
      <c r="G1395" s="906"/>
    </row>
    <row r="1396" spans="7:7" x14ac:dyDescent="0.2">
      <c r="G1396" s="906"/>
    </row>
    <row r="1397" spans="7:7" x14ac:dyDescent="0.2">
      <c r="G1397" s="906"/>
    </row>
    <row r="1398" spans="7:7" x14ac:dyDescent="0.2">
      <c r="G1398" s="906"/>
    </row>
    <row r="1399" spans="7:7" x14ac:dyDescent="0.2">
      <c r="G1399" s="906"/>
    </row>
    <row r="1400" spans="7:7" x14ac:dyDescent="0.2">
      <c r="G1400" s="906"/>
    </row>
    <row r="1401" spans="7:7" x14ac:dyDescent="0.2">
      <c r="G1401" s="906"/>
    </row>
    <row r="1402" spans="7:7" x14ac:dyDescent="0.2">
      <c r="G1402" s="906"/>
    </row>
    <row r="1403" spans="7:7" x14ac:dyDescent="0.2">
      <c r="G1403" s="906"/>
    </row>
    <row r="1404" spans="7:7" x14ac:dyDescent="0.2">
      <c r="G1404" s="906"/>
    </row>
    <row r="1405" spans="7:7" x14ac:dyDescent="0.2">
      <c r="G1405" s="906"/>
    </row>
    <row r="1406" spans="7:7" x14ac:dyDescent="0.2">
      <c r="G1406" s="906"/>
    </row>
    <row r="1407" spans="7:7" x14ac:dyDescent="0.2">
      <c r="G1407" s="906"/>
    </row>
    <row r="1408" spans="7:7" x14ac:dyDescent="0.2">
      <c r="G1408" s="906"/>
    </row>
    <row r="1409" spans="7:7" x14ac:dyDescent="0.2">
      <c r="G1409" s="906"/>
    </row>
    <row r="1410" spans="7:7" x14ac:dyDescent="0.2">
      <c r="G1410" s="906"/>
    </row>
    <row r="1411" spans="7:7" x14ac:dyDescent="0.2">
      <c r="G1411" s="906"/>
    </row>
    <row r="1412" spans="7:7" x14ac:dyDescent="0.2">
      <c r="G1412" s="906"/>
    </row>
    <row r="1413" spans="7:7" x14ac:dyDescent="0.2">
      <c r="G1413" s="906"/>
    </row>
    <row r="1414" spans="7:7" x14ac:dyDescent="0.2">
      <c r="G1414" s="906"/>
    </row>
    <row r="1415" spans="7:7" x14ac:dyDescent="0.2">
      <c r="G1415" s="906"/>
    </row>
    <row r="1416" spans="7:7" x14ac:dyDescent="0.2">
      <c r="G1416" s="906"/>
    </row>
    <row r="1417" spans="7:7" x14ac:dyDescent="0.2">
      <c r="G1417" s="906"/>
    </row>
    <row r="1418" spans="7:7" x14ac:dyDescent="0.2">
      <c r="G1418" s="906"/>
    </row>
    <row r="1419" spans="7:7" x14ac:dyDescent="0.2">
      <c r="G1419" s="906"/>
    </row>
    <row r="1420" spans="7:7" x14ac:dyDescent="0.2">
      <c r="G1420" s="906"/>
    </row>
    <row r="1421" spans="7:7" x14ac:dyDescent="0.2">
      <c r="G1421" s="906"/>
    </row>
    <row r="1422" spans="7:7" x14ac:dyDescent="0.2">
      <c r="G1422" s="906"/>
    </row>
    <row r="1423" spans="7:7" x14ac:dyDescent="0.2">
      <c r="G1423" s="906"/>
    </row>
    <row r="1424" spans="7:7" x14ac:dyDescent="0.2">
      <c r="G1424" s="906"/>
    </row>
    <row r="1425" spans="7:7" x14ac:dyDescent="0.2">
      <c r="G1425" s="906"/>
    </row>
    <row r="1426" spans="7:7" x14ac:dyDescent="0.2">
      <c r="G1426" s="906"/>
    </row>
    <row r="1427" spans="7:7" x14ac:dyDescent="0.2">
      <c r="G1427" s="906"/>
    </row>
    <row r="1428" spans="7:7" x14ac:dyDescent="0.2">
      <c r="G1428" s="906"/>
    </row>
    <row r="1429" spans="7:7" x14ac:dyDescent="0.2">
      <c r="G1429" s="906"/>
    </row>
    <row r="1430" spans="7:7" x14ac:dyDescent="0.2">
      <c r="G1430" s="906"/>
    </row>
    <row r="1431" spans="7:7" x14ac:dyDescent="0.2">
      <c r="G1431" s="906"/>
    </row>
    <row r="1432" spans="7:7" x14ac:dyDescent="0.2">
      <c r="G1432" s="906"/>
    </row>
    <row r="1433" spans="7:7" x14ac:dyDescent="0.2">
      <c r="G1433" s="906"/>
    </row>
    <row r="1434" spans="7:7" x14ac:dyDescent="0.2">
      <c r="G1434" s="906"/>
    </row>
    <row r="1435" spans="7:7" x14ac:dyDescent="0.2">
      <c r="G1435" s="906"/>
    </row>
    <row r="1436" spans="7:7" x14ac:dyDescent="0.2">
      <c r="G1436" s="906"/>
    </row>
    <row r="1437" spans="7:7" x14ac:dyDescent="0.2">
      <c r="G1437" s="906"/>
    </row>
    <row r="1438" spans="7:7" x14ac:dyDescent="0.2">
      <c r="G1438" s="906"/>
    </row>
    <row r="1439" spans="7:7" x14ac:dyDescent="0.2">
      <c r="G1439" s="906"/>
    </row>
    <row r="1440" spans="7:7" x14ac:dyDescent="0.2">
      <c r="G1440" s="906"/>
    </row>
    <row r="1441" spans="7:7" x14ac:dyDescent="0.2">
      <c r="G1441" s="906"/>
    </row>
    <row r="1442" spans="7:7" x14ac:dyDescent="0.2">
      <c r="G1442" s="906"/>
    </row>
    <row r="1443" spans="7:7" x14ac:dyDescent="0.2">
      <c r="G1443" s="906"/>
    </row>
    <row r="1444" spans="7:7" x14ac:dyDescent="0.2">
      <c r="G1444" s="906"/>
    </row>
    <row r="1445" spans="7:7" x14ac:dyDescent="0.2">
      <c r="G1445" s="906"/>
    </row>
    <row r="1446" spans="7:7" x14ac:dyDescent="0.2">
      <c r="G1446" s="906"/>
    </row>
    <row r="1447" spans="7:7" x14ac:dyDescent="0.2">
      <c r="G1447" s="906"/>
    </row>
    <row r="1448" spans="7:7" x14ac:dyDescent="0.2">
      <c r="G1448" s="906"/>
    </row>
    <row r="1449" spans="7:7" x14ac:dyDescent="0.2">
      <c r="G1449" s="906"/>
    </row>
    <row r="1450" spans="7:7" x14ac:dyDescent="0.2">
      <c r="G1450" s="906"/>
    </row>
    <row r="1451" spans="7:7" x14ac:dyDescent="0.2">
      <c r="G1451" s="906"/>
    </row>
    <row r="1452" spans="7:7" x14ac:dyDescent="0.2">
      <c r="G1452" s="906"/>
    </row>
    <row r="1453" spans="7:7" x14ac:dyDescent="0.2">
      <c r="G1453" s="906"/>
    </row>
    <row r="1454" spans="7:7" x14ac:dyDescent="0.2">
      <c r="G1454" s="906"/>
    </row>
    <row r="1455" spans="7:7" x14ac:dyDescent="0.2">
      <c r="G1455" s="906"/>
    </row>
    <row r="1456" spans="7:7" x14ac:dyDescent="0.2">
      <c r="G1456" s="906"/>
    </row>
    <row r="1457" spans="7:7" x14ac:dyDescent="0.2">
      <c r="G1457" s="906"/>
    </row>
    <row r="1458" spans="7:7" x14ac:dyDescent="0.2">
      <c r="G1458" s="906"/>
    </row>
    <row r="1459" spans="7:7" x14ac:dyDescent="0.2">
      <c r="G1459" s="906"/>
    </row>
    <row r="1460" spans="7:7" x14ac:dyDescent="0.2">
      <c r="G1460" s="906"/>
    </row>
    <row r="1461" spans="7:7" x14ac:dyDescent="0.2">
      <c r="G1461" s="906"/>
    </row>
    <row r="1462" spans="7:7" x14ac:dyDescent="0.2">
      <c r="G1462" s="906"/>
    </row>
    <row r="1463" spans="7:7" x14ac:dyDescent="0.2">
      <c r="G1463" s="906"/>
    </row>
    <row r="1464" spans="7:7" x14ac:dyDescent="0.2">
      <c r="G1464" s="906"/>
    </row>
    <row r="1465" spans="7:7" x14ac:dyDescent="0.2">
      <c r="G1465" s="906"/>
    </row>
    <row r="1466" spans="7:7" x14ac:dyDescent="0.2">
      <c r="G1466" s="906"/>
    </row>
    <row r="1467" spans="7:7" x14ac:dyDescent="0.2">
      <c r="G1467" s="906"/>
    </row>
    <row r="1468" spans="7:7" x14ac:dyDescent="0.2">
      <c r="G1468" s="906"/>
    </row>
    <row r="1469" spans="7:7" x14ac:dyDescent="0.2">
      <c r="G1469" s="906"/>
    </row>
    <row r="1470" spans="7:7" x14ac:dyDescent="0.2">
      <c r="G1470" s="906"/>
    </row>
    <row r="1471" spans="7:7" x14ac:dyDescent="0.2">
      <c r="G1471" s="906"/>
    </row>
    <row r="1472" spans="7:7" x14ac:dyDescent="0.2">
      <c r="G1472" s="906"/>
    </row>
    <row r="1473" spans="7:7" x14ac:dyDescent="0.2">
      <c r="G1473" s="906"/>
    </row>
    <row r="1474" spans="7:7" x14ac:dyDescent="0.2">
      <c r="G1474" s="906"/>
    </row>
    <row r="1475" spans="7:7" x14ac:dyDescent="0.2">
      <c r="G1475" s="906"/>
    </row>
    <row r="1476" spans="7:7" x14ac:dyDescent="0.2">
      <c r="G1476" s="906"/>
    </row>
    <row r="1477" spans="7:7" x14ac:dyDescent="0.2">
      <c r="G1477" s="906"/>
    </row>
    <row r="1478" spans="7:7" x14ac:dyDescent="0.2">
      <c r="G1478" s="906"/>
    </row>
    <row r="1479" spans="7:7" x14ac:dyDescent="0.2">
      <c r="G1479" s="906"/>
    </row>
    <row r="1480" spans="7:7" x14ac:dyDescent="0.2">
      <c r="G1480" s="906"/>
    </row>
    <row r="1481" spans="7:7" x14ac:dyDescent="0.2">
      <c r="G1481" s="906"/>
    </row>
    <row r="1482" spans="7:7" x14ac:dyDescent="0.2">
      <c r="G1482" s="906"/>
    </row>
    <row r="1483" spans="7:7" x14ac:dyDescent="0.2">
      <c r="G1483" s="906"/>
    </row>
    <row r="1484" spans="7:7" x14ac:dyDescent="0.2">
      <c r="G1484" s="906"/>
    </row>
    <row r="1485" spans="7:7" x14ac:dyDescent="0.2">
      <c r="G1485" s="906"/>
    </row>
    <row r="1486" spans="7:7" x14ac:dyDescent="0.2">
      <c r="G1486" s="906"/>
    </row>
    <row r="1487" spans="7:7" x14ac:dyDescent="0.2">
      <c r="G1487" s="906"/>
    </row>
    <row r="1488" spans="7:7" x14ac:dyDescent="0.2">
      <c r="G1488" s="906"/>
    </row>
    <row r="1489" spans="7:7" x14ac:dyDescent="0.2">
      <c r="G1489" s="906"/>
    </row>
    <row r="1490" spans="7:7" x14ac:dyDescent="0.2">
      <c r="G1490" s="906"/>
    </row>
    <row r="1491" spans="7:7" x14ac:dyDescent="0.2">
      <c r="G1491" s="906"/>
    </row>
    <row r="1492" spans="7:7" x14ac:dyDescent="0.2">
      <c r="G1492" s="906"/>
    </row>
    <row r="1493" spans="7:7" x14ac:dyDescent="0.2">
      <c r="G1493" s="906"/>
    </row>
    <row r="1494" spans="7:7" x14ac:dyDescent="0.2">
      <c r="G1494" s="906"/>
    </row>
    <row r="1495" spans="7:7" x14ac:dyDescent="0.2">
      <c r="G1495" s="906"/>
    </row>
    <row r="1496" spans="7:7" x14ac:dyDescent="0.2">
      <c r="G1496" s="906"/>
    </row>
    <row r="1497" spans="7:7" x14ac:dyDescent="0.2">
      <c r="G1497" s="906"/>
    </row>
    <row r="1498" spans="7:7" x14ac:dyDescent="0.2">
      <c r="G1498" s="906"/>
    </row>
    <row r="1499" spans="7:7" x14ac:dyDescent="0.2">
      <c r="G1499" s="906"/>
    </row>
    <row r="1500" spans="7:7" x14ac:dyDescent="0.2">
      <c r="G1500" s="906"/>
    </row>
    <row r="1501" spans="7:7" x14ac:dyDescent="0.2">
      <c r="G1501" s="906"/>
    </row>
    <row r="1502" spans="7:7" x14ac:dyDescent="0.2">
      <c r="G1502" s="906"/>
    </row>
    <row r="1503" spans="7:7" x14ac:dyDescent="0.2">
      <c r="G1503" s="906"/>
    </row>
    <row r="1504" spans="7:7" x14ac:dyDescent="0.2">
      <c r="G1504" s="906"/>
    </row>
    <row r="1505" spans="7:7" x14ac:dyDescent="0.2">
      <c r="G1505" s="906"/>
    </row>
    <row r="1506" spans="7:7" x14ac:dyDescent="0.2">
      <c r="G1506" s="906"/>
    </row>
    <row r="1507" spans="7:7" x14ac:dyDescent="0.2">
      <c r="G1507" s="906"/>
    </row>
    <row r="1508" spans="7:7" x14ac:dyDescent="0.2">
      <c r="G1508" s="906"/>
    </row>
    <row r="1509" spans="7:7" x14ac:dyDescent="0.2">
      <c r="G1509" s="906"/>
    </row>
    <row r="1510" spans="7:7" x14ac:dyDescent="0.2">
      <c r="G1510" s="906"/>
    </row>
    <row r="1511" spans="7:7" x14ac:dyDescent="0.2">
      <c r="G1511" s="906"/>
    </row>
    <row r="1512" spans="7:7" x14ac:dyDescent="0.2">
      <c r="G1512" s="906"/>
    </row>
    <row r="1513" spans="7:7" x14ac:dyDescent="0.2">
      <c r="G1513" s="906"/>
    </row>
    <row r="1514" spans="7:7" x14ac:dyDescent="0.2">
      <c r="G1514" s="906"/>
    </row>
    <row r="1515" spans="7:7" x14ac:dyDescent="0.2">
      <c r="G1515" s="906"/>
    </row>
    <row r="1516" spans="7:7" x14ac:dyDescent="0.2">
      <c r="G1516" s="906"/>
    </row>
    <row r="1517" spans="7:7" x14ac:dyDescent="0.2">
      <c r="G1517" s="906"/>
    </row>
    <row r="1518" spans="7:7" x14ac:dyDescent="0.2">
      <c r="G1518" s="906"/>
    </row>
    <row r="1519" spans="7:7" x14ac:dyDescent="0.2">
      <c r="G1519" s="906"/>
    </row>
    <row r="1520" spans="7:7" x14ac:dyDescent="0.2">
      <c r="G1520" s="906"/>
    </row>
    <row r="1521" spans="7:7" x14ac:dyDescent="0.2">
      <c r="G1521" s="906"/>
    </row>
    <row r="1522" spans="7:7" x14ac:dyDescent="0.2">
      <c r="G1522" s="906"/>
    </row>
    <row r="1523" spans="7:7" x14ac:dyDescent="0.2">
      <c r="G1523" s="906"/>
    </row>
    <row r="1524" spans="7:7" x14ac:dyDescent="0.2">
      <c r="G1524" s="906"/>
    </row>
    <row r="1525" spans="7:7" x14ac:dyDescent="0.2">
      <c r="G1525" s="906"/>
    </row>
    <row r="1526" spans="7:7" x14ac:dyDescent="0.2">
      <c r="G1526" s="906"/>
    </row>
    <row r="1527" spans="7:7" x14ac:dyDescent="0.2">
      <c r="G1527" s="906"/>
    </row>
    <row r="1528" spans="7:7" x14ac:dyDescent="0.2">
      <c r="G1528" s="906"/>
    </row>
    <row r="1529" spans="7:7" x14ac:dyDescent="0.2">
      <c r="G1529" s="906"/>
    </row>
    <row r="1530" spans="7:7" x14ac:dyDescent="0.2">
      <c r="G1530" s="906"/>
    </row>
    <row r="1531" spans="7:7" x14ac:dyDescent="0.2">
      <c r="G1531" s="906"/>
    </row>
    <row r="1532" spans="7:7" x14ac:dyDescent="0.2">
      <c r="G1532" s="906"/>
    </row>
    <row r="1533" spans="7:7" x14ac:dyDescent="0.2">
      <c r="G1533" s="906"/>
    </row>
    <row r="1534" spans="7:7" x14ac:dyDescent="0.2">
      <c r="G1534" s="906"/>
    </row>
    <row r="1535" spans="7:7" x14ac:dyDescent="0.2">
      <c r="G1535" s="906"/>
    </row>
    <row r="1536" spans="7:7" x14ac:dyDescent="0.2">
      <c r="G1536" s="906"/>
    </row>
    <row r="1537" spans="7:7" x14ac:dyDescent="0.2">
      <c r="G1537" s="906"/>
    </row>
    <row r="1538" spans="7:7" x14ac:dyDescent="0.2">
      <c r="G1538" s="906"/>
    </row>
    <row r="1539" spans="7:7" x14ac:dyDescent="0.2">
      <c r="G1539" s="906"/>
    </row>
    <row r="1540" spans="7:7" x14ac:dyDescent="0.2">
      <c r="G1540" s="906"/>
    </row>
    <row r="1541" spans="7:7" x14ac:dyDescent="0.2">
      <c r="G1541" s="906"/>
    </row>
    <row r="1542" spans="7:7" x14ac:dyDescent="0.2">
      <c r="G1542" s="906"/>
    </row>
    <row r="1543" spans="7:7" x14ac:dyDescent="0.2">
      <c r="G1543" s="906"/>
    </row>
    <row r="1544" spans="7:7" x14ac:dyDescent="0.2">
      <c r="G1544" s="906"/>
    </row>
    <row r="1545" spans="7:7" x14ac:dyDescent="0.2">
      <c r="G1545" s="906"/>
    </row>
    <row r="1546" spans="7:7" x14ac:dyDescent="0.2">
      <c r="G1546" s="906"/>
    </row>
    <row r="1547" spans="7:7" x14ac:dyDescent="0.2">
      <c r="G1547" s="906"/>
    </row>
    <row r="1548" spans="7:7" x14ac:dyDescent="0.2">
      <c r="G1548" s="906"/>
    </row>
    <row r="1549" spans="7:7" x14ac:dyDescent="0.2">
      <c r="G1549" s="906"/>
    </row>
    <row r="1550" spans="7:7" x14ac:dyDescent="0.2">
      <c r="G1550" s="906"/>
    </row>
    <row r="1551" spans="7:7" x14ac:dyDescent="0.2">
      <c r="G1551" s="906"/>
    </row>
    <row r="1552" spans="7:7" x14ac:dyDescent="0.2">
      <c r="G1552" s="906"/>
    </row>
    <row r="1553" spans="7:7" x14ac:dyDescent="0.2">
      <c r="G1553" s="906"/>
    </row>
    <row r="1554" spans="7:7" x14ac:dyDescent="0.2">
      <c r="G1554" s="906"/>
    </row>
    <row r="1555" spans="7:7" x14ac:dyDescent="0.2">
      <c r="G1555" s="906"/>
    </row>
    <row r="1556" spans="7:7" x14ac:dyDescent="0.2">
      <c r="G1556" s="906"/>
    </row>
    <row r="1557" spans="7:7" x14ac:dyDescent="0.2">
      <c r="G1557" s="906"/>
    </row>
    <row r="1558" spans="7:7" x14ac:dyDescent="0.2">
      <c r="G1558" s="906"/>
    </row>
    <row r="1559" spans="7:7" x14ac:dyDescent="0.2">
      <c r="G1559" s="906"/>
    </row>
    <row r="1560" spans="7:7" x14ac:dyDescent="0.2">
      <c r="G1560" s="906"/>
    </row>
    <row r="1561" spans="7:7" x14ac:dyDescent="0.2">
      <c r="G1561" s="906"/>
    </row>
    <row r="1562" spans="7:7" x14ac:dyDescent="0.2">
      <c r="G1562" s="906"/>
    </row>
    <row r="1563" spans="7:7" x14ac:dyDescent="0.2">
      <c r="G1563" s="906"/>
    </row>
    <row r="1564" spans="7:7" x14ac:dyDescent="0.2">
      <c r="G1564" s="906"/>
    </row>
    <row r="1565" spans="7:7" x14ac:dyDescent="0.2">
      <c r="G1565" s="906"/>
    </row>
    <row r="1566" spans="7:7" x14ac:dyDescent="0.2">
      <c r="G1566" s="906"/>
    </row>
    <row r="1567" spans="7:7" x14ac:dyDescent="0.2">
      <c r="G1567" s="906"/>
    </row>
    <row r="1568" spans="7:7" x14ac:dyDescent="0.2">
      <c r="G1568" s="906"/>
    </row>
    <row r="1569" spans="7:7" x14ac:dyDescent="0.2">
      <c r="G1569" s="906"/>
    </row>
    <row r="1570" spans="7:7" x14ac:dyDescent="0.2">
      <c r="G1570" s="906"/>
    </row>
    <row r="1571" spans="7:7" x14ac:dyDescent="0.2">
      <c r="G1571" s="906"/>
    </row>
    <row r="1572" spans="7:7" x14ac:dyDescent="0.2">
      <c r="G1572" s="906"/>
    </row>
    <row r="1573" spans="7:7" x14ac:dyDescent="0.2">
      <c r="G1573" s="906"/>
    </row>
    <row r="1574" spans="7:7" x14ac:dyDescent="0.2">
      <c r="G1574" s="906"/>
    </row>
    <row r="1575" spans="7:7" x14ac:dyDescent="0.2">
      <c r="G1575" s="906"/>
    </row>
    <row r="1576" spans="7:7" x14ac:dyDescent="0.2">
      <c r="G1576" s="906"/>
    </row>
    <row r="1577" spans="7:7" x14ac:dyDescent="0.2">
      <c r="G1577" s="906"/>
    </row>
  </sheetData>
  <mergeCells count="8">
    <mergeCell ref="B2:G2"/>
    <mergeCell ref="B3:G3"/>
    <mergeCell ref="B4:G4"/>
    <mergeCell ref="B5:G5"/>
    <mergeCell ref="B7:B8"/>
    <mergeCell ref="C7:C8"/>
    <mergeCell ref="D7:D8"/>
    <mergeCell ref="G7:G8"/>
  </mergeCells>
  <hyperlinks>
    <hyperlink ref="H2" location="'Indice Total'!A133" display="Volver"/>
  </hyperlinks>
  <pageMargins left="0.70866141732283472" right="0.70866141732283472" top="0.74803149606299213" bottom="0.74803149606299213" header="0.31496062992125984" footer="0.31496062992125984"/>
  <pageSetup scale="91" orientation="portrait"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0">
    <pageSetUpPr fitToPage="1"/>
  </sheetPr>
  <dimension ref="B1:M45"/>
  <sheetViews>
    <sheetView showGridLines="0" zoomScaleNormal="100" workbookViewId="0">
      <selection activeCell="H25" sqref="H25"/>
    </sheetView>
  </sheetViews>
  <sheetFormatPr baseColWidth="10" defaultRowHeight="15" x14ac:dyDescent="0.25"/>
  <cols>
    <col min="1" max="1" width="9.28515625" style="487" customWidth="1"/>
    <col min="2" max="2" width="46.7109375" style="487" customWidth="1"/>
    <col min="3" max="3" width="16" style="487" bestFit="1" customWidth="1"/>
    <col min="4" max="4" width="3.140625" style="487" customWidth="1"/>
    <col min="5" max="5" width="15" style="487" bestFit="1" customWidth="1"/>
    <col min="6" max="6" width="3.42578125" style="487" customWidth="1"/>
    <col min="7" max="7" width="15" style="487" bestFit="1" customWidth="1"/>
    <col min="8" max="8" width="3" style="487" customWidth="1"/>
    <col min="9" max="9" width="15.7109375" style="487" customWidth="1"/>
    <col min="10" max="10" width="3" style="487" customWidth="1"/>
    <col min="11" max="11" width="13.7109375" style="487" customWidth="1"/>
    <col min="12" max="12" width="6" style="487" customWidth="1"/>
    <col min="13" max="16384" width="11.42578125" style="487"/>
  </cols>
  <sheetData>
    <row r="1" spans="2:13" ht="48" customHeight="1" x14ac:dyDescent="0.25"/>
    <row r="2" spans="2:13" ht="28.5" customHeight="1" x14ac:dyDescent="0.25">
      <c r="B2" s="1785" t="s">
        <v>1631</v>
      </c>
      <c r="C2" s="1785"/>
      <c r="D2" s="1785"/>
      <c r="E2" s="1785"/>
      <c r="F2" s="1785"/>
      <c r="G2" s="1785"/>
      <c r="H2" s="1785"/>
      <c r="I2" s="1785"/>
      <c r="J2" s="1785"/>
      <c r="K2" s="1785"/>
      <c r="L2" s="1785"/>
      <c r="M2" s="3" t="s">
        <v>13</v>
      </c>
    </row>
    <row r="3" spans="2:13" ht="15.75" x14ac:dyDescent="0.25">
      <c r="B3" s="1786" t="s">
        <v>1768</v>
      </c>
      <c r="C3" s="1786"/>
      <c r="D3" s="1786"/>
      <c r="E3" s="1786"/>
      <c r="F3" s="1786"/>
      <c r="G3" s="1786"/>
      <c r="H3" s="1786"/>
      <c r="I3" s="1786"/>
      <c r="J3" s="1786"/>
      <c r="K3" s="1786"/>
      <c r="L3" s="1786"/>
    </row>
    <row r="4" spans="2:13" x14ac:dyDescent="0.25">
      <c r="B4" s="1787" t="s">
        <v>1769</v>
      </c>
      <c r="C4" s="1787"/>
      <c r="D4" s="1787"/>
      <c r="E4" s="1787"/>
      <c r="F4" s="1787"/>
      <c r="G4" s="1787"/>
      <c r="H4" s="1787"/>
      <c r="I4" s="1787"/>
      <c r="J4" s="1787"/>
      <c r="K4" s="1787"/>
      <c r="L4" s="1787"/>
    </row>
    <row r="5" spans="2:13" ht="16.5" thickBot="1" x14ac:dyDescent="0.3">
      <c r="B5" s="1759" t="s">
        <v>284</v>
      </c>
      <c r="C5" s="1759"/>
      <c r="D5" s="1759"/>
      <c r="E5" s="1759"/>
      <c r="F5" s="1759"/>
      <c r="G5" s="1759"/>
      <c r="H5" s="1759"/>
      <c r="I5" s="1759"/>
      <c r="J5" s="1759"/>
      <c r="K5" s="1759"/>
      <c r="L5" s="1759"/>
    </row>
    <row r="6" spans="2:13" ht="15.75" x14ac:dyDescent="0.25">
      <c r="B6" s="870"/>
      <c r="C6" s="870"/>
      <c r="D6" s="870"/>
      <c r="E6" s="908"/>
      <c r="F6" s="908"/>
      <c r="G6" s="870"/>
      <c r="H6" s="870"/>
      <c r="I6" s="870"/>
      <c r="J6" s="870"/>
      <c r="K6" s="870"/>
      <c r="L6" s="870"/>
    </row>
    <row r="7" spans="2:13" ht="15.75" x14ac:dyDescent="0.25">
      <c r="B7" s="772"/>
      <c r="C7" s="772">
        <v>2010</v>
      </c>
      <c r="D7" s="772"/>
      <c r="E7" s="772">
        <v>2011</v>
      </c>
      <c r="F7" s="772"/>
      <c r="G7" s="772">
        <v>2012</v>
      </c>
      <c r="H7" s="772"/>
      <c r="I7" s="772">
        <v>2013</v>
      </c>
      <c r="J7" s="772"/>
      <c r="K7" s="772">
        <v>2014</v>
      </c>
      <c r="L7" s="772"/>
    </row>
    <row r="8" spans="2:13" x14ac:dyDescent="0.25">
      <c r="B8" s="909" t="s">
        <v>790</v>
      </c>
      <c r="C8" s="909"/>
      <c r="D8" s="909"/>
      <c r="E8" s="909"/>
      <c r="F8" s="909"/>
      <c r="G8" s="909"/>
      <c r="H8" s="909"/>
      <c r="I8" s="909"/>
      <c r="J8" s="909"/>
      <c r="K8" s="909"/>
      <c r="L8" s="909"/>
    </row>
    <row r="9" spans="2:13" x14ac:dyDescent="0.25">
      <c r="B9" s="780" t="s">
        <v>1196</v>
      </c>
      <c r="C9" s="910">
        <v>340</v>
      </c>
      <c r="D9" s="910"/>
      <c r="E9" s="910">
        <v>1623</v>
      </c>
      <c r="F9" s="910"/>
      <c r="G9" s="910">
        <v>89</v>
      </c>
      <c r="H9" s="910"/>
      <c r="I9" s="910">
        <v>0</v>
      </c>
      <c r="J9" s="910"/>
      <c r="K9" s="910">
        <v>0</v>
      </c>
      <c r="L9" s="911"/>
    </row>
    <row r="10" spans="2:13" x14ac:dyDescent="0.25">
      <c r="B10" s="780" t="s">
        <v>852</v>
      </c>
      <c r="C10" s="910">
        <v>176630632</v>
      </c>
      <c r="D10" s="910"/>
      <c r="E10" s="910">
        <v>71018696</v>
      </c>
      <c r="F10" s="910"/>
      <c r="G10" s="910">
        <v>68927746</v>
      </c>
      <c r="H10" s="910"/>
      <c r="I10" s="910">
        <v>70280726</v>
      </c>
      <c r="J10" s="910"/>
      <c r="K10" s="910">
        <v>67212030</v>
      </c>
      <c r="L10" s="911"/>
    </row>
    <row r="11" spans="2:13" x14ac:dyDescent="0.25">
      <c r="B11" s="780" t="s">
        <v>1197</v>
      </c>
      <c r="C11" s="910">
        <v>733346</v>
      </c>
      <c r="D11" s="910"/>
      <c r="E11" s="910">
        <v>1428654</v>
      </c>
      <c r="F11" s="910"/>
      <c r="G11" s="910">
        <v>1062810</v>
      </c>
      <c r="H11" s="910"/>
      <c r="I11" s="910">
        <v>578770</v>
      </c>
      <c r="J11" s="910"/>
      <c r="K11" s="910">
        <v>721733</v>
      </c>
      <c r="L11" s="911"/>
    </row>
    <row r="12" spans="2:13" x14ac:dyDescent="0.25">
      <c r="B12" s="780" t="s">
        <v>1198</v>
      </c>
      <c r="C12" s="910">
        <v>35005</v>
      </c>
      <c r="D12" s="910"/>
      <c r="E12" s="910">
        <v>542</v>
      </c>
      <c r="F12" s="910"/>
      <c r="G12" s="910">
        <v>34753</v>
      </c>
      <c r="H12" s="910"/>
      <c r="I12" s="910">
        <v>40</v>
      </c>
      <c r="J12" s="910"/>
      <c r="K12" s="910">
        <v>63935</v>
      </c>
      <c r="L12" s="911"/>
    </row>
    <row r="13" spans="2:13" ht="15.75" x14ac:dyDescent="0.25">
      <c r="B13" s="827" t="s">
        <v>791</v>
      </c>
      <c r="C13" s="912">
        <v>177399323</v>
      </c>
      <c r="D13" s="912"/>
      <c r="E13" s="912">
        <v>72449515</v>
      </c>
      <c r="F13" s="912"/>
      <c r="G13" s="912">
        <v>70025398</v>
      </c>
      <c r="H13" s="912"/>
      <c r="I13" s="912">
        <v>70859536</v>
      </c>
      <c r="J13" s="912"/>
      <c r="K13" s="912">
        <v>67997698</v>
      </c>
      <c r="L13" s="913"/>
    </row>
    <row r="14" spans="2:13" x14ac:dyDescent="0.25">
      <c r="B14" s="488"/>
      <c r="C14" s="914"/>
      <c r="D14" s="914"/>
      <c r="E14" s="914"/>
      <c r="F14" s="914"/>
      <c r="G14" s="914"/>
      <c r="H14" s="914"/>
      <c r="I14" s="914"/>
      <c r="J14" s="914"/>
      <c r="K14" s="914"/>
      <c r="L14" s="494"/>
    </row>
    <row r="15" spans="2:13" x14ac:dyDescent="0.25">
      <c r="B15" s="909" t="s">
        <v>792</v>
      </c>
      <c r="C15" s="915"/>
      <c r="D15" s="915"/>
      <c r="E15" s="915"/>
      <c r="F15" s="915"/>
      <c r="G15" s="915"/>
      <c r="H15" s="915"/>
      <c r="I15" s="915"/>
      <c r="J15" s="915"/>
      <c r="K15" s="915"/>
      <c r="L15" s="916"/>
    </row>
    <row r="16" spans="2:13" x14ac:dyDescent="0.25">
      <c r="B16" s="780"/>
      <c r="C16" s="910"/>
      <c r="D16" s="910"/>
      <c r="E16" s="910"/>
      <c r="F16" s="910"/>
      <c r="G16" s="910"/>
      <c r="H16" s="910"/>
      <c r="I16" s="910"/>
      <c r="J16" s="910"/>
      <c r="K16" s="910"/>
      <c r="L16" s="911"/>
    </row>
    <row r="17" spans="2:12" x14ac:dyDescent="0.25">
      <c r="B17" s="780" t="s">
        <v>1199</v>
      </c>
      <c r="C17" s="910"/>
      <c r="D17" s="910"/>
      <c r="E17" s="910"/>
      <c r="F17" s="910"/>
      <c r="G17" s="910"/>
      <c r="H17" s="910"/>
      <c r="I17" s="910"/>
      <c r="J17" s="910"/>
      <c r="K17" s="910"/>
      <c r="L17" s="911"/>
    </row>
    <row r="18" spans="2:12" x14ac:dyDescent="0.25">
      <c r="B18" s="780" t="s">
        <v>1200</v>
      </c>
      <c r="C18" s="910">
        <v>94347166</v>
      </c>
      <c r="D18" s="910"/>
      <c r="E18" s="910">
        <v>82968411</v>
      </c>
      <c r="F18" s="910"/>
      <c r="G18" s="910">
        <v>73775301</v>
      </c>
      <c r="H18" s="910"/>
      <c r="I18" s="910">
        <v>69790206</v>
      </c>
      <c r="J18" s="910"/>
      <c r="K18" s="910">
        <v>61606301</v>
      </c>
      <c r="L18" s="911"/>
    </row>
    <row r="19" spans="2:12" x14ac:dyDescent="0.25">
      <c r="B19" s="780" t="s">
        <v>1201</v>
      </c>
      <c r="C19" s="910">
        <v>1574429</v>
      </c>
      <c r="D19" s="910"/>
      <c r="E19" s="910">
        <v>1215528</v>
      </c>
      <c r="F19" s="910"/>
      <c r="G19" s="910">
        <v>966982</v>
      </c>
      <c r="H19" s="910"/>
      <c r="I19" s="910">
        <v>1206771</v>
      </c>
      <c r="J19" s="910"/>
      <c r="K19" s="910">
        <v>545326</v>
      </c>
      <c r="L19" s="911"/>
    </row>
    <row r="20" spans="2:12" x14ac:dyDescent="0.25">
      <c r="B20" s="780" t="s">
        <v>1202</v>
      </c>
      <c r="C20" s="910">
        <v>-4352980</v>
      </c>
      <c r="D20" s="910"/>
      <c r="E20" s="910">
        <v>-2710390</v>
      </c>
      <c r="F20" s="910"/>
      <c r="G20" s="910">
        <v>-1583683</v>
      </c>
      <c r="H20" s="910"/>
      <c r="I20" s="910">
        <v>-1274870</v>
      </c>
      <c r="J20" s="910"/>
      <c r="K20" s="910">
        <v>-1444560</v>
      </c>
      <c r="L20" s="911"/>
    </row>
    <row r="21" spans="2:12" x14ac:dyDescent="0.25">
      <c r="B21" s="780" t="s">
        <v>1203</v>
      </c>
      <c r="C21" s="910">
        <v>442309</v>
      </c>
      <c r="D21" s="910"/>
      <c r="E21" s="910">
        <v>-2209838</v>
      </c>
      <c r="F21" s="910"/>
      <c r="G21" s="910">
        <v>-4182240</v>
      </c>
      <c r="H21" s="910"/>
      <c r="I21" s="910">
        <v>-238246</v>
      </c>
      <c r="J21" s="910"/>
      <c r="K21" s="910">
        <v>-25000100</v>
      </c>
      <c r="L21" s="911" t="s">
        <v>1770</v>
      </c>
    </row>
    <row r="22" spans="2:12" x14ac:dyDescent="0.25">
      <c r="B22" s="780" t="s">
        <v>1204</v>
      </c>
      <c r="C22" s="910"/>
      <c r="D22" s="910"/>
      <c r="E22" s="910"/>
      <c r="F22" s="910"/>
      <c r="G22" s="910">
        <v>-543428</v>
      </c>
      <c r="H22" s="910"/>
      <c r="I22" s="910">
        <v>-517287</v>
      </c>
      <c r="J22" s="910"/>
      <c r="K22" s="910">
        <v>-569618</v>
      </c>
      <c r="L22" s="911"/>
    </row>
    <row r="23" spans="2:12" x14ac:dyDescent="0.25">
      <c r="B23" s="780"/>
      <c r="C23" s="910"/>
      <c r="D23" s="910"/>
      <c r="E23" s="910"/>
      <c r="F23" s="910"/>
      <c r="G23" s="910"/>
      <c r="H23" s="910"/>
      <c r="I23" s="910"/>
      <c r="J23" s="910"/>
      <c r="K23" s="910"/>
      <c r="L23" s="911"/>
    </row>
    <row r="24" spans="2:12" x14ac:dyDescent="0.25">
      <c r="B24" s="780" t="s">
        <v>1205</v>
      </c>
      <c r="C24" s="910">
        <v>92010924</v>
      </c>
      <c r="D24" s="910"/>
      <c r="E24" s="910">
        <v>79263711</v>
      </c>
      <c r="F24" s="910"/>
      <c r="G24" s="910">
        <v>68432932</v>
      </c>
      <c r="H24" s="910"/>
      <c r="I24" s="910">
        <v>68966574</v>
      </c>
      <c r="J24" s="910"/>
      <c r="K24" s="910">
        <v>35137349</v>
      </c>
      <c r="L24" s="911"/>
    </row>
    <row r="25" spans="2:12" x14ac:dyDescent="0.25">
      <c r="B25" s="780"/>
      <c r="C25" s="910"/>
      <c r="D25" s="910"/>
      <c r="E25" s="910"/>
      <c r="F25" s="910"/>
      <c r="G25" s="910"/>
      <c r="H25" s="910"/>
      <c r="I25" s="910"/>
      <c r="J25" s="910"/>
      <c r="K25" s="910"/>
      <c r="L25" s="911"/>
    </row>
    <row r="26" spans="2:12" x14ac:dyDescent="0.25">
      <c r="B26" s="780" t="s">
        <v>1206</v>
      </c>
      <c r="C26" s="910"/>
      <c r="D26" s="910"/>
      <c r="E26" s="910"/>
      <c r="F26" s="910"/>
      <c r="G26" s="910"/>
      <c r="H26" s="910"/>
      <c r="I26" s="910"/>
      <c r="J26" s="910"/>
      <c r="K26" s="910"/>
      <c r="L26" s="911"/>
    </row>
    <row r="27" spans="2:12" x14ac:dyDescent="0.25">
      <c r="B27" s="780" t="s">
        <v>1207</v>
      </c>
      <c r="C27" s="910">
        <v>93806584</v>
      </c>
      <c r="D27" s="910" t="s">
        <v>50</v>
      </c>
      <c r="E27" s="910">
        <v>2260960</v>
      </c>
      <c r="F27" s="910" t="s">
        <v>50</v>
      </c>
      <c r="G27" s="910">
        <v>133540</v>
      </c>
      <c r="H27" s="910" t="s">
        <v>1208</v>
      </c>
      <c r="I27" s="910">
        <v>5320</v>
      </c>
      <c r="J27" s="910" t="s">
        <v>1208</v>
      </c>
      <c r="K27" s="910">
        <v>1195560</v>
      </c>
      <c r="L27" s="911" t="s">
        <v>1771</v>
      </c>
    </row>
    <row r="28" spans="2:12" x14ac:dyDescent="0.25">
      <c r="B28" s="780" t="s">
        <v>1202</v>
      </c>
      <c r="C28" s="910">
        <v>-10173400</v>
      </c>
      <c r="D28" s="910"/>
      <c r="E28" s="910">
        <v>-1442800</v>
      </c>
      <c r="F28" s="910"/>
      <c r="G28" s="910">
        <v>-78160</v>
      </c>
      <c r="H28" s="910"/>
      <c r="I28" s="910">
        <v>-12920</v>
      </c>
      <c r="J28" s="910"/>
      <c r="K28" s="910">
        <v>-40</v>
      </c>
      <c r="L28" s="911" t="s">
        <v>482</v>
      </c>
    </row>
    <row r="29" spans="2:12" x14ac:dyDescent="0.25">
      <c r="B29" s="780" t="s">
        <v>1203</v>
      </c>
      <c r="C29" s="910"/>
      <c r="D29" s="910"/>
      <c r="E29" s="910"/>
      <c r="F29" s="910"/>
      <c r="G29" s="910">
        <v>251200</v>
      </c>
      <c r="H29" s="910"/>
      <c r="I29" s="910">
        <v>1529212</v>
      </c>
      <c r="J29" s="910"/>
      <c r="K29" s="910">
        <v>2400</v>
      </c>
      <c r="L29" s="911"/>
    </row>
    <row r="30" spans="2:12" x14ac:dyDescent="0.25">
      <c r="B30" s="780" t="s">
        <v>1209</v>
      </c>
      <c r="C30" s="910">
        <v>83633184</v>
      </c>
      <c r="D30" s="910"/>
      <c r="E30" s="910">
        <v>818160</v>
      </c>
      <c r="F30" s="910"/>
      <c r="G30" s="910">
        <v>306580</v>
      </c>
      <c r="H30" s="910"/>
      <c r="I30" s="910">
        <v>1521612</v>
      </c>
      <c r="J30" s="910"/>
      <c r="K30" s="910">
        <v>1197920</v>
      </c>
      <c r="L30" s="911"/>
    </row>
    <row r="31" spans="2:12" x14ac:dyDescent="0.25">
      <c r="B31" s="780"/>
      <c r="C31" s="910"/>
      <c r="D31" s="910"/>
      <c r="E31" s="910"/>
      <c r="F31" s="910"/>
      <c r="G31" s="910"/>
      <c r="H31" s="910"/>
      <c r="I31" s="910"/>
      <c r="J31" s="910"/>
      <c r="K31" s="910"/>
      <c r="L31" s="911"/>
    </row>
    <row r="32" spans="2:12" x14ac:dyDescent="0.25">
      <c r="B32" s="780" t="s">
        <v>1210</v>
      </c>
      <c r="C32" s="910">
        <v>1082058</v>
      </c>
      <c r="D32" s="910"/>
      <c r="E32" s="910">
        <v>1007295</v>
      </c>
      <c r="F32" s="910"/>
      <c r="G32" s="910">
        <v>959815</v>
      </c>
      <c r="H32" s="910"/>
      <c r="I32" s="910">
        <v>953809</v>
      </c>
      <c r="J32" s="910"/>
      <c r="K32" s="910">
        <v>949062</v>
      </c>
      <c r="L32" s="911"/>
    </row>
    <row r="33" spans="2:13" s="920" customFormat="1" ht="15.75" x14ac:dyDescent="0.25">
      <c r="B33" s="917" t="s">
        <v>793</v>
      </c>
      <c r="C33" s="918">
        <v>176726166</v>
      </c>
      <c r="D33" s="918"/>
      <c r="E33" s="918">
        <v>81089166</v>
      </c>
      <c r="F33" s="918"/>
      <c r="G33" s="918">
        <v>69699327</v>
      </c>
      <c r="H33" s="918"/>
      <c r="I33" s="918">
        <v>71441995</v>
      </c>
      <c r="J33" s="918"/>
      <c r="K33" s="918">
        <v>37284331</v>
      </c>
      <c r="L33" s="919"/>
    </row>
    <row r="34" spans="2:13" ht="15.75" x14ac:dyDescent="0.25">
      <c r="B34" s="832"/>
      <c r="C34" s="921"/>
      <c r="D34" s="921"/>
      <c r="E34" s="921"/>
      <c r="F34" s="921"/>
      <c r="G34" s="921"/>
      <c r="H34" s="921"/>
      <c r="I34" s="921"/>
      <c r="J34" s="921"/>
      <c r="K34" s="921"/>
      <c r="L34" s="922"/>
    </row>
    <row r="35" spans="2:13" ht="15.75" x14ac:dyDescent="0.25">
      <c r="B35" s="827" t="s">
        <v>1211</v>
      </c>
      <c r="C35" s="912">
        <v>673157</v>
      </c>
      <c r="D35" s="912"/>
      <c r="E35" s="912">
        <v>-8639651</v>
      </c>
      <c r="F35" s="912"/>
      <c r="G35" s="912">
        <v>326071</v>
      </c>
      <c r="H35" s="912"/>
      <c r="I35" s="912">
        <v>-582459</v>
      </c>
      <c r="J35" s="912"/>
      <c r="K35" s="912">
        <v>30713367</v>
      </c>
      <c r="L35" s="913"/>
    </row>
    <row r="36" spans="2:13" ht="15.75" x14ac:dyDescent="0.25">
      <c r="B36" s="923"/>
      <c r="C36" s="908"/>
      <c r="D36" s="908"/>
      <c r="E36" s="870"/>
      <c r="F36" s="870"/>
      <c r="G36" s="870"/>
      <c r="H36" s="870"/>
      <c r="I36" s="870"/>
      <c r="J36" s="870"/>
      <c r="K36" s="870"/>
      <c r="L36" s="870"/>
    </row>
    <row r="37" spans="2:13" x14ac:dyDescent="0.25">
      <c r="B37" s="924" t="s">
        <v>1212</v>
      </c>
      <c r="C37" s="924"/>
      <c r="D37" s="924"/>
      <c r="E37" s="925"/>
      <c r="F37" s="925"/>
      <c r="G37" s="925"/>
      <c r="H37" s="925"/>
      <c r="I37" s="925"/>
      <c r="J37" s="925"/>
      <c r="K37" s="925"/>
      <c r="L37" s="925"/>
      <c r="M37" s="926"/>
    </row>
    <row r="38" spans="2:13" x14ac:dyDescent="0.25">
      <c r="B38" s="925" t="s">
        <v>1213</v>
      </c>
      <c r="C38" s="925"/>
      <c r="D38" s="925"/>
      <c r="E38" s="924"/>
      <c r="F38" s="924"/>
      <c r="G38" s="925"/>
      <c r="H38" s="925"/>
      <c r="I38" s="925"/>
      <c r="J38" s="925"/>
      <c r="K38" s="925"/>
      <c r="L38" s="925"/>
    </row>
    <row r="39" spans="2:13" x14ac:dyDescent="0.25">
      <c r="B39" s="925" t="s">
        <v>1214</v>
      </c>
      <c r="C39" s="925"/>
      <c r="D39" s="925"/>
      <c r="E39" s="924"/>
      <c r="F39" s="924"/>
      <c r="G39" s="925"/>
      <c r="H39" s="925"/>
      <c r="I39" s="925"/>
      <c r="J39" s="925"/>
      <c r="K39" s="927"/>
      <c r="L39" s="925"/>
    </row>
    <row r="40" spans="2:13" x14ac:dyDescent="0.25">
      <c r="B40" s="925" t="s">
        <v>1215</v>
      </c>
      <c r="C40" s="925"/>
      <c r="D40" s="925"/>
      <c r="E40" s="925"/>
      <c r="F40" s="925"/>
      <c r="G40" s="925"/>
      <c r="H40" s="925"/>
      <c r="I40" s="925"/>
      <c r="J40" s="925"/>
      <c r="K40" s="928"/>
      <c r="L40" s="925"/>
    </row>
    <row r="41" spans="2:13" ht="18" customHeight="1" x14ac:dyDescent="0.25">
      <c r="B41" s="925" t="s">
        <v>1772</v>
      </c>
      <c r="C41" s="925"/>
      <c r="D41" s="925"/>
      <c r="E41" s="925"/>
      <c r="F41" s="925"/>
      <c r="G41" s="925"/>
      <c r="H41" s="925"/>
      <c r="I41" s="925"/>
      <c r="J41" s="925"/>
      <c r="K41" s="925"/>
      <c r="L41" s="925"/>
    </row>
    <row r="42" spans="2:13" ht="60" customHeight="1" x14ac:dyDescent="0.25">
      <c r="B42" s="1761" t="s">
        <v>1773</v>
      </c>
      <c r="C42" s="1761"/>
      <c r="D42" s="1761"/>
      <c r="E42" s="1761"/>
      <c r="F42" s="1761"/>
      <c r="G42" s="1761"/>
      <c r="H42" s="1761"/>
      <c r="I42" s="1761"/>
      <c r="J42" s="1761"/>
      <c r="K42" s="1761"/>
      <c r="L42" s="1761"/>
    </row>
    <row r="43" spans="2:13" x14ac:dyDescent="0.25">
      <c r="B43" s="929"/>
      <c r="C43" s="929"/>
      <c r="D43" s="929"/>
      <c r="E43" s="929"/>
      <c r="F43" s="929"/>
      <c r="G43" s="929"/>
      <c r="H43" s="929"/>
      <c r="I43" s="929"/>
      <c r="J43" s="929"/>
      <c r="K43" s="929"/>
      <c r="L43" s="929"/>
    </row>
    <row r="44" spans="2:13" x14ac:dyDescent="0.25">
      <c r="B44" s="929"/>
      <c r="C44" s="929"/>
      <c r="D44" s="929"/>
      <c r="E44" s="929"/>
      <c r="F44" s="929"/>
      <c r="G44" s="929"/>
      <c r="H44" s="929"/>
      <c r="I44" s="929"/>
      <c r="J44" s="929"/>
      <c r="K44" s="929"/>
      <c r="L44" s="929"/>
    </row>
    <row r="45" spans="2:13" x14ac:dyDescent="0.25">
      <c r="B45" s="929"/>
      <c r="C45" s="929"/>
      <c r="D45" s="929"/>
      <c r="E45" s="929"/>
      <c r="F45" s="929"/>
      <c r="G45" s="929"/>
      <c r="H45" s="929"/>
      <c r="I45" s="929"/>
      <c r="J45" s="929"/>
      <c r="K45" s="929"/>
      <c r="L45" s="929"/>
    </row>
  </sheetData>
  <mergeCells count="5">
    <mergeCell ref="B2:L2"/>
    <mergeCell ref="B3:L3"/>
    <mergeCell ref="B4:L4"/>
    <mergeCell ref="B5:L5"/>
    <mergeCell ref="B42:L42"/>
  </mergeCells>
  <hyperlinks>
    <hyperlink ref="M2" location="'Indice Total'!A133" display="Volver"/>
  </hyperlinks>
  <printOptions horizontalCentered="1"/>
  <pageMargins left="0.31496062992125984" right="0.31496062992125984" top="0.55118110236220474" bottom="0.55118110236220474" header="0.51181102362204722" footer="0.31496062992125984"/>
  <pageSetup orientation="landscape"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1">
    <tabColor theme="1"/>
  </sheetPr>
  <dimension ref="B1:C11"/>
  <sheetViews>
    <sheetView showGridLines="0" workbookViewId="0">
      <selection activeCell="H25" sqref="H25"/>
    </sheetView>
  </sheetViews>
  <sheetFormatPr baseColWidth="10" defaultRowHeight="15" x14ac:dyDescent="0.25"/>
  <cols>
    <col min="1" max="1" width="21.85546875" customWidth="1"/>
    <col min="2" max="2" width="11.42578125" style="638"/>
  </cols>
  <sheetData>
    <row r="1" spans="2:3" ht="51" customHeight="1" x14ac:dyDescent="0.25"/>
    <row r="2" spans="2:3" ht="21" x14ac:dyDescent="0.35">
      <c r="C2" s="1" t="s">
        <v>5</v>
      </c>
    </row>
    <row r="3" spans="2:3" ht="21" x14ac:dyDescent="0.35">
      <c r="B3" s="637" t="s">
        <v>1660</v>
      </c>
      <c r="C3" s="484"/>
    </row>
    <row r="4" spans="2:3" x14ac:dyDescent="0.25">
      <c r="B4" s="638">
        <v>112</v>
      </c>
      <c r="C4" t="str">
        <f>CONCATENATE('112 113'!B3,"  ",'112 113'!B4)</f>
        <v>NÚMERO PROMEDIO MENSUAL DE BENEFICIARIOS Y CAUSANTES DE SUBSIDIO FAMILIAR  2001 - 2014</v>
      </c>
    </row>
    <row r="5" spans="2:3" x14ac:dyDescent="0.25">
      <c r="B5" s="638">
        <v>113</v>
      </c>
      <c r="C5" t="str">
        <f>CONCATENATE('112 113'!B24,"  ",'112 113'!B25)</f>
        <v>NÚMERO PROMEDIO MENSUAL DE SUBSIDIOS FAMILIARES EMITIDOS A PAGO, SEGÚN TIPO DE CAUSANTE  2001 - 2014</v>
      </c>
    </row>
    <row r="6" spans="2:3" x14ac:dyDescent="0.25">
      <c r="B6" s="638">
        <v>114</v>
      </c>
      <c r="C6" t="str">
        <f>CONCATENATE('114'!B3,"  ",'114'!B5)</f>
        <v>INGRESOS Y EGRESOS DEL FONDO NACIONAL DE SUBSIDIO FAMILIAR  2010 - 2014</v>
      </c>
    </row>
    <row r="7" spans="2:3" x14ac:dyDescent="0.25">
      <c r="B7" s="638">
        <v>115</v>
      </c>
      <c r="C7" t="str">
        <f>CONCATENATE('115 116'!B3,"  ",'115 116'!B4)</f>
        <v>NÚMERO PROMEDIO MENSUAL DE  SUBSIDIOS FAMILIARES EMITIDOS A PAGO, SEGÚN REGIÓN   2008 - 2014</v>
      </c>
    </row>
    <row r="8" spans="2:3" x14ac:dyDescent="0.25">
      <c r="B8" s="638">
        <v>116</v>
      </c>
      <c r="C8" t="str">
        <f>CONCATENATE('115 116'!B26,"  ",'115 116'!B27)</f>
        <v>NÚMERO PROMEDIO MENSUAL DE  SUBSIDIOS FAMILIARES EMITIDOS A PAGO, SEGÚN REGIÓN Y TIPO DE CAUSANTE  2014</v>
      </c>
    </row>
    <row r="9" spans="2:3" x14ac:dyDescent="0.25">
      <c r="B9" s="638">
        <v>117</v>
      </c>
      <c r="C9" t="str">
        <f>CONCATENATE('117 118'!B3,"  ",'117 118'!B5)</f>
        <v>NÚMERO PROMEDIO MENSUAL Y MONTO EMITIDO EN SUBSIDIOS PARA DISCAPACITADOS MENTALES MENORES DE 18 AÑOS, SEGÚN REGIÓN  2012 - 2014</v>
      </c>
    </row>
    <row r="10" spans="2:3" x14ac:dyDescent="0.25">
      <c r="B10" s="638">
        <v>118</v>
      </c>
      <c r="C10" t="str">
        <f>CONCATENATE('117 118'!B27,"  ",'117 118'!B28)</f>
        <v>NÚMERO PROMEDIO MENSUAL DE SUBSIDIOS PARA DISCAPACITADOS MENTALES MENORES DE 18 AÑOS, SEGÚN REGIÓN Y SEXO  2012- 2014</v>
      </c>
    </row>
    <row r="11" spans="2:3" x14ac:dyDescent="0.25">
      <c r="B11" s="638">
        <v>119</v>
      </c>
      <c r="C11" t="str">
        <f>CONCATENATE('119'!B3,"  ",'119'!B4)</f>
        <v xml:space="preserve">APORTE FAMILIAR PERMANENTE DE MARZO 2014. 
NÚMERO DE APORTES EMITIDOS Y GASTO  </v>
      </c>
    </row>
  </sheetData>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2">
    <pageSetUpPr fitToPage="1"/>
  </sheetPr>
  <dimension ref="B1:J42"/>
  <sheetViews>
    <sheetView showGridLines="0" zoomScaleNormal="100" workbookViewId="0">
      <selection activeCell="J27" sqref="J27"/>
    </sheetView>
  </sheetViews>
  <sheetFormatPr baseColWidth="10" defaultRowHeight="15" x14ac:dyDescent="0.25"/>
  <cols>
    <col min="1" max="1" width="19.28515625" customWidth="1"/>
    <col min="2" max="2" width="11.7109375" customWidth="1"/>
    <col min="3" max="3" width="18.42578125" bestFit="1" customWidth="1"/>
    <col min="4" max="4" width="15.28515625" bestFit="1" customWidth="1"/>
    <col min="5" max="5" width="19.7109375" customWidth="1"/>
    <col min="6" max="6" width="15" bestFit="1" customWidth="1"/>
    <col min="7" max="7" width="20.28515625" customWidth="1"/>
    <col min="8" max="8" width="13.85546875" customWidth="1"/>
    <col min="9" max="9" width="12.5703125" customWidth="1"/>
  </cols>
  <sheetData>
    <row r="1" spans="2:8" ht="42.75" customHeight="1" x14ac:dyDescent="0.25"/>
    <row r="2" spans="2:8" ht="23.25" customHeight="1" x14ac:dyDescent="0.25">
      <c r="B2" s="1525" t="s">
        <v>1292</v>
      </c>
      <c r="C2" s="1525"/>
      <c r="D2" s="1525"/>
      <c r="E2" s="762"/>
      <c r="F2" s="3" t="s">
        <v>13</v>
      </c>
      <c r="G2" s="487"/>
    </row>
    <row r="3" spans="2:8" ht="56.25" customHeight="1" x14ac:dyDescent="0.25">
      <c r="B3" s="1519" t="s">
        <v>1216</v>
      </c>
      <c r="C3" s="1519"/>
      <c r="D3" s="1519"/>
      <c r="E3" s="763"/>
      <c r="F3" s="763"/>
      <c r="G3" s="638"/>
    </row>
    <row r="4" spans="2:8" ht="15" customHeight="1" thickBot="1" x14ac:dyDescent="0.3">
      <c r="B4" s="1791" t="s">
        <v>1220</v>
      </c>
      <c r="C4" s="1791"/>
      <c r="D4" s="1791"/>
      <c r="E4" s="256"/>
      <c r="F4" s="256"/>
      <c r="G4" s="638"/>
    </row>
    <row r="5" spans="2:8" ht="15.75" x14ac:dyDescent="0.25">
      <c r="B5" s="256"/>
      <c r="C5" s="256"/>
      <c r="D5" s="256"/>
      <c r="E5" s="256"/>
      <c r="F5" s="256"/>
      <c r="G5" s="638"/>
    </row>
    <row r="6" spans="2:8" ht="26.25" customHeight="1" x14ac:dyDescent="0.25">
      <c r="B6" s="735" t="s">
        <v>1403</v>
      </c>
      <c r="C6" s="735" t="s">
        <v>1218</v>
      </c>
      <c r="D6" s="735" t="s">
        <v>1219</v>
      </c>
      <c r="G6" s="838"/>
    </row>
    <row r="7" spans="2:8" x14ac:dyDescent="0.25">
      <c r="B7" s="930">
        <v>2001</v>
      </c>
      <c r="C7" s="931">
        <v>423443</v>
      </c>
      <c r="D7" s="931">
        <v>887593</v>
      </c>
      <c r="F7" s="932"/>
    </row>
    <row r="8" spans="2:8" x14ac:dyDescent="0.25">
      <c r="B8" s="930">
        <v>2002</v>
      </c>
      <c r="C8" s="931">
        <v>436650</v>
      </c>
      <c r="D8" s="931">
        <v>943121</v>
      </c>
      <c r="F8" s="933"/>
    </row>
    <row r="9" spans="2:8" x14ac:dyDescent="0.25">
      <c r="B9" s="930">
        <v>2003</v>
      </c>
      <c r="C9" s="931">
        <v>434715</v>
      </c>
      <c r="D9" s="931">
        <v>936919</v>
      </c>
      <c r="F9" s="933"/>
    </row>
    <row r="10" spans="2:8" x14ac:dyDescent="0.25">
      <c r="B10" s="930">
        <v>2004</v>
      </c>
      <c r="C10" s="931">
        <v>429942</v>
      </c>
      <c r="D10" s="931">
        <v>938219</v>
      </c>
      <c r="F10" s="933"/>
    </row>
    <row r="11" spans="2:8" x14ac:dyDescent="0.25">
      <c r="B11" s="930">
        <v>2005</v>
      </c>
      <c r="C11" s="931">
        <v>425619</v>
      </c>
      <c r="D11" s="931">
        <v>953896</v>
      </c>
      <c r="F11" s="933"/>
    </row>
    <row r="12" spans="2:8" x14ac:dyDescent="0.25">
      <c r="B12" s="930">
        <v>2006</v>
      </c>
      <c r="C12" s="931">
        <v>426999</v>
      </c>
      <c r="D12" s="931">
        <v>987124</v>
      </c>
      <c r="F12" s="933"/>
      <c r="H12" s="553"/>
    </row>
    <row r="13" spans="2:8" x14ac:dyDescent="0.25">
      <c r="B13" s="930">
        <v>2007</v>
      </c>
      <c r="C13" s="931">
        <v>450170</v>
      </c>
      <c r="D13" s="931">
        <v>1051377</v>
      </c>
      <c r="F13" s="933"/>
      <c r="H13" s="553"/>
    </row>
    <row r="14" spans="2:8" x14ac:dyDescent="0.25">
      <c r="B14" s="930">
        <v>2008</v>
      </c>
      <c r="C14" s="931">
        <v>548060</v>
      </c>
      <c r="D14" s="931">
        <v>1312484</v>
      </c>
      <c r="F14" s="934"/>
      <c r="H14" s="553"/>
    </row>
    <row r="15" spans="2:8" x14ac:dyDescent="0.25">
      <c r="B15" s="930">
        <v>2009</v>
      </c>
      <c r="C15" s="931">
        <v>704968</v>
      </c>
      <c r="D15" s="931">
        <v>1726270</v>
      </c>
      <c r="F15" s="934"/>
    </row>
    <row r="16" spans="2:8" x14ac:dyDescent="0.25">
      <c r="B16" s="930">
        <v>2010</v>
      </c>
      <c r="C16" s="931">
        <v>843019</v>
      </c>
      <c r="D16" s="931">
        <v>2084357</v>
      </c>
      <c r="F16" s="934"/>
    </row>
    <row r="17" spans="2:10" x14ac:dyDescent="0.25">
      <c r="B17" s="930">
        <v>2011</v>
      </c>
      <c r="C17" s="931">
        <v>857098</v>
      </c>
      <c r="D17" s="931">
        <v>2116439</v>
      </c>
      <c r="F17" s="934"/>
    </row>
    <row r="18" spans="2:10" x14ac:dyDescent="0.25">
      <c r="B18" s="930">
        <v>2012</v>
      </c>
      <c r="C18" s="931">
        <v>841798</v>
      </c>
      <c r="D18" s="931">
        <v>2066619</v>
      </c>
      <c r="F18" s="934"/>
    </row>
    <row r="19" spans="2:10" x14ac:dyDescent="0.25">
      <c r="B19" s="930">
        <v>2013</v>
      </c>
      <c r="C19" s="931">
        <v>823294.5</v>
      </c>
      <c r="D19" s="931">
        <v>2018423.7499999998</v>
      </c>
      <c r="F19" s="934"/>
    </row>
    <row r="20" spans="2:10" x14ac:dyDescent="0.25">
      <c r="B20" s="930">
        <v>2014</v>
      </c>
      <c r="C20" s="931">
        <v>817050.5</v>
      </c>
      <c r="D20" s="931">
        <v>2000424.75</v>
      </c>
      <c r="F20" s="934"/>
    </row>
    <row r="21" spans="2:10" x14ac:dyDescent="0.25">
      <c r="F21" s="934"/>
    </row>
    <row r="22" spans="2:10" x14ac:dyDescent="0.25">
      <c r="E22" s="838"/>
      <c r="G22" s="495"/>
    </row>
    <row r="23" spans="2:10" ht="18" x14ac:dyDescent="0.25">
      <c r="B23" s="1525" t="s">
        <v>1302</v>
      </c>
      <c r="C23" s="1525"/>
      <c r="D23" s="1525"/>
      <c r="E23" s="1525"/>
      <c r="F23" s="1525"/>
      <c r="G23" s="1525"/>
      <c r="H23" s="1525"/>
      <c r="I23" s="3" t="s">
        <v>13</v>
      </c>
    </row>
    <row r="24" spans="2:10" ht="35.25" customHeight="1" x14ac:dyDescent="0.25">
      <c r="B24" s="1519" t="s">
        <v>1664</v>
      </c>
      <c r="C24" s="1519"/>
      <c r="D24" s="1519"/>
      <c r="E24" s="1519"/>
      <c r="F24" s="1519"/>
      <c r="G24" s="1519"/>
      <c r="H24" s="1519"/>
      <c r="I24" s="935"/>
    </row>
    <row r="25" spans="2:10" ht="15" customHeight="1" thickBot="1" x14ac:dyDescent="0.3">
      <c r="B25" s="1791" t="s">
        <v>1220</v>
      </c>
      <c r="C25" s="1791"/>
      <c r="D25" s="1791"/>
      <c r="E25" s="1791"/>
      <c r="F25" s="1791"/>
      <c r="G25" s="1791"/>
      <c r="H25" s="1791"/>
      <c r="I25" s="935"/>
    </row>
    <row r="27" spans="2:10" ht="34.5" customHeight="1" x14ac:dyDescent="0.25">
      <c r="B27" s="735" t="s">
        <v>1403</v>
      </c>
      <c r="C27" s="735" t="s">
        <v>1221</v>
      </c>
      <c r="D27" s="735" t="s">
        <v>1222</v>
      </c>
      <c r="E27" s="735" t="s">
        <v>1223</v>
      </c>
      <c r="F27" s="735" t="s">
        <v>1224</v>
      </c>
      <c r="G27" s="735" t="s">
        <v>1225</v>
      </c>
      <c r="H27" s="735" t="s">
        <v>785</v>
      </c>
    </row>
    <row r="28" spans="2:10" x14ac:dyDescent="0.25">
      <c r="B28" s="930">
        <v>2001</v>
      </c>
      <c r="C28" s="931">
        <v>759414</v>
      </c>
      <c r="D28" s="931">
        <v>125053</v>
      </c>
      <c r="E28" s="931">
        <v>1816</v>
      </c>
      <c r="F28" s="931">
        <v>1310</v>
      </c>
      <c r="G28" s="931"/>
      <c r="H28" s="60">
        <f t="shared" ref="H28:H41" si="0">SUM(C28:G28)</f>
        <v>887593</v>
      </c>
    </row>
    <row r="29" spans="2:10" x14ac:dyDescent="0.25">
      <c r="B29" s="930">
        <v>2002</v>
      </c>
      <c r="C29" s="931">
        <v>779947</v>
      </c>
      <c r="D29" s="931">
        <v>150010</v>
      </c>
      <c r="E29" s="931">
        <v>1859</v>
      </c>
      <c r="F29" s="931">
        <v>1542</v>
      </c>
      <c r="G29" s="931"/>
      <c r="H29" s="60">
        <f t="shared" si="0"/>
        <v>933358</v>
      </c>
    </row>
    <row r="30" spans="2:10" ht="16.5" x14ac:dyDescent="0.25">
      <c r="B30" s="930">
        <v>2003</v>
      </c>
      <c r="C30" s="931">
        <v>756767</v>
      </c>
      <c r="D30" s="931">
        <v>176443</v>
      </c>
      <c r="E30" s="931">
        <v>1376</v>
      </c>
      <c r="F30" s="931">
        <v>1689</v>
      </c>
      <c r="G30" s="931"/>
      <c r="H30" s="60">
        <f t="shared" si="0"/>
        <v>936275</v>
      </c>
      <c r="J30" s="936"/>
    </row>
    <row r="31" spans="2:10" ht="16.5" x14ac:dyDescent="0.25">
      <c r="B31" s="930">
        <v>2004</v>
      </c>
      <c r="C31" s="931">
        <v>738279</v>
      </c>
      <c r="D31" s="931">
        <v>195642</v>
      </c>
      <c r="E31" s="931">
        <v>2034</v>
      </c>
      <c r="F31" s="931">
        <v>1779</v>
      </c>
      <c r="G31" s="931"/>
      <c r="H31" s="60">
        <f t="shared" si="0"/>
        <v>937734</v>
      </c>
      <c r="J31" s="936"/>
    </row>
    <row r="32" spans="2:10" ht="16.5" x14ac:dyDescent="0.25">
      <c r="B32" s="930">
        <v>2005</v>
      </c>
      <c r="C32" s="931">
        <v>733424</v>
      </c>
      <c r="D32" s="931">
        <v>215879</v>
      </c>
      <c r="E32" s="931">
        <v>2205</v>
      </c>
      <c r="F32" s="931">
        <v>1786</v>
      </c>
      <c r="G32" s="931"/>
      <c r="H32" s="60">
        <f t="shared" si="0"/>
        <v>953294</v>
      </c>
      <c r="J32" s="936"/>
    </row>
    <row r="33" spans="2:10" ht="16.5" x14ac:dyDescent="0.25">
      <c r="B33" s="930">
        <v>2006</v>
      </c>
      <c r="C33" s="931">
        <v>739700</v>
      </c>
      <c r="D33" s="931">
        <f>243203</f>
        <v>243203</v>
      </c>
      <c r="E33" s="931">
        <v>1861</v>
      </c>
      <c r="F33" s="931">
        <f>1778-253</f>
        <v>1525</v>
      </c>
      <c r="G33" s="931">
        <v>253</v>
      </c>
      <c r="H33" s="60">
        <f t="shared" si="0"/>
        <v>986542</v>
      </c>
      <c r="J33" s="936"/>
    </row>
    <row r="34" spans="2:10" ht="16.5" x14ac:dyDescent="0.25">
      <c r="B34" s="930">
        <v>2007</v>
      </c>
      <c r="C34" s="931">
        <v>768104</v>
      </c>
      <c r="D34" s="931">
        <v>278216</v>
      </c>
      <c r="E34" s="931">
        <v>2547</v>
      </c>
      <c r="F34" s="931">
        <v>1626</v>
      </c>
      <c r="G34" s="931">
        <v>331</v>
      </c>
      <c r="H34" s="60">
        <f t="shared" si="0"/>
        <v>1050824</v>
      </c>
      <c r="J34" s="936"/>
    </row>
    <row r="35" spans="2:10" ht="16.5" x14ac:dyDescent="0.25">
      <c r="B35" s="930">
        <v>2008</v>
      </c>
      <c r="C35" s="931">
        <v>921433</v>
      </c>
      <c r="D35" s="931">
        <v>380927</v>
      </c>
      <c r="E35" s="931">
        <v>5971</v>
      </c>
      <c r="F35" s="931">
        <v>2127</v>
      </c>
      <c r="G35" s="931">
        <v>753</v>
      </c>
      <c r="H35" s="60">
        <f t="shared" si="0"/>
        <v>1311211</v>
      </c>
      <c r="J35" s="936"/>
    </row>
    <row r="36" spans="2:10" x14ac:dyDescent="0.25">
      <c r="B36" s="930">
        <v>2009</v>
      </c>
      <c r="C36" s="931">
        <v>1166961</v>
      </c>
      <c r="D36" s="931">
        <v>546646</v>
      </c>
      <c r="E36" s="931">
        <v>7058</v>
      </c>
      <c r="F36" s="931">
        <v>2766</v>
      </c>
      <c r="G36" s="931">
        <v>1132</v>
      </c>
      <c r="H36" s="60">
        <f t="shared" si="0"/>
        <v>1724563</v>
      </c>
    </row>
    <row r="37" spans="2:10" x14ac:dyDescent="0.25">
      <c r="B37" s="930">
        <v>2010</v>
      </c>
      <c r="C37" s="931">
        <v>1369021</v>
      </c>
      <c r="D37" s="931">
        <v>702693</v>
      </c>
      <c r="E37" s="931">
        <v>6613</v>
      </c>
      <c r="F37" s="931">
        <v>3279</v>
      </c>
      <c r="G37" s="931">
        <v>1263</v>
      </c>
      <c r="H37" s="60">
        <f t="shared" si="0"/>
        <v>2082869</v>
      </c>
    </row>
    <row r="38" spans="2:10" x14ac:dyDescent="0.25">
      <c r="B38" s="930">
        <v>2011</v>
      </c>
      <c r="C38" s="931">
        <v>1379618</v>
      </c>
      <c r="D38" s="931">
        <v>725478</v>
      </c>
      <c r="E38" s="931">
        <v>5748</v>
      </c>
      <c r="F38" s="931">
        <v>3346</v>
      </c>
      <c r="G38" s="931">
        <v>1078</v>
      </c>
      <c r="H38" s="60">
        <f t="shared" si="0"/>
        <v>2115268</v>
      </c>
    </row>
    <row r="39" spans="2:10" x14ac:dyDescent="0.25">
      <c r="B39" s="930">
        <v>2012</v>
      </c>
      <c r="C39" s="931">
        <v>1343889</v>
      </c>
      <c r="D39" s="931">
        <v>712390</v>
      </c>
      <c r="E39" s="931">
        <v>5184</v>
      </c>
      <c r="F39" s="931">
        <v>3261</v>
      </c>
      <c r="G39" s="931">
        <v>920</v>
      </c>
      <c r="H39" s="60">
        <f t="shared" si="0"/>
        <v>2065644</v>
      </c>
    </row>
    <row r="40" spans="2:10" x14ac:dyDescent="0.25">
      <c r="B40" s="930">
        <v>2013</v>
      </c>
      <c r="C40" s="931">
        <v>1309499.1666666667</v>
      </c>
      <c r="D40" s="931">
        <v>700373.16666666663</v>
      </c>
      <c r="E40" s="931">
        <v>4451.583333333333</v>
      </c>
      <c r="F40" s="931">
        <v>3116</v>
      </c>
      <c r="G40" s="931">
        <v>983.83333333333337</v>
      </c>
      <c r="H40" s="60">
        <f t="shared" si="0"/>
        <v>2018423.75</v>
      </c>
    </row>
    <row r="41" spans="2:10" x14ac:dyDescent="0.25">
      <c r="B41" s="930">
        <v>2014</v>
      </c>
      <c r="C41" s="931">
        <v>1292132.5</v>
      </c>
      <c r="D41" s="931">
        <v>699360.99999999988</v>
      </c>
      <c r="E41" s="931">
        <v>4771.4166666666661</v>
      </c>
      <c r="F41" s="931">
        <v>3037.75</v>
      </c>
      <c r="G41" s="931">
        <v>1122</v>
      </c>
      <c r="H41" s="60">
        <f t="shared" si="0"/>
        <v>2000424.6666666667</v>
      </c>
    </row>
    <row r="42" spans="2:10" ht="23.25" customHeight="1" x14ac:dyDescent="0.25">
      <c r="B42" s="1790" t="s">
        <v>1226</v>
      </c>
      <c r="C42" s="1790"/>
      <c r="D42" s="1790"/>
      <c r="E42" s="1790"/>
      <c r="F42" s="1790"/>
      <c r="G42" s="1790"/>
      <c r="H42" s="1790"/>
      <c r="I42" s="937"/>
    </row>
  </sheetData>
  <mergeCells count="7">
    <mergeCell ref="B42:H42"/>
    <mergeCell ref="B2:D2"/>
    <mergeCell ref="B3:D3"/>
    <mergeCell ref="B4:D4"/>
    <mergeCell ref="B23:H23"/>
    <mergeCell ref="B24:H24"/>
    <mergeCell ref="B25:H25"/>
  </mergeCells>
  <hyperlinks>
    <hyperlink ref="F2" location="'Indice Total'!A144" display="Volver"/>
    <hyperlink ref="I23" location="'Indice Total'!A144" display="Volver"/>
  </hyperlinks>
  <pageMargins left="1.1811023622047245" right="0.74803149606299213" top="0.98425196850393704" bottom="0.98425196850393704" header="0" footer="0"/>
  <pageSetup scale="74" orientation="portrait" r:id="rId1"/>
  <headerFooter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3"/>
  <dimension ref="B1:M61"/>
  <sheetViews>
    <sheetView showGridLines="0" zoomScaleNormal="100" workbookViewId="0">
      <selection activeCell="H25" sqref="H25"/>
    </sheetView>
  </sheetViews>
  <sheetFormatPr baseColWidth="10" defaultColWidth="10.28515625" defaultRowHeight="15" x14ac:dyDescent="0.2"/>
  <cols>
    <col min="1" max="1" width="17" style="816" customWidth="1"/>
    <col min="2" max="2" width="42.42578125" style="816" customWidth="1"/>
    <col min="3" max="3" width="2.7109375" style="816" customWidth="1"/>
    <col min="4" max="4" width="15.42578125" style="816" bestFit="1" customWidth="1"/>
    <col min="5" max="5" width="2.7109375" style="816" customWidth="1"/>
    <col min="6" max="6" width="15.42578125" style="816" bestFit="1" customWidth="1"/>
    <col min="7" max="7" width="15.85546875" style="816" bestFit="1" customWidth="1"/>
    <col min="8" max="8" width="2.140625" style="816" customWidth="1"/>
    <col min="9" max="9" width="15.85546875" style="816" bestFit="1" customWidth="1"/>
    <col min="10" max="10" width="3.42578125" style="816" bestFit="1" customWidth="1"/>
    <col min="11" max="11" width="15.85546875" style="816" bestFit="1" customWidth="1"/>
    <col min="12" max="12" width="2.5703125" style="816" customWidth="1"/>
    <col min="13" max="13" width="14.140625" style="816" customWidth="1"/>
    <col min="14" max="203" width="10.28515625" style="816" customWidth="1"/>
    <col min="204" max="204" width="1.85546875" style="816" customWidth="1"/>
    <col min="205" max="16384" width="10.28515625" style="816"/>
  </cols>
  <sheetData>
    <row r="1" spans="2:13" ht="43.5" customHeight="1" x14ac:dyDescent="0.2"/>
    <row r="2" spans="2:13" ht="18" x14ac:dyDescent="0.25">
      <c r="B2" s="1554" t="s">
        <v>1632</v>
      </c>
      <c r="C2" s="1554"/>
      <c r="D2" s="1554"/>
      <c r="E2" s="1554"/>
      <c r="F2" s="1554"/>
      <c r="G2" s="1554"/>
      <c r="H2" s="1554"/>
      <c r="I2" s="1554"/>
      <c r="J2" s="1554"/>
      <c r="K2" s="1554"/>
      <c r="L2" s="1554"/>
      <c r="M2" s="3" t="s">
        <v>13</v>
      </c>
    </row>
    <row r="3" spans="2:13" ht="15.75" x14ac:dyDescent="0.2">
      <c r="B3" s="1765" t="s">
        <v>1228</v>
      </c>
      <c r="C3" s="1765"/>
      <c r="D3" s="1765"/>
      <c r="E3" s="1765"/>
      <c r="F3" s="1765"/>
      <c r="G3" s="1765"/>
      <c r="H3" s="1765"/>
      <c r="I3" s="1765"/>
      <c r="J3" s="1765"/>
      <c r="K3" s="1765"/>
      <c r="L3" s="1765"/>
    </row>
    <row r="4" spans="2:13" ht="15.75" x14ac:dyDescent="0.25">
      <c r="B4" s="1776" t="s">
        <v>1774</v>
      </c>
      <c r="C4" s="1776"/>
      <c r="D4" s="1776"/>
      <c r="E4" s="1776"/>
      <c r="F4" s="1776"/>
      <c r="G4" s="1776"/>
      <c r="H4" s="1776"/>
      <c r="I4" s="1776"/>
      <c r="J4" s="1776"/>
      <c r="K4" s="1776"/>
      <c r="L4" s="1776"/>
    </row>
    <row r="5" spans="2:13" ht="16.5" thickBot="1" x14ac:dyDescent="0.3">
      <c r="B5" s="1791" t="s">
        <v>284</v>
      </c>
      <c r="C5" s="1791"/>
      <c r="D5" s="1791"/>
      <c r="E5" s="1791"/>
      <c r="F5" s="1791"/>
      <c r="G5" s="1791"/>
      <c r="H5" s="1791"/>
      <c r="I5" s="1791"/>
      <c r="J5" s="1791"/>
      <c r="K5" s="1791"/>
      <c r="L5" s="1791"/>
    </row>
    <row r="6" spans="2:13" x14ac:dyDescent="0.2">
      <c r="C6" s="824"/>
      <c r="D6" s="824"/>
    </row>
    <row r="7" spans="2:13" ht="15.75" x14ac:dyDescent="0.2">
      <c r="B7" s="34"/>
      <c r="C7" s="34"/>
      <c r="D7" s="34">
        <v>2010</v>
      </c>
      <c r="E7" s="34"/>
      <c r="F7" s="34">
        <v>2011</v>
      </c>
      <c r="G7" s="34">
        <v>2012</v>
      </c>
      <c r="H7" s="34"/>
      <c r="I7" s="34">
        <v>2013</v>
      </c>
      <c r="J7" s="34"/>
      <c r="K7" s="34">
        <v>2014</v>
      </c>
      <c r="L7" s="34"/>
    </row>
    <row r="8" spans="2:13" ht="15.75" x14ac:dyDescent="0.25">
      <c r="B8" s="775" t="s">
        <v>790</v>
      </c>
      <c r="C8" s="938"/>
      <c r="D8" s="939"/>
      <c r="E8" s="939"/>
      <c r="F8" s="939"/>
      <c r="G8" s="939"/>
      <c r="H8" s="939"/>
      <c r="I8" s="939"/>
      <c r="J8" s="939"/>
      <c r="K8" s="939"/>
      <c r="L8" s="939"/>
    </row>
    <row r="9" spans="2:13" x14ac:dyDescent="0.2">
      <c r="B9" s="940"/>
      <c r="C9" s="941"/>
      <c r="D9" s="942"/>
      <c r="E9" s="942"/>
      <c r="F9" s="942"/>
      <c r="G9" s="942"/>
      <c r="H9" s="942"/>
      <c r="I9" s="942"/>
      <c r="J9" s="942"/>
      <c r="K9" s="942"/>
      <c r="L9" s="942"/>
    </row>
    <row r="10" spans="2:13" x14ac:dyDescent="0.2">
      <c r="B10" s="943" t="s">
        <v>852</v>
      </c>
      <c r="C10" s="75"/>
      <c r="D10" s="944">
        <v>247264740</v>
      </c>
      <c r="E10" s="944"/>
      <c r="F10" s="944">
        <v>181605140</v>
      </c>
      <c r="G10" s="944">
        <v>186787660</v>
      </c>
      <c r="H10" s="944"/>
      <c r="I10" s="944">
        <v>195223260</v>
      </c>
      <c r="J10" s="944"/>
      <c r="K10" s="944">
        <v>214619300</v>
      </c>
      <c r="L10" s="944"/>
    </row>
    <row r="11" spans="2:13" x14ac:dyDescent="0.2">
      <c r="B11" s="943" t="s">
        <v>1229</v>
      </c>
      <c r="C11" s="75"/>
      <c r="D11" s="944">
        <v>4492</v>
      </c>
      <c r="E11" s="944"/>
      <c r="F11" s="944">
        <v>4375</v>
      </c>
      <c r="G11" s="944">
        <v>123565</v>
      </c>
      <c r="H11" s="944"/>
      <c r="I11" s="944">
        <v>621565</v>
      </c>
      <c r="J11" s="944"/>
      <c r="K11" s="944"/>
      <c r="L11" s="944"/>
    </row>
    <row r="12" spans="2:13" x14ac:dyDescent="0.2">
      <c r="B12" s="943" t="s">
        <v>1230</v>
      </c>
      <c r="C12" s="75"/>
      <c r="D12" s="944"/>
      <c r="E12" s="944"/>
      <c r="F12" s="944"/>
      <c r="G12" s="944">
        <v>240</v>
      </c>
      <c r="H12" s="944"/>
      <c r="I12" s="944">
        <v>1320</v>
      </c>
      <c r="J12" s="944"/>
      <c r="K12" s="944">
        <v>3400</v>
      </c>
      <c r="L12" s="944"/>
    </row>
    <row r="13" spans="2:13" s="948" customFormat="1" ht="15.75" x14ac:dyDescent="0.25">
      <c r="B13" s="945" t="s">
        <v>791</v>
      </c>
      <c r="C13" s="946"/>
      <c r="D13" s="947">
        <v>247269232</v>
      </c>
      <c r="E13" s="947"/>
      <c r="F13" s="947">
        <v>181609515</v>
      </c>
      <c r="G13" s="947">
        <v>186911465</v>
      </c>
      <c r="H13" s="947"/>
      <c r="I13" s="947">
        <v>195846145</v>
      </c>
      <c r="J13" s="947"/>
      <c r="K13" s="947">
        <v>214622700</v>
      </c>
      <c r="L13" s="947"/>
    </row>
    <row r="14" spans="2:13" x14ac:dyDescent="0.2">
      <c r="B14" s="949"/>
      <c r="C14" s="908"/>
      <c r="D14" s="950"/>
      <c r="E14" s="950"/>
      <c r="F14" s="950"/>
      <c r="G14" s="950"/>
      <c r="H14" s="950"/>
      <c r="I14" s="950"/>
      <c r="J14" s="950"/>
      <c r="K14" s="950"/>
      <c r="L14" s="950"/>
    </row>
    <row r="15" spans="2:13" ht="15.75" x14ac:dyDescent="0.25">
      <c r="B15" s="775" t="s">
        <v>792</v>
      </c>
      <c r="C15" s="951"/>
      <c r="D15" s="952"/>
      <c r="E15" s="952"/>
      <c r="F15" s="952"/>
      <c r="G15" s="952"/>
      <c r="H15" s="952"/>
      <c r="I15" s="952"/>
      <c r="J15" s="952"/>
      <c r="K15" s="952"/>
      <c r="L15" s="952"/>
    </row>
    <row r="16" spans="2:13" x14ac:dyDescent="0.2">
      <c r="C16" s="953"/>
      <c r="D16" s="950"/>
      <c r="E16" s="950"/>
      <c r="F16" s="950"/>
      <c r="G16" s="950"/>
      <c r="H16" s="950"/>
      <c r="I16" s="950"/>
      <c r="J16" s="950"/>
      <c r="K16" s="950"/>
      <c r="L16" s="950"/>
    </row>
    <row r="17" spans="2:13" x14ac:dyDescent="0.2">
      <c r="B17" s="954" t="s">
        <v>1231</v>
      </c>
      <c r="C17" s="75"/>
      <c r="D17" s="944">
        <v>168495130</v>
      </c>
      <c r="E17" s="944"/>
      <c r="F17" s="944">
        <v>180260437</v>
      </c>
      <c r="G17" s="944">
        <v>187256179</v>
      </c>
      <c r="H17" s="944"/>
      <c r="I17" s="944">
        <v>197046904</v>
      </c>
      <c r="J17" s="944"/>
      <c r="K17" s="944">
        <v>214424077</v>
      </c>
      <c r="L17" s="944"/>
      <c r="M17" s="831"/>
    </row>
    <row r="18" spans="2:13" ht="28.5" x14ac:dyDescent="0.2">
      <c r="B18" s="954" t="s">
        <v>1232</v>
      </c>
      <c r="C18" s="75"/>
      <c r="D18" s="944">
        <v>-1007676</v>
      </c>
      <c r="E18" s="944"/>
      <c r="F18" s="944">
        <v>-1360589</v>
      </c>
      <c r="G18" s="944">
        <v>-638724</v>
      </c>
      <c r="H18" s="944"/>
      <c r="I18" s="944">
        <v>-460564</v>
      </c>
      <c r="J18" s="944"/>
      <c r="K18" s="944">
        <v>-552667</v>
      </c>
      <c r="L18" s="944"/>
    </row>
    <row r="19" spans="2:13" ht="28.5" x14ac:dyDescent="0.2">
      <c r="B19" s="954" t="s">
        <v>1233</v>
      </c>
      <c r="C19" s="75"/>
      <c r="D19" s="944">
        <v>119317</v>
      </c>
      <c r="E19" s="944"/>
      <c r="F19" s="944">
        <v>81820</v>
      </c>
      <c r="G19" s="944">
        <v>-81222</v>
      </c>
      <c r="H19" s="944"/>
      <c r="I19" s="944">
        <v>-134003</v>
      </c>
      <c r="J19" s="944"/>
      <c r="K19" s="944">
        <v>-131246</v>
      </c>
      <c r="L19" s="944"/>
    </row>
    <row r="20" spans="2:13" x14ac:dyDescent="0.2">
      <c r="C20" s="870"/>
      <c r="D20" s="950"/>
      <c r="E20" s="950"/>
      <c r="F20" s="950"/>
      <c r="G20" s="950"/>
      <c r="H20" s="950"/>
      <c r="I20" s="950"/>
      <c r="J20" s="950"/>
      <c r="K20" s="950"/>
      <c r="L20" s="950"/>
    </row>
    <row r="21" spans="2:13" ht="15.75" x14ac:dyDescent="0.25">
      <c r="B21" s="945" t="s">
        <v>1234</v>
      </c>
      <c r="C21" s="946"/>
      <c r="D21" s="947">
        <v>167606771</v>
      </c>
      <c r="E21" s="947"/>
      <c r="F21" s="947">
        <v>178981668</v>
      </c>
      <c r="G21" s="947">
        <v>186536233</v>
      </c>
      <c r="H21" s="947"/>
      <c r="I21" s="947">
        <v>196452337</v>
      </c>
      <c r="J21" s="947"/>
      <c r="K21" s="947">
        <v>213740164</v>
      </c>
      <c r="L21" s="947"/>
      <c r="M21" s="824"/>
    </row>
    <row r="22" spans="2:13" ht="15.75" x14ac:dyDescent="0.25">
      <c r="B22" s="955"/>
      <c r="C22" s="956"/>
      <c r="D22" s="942"/>
      <c r="E22" s="942"/>
      <c r="F22" s="942"/>
      <c r="G22" s="942"/>
      <c r="H22" s="942"/>
      <c r="I22" s="942"/>
      <c r="J22" s="942"/>
      <c r="K22" s="942"/>
      <c r="L22" s="942"/>
    </row>
    <row r="23" spans="2:13" x14ac:dyDescent="0.2">
      <c r="B23" s="943" t="s">
        <v>1235</v>
      </c>
      <c r="C23" s="75" t="s">
        <v>47</v>
      </c>
      <c r="D23" s="944">
        <v>82963760</v>
      </c>
      <c r="E23" s="944" t="s">
        <v>50</v>
      </c>
      <c r="F23" s="944"/>
      <c r="G23" s="944">
        <v>6760</v>
      </c>
      <c r="H23" s="944" t="s">
        <v>1208</v>
      </c>
      <c r="I23" s="944">
        <v>160</v>
      </c>
      <c r="J23" s="944" t="s">
        <v>1208</v>
      </c>
      <c r="K23" s="944">
        <v>10760</v>
      </c>
      <c r="L23" s="957" t="s">
        <v>1771</v>
      </c>
    </row>
    <row r="24" spans="2:13" x14ac:dyDescent="0.2">
      <c r="B24" s="883" t="s">
        <v>1236</v>
      </c>
      <c r="C24" s="958"/>
      <c r="D24" s="942">
        <v>-1439800</v>
      </c>
      <c r="E24" s="942"/>
      <c r="F24" s="942">
        <v>-364720</v>
      </c>
      <c r="G24" s="942"/>
      <c r="H24" s="942"/>
      <c r="I24" s="942"/>
      <c r="J24" s="942"/>
      <c r="K24" s="942"/>
      <c r="L24" s="942"/>
    </row>
    <row r="25" spans="2:13" ht="15.75" x14ac:dyDescent="0.25">
      <c r="B25" s="945" t="s">
        <v>1237</v>
      </c>
      <c r="C25" s="946"/>
      <c r="D25" s="947">
        <v>81523960</v>
      </c>
      <c r="E25" s="947"/>
      <c r="F25" s="947">
        <v>-364720</v>
      </c>
      <c r="G25" s="947">
        <v>6760</v>
      </c>
      <c r="H25" s="947"/>
      <c r="I25" s="947">
        <v>160</v>
      </c>
      <c r="J25" s="947"/>
      <c r="K25" s="947">
        <v>10760</v>
      </c>
      <c r="L25" s="947"/>
    </row>
    <row r="26" spans="2:13" x14ac:dyDescent="0.2">
      <c r="B26" s="949"/>
      <c r="C26" s="953"/>
      <c r="D26" s="950"/>
      <c r="E26" s="950"/>
      <c r="F26" s="950"/>
      <c r="G26" s="950"/>
      <c r="H26" s="950"/>
      <c r="I26" s="950"/>
      <c r="J26" s="950"/>
      <c r="K26" s="950"/>
      <c r="L26" s="950"/>
    </row>
    <row r="27" spans="2:13" ht="15.75" x14ac:dyDescent="0.25">
      <c r="B27" s="945" t="s">
        <v>793</v>
      </c>
      <c r="C27" s="946"/>
      <c r="D27" s="947">
        <v>249130731</v>
      </c>
      <c r="E27" s="947"/>
      <c r="F27" s="947">
        <v>178616948</v>
      </c>
      <c r="G27" s="947">
        <v>186542993</v>
      </c>
      <c r="H27" s="947"/>
      <c r="I27" s="947">
        <v>196452497</v>
      </c>
      <c r="J27" s="947"/>
      <c r="K27" s="947">
        <v>213750924</v>
      </c>
      <c r="L27" s="947"/>
    </row>
    <row r="28" spans="2:13" x14ac:dyDescent="0.2">
      <c r="C28" s="953"/>
      <c r="D28" s="950"/>
      <c r="E28" s="950"/>
      <c r="F28" s="950"/>
      <c r="G28" s="950"/>
      <c r="H28" s="950"/>
      <c r="I28" s="950"/>
      <c r="J28" s="950"/>
      <c r="K28" s="950"/>
      <c r="L28" s="950"/>
    </row>
    <row r="29" spans="2:13" ht="15.75" x14ac:dyDescent="0.25">
      <c r="B29" s="945" t="s">
        <v>1238</v>
      </c>
      <c r="C29" s="946"/>
      <c r="D29" s="947">
        <v>-1861499</v>
      </c>
      <c r="E29" s="947"/>
      <c r="F29" s="947">
        <v>2992567</v>
      </c>
      <c r="G29" s="947">
        <v>368472</v>
      </c>
      <c r="H29" s="947"/>
      <c r="I29" s="947">
        <v>-606352</v>
      </c>
      <c r="J29" s="947"/>
      <c r="K29" s="947">
        <v>871776</v>
      </c>
      <c r="L29" s="947"/>
    </row>
    <row r="30" spans="2:13" x14ac:dyDescent="0.2">
      <c r="B30" s="843" t="s">
        <v>1239</v>
      </c>
      <c r="C30" s="824"/>
      <c r="D30" s="824"/>
      <c r="H30" s="824"/>
      <c r="J30" s="824"/>
    </row>
    <row r="31" spans="2:13" x14ac:dyDescent="0.2">
      <c r="B31" s="843" t="s">
        <v>1240</v>
      </c>
      <c r="C31" s="824"/>
      <c r="D31" s="824"/>
      <c r="H31" s="824"/>
      <c r="J31" s="824"/>
    </row>
    <row r="32" spans="2:13" x14ac:dyDescent="0.2">
      <c r="B32" s="843" t="s">
        <v>1241</v>
      </c>
      <c r="C32" s="824"/>
      <c r="D32" s="824"/>
      <c r="H32" s="824"/>
      <c r="J32" s="824"/>
    </row>
    <row r="33" spans="2:10" x14ac:dyDescent="0.2">
      <c r="B33" s="843" t="s">
        <v>1242</v>
      </c>
      <c r="C33" s="824"/>
      <c r="D33" s="824"/>
      <c r="H33" s="824"/>
      <c r="J33" s="824"/>
    </row>
    <row r="34" spans="2:10" x14ac:dyDescent="0.2">
      <c r="C34" s="824"/>
      <c r="D34" s="824"/>
      <c r="H34" s="824"/>
      <c r="J34" s="824"/>
    </row>
    <row r="35" spans="2:10" x14ac:dyDescent="0.2">
      <c r="C35" s="824"/>
      <c r="D35" s="824"/>
      <c r="H35" s="824"/>
      <c r="J35" s="824"/>
    </row>
    <row r="36" spans="2:10" x14ac:dyDescent="0.2">
      <c r="C36" s="824"/>
      <c r="D36" s="824"/>
      <c r="H36" s="824"/>
      <c r="J36" s="824"/>
    </row>
    <row r="37" spans="2:10" x14ac:dyDescent="0.2">
      <c r="C37" s="824"/>
      <c r="D37" s="824"/>
      <c r="H37" s="824"/>
      <c r="J37" s="824"/>
    </row>
    <row r="38" spans="2:10" x14ac:dyDescent="0.2">
      <c r="C38" s="824"/>
      <c r="D38" s="824"/>
      <c r="H38" s="824"/>
      <c r="J38" s="824"/>
    </row>
    <row r="39" spans="2:10" x14ac:dyDescent="0.2">
      <c r="C39" s="824"/>
      <c r="D39" s="824"/>
      <c r="H39" s="824"/>
      <c r="J39" s="824"/>
    </row>
    <row r="40" spans="2:10" x14ac:dyDescent="0.2">
      <c r="C40" s="824"/>
      <c r="D40" s="824"/>
      <c r="H40" s="824"/>
      <c r="J40" s="824"/>
    </row>
    <row r="41" spans="2:10" x14ac:dyDescent="0.2">
      <c r="C41" s="824"/>
      <c r="D41" s="824"/>
      <c r="H41" s="824"/>
      <c r="J41" s="824"/>
    </row>
    <row r="42" spans="2:10" x14ac:dyDescent="0.2">
      <c r="C42" s="824"/>
      <c r="D42" s="824"/>
      <c r="H42" s="824"/>
      <c r="J42" s="824"/>
    </row>
    <row r="43" spans="2:10" x14ac:dyDescent="0.2">
      <c r="C43" s="824"/>
      <c r="D43" s="824"/>
    </row>
    <row r="44" spans="2:10" x14ac:dyDescent="0.2">
      <c r="C44" s="824"/>
      <c r="D44" s="824"/>
    </row>
    <row r="45" spans="2:10" x14ac:dyDescent="0.2">
      <c r="C45" s="824"/>
      <c r="D45" s="824"/>
    </row>
    <row r="46" spans="2:10" x14ac:dyDescent="0.2">
      <c r="C46" s="824"/>
      <c r="D46" s="824"/>
    </row>
    <row r="47" spans="2:10" x14ac:dyDescent="0.2">
      <c r="C47" s="824"/>
      <c r="D47" s="824"/>
    </row>
    <row r="48" spans="2:10" x14ac:dyDescent="0.2">
      <c r="C48" s="824"/>
      <c r="D48" s="824"/>
    </row>
    <row r="49" spans="3:4" x14ac:dyDescent="0.2">
      <c r="C49" s="824"/>
      <c r="D49" s="824"/>
    </row>
    <row r="50" spans="3:4" x14ac:dyDescent="0.2">
      <c r="C50" s="824"/>
      <c r="D50" s="824"/>
    </row>
    <row r="51" spans="3:4" x14ac:dyDescent="0.2">
      <c r="C51" s="824"/>
      <c r="D51" s="824"/>
    </row>
    <row r="52" spans="3:4" x14ac:dyDescent="0.2">
      <c r="C52" s="824"/>
      <c r="D52" s="824"/>
    </row>
    <row r="53" spans="3:4" x14ac:dyDescent="0.2">
      <c r="C53" s="824"/>
      <c r="D53" s="824"/>
    </row>
    <row r="54" spans="3:4" x14ac:dyDescent="0.2">
      <c r="C54" s="824"/>
      <c r="D54" s="824"/>
    </row>
    <row r="55" spans="3:4" x14ac:dyDescent="0.2">
      <c r="C55" s="824"/>
      <c r="D55" s="824"/>
    </row>
    <row r="56" spans="3:4" x14ac:dyDescent="0.2">
      <c r="C56" s="824"/>
      <c r="D56" s="824"/>
    </row>
    <row r="57" spans="3:4" x14ac:dyDescent="0.2">
      <c r="C57" s="824"/>
      <c r="D57" s="824"/>
    </row>
    <row r="58" spans="3:4" x14ac:dyDescent="0.2">
      <c r="C58" s="824"/>
      <c r="D58" s="824"/>
    </row>
    <row r="59" spans="3:4" x14ac:dyDescent="0.2">
      <c r="C59" s="824"/>
      <c r="D59" s="824"/>
    </row>
    <row r="60" spans="3:4" x14ac:dyDescent="0.2">
      <c r="C60" s="824"/>
      <c r="D60" s="824"/>
    </row>
    <row r="61" spans="3:4" x14ac:dyDescent="0.2">
      <c r="C61" s="824"/>
      <c r="D61" s="824"/>
    </row>
  </sheetData>
  <mergeCells count="4">
    <mergeCell ref="B2:L2"/>
    <mergeCell ref="B3:L3"/>
    <mergeCell ref="B4:L4"/>
    <mergeCell ref="B5:L5"/>
  </mergeCells>
  <hyperlinks>
    <hyperlink ref="M2" location="'Indice Total'!A144" display="Volver"/>
  </hyperlinks>
  <pageMargins left="0.7" right="0.7" top="0.75" bottom="0.75" header="0.3" footer="0.3"/>
  <pageSetup scale="82" orientation="landscape"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4">
    <pageSetUpPr fitToPage="1"/>
  </sheetPr>
  <dimension ref="B1:J47"/>
  <sheetViews>
    <sheetView showGridLines="0" zoomScaleNormal="100" workbookViewId="0">
      <selection activeCell="J34" sqref="J34"/>
    </sheetView>
  </sheetViews>
  <sheetFormatPr baseColWidth="10" defaultRowHeight="15" x14ac:dyDescent="0.25"/>
  <cols>
    <col min="1" max="1" width="23.28515625" customWidth="1"/>
    <col min="2" max="2" width="33.5703125" customWidth="1"/>
    <col min="3" max="3" width="12.5703125" bestFit="1" customWidth="1"/>
    <col min="4" max="4" width="13" bestFit="1" customWidth="1"/>
    <col min="5" max="5" width="18" bestFit="1" customWidth="1"/>
    <col min="6" max="6" width="15.140625" bestFit="1" customWidth="1"/>
    <col min="7" max="7" width="20.5703125" bestFit="1" customWidth="1"/>
    <col min="8" max="8" width="13.28515625" customWidth="1"/>
    <col min="9" max="9" width="13.42578125" bestFit="1" customWidth="1"/>
  </cols>
  <sheetData>
    <row r="1" spans="2:10" ht="51.75" customHeight="1" x14ac:dyDescent="0.25"/>
    <row r="2" spans="2:10" ht="18" x14ac:dyDescent="0.25">
      <c r="B2" s="1525" t="s">
        <v>1323</v>
      </c>
      <c r="C2" s="1525"/>
      <c r="D2" s="1525"/>
      <c r="E2" s="1525"/>
      <c r="F2" s="1525"/>
      <c r="G2" s="1525"/>
      <c r="H2" s="1525"/>
      <c r="I2" s="1525"/>
      <c r="J2" s="3" t="s">
        <v>13</v>
      </c>
    </row>
    <row r="3" spans="2:10" ht="15.75" customHeight="1" x14ac:dyDescent="0.25">
      <c r="B3" s="1519" t="s">
        <v>1775</v>
      </c>
      <c r="C3" s="1519"/>
      <c r="D3" s="1519"/>
      <c r="E3" s="1519"/>
      <c r="F3" s="1519"/>
      <c r="G3" s="1519"/>
      <c r="H3" s="1519"/>
      <c r="I3" s="1519"/>
    </row>
    <row r="4" spans="2:10" ht="16.5" thickBot="1" x14ac:dyDescent="0.3">
      <c r="B4" s="1791" t="s">
        <v>1243</v>
      </c>
      <c r="C4" s="1791"/>
      <c r="D4" s="1791"/>
      <c r="E4" s="1791"/>
      <c r="F4" s="1791"/>
      <c r="G4" s="1791"/>
      <c r="H4" s="1791"/>
      <c r="I4" s="1791"/>
    </row>
    <row r="5" spans="2:10" x14ac:dyDescent="0.25">
      <c r="G5" s="3"/>
    </row>
    <row r="6" spans="2:10" ht="15.75" x14ac:dyDescent="0.25">
      <c r="B6" s="34" t="s">
        <v>784</v>
      </c>
      <c r="C6" s="34">
        <v>2008</v>
      </c>
      <c r="D6" s="34">
        <v>2009</v>
      </c>
      <c r="E6" s="34">
        <v>2010</v>
      </c>
      <c r="F6" s="34">
        <v>2011</v>
      </c>
      <c r="G6" s="34">
        <v>2012</v>
      </c>
      <c r="H6" s="34">
        <v>2013</v>
      </c>
      <c r="I6" s="34">
        <v>2014</v>
      </c>
    </row>
    <row r="7" spans="2:10" x14ac:dyDescent="0.25">
      <c r="B7" s="943" t="s">
        <v>1244</v>
      </c>
      <c r="C7" s="959">
        <v>13891</v>
      </c>
      <c r="D7" s="959">
        <v>19654.916666666668</v>
      </c>
      <c r="E7" s="959">
        <v>23861.333333333332</v>
      </c>
      <c r="F7" s="959">
        <v>24226.083333333332</v>
      </c>
      <c r="G7" s="959">
        <v>24686.833333333332</v>
      </c>
      <c r="H7" s="959">
        <v>25024</v>
      </c>
      <c r="I7" s="959">
        <v>24933.333333333336</v>
      </c>
    </row>
    <row r="8" spans="2:10" x14ac:dyDescent="0.25">
      <c r="B8" s="943" t="s">
        <v>1245</v>
      </c>
      <c r="C8" s="959">
        <v>20387.083333333332</v>
      </c>
      <c r="D8" s="959">
        <v>29800.583333333332</v>
      </c>
      <c r="E8" s="959">
        <v>37967.583333333336</v>
      </c>
      <c r="F8" s="959">
        <v>39082</v>
      </c>
      <c r="G8" s="959">
        <v>37703</v>
      </c>
      <c r="H8" s="959">
        <v>36307.833333333336</v>
      </c>
      <c r="I8" s="959">
        <v>34838.75</v>
      </c>
    </row>
    <row r="9" spans="2:10" x14ac:dyDescent="0.25">
      <c r="B9" s="943" t="s">
        <v>1246</v>
      </c>
      <c r="C9" s="959">
        <v>17893.583333333332</v>
      </c>
      <c r="D9" s="959">
        <v>23564</v>
      </c>
      <c r="E9" s="959">
        <v>29873.333333333332</v>
      </c>
      <c r="F9" s="959">
        <v>30157.75</v>
      </c>
      <c r="G9" s="959">
        <v>26848.666666666668</v>
      </c>
      <c r="H9" s="959">
        <v>22887.75</v>
      </c>
      <c r="I9" s="959">
        <v>21218.333333333332</v>
      </c>
    </row>
    <row r="10" spans="2:10" x14ac:dyDescent="0.25">
      <c r="B10" s="943" t="s">
        <v>1247</v>
      </c>
      <c r="C10" s="959">
        <v>24348.916666666668</v>
      </c>
      <c r="D10" s="959">
        <v>31069.166666666668</v>
      </c>
      <c r="E10" s="959">
        <v>37329.833333333336</v>
      </c>
      <c r="F10" s="959">
        <v>36913.083333333336</v>
      </c>
      <c r="G10" s="959">
        <v>35061.833333333336</v>
      </c>
      <c r="H10" s="959">
        <v>33589.166666666664</v>
      </c>
      <c r="I10" s="959">
        <v>33688.250000000007</v>
      </c>
    </row>
    <row r="11" spans="2:10" x14ac:dyDescent="0.25">
      <c r="B11" s="943" t="s">
        <v>1248</v>
      </c>
      <c r="C11" s="959">
        <v>67651.75</v>
      </c>
      <c r="D11" s="959">
        <v>86575.5</v>
      </c>
      <c r="E11" s="959">
        <v>101690.08333333333</v>
      </c>
      <c r="F11" s="959">
        <v>101649.91666666667</v>
      </c>
      <c r="G11" s="959">
        <v>97669.083333333328</v>
      </c>
      <c r="H11" s="959">
        <v>92902.75</v>
      </c>
      <c r="I11" s="959">
        <v>91582.916666666657</v>
      </c>
    </row>
    <row r="12" spans="2:10" x14ac:dyDescent="0.25">
      <c r="B12" s="943" t="s">
        <v>1249</v>
      </c>
      <c r="C12" s="959">
        <v>121314.08333333333</v>
      </c>
      <c r="D12" s="959">
        <v>166567.41666666666</v>
      </c>
      <c r="E12" s="959">
        <v>200737.5</v>
      </c>
      <c r="F12" s="959">
        <v>202688.08333333334</v>
      </c>
      <c r="G12" s="959">
        <v>196950.41666666666</v>
      </c>
      <c r="H12" s="959">
        <v>191304.83333333334</v>
      </c>
      <c r="I12" s="959">
        <v>183673.58333333334</v>
      </c>
    </row>
    <row r="13" spans="2:10" x14ac:dyDescent="0.25">
      <c r="B13" s="943" t="s">
        <v>1250</v>
      </c>
      <c r="C13" s="959">
        <v>69808.416666666672</v>
      </c>
      <c r="D13" s="959">
        <v>89789.083333333328</v>
      </c>
      <c r="E13" s="959">
        <v>105607.91666666667</v>
      </c>
      <c r="F13" s="959">
        <v>107326.75</v>
      </c>
      <c r="G13" s="959">
        <v>107060.33333333333</v>
      </c>
      <c r="H13" s="959">
        <v>106330.08333333333</v>
      </c>
      <c r="I13" s="959">
        <v>107307.08333333333</v>
      </c>
    </row>
    <row r="14" spans="2:10" x14ac:dyDescent="0.25">
      <c r="B14" s="943" t="s">
        <v>1251</v>
      </c>
      <c r="C14" s="959">
        <v>131253.08333333334</v>
      </c>
      <c r="D14" s="959">
        <v>157902.5</v>
      </c>
      <c r="E14" s="959">
        <v>176268.75</v>
      </c>
      <c r="F14" s="959">
        <v>178442</v>
      </c>
      <c r="G14" s="959">
        <v>176725.33333333334</v>
      </c>
      <c r="H14" s="959">
        <v>175038.58333333334</v>
      </c>
      <c r="I14" s="959">
        <v>175018</v>
      </c>
    </row>
    <row r="15" spans="2:10" x14ac:dyDescent="0.25">
      <c r="B15" s="943" t="s">
        <v>1252</v>
      </c>
      <c r="C15" s="959">
        <v>231957.75</v>
      </c>
      <c r="D15" s="959">
        <v>281762.08333333331</v>
      </c>
      <c r="E15" s="959">
        <v>318755.66666666669</v>
      </c>
      <c r="F15" s="959">
        <v>321619.66666666669</v>
      </c>
      <c r="G15" s="959">
        <v>316991.58333333331</v>
      </c>
      <c r="H15" s="959">
        <v>315628.66666666669</v>
      </c>
      <c r="I15" s="959">
        <v>314129.75</v>
      </c>
    </row>
    <row r="16" spans="2:10" x14ac:dyDescent="0.25">
      <c r="B16" s="943" t="s">
        <v>1253</v>
      </c>
      <c r="C16" s="959">
        <v>156397.5</v>
      </c>
      <c r="D16" s="959">
        <v>184997.75</v>
      </c>
      <c r="E16" s="959">
        <v>203243.33333333334</v>
      </c>
      <c r="F16" s="959">
        <v>201980.83333333334</v>
      </c>
      <c r="G16" s="959">
        <v>198942.75</v>
      </c>
      <c r="H16" s="959">
        <v>198449.58333333334</v>
      </c>
      <c r="I16" s="959">
        <v>198504.66666666666</v>
      </c>
    </row>
    <row r="17" spans="2:10" x14ac:dyDescent="0.25">
      <c r="B17" s="943" t="s">
        <v>1254</v>
      </c>
      <c r="C17" s="959">
        <v>54396.916666666664</v>
      </c>
      <c r="D17" s="959">
        <v>65222.916666666664</v>
      </c>
      <c r="E17" s="959">
        <v>73638.666666666672</v>
      </c>
      <c r="F17" s="959">
        <v>73799.083333333328</v>
      </c>
      <c r="G17" s="959">
        <v>73039.666666666672</v>
      </c>
      <c r="H17" s="959">
        <v>72535.5</v>
      </c>
      <c r="I17" s="959">
        <v>72294.999999999985</v>
      </c>
    </row>
    <row r="18" spans="2:10" x14ac:dyDescent="0.25">
      <c r="B18" s="943" t="s">
        <v>1255</v>
      </c>
      <c r="C18" s="959">
        <v>98802</v>
      </c>
      <c r="D18" s="959">
        <v>120235</v>
      </c>
      <c r="E18" s="959">
        <v>147732.66666666666</v>
      </c>
      <c r="F18" s="959">
        <v>152305</v>
      </c>
      <c r="G18" s="959">
        <v>149643.83333333334</v>
      </c>
      <c r="H18" s="959">
        <v>143623.58333333334</v>
      </c>
      <c r="I18" s="959">
        <v>141431.91666666666</v>
      </c>
    </row>
    <row r="19" spans="2:10" ht="29.25" x14ac:dyDescent="0.25">
      <c r="B19" s="954" t="s">
        <v>1256</v>
      </c>
      <c r="C19" s="959">
        <v>11886</v>
      </c>
      <c r="D19" s="959">
        <v>14674.416666666666</v>
      </c>
      <c r="E19" s="959">
        <v>17162.666666666668</v>
      </c>
      <c r="F19" s="959">
        <v>17556</v>
      </c>
      <c r="G19" s="959">
        <v>17420.5</v>
      </c>
      <c r="H19" s="959">
        <v>17922.083333333332</v>
      </c>
      <c r="I19" s="959">
        <v>18505.333333333332</v>
      </c>
    </row>
    <row r="20" spans="2:10" x14ac:dyDescent="0.25">
      <c r="B20" s="943" t="s">
        <v>1257</v>
      </c>
      <c r="C20" s="959">
        <v>5662</v>
      </c>
      <c r="D20" s="959">
        <v>8191.916666666667</v>
      </c>
      <c r="E20" s="959">
        <v>10769.583333333334</v>
      </c>
      <c r="F20" s="959">
        <v>11307.333333333334</v>
      </c>
      <c r="G20" s="959">
        <v>11110.083333333334</v>
      </c>
      <c r="H20" s="959">
        <v>10733.25</v>
      </c>
      <c r="I20" s="959">
        <v>10375</v>
      </c>
    </row>
    <row r="21" spans="2:10" x14ac:dyDescent="0.25">
      <c r="B21" s="943" t="s">
        <v>87</v>
      </c>
      <c r="C21" s="959">
        <v>286834</v>
      </c>
      <c r="D21" s="959">
        <v>446262.91666666669</v>
      </c>
      <c r="E21" s="959">
        <v>599717.75</v>
      </c>
      <c r="F21" s="959">
        <v>617385</v>
      </c>
      <c r="G21" s="959">
        <v>596764.08333333337</v>
      </c>
      <c r="H21" s="959">
        <v>576146.08333333337</v>
      </c>
      <c r="I21" s="959">
        <v>572922.83333333337</v>
      </c>
    </row>
    <row r="22" spans="2:10" ht="15.75" x14ac:dyDescent="0.25">
      <c r="B22" s="945" t="s">
        <v>40</v>
      </c>
      <c r="C22" s="15">
        <v>1312484.0833333333</v>
      </c>
      <c r="D22" s="15">
        <v>1726270.166666667</v>
      </c>
      <c r="E22" s="15">
        <v>2084356.6666666667</v>
      </c>
      <c r="F22" s="15">
        <v>2116438.583333333</v>
      </c>
      <c r="G22" s="15">
        <v>2066619</v>
      </c>
      <c r="H22" s="15">
        <v>2018423.75</v>
      </c>
      <c r="I22" s="15">
        <v>2000424.75</v>
      </c>
    </row>
    <row r="23" spans="2:10" x14ac:dyDescent="0.25">
      <c r="B23" s="960"/>
    </row>
    <row r="24" spans="2:10" x14ac:dyDescent="0.25">
      <c r="C24" s="496"/>
      <c r="D24" s="961"/>
      <c r="E24" s="496"/>
      <c r="F24" s="496"/>
      <c r="G24" s="3"/>
    </row>
    <row r="25" spans="2:10" ht="18" x14ac:dyDescent="0.25">
      <c r="B25" s="1525" t="s">
        <v>1332</v>
      </c>
      <c r="C25" s="1525"/>
      <c r="D25" s="1525"/>
      <c r="E25" s="1525"/>
      <c r="F25" s="1525"/>
      <c r="G25" s="1525"/>
      <c r="H25" s="1525"/>
      <c r="J25" s="3" t="s">
        <v>13</v>
      </c>
    </row>
    <row r="26" spans="2:10" ht="38.25" customHeight="1" x14ac:dyDescent="0.25">
      <c r="B26" s="1519" t="s">
        <v>1776</v>
      </c>
      <c r="C26" s="1519"/>
      <c r="D26" s="1519"/>
      <c r="E26" s="1519"/>
      <c r="F26" s="1519"/>
      <c r="G26" s="1519"/>
      <c r="H26" s="1519"/>
    </row>
    <row r="27" spans="2:10" ht="16.5" thickBot="1" x14ac:dyDescent="0.3">
      <c r="B27" s="1791">
        <v>2014</v>
      </c>
      <c r="C27" s="1791"/>
      <c r="D27" s="1791"/>
      <c r="E27" s="1791"/>
      <c r="F27" s="1791"/>
      <c r="G27" s="1791"/>
      <c r="H27" s="1791"/>
    </row>
    <row r="28" spans="2:10" x14ac:dyDescent="0.25">
      <c r="B28" s="838"/>
      <c r="C28" s="838"/>
      <c r="D28" s="838"/>
      <c r="E28" s="838"/>
      <c r="F28" s="838"/>
      <c r="G28" s="838"/>
      <c r="H28" s="838"/>
    </row>
    <row r="29" spans="2:10" ht="30" x14ac:dyDescent="0.25">
      <c r="B29" s="764" t="s">
        <v>784</v>
      </c>
      <c r="C29" s="1450" t="s">
        <v>1221</v>
      </c>
      <c r="D29" s="1450" t="s">
        <v>1222</v>
      </c>
      <c r="E29" s="1450" t="s">
        <v>1223</v>
      </c>
      <c r="F29" s="1450" t="s">
        <v>1224</v>
      </c>
      <c r="G29" s="1450" t="s">
        <v>1258</v>
      </c>
      <c r="H29" s="1450" t="s">
        <v>40</v>
      </c>
    </row>
    <row r="30" spans="2:10" x14ac:dyDescent="0.25">
      <c r="B30" s="943" t="s">
        <v>1244</v>
      </c>
      <c r="C30" s="959">
        <v>16441.25</v>
      </c>
      <c r="D30" s="959">
        <v>8381.3333333333339</v>
      </c>
      <c r="E30" s="959">
        <v>77.75</v>
      </c>
      <c r="F30" s="959">
        <v>30.833333333333332</v>
      </c>
      <c r="G30" s="959">
        <v>2.1666666666666665</v>
      </c>
      <c r="H30" s="60">
        <v>24933.333333333336</v>
      </c>
    </row>
    <row r="31" spans="2:10" x14ac:dyDescent="0.25">
      <c r="B31" s="943" t="s">
        <v>1260</v>
      </c>
      <c r="C31" s="959">
        <v>22971.416666666668</v>
      </c>
      <c r="D31" s="959">
        <v>11732.833333333334</v>
      </c>
      <c r="E31" s="959">
        <v>65</v>
      </c>
      <c r="F31" s="959">
        <v>49.916666666666664</v>
      </c>
      <c r="G31" s="959">
        <v>19.583333333333332</v>
      </c>
      <c r="H31" s="60">
        <v>34838.75</v>
      </c>
    </row>
    <row r="32" spans="2:10" x14ac:dyDescent="0.25">
      <c r="B32" s="943" t="s">
        <v>1246</v>
      </c>
      <c r="C32" s="959">
        <v>14403.166666666666</v>
      </c>
      <c r="D32" s="959">
        <v>6696.75</v>
      </c>
      <c r="E32" s="959">
        <v>61.583333333333336</v>
      </c>
      <c r="F32" s="959">
        <v>28.583333333333332</v>
      </c>
      <c r="G32" s="959">
        <v>28.25</v>
      </c>
      <c r="H32" s="60">
        <v>21218.333333333328</v>
      </c>
    </row>
    <row r="33" spans="2:8" x14ac:dyDescent="0.25">
      <c r="B33" s="943" t="s">
        <v>1247</v>
      </c>
      <c r="C33" s="959">
        <v>22258.416666666668</v>
      </c>
      <c r="D33" s="959">
        <v>11256.583333333334</v>
      </c>
      <c r="E33" s="959">
        <v>97.416666666666671</v>
      </c>
      <c r="F33" s="959">
        <v>41.5</v>
      </c>
      <c r="G33" s="959">
        <v>34.333333333333336</v>
      </c>
      <c r="H33" s="60">
        <v>33688.25</v>
      </c>
    </row>
    <row r="34" spans="2:8" x14ac:dyDescent="0.25">
      <c r="B34" s="943" t="s">
        <v>1248</v>
      </c>
      <c r="C34" s="959">
        <v>59262</v>
      </c>
      <c r="D34" s="959">
        <v>31965.083333333332</v>
      </c>
      <c r="E34" s="959">
        <v>193.41666666666666</v>
      </c>
      <c r="F34" s="959">
        <v>116.08333333333333</v>
      </c>
      <c r="G34" s="959">
        <v>46.333333333333336</v>
      </c>
      <c r="H34" s="60">
        <v>91582.916666666657</v>
      </c>
    </row>
    <row r="35" spans="2:8" x14ac:dyDescent="0.25">
      <c r="B35" s="943" t="s">
        <v>1249</v>
      </c>
      <c r="C35" s="959">
        <v>118464.33333333333</v>
      </c>
      <c r="D35" s="959">
        <v>64281.333333333336</v>
      </c>
      <c r="E35" s="959">
        <v>404.66666666666669</v>
      </c>
      <c r="F35" s="959">
        <v>359.66666666666669</v>
      </c>
      <c r="G35" s="959">
        <v>163.58333333333334</v>
      </c>
      <c r="H35" s="60">
        <v>183673.58333333331</v>
      </c>
    </row>
    <row r="36" spans="2:8" ht="29.25" x14ac:dyDescent="0.25">
      <c r="B36" s="954" t="s">
        <v>1250</v>
      </c>
      <c r="C36" s="959">
        <v>67913.333333333328</v>
      </c>
      <c r="D36" s="959">
        <v>38844.75</v>
      </c>
      <c r="E36" s="959">
        <v>215.5</v>
      </c>
      <c r="F36" s="959">
        <v>248.25</v>
      </c>
      <c r="G36" s="959">
        <v>85.25</v>
      </c>
      <c r="H36" s="60">
        <v>107307.08333333333</v>
      </c>
    </row>
    <row r="37" spans="2:8" x14ac:dyDescent="0.25">
      <c r="B37" s="943" t="s">
        <v>1251</v>
      </c>
      <c r="C37" s="959">
        <v>109722.16666666667</v>
      </c>
      <c r="D37" s="959">
        <v>64705.083333333336</v>
      </c>
      <c r="E37" s="959">
        <v>405.5</v>
      </c>
      <c r="F37" s="959">
        <v>116.58333333333333</v>
      </c>
      <c r="G37" s="959">
        <v>68.666666666666671</v>
      </c>
      <c r="H37" s="60">
        <v>175018</v>
      </c>
    </row>
    <row r="38" spans="2:8" x14ac:dyDescent="0.25">
      <c r="B38" s="943" t="s">
        <v>1252</v>
      </c>
      <c r="C38" s="959">
        <v>201066</v>
      </c>
      <c r="D38" s="959">
        <v>111616.75</v>
      </c>
      <c r="E38" s="959">
        <v>672.75</v>
      </c>
      <c r="F38" s="959">
        <v>626.25</v>
      </c>
      <c r="G38" s="959">
        <v>148</v>
      </c>
      <c r="H38" s="60">
        <v>314129.75</v>
      </c>
    </row>
    <row r="39" spans="2:8" x14ac:dyDescent="0.25">
      <c r="B39" s="943" t="s">
        <v>1253</v>
      </c>
      <c r="C39" s="959">
        <v>127797.83333333333</v>
      </c>
      <c r="D39" s="959">
        <v>69881.583333333328</v>
      </c>
      <c r="E39" s="959">
        <v>394.08333333333331</v>
      </c>
      <c r="F39" s="959">
        <v>311</v>
      </c>
      <c r="G39" s="959">
        <v>120.16666666666667</v>
      </c>
      <c r="H39" s="60">
        <v>198504.66666666666</v>
      </c>
    </row>
    <row r="40" spans="2:8" x14ac:dyDescent="0.25">
      <c r="B40" s="943" t="s">
        <v>1261</v>
      </c>
      <c r="C40" s="959">
        <v>46373.166666666664</v>
      </c>
      <c r="D40" s="959">
        <v>25624.166666666668</v>
      </c>
      <c r="E40" s="959">
        <v>159.5</v>
      </c>
      <c r="F40" s="959">
        <v>96.333333333333329</v>
      </c>
      <c r="G40" s="959">
        <v>41.833333333333336</v>
      </c>
      <c r="H40" s="60">
        <v>72294.999999999985</v>
      </c>
    </row>
    <row r="41" spans="2:8" x14ac:dyDescent="0.25">
      <c r="B41" s="943" t="s">
        <v>1255</v>
      </c>
      <c r="C41" s="959">
        <v>91649.666666666672</v>
      </c>
      <c r="D41" s="959">
        <v>49226.416666666664</v>
      </c>
      <c r="E41" s="959">
        <v>328.25</v>
      </c>
      <c r="F41" s="959">
        <v>170.41666666666666</v>
      </c>
      <c r="G41" s="959">
        <v>57.166666666666664</v>
      </c>
      <c r="H41" s="60">
        <v>141431.91666666666</v>
      </c>
    </row>
    <row r="42" spans="2:8" x14ac:dyDescent="0.25">
      <c r="B42" s="943" t="s">
        <v>1256</v>
      </c>
      <c r="C42" s="959">
        <v>12217.75</v>
      </c>
      <c r="D42" s="959">
        <v>6173.416666666667</v>
      </c>
      <c r="E42" s="959">
        <v>38.833333333333336</v>
      </c>
      <c r="F42" s="959">
        <v>63.833333333333336</v>
      </c>
      <c r="G42" s="959">
        <v>11.5</v>
      </c>
      <c r="H42" s="60">
        <v>18505.333333333332</v>
      </c>
    </row>
    <row r="43" spans="2:8" x14ac:dyDescent="0.25">
      <c r="B43" s="943" t="s">
        <v>1257</v>
      </c>
      <c r="C43" s="959">
        <v>6707.333333333333</v>
      </c>
      <c r="D43" s="959">
        <v>3616.4166666666665</v>
      </c>
      <c r="E43" s="959">
        <v>20</v>
      </c>
      <c r="F43" s="959">
        <v>16.75</v>
      </c>
      <c r="G43" s="959">
        <v>14.5</v>
      </c>
      <c r="H43" s="60">
        <v>10375</v>
      </c>
    </row>
    <row r="44" spans="2:8" x14ac:dyDescent="0.25">
      <c r="B44" s="943" t="s">
        <v>87</v>
      </c>
      <c r="C44" s="959">
        <v>374884.66666666669</v>
      </c>
      <c r="D44" s="959">
        <v>195358.5</v>
      </c>
      <c r="E44" s="959">
        <v>1637.1666666666667</v>
      </c>
      <c r="F44" s="959">
        <v>761.83333333333337</v>
      </c>
      <c r="G44" s="959">
        <v>280.66666666666669</v>
      </c>
      <c r="H44" s="60">
        <v>572922.83333333337</v>
      </c>
    </row>
    <row r="45" spans="2:8" ht="15.75" x14ac:dyDescent="0.25">
      <c r="B45" s="945" t="s">
        <v>40</v>
      </c>
      <c r="C45" s="15">
        <v>1292132.5</v>
      </c>
      <c r="D45" s="15">
        <v>699361</v>
      </c>
      <c r="E45" s="15">
        <v>4771.416666666667</v>
      </c>
      <c r="F45" s="15">
        <v>3037.8333333333335</v>
      </c>
      <c r="G45" s="15">
        <v>1122</v>
      </c>
      <c r="H45" s="15">
        <v>2000424.75</v>
      </c>
    </row>
    <row r="46" spans="2:8" x14ac:dyDescent="0.25">
      <c r="B46" s="839"/>
    </row>
    <row r="47" spans="2:8" x14ac:dyDescent="0.25">
      <c r="G47" s="3"/>
    </row>
  </sheetData>
  <mergeCells count="6">
    <mergeCell ref="B27:H27"/>
    <mergeCell ref="B2:I2"/>
    <mergeCell ref="B3:I3"/>
    <mergeCell ref="B4:I4"/>
    <mergeCell ref="B25:H25"/>
    <mergeCell ref="B26:H26"/>
  </mergeCells>
  <hyperlinks>
    <hyperlink ref="J2" location="'Indice Total'!A144" display="Volver"/>
    <hyperlink ref="J25" location="'Indice Total'!A144" display="Volver"/>
  </hyperlinks>
  <pageMargins left="0.74803149606299213" right="0.74803149606299213" top="0.98425196850393704" bottom="0.98425196850393704" header="0" footer="0"/>
  <pageSetup scale="61" orientation="landscape" r:id="rId1"/>
  <headerFooter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5">
    <pageSetUpPr fitToPage="1"/>
  </sheetPr>
  <dimension ref="B1:I47"/>
  <sheetViews>
    <sheetView showGridLines="0" zoomScaleNormal="100" workbookViewId="0">
      <selection activeCell="H25" sqref="H25"/>
    </sheetView>
  </sheetViews>
  <sheetFormatPr baseColWidth="10" defaultRowHeight="14.25" x14ac:dyDescent="0.2"/>
  <cols>
    <col min="1" max="1" width="22" style="769" customWidth="1"/>
    <col min="2" max="2" width="34.5703125" style="769" customWidth="1"/>
    <col min="3" max="3" width="11.42578125" style="769"/>
    <col min="4" max="4" width="12.5703125" style="769" customWidth="1"/>
    <col min="5" max="5" width="11.42578125" style="769"/>
    <col min="6" max="6" width="14.42578125" style="769" customWidth="1"/>
    <col min="7" max="7" width="11.42578125" style="769"/>
    <col min="8" max="8" width="13.42578125" style="769" customWidth="1"/>
    <col min="9" max="16384" width="11.42578125" style="769"/>
  </cols>
  <sheetData>
    <row r="1" spans="2:9" ht="33.75" customHeight="1" x14ac:dyDescent="0.2"/>
    <row r="2" spans="2:9" ht="33" customHeight="1" x14ac:dyDescent="0.25">
      <c r="B2" s="1554" t="s">
        <v>1633</v>
      </c>
      <c r="C2" s="1554"/>
      <c r="D2" s="1554"/>
      <c r="E2" s="1554"/>
      <c r="F2" s="1554"/>
      <c r="G2" s="1554"/>
      <c r="H2" s="1554"/>
      <c r="I2" s="3" t="s">
        <v>13</v>
      </c>
    </row>
    <row r="3" spans="2:9" ht="42" customHeight="1" x14ac:dyDescent="0.2">
      <c r="B3" s="1765" t="s">
        <v>1777</v>
      </c>
      <c r="C3" s="1765"/>
      <c r="D3" s="1765"/>
      <c r="E3" s="1765"/>
      <c r="F3" s="1765"/>
      <c r="G3" s="1765"/>
      <c r="H3" s="1765"/>
    </row>
    <row r="4" spans="2:9" ht="15" x14ac:dyDescent="0.25">
      <c r="B4" s="1776" t="s">
        <v>249</v>
      </c>
      <c r="C4" s="1776"/>
      <c r="D4" s="1776"/>
      <c r="E4" s="1776"/>
      <c r="F4" s="1776"/>
      <c r="G4" s="1776"/>
      <c r="H4" s="1776"/>
    </row>
    <row r="5" spans="2:9" ht="16.5" thickBot="1" x14ac:dyDescent="0.3">
      <c r="B5" s="1791" t="s">
        <v>1259</v>
      </c>
      <c r="C5" s="1791"/>
      <c r="D5" s="1791"/>
      <c r="E5" s="1791"/>
      <c r="F5" s="1791"/>
      <c r="G5" s="1791"/>
      <c r="H5" s="1791"/>
    </row>
    <row r="6" spans="2:9" ht="12.75" customHeight="1" x14ac:dyDescent="0.2"/>
    <row r="7" spans="2:9" ht="15.75" x14ac:dyDescent="0.2">
      <c r="B7" s="1533" t="s">
        <v>784</v>
      </c>
      <c r="C7" s="1534">
        <v>2012</v>
      </c>
      <c r="D7" s="1534"/>
      <c r="E7" s="1534">
        <v>2013</v>
      </c>
      <c r="F7" s="1534"/>
      <c r="G7" s="1534">
        <v>2014</v>
      </c>
      <c r="H7" s="1534"/>
    </row>
    <row r="8" spans="2:9" ht="31.5" x14ac:dyDescent="0.2">
      <c r="B8" s="1534"/>
      <c r="C8" s="764" t="s">
        <v>267</v>
      </c>
      <c r="D8" s="764" t="s">
        <v>268</v>
      </c>
      <c r="E8" s="764" t="s">
        <v>267</v>
      </c>
      <c r="F8" s="764" t="s">
        <v>268</v>
      </c>
      <c r="G8" s="764" t="s">
        <v>267</v>
      </c>
      <c r="H8" s="764" t="s">
        <v>268</v>
      </c>
    </row>
    <row r="9" spans="2:9" x14ac:dyDescent="0.2">
      <c r="B9" s="943" t="s">
        <v>1244</v>
      </c>
      <c r="C9" s="959">
        <v>292.33333333333331</v>
      </c>
      <c r="D9" s="959">
        <v>194956.90599999999</v>
      </c>
      <c r="E9" s="959">
        <v>301.33333333333331</v>
      </c>
      <c r="F9" s="959">
        <v>206625.94200000001</v>
      </c>
      <c r="G9" s="959">
        <v>299.91666666666669</v>
      </c>
      <c r="H9" s="959">
        <v>209094</v>
      </c>
    </row>
    <row r="10" spans="2:9" x14ac:dyDescent="0.2">
      <c r="B10" s="943" t="s">
        <v>1260</v>
      </c>
      <c r="C10" s="959">
        <v>356.83333333333337</v>
      </c>
      <c r="D10" s="959">
        <v>238259.69800000003</v>
      </c>
      <c r="E10" s="959">
        <v>365.25</v>
      </c>
      <c r="F10" s="959">
        <v>250849.50900000005</v>
      </c>
      <c r="G10" s="959">
        <v>363.66666666666669</v>
      </c>
      <c r="H10" s="959">
        <v>253180</v>
      </c>
    </row>
    <row r="11" spans="2:9" x14ac:dyDescent="0.2">
      <c r="B11" s="943" t="s">
        <v>1246</v>
      </c>
      <c r="C11" s="959">
        <v>340.33333333333331</v>
      </c>
      <c r="D11" s="959">
        <v>226994.65000000002</v>
      </c>
      <c r="E11" s="959">
        <v>331.75</v>
      </c>
      <c r="F11" s="959">
        <v>227772.68100000001</v>
      </c>
      <c r="G11" s="959">
        <v>311.08333333333331</v>
      </c>
      <c r="H11" s="959">
        <v>216465</v>
      </c>
    </row>
    <row r="12" spans="2:9" x14ac:dyDescent="0.2">
      <c r="B12" s="943" t="s">
        <v>1247</v>
      </c>
      <c r="C12" s="959">
        <v>174.83333333333334</v>
      </c>
      <c r="D12" s="959">
        <v>116316.769</v>
      </c>
      <c r="E12" s="959">
        <v>177.75</v>
      </c>
      <c r="F12" s="959">
        <v>121794.13</v>
      </c>
      <c r="G12" s="959">
        <v>191.58333333333334</v>
      </c>
      <c r="H12" s="959">
        <v>133076</v>
      </c>
    </row>
    <row r="13" spans="2:9" x14ac:dyDescent="0.2">
      <c r="B13" s="943" t="s">
        <v>1248</v>
      </c>
      <c r="C13" s="959">
        <v>693.66666666666674</v>
      </c>
      <c r="D13" s="959">
        <v>462273.01600000006</v>
      </c>
      <c r="E13" s="959">
        <v>676</v>
      </c>
      <c r="F13" s="959">
        <v>463596.61499999999</v>
      </c>
      <c r="G13" s="959">
        <v>633.08333333333337</v>
      </c>
      <c r="H13" s="959">
        <v>440669</v>
      </c>
    </row>
    <row r="14" spans="2:9" x14ac:dyDescent="0.2">
      <c r="B14" s="943" t="s">
        <v>1249</v>
      </c>
      <c r="C14" s="959">
        <v>2372.75</v>
      </c>
      <c r="D14" s="959">
        <v>1580512.9630000002</v>
      </c>
      <c r="E14" s="959">
        <v>2367</v>
      </c>
      <c r="F14" s="959">
        <v>1624568.9429999997</v>
      </c>
      <c r="G14" s="959">
        <v>2316.5</v>
      </c>
      <c r="H14" s="959">
        <v>1613124</v>
      </c>
    </row>
    <row r="15" spans="2:9" x14ac:dyDescent="0.2">
      <c r="B15" s="943" t="s">
        <v>1250</v>
      </c>
      <c r="C15" s="959">
        <v>808.33333333333326</v>
      </c>
      <c r="D15" s="959">
        <v>538456.71900000004</v>
      </c>
      <c r="E15" s="959">
        <v>825.16666666666663</v>
      </c>
      <c r="F15" s="959">
        <v>566308</v>
      </c>
      <c r="G15" s="959">
        <v>829.83333333333337</v>
      </c>
      <c r="H15" s="959">
        <v>578011</v>
      </c>
    </row>
    <row r="16" spans="2:9" x14ac:dyDescent="0.2">
      <c r="B16" s="943" t="s">
        <v>1251</v>
      </c>
      <c r="C16" s="959">
        <v>930.91666666666663</v>
      </c>
      <c r="D16" s="959">
        <v>619936.32999999996</v>
      </c>
      <c r="E16" s="959">
        <v>976.33333333333337</v>
      </c>
      <c r="F16" s="959">
        <v>669803.64300000004</v>
      </c>
      <c r="G16" s="959">
        <v>1000.25</v>
      </c>
      <c r="H16" s="959">
        <v>696157</v>
      </c>
    </row>
    <row r="17" spans="2:9" x14ac:dyDescent="0.2">
      <c r="B17" s="943" t="s">
        <v>1252</v>
      </c>
      <c r="C17" s="959">
        <v>5696.083333333333</v>
      </c>
      <c r="D17" s="959">
        <v>3794844.7920000008</v>
      </c>
      <c r="E17" s="959">
        <v>5840.75</v>
      </c>
      <c r="F17" s="959">
        <v>4005320.8499999996</v>
      </c>
      <c r="G17" s="959">
        <v>5768.583333333333</v>
      </c>
      <c r="H17" s="959">
        <v>4015673</v>
      </c>
    </row>
    <row r="18" spans="2:9" x14ac:dyDescent="0.2">
      <c r="B18" s="943" t="s">
        <v>1253</v>
      </c>
      <c r="C18" s="959">
        <v>1797.5833333333335</v>
      </c>
      <c r="D18" s="959">
        <v>1196556.683</v>
      </c>
      <c r="E18" s="959">
        <v>1757.3333333333333</v>
      </c>
      <c r="F18" s="959">
        <v>1204851.574</v>
      </c>
      <c r="G18" s="959">
        <v>1665.5833333333333</v>
      </c>
      <c r="H18" s="959">
        <v>1158624</v>
      </c>
    </row>
    <row r="19" spans="2:9" x14ac:dyDescent="0.2">
      <c r="B19" s="943" t="s">
        <v>1261</v>
      </c>
      <c r="C19" s="959">
        <v>553.5</v>
      </c>
      <c r="D19" s="959">
        <v>368833.3</v>
      </c>
      <c r="E19" s="959">
        <v>600.5</v>
      </c>
      <c r="F19" s="959">
        <v>412102.25200000004</v>
      </c>
      <c r="G19" s="959">
        <v>610.25</v>
      </c>
      <c r="H19" s="959">
        <v>575696</v>
      </c>
    </row>
    <row r="20" spans="2:9" x14ac:dyDescent="0.2">
      <c r="B20" s="943" t="s">
        <v>1255</v>
      </c>
      <c r="C20" s="959">
        <v>3244.4166666666665</v>
      </c>
      <c r="D20" s="959">
        <v>2161682.1510000001</v>
      </c>
      <c r="E20" s="959">
        <v>3298.3333333333335</v>
      </c>
      <c r="F20" s="959">
        <v>2261909.3180000004</v>
      </c>
      <c r="G20" s="959">
        <v>3238.1666666666665</v>
      </c>
      <c r="H20" s="959">
        <v>2075207</v>
      </c>
    </row>
    <row r="21" spans="2:9" x14ac:dyDescent="0.2">
      <c r="B21" s="943" t="s">
        <v>1256</v>
      </c>
      <c r="C21" s="959">
        <v>127.08333333333334</v>
      </c>
      <c r="D21" s="959">
        <v>84553.808000000019</v>
      </c>
      <c r="E21" s="959">
        <v>125</v>
      </c>
      <c r="F21" s="959">
        <v>85730.857000000018</v>
      </c>
      <c r="G21" s="959">
        <v>123.58333333333333</v>
      </c>
      <c r="H21" s="959">
        <v>85656</v>
      </c>
    </row>
    <row r="22" spans="2:9" x14ac:dyDescent="0.2">
      <c r="B22" s="943" t="s">
        <v>1257</v>
      </c>
      <c r="C22" s="959">
        <v>103.91666666666667</v>
      </c>
      <c r="D22" s="959">
        <v>69261.613999999987</v>
      </c>
      <c r="E22" s="959">
        <v>117.16666666666667</v>
      </c>
      <c r="F22" s="959">
        <v>80418.827000000019</v>
      </c>
      <c r="G22" s="959">
        <v>117.75</v>
      </c>
      <c r="H22" s="959">
        <v>455929</v>
      </c>
    </row>
    <row r="23" spans="2:9" x14ac:dyDescent="0.2">
      <c r="B23" s="943" t="s">
        <v>87</v>
      </c>
      <c r="C23" s="959">
        <v>6658.1666666666661</v>
      </c>
      <c r="D23" s="959">
        <v>4437070.9479999999</v>
      </c>
      <c r="E23" s="959">
        <v>6682.833333333333</v>
      </c>
      <c r="F23" s="959">
        <v>4586401.9210000001</v>
      </c>
      <c r="G23" s="959">
        <v>6580.833333333333</v>
      </c>
      <c r="H23" s="959">
        <v>4237958</v>
      </c>
    </row>
    <row r="24" spans="2:9" ht="15.75" x14ac:dyDescent="0.25">
      <c r="B24" s="945" t="s">
        <v>40</v>
      </c>
      <c r="C24" s="15">
        <f>SUM(C9:C23)</f>
        <v>24150.75</v>
      </c>
      <c r="D24" s="15">
        <f>SUM(D9:D23)</f>
        <v>16090510.347000003</v>
      </c>
      <c r="E24" s="15">
        <f>SUM(E9:E23)</f>
        <v>24442.5</v>
      </c>
      <c r="F24" s="15">
        <f>SUM(F9:F23)</f>
        <v>16768055.061999999</v>
      </c>
      <c r="G24" s="15">
        <f t="shared" ref="G24:H24" si="0">SUM(G9:G23)</f>
        <v>24050.666666666664</v>
      </c>
      <c r="H24" s="15">
        <f t="shared" si="0"/>
        <v>16744519</v>
      </c>
    </row>
    <row r="26" spans="2:9" ht="15" customHeight="1" x14ac:dyDescent="0.25">
      <c r="B26" s="1525" t="s">
        <v>1634</v>
      </c>
      <c r="C26" s="1525"/>
      <c r="D26" s="1525"/>
      <c r="E26" s="1525"/>
      <c r="F26" s="1525"/>
      <c r="G26" s="1525"/>
      <c r="H26" s="1525"/>
      <c r="I26" s="3" t="s">
        <v>13</v>
      </c>
    </row>
    <row r="27" spans="2:9" ht="36.75" customHeight="1" x14ac:dyDescent="0.25">
      <c r="B27" s="1519" t="s">
        <v>1778</v>
      </c>
      <c r="C27" s="1519"/>
      <c r="D27" s="1519"/>
      <c r="E27" s="1519"/>
      <c r="F27" s="1519"/>
      <c r="G27" s="1519"/>
      <c r="H27" s="1519"/>
    </row>
    <row r="28" spans="2:9" ht="15" customHeight="1" thickBot="1" x14ac:dyDescent="0.3">
      <c r="B28" s="1791" t="s">
        <v>1262</v>
      </c>
      <c r="C28" s="1791"/>
      <c r="D28" s="1791"/>
      <c r="E28" s="1791"/>
      <c r="F28" s="1791"/>
      <c r="G28" s="1791"/>
      <c r="H28" s="1791"/>
    </row>
    <row r="29" spans="2:9" ht="16.5" customHeight="1" x14ac:dyDescent="0.2"/>
    <row r="30" spans="2:9" ht="15.75" x14ac:dyDescent="0.2">
      <c r="B30" s="1533" t="s">
        <v>784</v>
      </c>
      <c r="C30" s="1534">
        <v>2012</v>
      </c>
      <c r="D30" s="1534"/>
      <c r="E30" s="1534">
        <v>2013</v>
      </c>
      <c r="F30" s="1534"/>
      <c r="G30" s="1534">
        <v>2014</v>
      </c>
      <c r="H30" s="1534"/>
    </row>
    <row r="31" spans="2:9" ht="15.75" x14ac:dyDescent="0.2">
      <c r="B31" s="1534"/>
      <c r="C31" s="764" t="s">
        <v>63</v>
      </c>
      <c r="D31" s="764" t="s">
        <v>64</v>
      </c>
      <c r="E31" s="764" t="s">
        <v>63</v>
      </c>
      <c r="F31" s="764" t="s">
        <v>64</v>
      </c>
      <c r="G31" s="764" t="s">
        <v>63</v>
      </c>
      <c r="H31" s="764" t="s">
        <v>64</v>
      </c>
    </row>
    <row r="32" spans="2:9" x14ac:dyDescent="0.2">
      <c r="B32" s="943" t="s">
        <v>1244</v>
      </c>
      <c r="C32" s="959">
        <v>176.16666666666666</v>
      </c>
      <c r="D32" s="959">
        <v>116.16666666666667</v>
      </c>
      <c r="E32" s="959">
        <v>181.83333333333334</v>
      </c>
      <c r="F32" s="959">
        <v>119.5</v>
      </c>
      <c r="G32" s="959">
        <v>176.75</v>
      </c>
      <c r="H32" s="959">
        <v>123.16666666666667</v>
      </c>
    </row>
    <row r="33" spans="2:9" x14ac:dyDescent="0.2">
      <c r="B33" s="943" t="s">
        <v>1260</v>
      </c>
      <c r="C33" s="959">
        <v>189.5</v>
      </c>
      <c r="D33" s="959">
        <v>167.33333333333334</v>
      </c>
      <c r="E33" s="959">
        <v>193.83333333333334</v>
      </c>
      <c r="F33" s="959">
        <v>171.41666666666666</v>
      </c>
      <c r="G33" s="959">
        <v>194.33333333333334</v>
      </c>
      <c r="H33" s="959">
        <v>169.33333333333334</v>
      </c>
    </row>
    <row r="34" spans="2:9" x14ac:dyDescent="0.2">
      <c r="B34" s="943" t="s">
        <v>1246</v>
      </c>
      <c r="C34" s="959">
        <v>203.16666666666666</v>
      </c>
      <c r="D34" s="959">
        <v>137.16666666666666</v>
      </c>
      <c r="E34" s="959">
        <v>194.75</v>
      </c>
      <c r="F34" s="959">
        <v>137</v>
      </c>
      <c r="G34" s="959">
        <v>178.66666666666666</v>
      </c>
      <c r="H34" s="959">
        <v>132.41666666666666</v>
      </c>
    </row>
    <row r="35" spans="2:9" x14ac:dyDescent="0.2">
      <c r="B35" s="943" t="s">
        <v>1247</v>
      </c>
      <c r="C35" s="959">
        <v>109.41666666666667</v>
      </c>
      <c r="D35" s="959">
        <v>65.416666666666671</v>
      </c>
      <c r="E35" s="959">
        <v>111.83333333333333</v>
      </c>
      <c r="F35" s="959">
        <v>65.916666666666671</v>
      </c>
      <c r="G35" s="959">
        <v>116.91666666666667</v>
      </c>
      <c r="H35" s="959">
        <v>74.666666666666671</v>
      </c>
    </row>
    <row r="36" spans="2:9" x14ac:dyDescent="0.2">
      <c r="B36" s="943" t="s">
        <v>1248</v>
      </c>
      <c r="C36" s="959">
        <v>399.66666666666669</v>
      </c>
      <c r="D36" s="959">
        <v>294</v>
      </c>
      <c r="E36" s="959">
        <v>388.75</v>
      </c>
      <c r="F36" s="959">
        <v>287.25</v>
      </c>
      <c r="G36" s="959">
        <v>357</v>
      </c>
      <c r="H36" s="959">
        <v>276.08333333333331</v>
      </c>
    </row>
    <row r="37" spans="2:9" x14ac:dyDescent="0.2">
      <c r="B37" s="943" t="s">
        <v>1249</v>
      </c>
      <c r="C37" s="959">
        <v>1472.4166666666667</v>
      </c>
      <c r="D37" s="959">
        <v>900.33333333333337</v>
      </c>
      <c r="E37" s="959">
        <v>1483.5833333333333</v>
      </c>
      <c r="F37" s="959">
        <v>883.41666666666663</v>
      </c>
      <c r="G37" s="959">
        <v>1410.75</v>
      </c>
      <c r="H37" s="959">
        <v>905.75</v>
      </c>
    </row>
    <row r="38" spans="2:9" x14ac:dyDescent="0.2">
      <c r="B38" s="943" t="s">
        <v>1250</v>
      </c>
      <c r="C38" s="959">
        <v>467.25</v>
      </c>
      <c r="D38" s="959">
        <v>341.08333333333331</v>
      </c>
      <c r="E38" s="959">
        <v>478.25</v>
      </c>
      <c r="F38" s="959">
        <v>346.91666666666669</v>
      </c>
      <c r="G38" s="959">
        <v>475.83333333333331</v>
      </c>
      <c r="H38" s="959">
        <v>354</v>
      </c>
    </row>
    <row r="39" spans="2:9" x14ac:dyDescent="0.2">
      <c r="B39" s="943" t="s">
        <v>1251</v>
      </c>
      <c r="C39" s="959">
        <v>542.66666666666663</v>
      </c>
      <c r="D39" s="959">
        <v>388.25</v>
      </c>
      <c r="E39" s="959">
        <v>563</v>
      </c>
      <c r="F39" s="959">
        <v>413.33333333333331</v>
      </c>
      <c r="G39" s="959">
        <v>562.58333333333337</v>
      </c>
      <c r="H39" s="959">
        <v>437.66666666666669</v>
      </c>
    </row>
    <row r="40" spans="2:9" x14ac:dyDescent="0.2">
      <c r="B40" s="943" t="s">
        <v>1252</v>
      </c>
      <c r="C40" s="959">
        <v>3246.9166666666665</v>
      </c>
      <c r="D40" s="959">
        <v>2449.1666666666665</v>
      </c>
      <c r="E40" s="959">
        <v>3353.3333333333335</v>
      </c>
      <c r="F40" s="959">
        <v>2487.4166666666665</v>
      </c>
      <c r="G40" s="959">
        <v>3245.4166666666665</v>
      </c>
      <c r="H40" s="959">
        <v>2523.1666666666665</v>
      </c>
    </row>
    <row r="41" spans="2:9" x14ac:dyDescent="0.2">
      <c r="B41" s="943" t="s">
        <v>1253</v>
      </c>
      <c r="C41" s="959">
        <v>1013.8333333333334</v>
      </c>
      <c r="D41" s="959">
        <v>783.75</v>
      </c>
      <c r="E41" s="959">
        <v>986.83333333333337</v>
      </c>
      <c r="F41" s="959">
        <v>770.5</v>
      </c>
      <c r="G41" s="959">
        <v>920.33333333333337</v>
      </c>
      <c r="H41" s="959">
        <v>745.25</v>
      </c>
    </row>
    <row r="42" spans="2:9" x14ac:dyDescent="0.2">
      <c r="B42" s="943" t="s">
        <v>1261</v>
      </c>
      <c r="C42" s="959">
        <v>302.75</v>
      </c>
      <c r="D42" s="959">
        <v>250.75</v>
      </c>
      <c r="E42" s="959">
        <v>322.25</v>
      </c>
      <c r="F42" s="959">
        <v>278.25</v>
      </c>
      <c r="G42" s="959">
        <v>328.08333333333331</v>
      </c>
      <c r="H42" s="959">
        <v>282.16666666666669</v>
      </c>
    </row>
    <row r="43" spans="2:9" x14ac:dyDescent="0.2">
      <c r="B43" s="943" t="s">
        <v>1255</v>
      </c>
      <c r="C43" s="959">
        <v>1878.0833333333333</v>
      </c>
      <c r="D43" s="959">
        <v>1366.3333333333333</v>
      </c>
      <c r="E43" s="959">
        <v>1926.75</v>
      </c>
      <c r="F43" s="959">
        <v>1371.5833333333333</v>
      </c>
      <c r="G43" s="959">
        <v>1843.1666666666667</v>
      </c>
      <c r="H43" s="959">
        <v>1395</v>
      </c>
    </row>
    <row r="44" spans="2:9" x14ac:dyDescent="0.2">
      <c r="B44" s="943" t="s">
        <v>1256</v>
      </c>
      <c r="C44" s="959">
        <v>80.5</v>
      </c>
      <c r="D44" s="959">
        <v>46.583333333333336</v>
      </c>
      <c r="E44" s="959">
        <v>80.333333333333329</v>
      </c>
      <c r="F44" s="959">
        <v>44.666666666666664</v>
      </c>
      <c r="G44" s="959">
        <v>77.5</v>
      </c>
      <c r="H44" s="959">
        <v>46.083333333333336</v>
      </c>
    </row>
    <row r="45" spans="2:9" x14ac:dyDescent="0.2">
      <c r="B45" s="943" t="s">
        <v>1257</v>
      </c>
      <c r="C45" s="959">
        <v>59.333333333333336</v>
      </c>
      <c r="D45" s="959">
        <v>44.583333333333336</v>
      </c>
      <c r="E45" s="959">
        <v>65.083333333333329</v>
      </c>
      <c r="F45" s="959">
        <v>52.083333333333336</v>
      </c>
      <c r="G45" s="959">
        <v>65.5</v>
      </c>
      <c r="H45" s="959">
        <v>52.25</v>
      </c>
    </row>
    <row r="46" spans="2:9" x14ac:dyDescent="0.2">
      <c r="B46" s="943" t="s">
        <v>87</v>
      </c>
      <c r="C46" s="959">
        <v>3912.4166666666665</v>
      </c>
      <c r="D46" s="959">
        <v>2745.75</v>
      </c>
      <c r="E46" s="959">
        <v>3945.3333333333335</v>
      </c>
      <c r="F46" s="959">
        <v>2737.5</v>
      </c>
      <c r="G46" s="959">
        <v>3797.0833333333335</v>
      </c>
      <c r="H46" s="959">
        <v>2783.75</v>
      </c>
    </row>
    <row r="47" spans="2:9" ht="15.75" x14ac:dyDescent="0.25">
      <c r="B47" s="945" t="s">
        <v>40</v>
      </c>
      <c r="C47" s="15">
        <f>SUM(C32:C46)</f>
        <v>14054.083333333332</v>
      </c>
      <c r="D47" s="15">
        <f t="shared" ref="D47:H47" si="1">SUM(D32:D46)</f>
        <v>10096.666666666664</v>
      </c>
      <c r="E47" s="15">
        <f t="shared" si="1"/>
        <v>14275.750000000002</v>
      </c>
      <c r="F47" s="15">
        <f t="shared" si="1"/>
        <v>10166.75</v>
      </c>
      <c r="G47" s="15">
        <f t="shared" si="1"/>
        <v>13749.916666666666</v>
      </c>
      <c r="H47" s="15">
        <f t="shared" si="1"/>
        <v>10300.75</v>
      </c>
      <c r="I47" s="962"/>
    </row>
  </sheetData>
  <mergeCells count="15">
    <mergeCell ref="B26:H26"/>
    <mergeCell ref="B27:H27"/>
    <mergeCell ref="B28:H28"/>
    <mergeCell ref="B30:B31"/>
    <mergeCell ref="C30:D30"/>
    <mergeCell ref="E30:F30"/>
    <mergeCell ref="G30:H30"/>
    <mergeCell ref="B2:H2"/>
    <mergeCell ref="B3:H3"/>
    <mergeCell ref="B4:H4"/>
    <mergeCell ref="B5:H5"/>
    <mergeCell ref="B7:B8"/>
    <mergeCell ref="C7:D7"/>
    <mergeCell ref="E7:F7"/>
    <mergeCell ref="G7:H7"/>
  </mergeCells>
  <hyperlinks>
    <hyperlink ref="I2" location="'Indice Total'!A144" display="Volver"/>
    <hyperlink ref="I26" location="'Indice Total'!A144" display="Volver"/>
  </hyperlinks>
  <pageMargins left="0.9055118110236221" right="0.9055118110236221" top="0.74803149606299213" bottom="0.94488188976377963" header="0.31496062992125984" footer="0.51181102362204722"/>
  <pageSetup scale="68"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6"/>
  <dimension ref="B1:E11"/>
  <sheetViews>
    <sheetView showGridLines="0" zoomScaleNormal="100" workbookViewId="0">
      <selection activeCell="H25" sqref="H25"/>
    </sheetView>
  </sheetViews>
  <sheetFormatPr baseColWidth="10" defaultRowHeight="12.75" x14ac:dyDescent="0.2"/>
  <cols>
    <col min="1" max="1" width="18.42578125" style="799" customWidth="1"/>
    <col min="2" max="2" width="42.7109375" style="799" customWidth="1"/>
    <col min="3" max="3" width="19.85546875" style="799" customWidth="1"/>
    <col min="4" max="4" width="19.28515625" style="799" customWidth="1"/>
    <col min="5" max="5" width="17.140625" style="799" bestFit="1" customWidth="1"/>
    <col min="6" max="6" width="14.5703125" style="799" bestFit="1" customWidth="1"/>
    <col min="7" max="16384" width="11.42578125" style="799"/>
  </cols>
  <sheetData>
    <row r="1" spans="2:5" ht="45.75" customHeight="1" x14ac:dyDescent="0.2"/>
    <row r="2" spans="2:5" ht="18" x14ac:dyDescent="0.25">
      <c r="B2" s="1525" t="s">
        <v>1635</v>
      </c>
      <c r="C2" s="1525"/>
      <c r="D2" s="1525"/>
      <c r="E2" s="3" t="s">
        <v>13</v>
      </c>
    </row>
    <row r="3" spans="2:5" ht="33.75" customHeight="1" thickBot="1" x14ac:dyDescent="0.25">
      <c r="B3" s="1792" t="s">
        <v>1779</v>
      </c>
      <c r="C3" s="1792"/>
      <c r="D3" s="1792"/>
    </row>
    <row r="5" spans="2:5" ht="31.5" x14ac:dyDescent="0.2">
      <c r="B5" s="764" t="s">
        <v>1780</v>
      </c>
      <c r="C5" s="764" t="s">
        <v>1781</v>
      </c>
      <c r="D5" s="764" t="s">
        <v>1782</v>
      </c>
    </row>
    <row r="6" spans="2:5" ht="14.25" x14ac:dyDescent="0.2">
      <c r="B6" s="943" t="s">
        <v>1783</v>
      </c>
      <c r="C6" s="959">
        <v>2027445</v>
      </c>
      <c r="D6" s="959">
        <v>81097800</v>
      </c>
    </row>
    <row r="7" spans="2:5" ht="14.25" x14ac:dyDescent="0.2">
      <c r="B7" s="943" t="s">
        <v>1784</v>
      </c>
      <c r="C7" s="959">
        <v>1164431</v>
      </c>
      <c r="D7" s="959">
        <v>46577240</v>
      </c>
    </row>
    <row r="8" spans="2:5" ht="14.25" x14ac:dyDescent="0.2">
      <c r="B8" s="943" t="s">
        <v>1785</v>
      </c>
      <c r="C8" s="959">
        <v>14260</v>
      </c>
      <c r="D8" s="959">
        <v>570400</v>
      </c>
    </row>
    <row r="9" spans="2:5" ht="14.25" x14ac:dyDescent="0.2">
      <c r="B9" s="943" t="s">
        <v>1786</v>
      </c>
      <c r="C9" s="959">
        <v>72875</v>
      </c>
      <c r="D9" s="959">
        <v>2915000</v>
      </c>
    </row>
    <row r="10" spans="2:5" ht="15.75" x14ac:dyDescent="0.25">
      <c r="B10" s="945" t="s">
        <v>40</v>
      </c>
      <c r="C10" s="15">
        <f>SUM(C6:C9)</f>
        <v>3279011</v>
      </c>
      <c r="D10" s="15">
        <f>SUM(D6:D9)</f>
        <v>131160440</v>
      </c>
    </row>
    <row r="11" spans="2:5" x14ac:dyDescent="0.2">
      <c r="B11" s="963" t="s">
        <v>1787</v>
      </c>
    </row>
  </sheetData>
  <mergeCells count="2">
    <mergeCell ref="B2:D2"/>
    <mergeCell ref="B3:D3"/>
  </mergeCells>
  <hyperlinks>
    <hyperlink ref="E2" location="'Indice Total'!A144" display="Volver"/>
  </hyperlinks>
  <pageMargins left="0.7" right="0.7" top="0.75" bottom="0.75" header="0.3" footer="0.3"/>
  <pageSetup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7">
    <tabColor theme="1"/>
  </sheetPr>
  <dimension ref="B1:C12"/>
  <sheetViews>
    <sheetView showGridLines="0" workbookViewId="0">
      <selection activeCell="H25" sqref="H25"/>
    </sheetView>
  </sheetViews>
  <sheetFormatPr baseColWidth="10" defaultRowHeight="15" x14ac:dyDescent="0.25"/>
  <cols>
    <col min="1" max="1" width="22" customWidth="1"/>
    <col min="2" max="2" width="9.85546875" style="638" customWidth="1"/>
    <col min="3" max="3" width="122.42578125" bestFit="1" customWidth="1"/>
  </cols>
  <sheetData>
    <row r="1" spans="2:3" ht="47.25" customHeight="1" x14ac:dyDescent="0.25"/>
    <row r="2" spans="2:3" ht="21" x14ac:dyDescent="0.35">
      <c r="C2" s="1" t="s">
        <v>6</v>
      </c>
    </row>
    <row r="3" spans="2:3" ht="21" x14ac:dyDescent="0.35">
      <c r="B3" s="637" t="s">
        <v>1660</v>
      </c>
      <c r="C3" s="484"/>
    </row>
    <row r="4" spans="2:3" x14ac:dyDescent="0.25">
      <c r="B4" s="638">
        <v>120</v>
      </c>
      <c r="C4" t="str">
        <f>CONCATENATE('120 121'!B3,"  ",'120 121'!B4)</f>
        <v>EVOLUCIÓN ANUAL EN LA EMISIÓN DE LICENCIAS MÉDICAS ELECTRÓNICAS, SEGÚN TIPO DE COTIZANTE  2007 - 2014</v>
      </c>
    </row>
    <row r="5" spans="2:3" x14ac:dyDescent="0.25">
      <c r="B5" s="638">
        <v>121</v>
      </c>
      <c r="C5" t="s">
        <v>1801</v>
      </c>
    </row>
    <row r="6" spans="2:3" x14ac:dyDescent="0.25">
      <c r="B6" s="638">
        <v>122</v>
      </c>
      <c r="C6" t="s">
        <v>1802</v>
      </c>
    </row>
    <row r="7" spans="2:3" x14ac:dyDescent="0.25">
      <c r="B7" s="638">
        <v>123</v>
      </c>
      <c r="C7" t="s">
        <v>1803</v>
      </c>
    </row>
    <row r="8" spans="2:3" x14ac:dyDescent="0.25">
      <c r="B8" s="638">
        <v>124</v>
      </c>
      <c r="C8" t="s">
        <v>1804</v>
      </c>
    </row>
    <row r="9" spans="2:3" x14ac:dyDescent="0.25">
      <c r="B9" s="638">
        <v>125</v>
      </c>
      <c r="C9" t="s">
        <v>1805</v>
      </c>
    </row>
    <row r="10" spans="2:3" x14ac:dyDescent="0.25">
      <c r="B10" s="638">
        <v>126</v>
      </c>
      <c r="C10" t="s">
        <v>1806</v>
      </c>
    </row>
    <row r="11" spans="2:3" x14ac:dyDescent="0.25">
      <c r="B11" s="638">
        <v>127</v>
      </c>
      <c r="C11" t="s">
        <v>1807</v>
      </c>
    </row>
    <row r="12" spans="2:3" x14ac:dyDescent="0.25">
      <c r="B12" s="638">
        <v>128</v>
      </c>
      <c r="C12" t="s">
        <v>1808</v>
      </c>
    </row>
  </sheetData>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8"/>
  <dimension ref="B1:L33"/>
  <sheetViews>
    <sheetView showGridLines="0" zoomScaleNormal="100" workbookViewId="0">
      <selection activeCell="L20" sqref="L20"/>
    </sheetView>
  </sheetViews>
  <sheetFormatPr baseColWidth="10" defaultRowHeight="12.75" x14ac:dyDescent="0.2"/>
  <cols>
    <col min="1" max="1" width="19.7109375" style="498" customWidth="1"/>
    <col min="2" max="2" width="31.5703125" style="498" customWidth="1"/>
    <col min="3" max="3" width="12.85546875" style="498" bestFit="1" customWidth="1"/>
    <col min="4" max="10" width="12.7109375" style="498" customWidth="1"/>
    <col min="11" max="11" width="12.5703125" style="498" bestFit="1" customWidth="1"/>
    <col min="12" max="12" width="28.140625" style="498" customWidth="1"/>
    <col min="13" max="16384" width="11.42578125" style="498"/>
  </cols>
  <sheetData>
    <row r="1" spans="2:12" ht="44.25" customHeight="1" x14ac:dyDescent="0.2"/>
    <row r="2" spans="2:12" ht="30" customHeight="1" x14ac:dyDescent="0.25">
      <c r="B2" s="1796" t="s">
        <v>1636</v>
      </c>
      <c r="C2" s="1796"/>
      <c r="D2" s="1796"/>
      <c r="E2" s="1796"/>
      <c r="F2" s="1796"/>
      <c r="G2" s="1796"/>
      <c r="H2" s="1796"/>
      <c r="I2" s="1796"/>
      <c r="J2" s="1796"/>
      <c r="K2" s="497"/>
      <c r="L2" s="3" t="s">
        <v>13</v>
      </c>
    </row>
    <row r="3" spans="2:12" ht="28.5" customHeight="1" x14ac:dyDescent="0.2">
      <c r="B3" s="1797" t="s">
        <v>1665</v>
      </c>
      <c r="C3" s="1797"/>
      <c r="D3" s="1797"/>
      <c r="E3" s="1797"/>
      <c r="F3" s="1797"/>
      <c r="G3" s="1797"/>
      <c r="H3" s="1797"/>
      <c r="I3" s="1797"/>
      <c r="J3" s="1797"/>
      <c r="K3" s="499"/>
    </row>
    <row r="4" spans="2:12" ht="15.75" customHeight="1" thickBot="1" x14ac:dyDescent="0.3">
      <c r="B4" s="1798" t="s">
        <v>1263</v>
      </c>
      <c r="C4" s="1798"/>
      <c r="D4" s="1798"/>
      <c r="E4" s="1798"/>
      <c r="F4" s="1798"/>
      <c r="G4" s="1798"/>
      <c r="H4" s="1798"/>
      <c r="I4" s="1798"/>
      <c r="J4" s="1798"/>
      <c r="K4" s="500"/>
    </row>
    <row r="5" spans="2:12" x14ac:dyDescent="0.2">
      <c r="B5" s="695"/>
      <c r="C5" s="695"/>
      <c r="D5" s="695"/>
      <c r="E5" s="695"/>
      <c r="F5" s="695"/>
      <c r="G5" s="695"/>
      <c r="H5" s="695"/>
      <c r="I5" s="695"/>
      <c r="J5" s="695"/>
      <c r="K5" s="695"/>
    </row>
    <row r="6" spans="2:12" ht="21" customHeight="1" x14ac:dyDescent="0.2">
      <c r="B6" s="1012" t="s">
        <v>1264</v>
      </c>
      <c r="C6" s="1013">
        <v>2007</v>
      </c>
      <c r="D6" s="1013">
        <v>2008</v>
      </c>
      <c r="E6" s="1013">
        <v>2009</v>
      </c>
      <c r="F6" s="1013">
        <v>2010</v>
      </c>
      <c r="G6" s="1013">
        <v>2011</v>
      </c>
      <c r="H6" s="1013">
        <v>2012</v>
      </c>
      <c r="I6" s="1013">
        <v>2013</v>
      </c>
      <c r="J6" s="1013">
        <v>2014</v>
      </c>
      <c r="K6" s="1013" t="s">
        <v>40</v>
      </c>
    </row>
    <row r="7" spans="2:12" ht="32.25" x14ac:dyDescent="0.25">
      <c r="B7" s="696" t="s">
        <v>1265</v>
      </c>
      <c r="C7" s="697">
        <v>0</v>
      </c>
      <c r="D7" s="697">
        <v>0</v>
      </c>
      <c r="E7" s="697">
        <v>0</v>
      </c>
      <c r="F7" s="697">
        <v>0</v>
      </c>
      <c r="G7" s="697">
        <v>1928</v>
      </c>
      <c r="H7" s="697">
        <v>164174</v>
      </c>
      <c r="I7" s="697">
        <v>461753</v>
      </c>
      <c r="J7" s="697">
        <v>888039</v>
      </c>
      <c r="K7" s="1014">
        <v>1515894</v>
      </c>
    </row>
    <row r="8" spans="2:12" ht="34.5" customHeight="1" x14ac:dyDescent="0.25">
      <c r="B8" s="696" t="s">
        <v>1266</v>
      </c>
      <c r="C8" s="697">
        <v>3356</v>
      </c>
      <c r="D8" s="697">
        <v>42979</v>
      </c>
      <c r="E8" s="697">
        <v>102464</v>
      </c>
      <c r="F8" s="697">
        <v>232455</v>
      </c>
      <c r="G8" s="697">
        <v>314799</v>
      </c>
      <c r="H8" s="697">
        <v>406366</v>
      </c>
      <c r="I8" s="697">
        <v>532897</v>
      </c>
      <c r="J8" s="697">
        <v>700363</v>
      </c>
      <c r="K8" s="1014">
        <v>2335679</v>
      </c>
    </row>
    <row r="9" spans="2:12" ht="15.75" x14ac:dyDescent="0.2">
      <c r="B9" s="1015" t="s">
        <v>40</v>
      </c>
      <c r="C9" s="1016">
        <v>3356</v>
      </c>
      <c r="D9" s="1016">
        <v>42979</v>
      </c>
      <c r="E9" s="1016">
        <v>102464</v>
      </c>
      <c r="F9" s="1016">
        <v>232455</v>
      </c>
      <c r="G9" s="1016">
        <v>316727</v>
      </c>
      <c r="H9" s="1016">
        <v>570540</v>
      </c>
      <c r="I9" s="1016">
        <v>994650</v>
      </c>
      <c r="J9" s="1016">
        <v>1588402</v>
      </c>
      <c r="K9" s="1016">
        <v>3851573</v>
      </c>
    </row>
    <row r="10" spans="2:12" ht="12.75" customHeight="1" x14ac:dyDescent="0.2">
      <c r="B10" s="1799" t="s">
        <v>1267</v>
      </c>
      <c r="C10" s="1799"/>
      <c r="D10" s="1799"/>
      <c r="E10" s="1799"/>
      <c r="F10" s="1799"/>
      <c r="G10" s="1799"/>
      <c r="H10" s="1799"/>
      <c r="I10" s="1799"/>
      <c r="J10" s="1799"/>
      <c r="K10" s="503"/>
    </row>
    <row r="11" spans="2:12" x14ac:dyDescent="0.2">
      <c r="B11" s="1800" t="s">
        <v>1268</v>
      </c>
      <c r="C11" s="1800"/>
      <c r="D11" s="1800"/>
      <c r="E11" s="1800"/>
      <c r="F11" s="1800"/>
      <c r="G11" s="1800"/>
      <c r="H11" s="1800"/>
      <c r="I11" s="1800"/>
      <c r="J11" s="1800"/>
      <c r="K11" s="504"/>
    </row>
    <row r="12" spans="2:12" ht="6.75" customHeight="1" x14ac:dyDescent="0.2">
      <c r="B12" s="503"/>
      <c r="C12" s="503"/>
      <c r="D12" s="503"/>
      <c r="E12" s="503"/>
      <c r="F12" s="503"/>
      <c r="G12" s="505"/>
      <c r="H12" s="505"/>
      <c r="I12" s="505"/>
      <c r="J12" s="505"/>
      <c r="K12" s="505"/>
    </row>
    <row r="13" spans="2:12" x14ac:dyDescent="0.2">
      <c r="C13" s="506"/>
      <c r="D13" s="506"/>
      <c r="E13" s="506"/>
      <c r="F13" s="506"/>
      <c r="G13" s="507"/>
      <c r="H13" s="508"/>
      <c r="I13" s="508"/>
      <c r="J13" s="508"/>
      <c r="K13" s="507"/>
      <c r="L13" s="506"/>
    </row>
    <row r="14" spans="2:12" x14ac:dyDescent="0.2">
      <c r="C14" s="509"/>
      <c r="D14" s="509"/>
      <c r="E14" s="509"/>
      <c r="F14" s="509"/>
      <c r="G14" s="507"/>
      <c r="H14" s="508"/>
      <c r="I14" s="508"/>
      <c r="J14" s="508"/>
      <c r="K14" s="510"/>
      <c r="L14" s="509"/>
    </row>
    <row r="15" spans="2:12" ht="18" x14ac:dyDescent="0.25">
      <c r="C15" s="1801" t="s">
        <v>1637</v>
      </c>
      <c r="D15" s="1801"/>
      <c r="E15" s="1801"/>
      <c r="F15" s="1801"/>
      <c r="G15" s="511"/>
      <c r="H15" s="3" t="s">
        <v>13</v>
      </c>
      <c r="I15" s="512"/>
      <c r="J15" s="512"/>
      <c r="K15" s="511"/>
    </row>
    <row r="16" spans="2:12" ht="33" customHeight="1" x14ac:dyDescent="0.2">
      <c r="C16" s="1793" t="s">
        <v>1269</v>
      </c>
      <c r="D16" s="1793"/>
      <c r="E16" s="1793"/>
      <c r="F16" s="1793"/>
      <c r="G16" s="511"/>
      <c r="H16" s="511"/>
      <c r="I16" s="511"/>
      <c r="J16" s="511"/>
      <c r="K16" s="511"/>
    </row>
    <row r="17" spans="3:10" ht="16.5" thickBot="1" x14ac:dyDescent="0.3">
      <c r="C17" s="1794">
        <v>2014</v>
      </c>
      <c r="D17" s="1794"/>
      <c r="E17" s="1794"/>
      <c r="F17" s="1794"/>
    </row>
    <row r="18" spans="3:10" x14ac:dyDescent="0.2">
      <c r="C18" s="699"/>
      <c r="D18" s="699"/>
      <c r="E18" s="699"/>
      <c r="F18" s="699"/>
    </row>
    <row r="19" spans="3:10" ht="15.75" x14ac:dyDescent="0.2">
      <c r="C19" s="1012"/>
      <c r="D19" s="1795" t="s">
        <v>1270</v>
      </c>
      <c r="E19" s="1795"/>
      <c r="F19" s="1795"/>
    </row>
    <row r="20" spans="3:10" ht="15.75" x14ac:dyDescent="0.2">
      <c r="C20" s="1012" t="s">
        <v>1271</v>
      </c>
      <c r="D20" s="1012" t="s">
        <v>1272</v>
      </c>
      <c r="E20" s="1012" t="s">
        <v>1273</v>
      </c>
      <c r="F20" s="1012" t="s">
        <v>40</v>
      </c>
      <c r="H20" s="513"/>
      <c r="I20" s="514"/>
      <c r="J20" s="513"/>
    </row>
    <row r="21" spans="3:10" ht="15" x14ac:dyDescent="0.25">
      <c r="C21" s="698" t="s">
        <v>442</v>
      </c>
      <c r="D21" s="1017">
        <v>50586</v>
      </c>
      <c r="E21" s="1017">
        <v>42795</v>
      </c>
      <c r="F21" s="1018">
        <v>93381</v>
      </c>
      <c r="H21" s="247"/>
      <c r="I21" s="515"/>
      <c r="J21" s="516"/>
    </row>
    <row r="22" spans="3:10" ht="15" x14ac:dyDescent="0.25">
      <c r="C22" s="698" t="s">
        <v>444</v>
      </c>
      <c r="D22" s="1017">
        <v>47212</v>
      </c>
      <c r="E22" s="1017">
        <v>35658</v>
      </c>
      <c r="F22" s="1018">
        <v>82870</v>
      </c>
      <c r="H22" s="247"/>
      <c r="I22" s="515"/>
      <c r="J22" s="516"/>
    </row>
    <row r="23" spans="3:10" ht="15" x14ac:dyDescent="0.25">
      <c r="C23" s="698" t="s">
        <v>430</v>
      </c>
      <c r="D23" s="1017">
        <v>62650</v>
      </c>
      <c r="E23" s="1017">
        <v>53167</v>
      </c>
      <c r="F23" s="1018">
        <v>115817</v>
      </c>
      <c r="H23" s="247"/>
      <c r="I23" s="515"/>
      <c r="J23" s="516"/>
    </row>
    <row r="24" spans="3:10" ht="15" x14ac:dyDescent="0.25">
      <c r="C24" s="698" t="s">
        <v>437</v>
      </c>
      <c r="D24" s="1017">
        <v>68056</v>
      </c>
      <c r="E24" s="1017">
        <v>59170</v>
      </c>
      <c r="F24" s="1018">
        <v>127226</v>
      </c>
      <c r="H24" s="247"/>
      <c r="I24" s="515"/>
      <c r="J24" s="516"/>
    </row>
    <row r="25" spans="3:10" ht="15" x14ac:dyDescent="0.25">
      <c r="C25" s="698" t="s">
        <v>443</v>
      </c>
      <c r="D25" s="1017">
        <v>71278</v>
      </c>
      <c r="E25" s="1017">
        <v>58429</v>
      </c>
      <c r="F25" s="1018">
        <v>129707</v>
      </c>
      <c r="H25" s="247"/>
      <c r="I25" s="515"/>
      <c r="J25" s="516"/>
    </row>
    <row r="26" spans="3:10" ht="15" x14ac:dyDescent="0.25">
      <c r="C26" s="698" t="s">
        <v>431</v>
      </c>
      <c r="D26" s="1017">
        <v>88595</v>
      </c>
      <c r="E26" s="1017">
        <v>73448</v>
      </c>
      <c r="F26" s="1018">
        <v>162043</v>
      </c>
      <c r="H26" s="247"/>
      <c r="I26" s="515"/>
      <c r="J26" s="516"/>
    </row>
    <row r="27" spans="3:10" ht="15" x14ac:dyDescent="0.25">
      <c r="C27" s="698" t="s">
        <v>433</v>
      </c>
      <c r="D27" s="1017">
        <v>92491</v>
      </c>
      <c r="E27" s="1017">
        <v>74945</v>
      </c>
      <c r="F27" s="1018">
        <v>167436</v>
      </c>
      <c r="H27" s="247"/>
      <c r="I27" s="515"/>
      <c r="J27" s="516"/>
    </row>
    <row r="28" spans="3:10" ht="15" x14ac:dyDescent="0.25">
      <c r="C28" s="698" t="s">
        <v>440</v>
      </c>
      <c r="D28" s="1017">
        <v>74977</v>
      </c>
      <c r="E28" s="1017">
        <v>58632</v>
      </c>
      <c r="F28" s="1018">
        <v>133609</v>
      </c>
      <c r="H28" s="247"/>
      <c r="I28" s="515"/>
      <c r="J28" s="516"/>
    </row>
    <row r="29" spans="3:10" ht="15" x14ac:dyDescent="0.25">
      <c r="C29" s="698" t="s">
        <v>438</v>
      </c>
      <c r="D29" s="1017">
        <v>78892</v>
      </c>
      <c r="E29" s="1017">
        <v>60444</v>
      </c>
      <c r="F29" s="1018">
        <v>139336</v>
      </c>
      <c r="H29" s="247"/>
      <c r="I29" s="515"/>
      <c r="J29" s="516"/>
    </row>
    <row r="30" spans="3:10" ht="15" x14ac:dyDescent="0.25">
      <c r="C30" s="698" t="s">
        <v>439</v>
      </c>
      <c r="D30" s="1017">
        <v>89115</v>
      </c>
      <c r="E30" s="1017">
        <v>66128</v>
      </c>
      <c r="F30" s="1018">
        <v>155243</v>
      </c>
      <c r="H30" s="247"/>
      <c r="I30" s="515"/>
      <c r="J30" s="516"/>
    </row>
    <row r="31" spans="3:10" ht="15" x14ac:dyDescent="0.25">
      <c r="C31" s="698" t="s">
        <v>434</v>
      </c>
      <c r="D31" s="1017">
        <v>82536</v>
      </c>
      <c r="E31" s="1017">
        <v>60671</v>
      </c>
      <c r="F31" s="1018">
        <v>143207</v>
      </c>
      <c r="H31" s="247"/>
      <c r="I31" s="515"/>
      <c r="J31" s="516"/>
    </row>
    <row r="32" spans="3:10" ht="15" x14ac:dyDescent="0.25">
      <c r="C32" s="698" t="s">
        <v>436</v>
      </c>
      <c r="D32" s="1017">
        <v>81651</v>
      </c>
      <c r="E32" s="1017">
        <v>56876</v>
      </c>
      <c r="F32" s="1018">
        <v>138527</v>
      </c>
      <c r="H32" s="247"/>
      <c r="I32" s="515"/>
      <c r="J32" s="516"/>
    </row>
    <row r="33" spans="3:6" ht="15.75" x14ac:dyDescent="0.25">
      <c r="C33" s="1019" t="s">
        <v>40</v>
      </c>
      <c r="D33" s="1020">
        <v>888039</v>
      </c>
      <c r="E33" s="1020">
        <v>700363</v>
      </c>
      <c r="F33" s="1021">
        <v>1588402</v>
      </c>
    </row>
  </sheetData>
  <mergeCells count="9">
    <mergeCell ref="C16:F16"/>
    <mergeCell ref="C17:F17"/>
    <mergeCell ref="D19:F19"/>
    <mergeCell ref="B2:J2"/>
    <mergeCell ref="B3:J3"/>
    <mergeCell ref="B4:J4"/>
    <mergeCell ref="B10:J10"/>
    <mergeCell ref="B11:J11"/>
    <mergeCell ref="C15:F15"/>
  </mergeCells>
  <hyperlinks>
    <hyperlink ref="L2" location="'Indice Total'!A156" display="Volver"/>
    <hyperlink ref="H15" location="'Indice Total'!A156" display="Volver"/>
  </hyperlinks>
  <pageMargins left="0.7" right="0.7" top="0.75" bottom="0.75" header="0.3" footer="0.3"/>
  <pageSetup paperSize="1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1:N17"/>
  <sheetViews>
    <sheetView showGridLines="0" workbookViewId="0">
      <selection activeCell="H25" sqref="H25"/>
    </sheetView>
  </sheetViews>
  <sheetFormatPr baseColWidth="10" defaultRowHeight="12.75" x14ac:dyDescent="0.2"/>
  <cols>
    <col min="1" max="1" width="21.140625" style="1467" customWidth="1"/>
    <col min="2" max="2" width="33.7109375" style="2" customWidth="1"/>
    <col min="3" max="7" width="12.7109375" style="2" customWidth="1"/>
    <col min="8" max="16384" width="11.42578125" style="2"/>
  </cols>
  <sheetData>
    <row r="1" spans="2:14" s="1467" customFormat="1" ht="44.25" customHeight="1" x14ac:dyDescent="0.2"/>
    <row r="2" spans="2:14" ht="18" x14ac:dyDescent="0.25">
      <c r="B2" s="1525" t="s">
        <v>115</v>
      </c>
      <c r="C2" s="1568"/>
      <c r="D2" s="1568"/>
      <c r="E2" s="1568"/>
      <c r="F2" s="1568"/>
      <c r="G2" s="1568"/>
      <c r="H2" s="3" t="s">
        <v>13</v>
      </c>
    </row>
    <row r="3" spans="2:14" ht="35.25" customHeight="1" x14ac:dyDescent="0.2">
      <c r="B3" s="1516" t="s">
        <v>1597</v>
      </c>
      <c r="C3" s="1569"/>
      <c r="D3" s="1569"/>
      <c r="E3" s="1569"/>
      <c r="F3" s="1569"/>
      <c r="G3" s="1569"/>
    </row>
    <row r="4" spans="2:14" ht="15.75" customHeight="1" thickBot="1" x14ac:dyDescent="0.3">
      <c r="B4" s="1570" t="s">
        <v>14</v>
      </c>
      <c r="C4" s="1518"/>
      <c r="D4" s="1518"/>
      <c r="E4" s="1518"/>
      <c r="F4" s="1518"/>
      <c r="G4" s="1518"/>
      <c r="J4" s="550"/>
      <c r="K4" s="550"/>
      <c r="L4" s="550"/>
      <c r="M4" s="550"/>
      <c r="N4" s="550"/>
    </row>
    <row r="5" spans="2:14" x14ac:dyDescent="0.2">
      <c r="B5" s="662"/>
      <c r="C5" s="662"/>
      <c r="D5" s="663"/>
      <c r="E5" s="664"/>
      <c r="F5" s="664"/>
      <c r="G5" s="664"/>
    </row>
    <row r="6" spans="2:14" ht="21" customHeight="1" x14ac:dyDescent="0.2">
      <c r="B6" s="34" t="s">
        <v>15</v>
      </c>
      <c r="C6" s="735">
        <v>2010</v>
      </c>
      <c r="D6" s="735">
        <v>2011</v>
      </c>
      <c r="E6" s="735">
        <v>2012</v>
      </c>
      <c r="F6" s="735">
        <v>2013</v>
      </c>
      <c r="G6" s="735">
        <v>2014</v>
      </c>
    </row>
    <row r="7" spans="2:14" ht="21" customHeight="1" x14ac:dyDescent="0.2">
      <c r="B7" s="10" t="s">
        <v>26</v>
      </c>
      <c r="C7" s="89"/>
      <c r="D7" s="89"/>
      <c r="E7" s="89"/>
      <c r="F7" s="89"/>
      <c r="G7" s="89"/>
    </row>
    <row r="8" spans="2:14" ht="21" customHeight="1" x14ac:dyDescent="0.2">
      <c r="B8" s="90" t="s">
        <v>104</v>
      </c>
      <c r="C8" s="75">
        <v>37177</v>
      </c>
      <c r="D8" s="75">
        <v>37964</v>
      </c>
      <c r="E8" s="75">
        <v>38429</v>
      </c>
      <c r="F8" s="75">
        <v>41088.25</v>
      </c>
      <c r="G8" s="75">
        <v>44377</v>
      </c>
      <c r="I8" s="91"/>
    </row>
    <row r="9" spans="2:14" ht="21" customHeight="1" x14ac:dyDescent="0.2">
      <c r="B9" s="90" t="s">
        <v>17</v>
      </c>
      <c r="C9" s="75">
        <v>29253</v>
      </c>
      <c r="D9" s="75">
        <v>38121</v>
      </c>
      <c r="E9" s="75">
        <v>44953</v>
      </c>
      <c r="F9" s="75">
        <v>61748</v>
      </c>
      <c r="G9" s="75">
        <v>70816</v>
      </c>
      <c r="H9" s="92"/>
      <c r="I9" s="91"/>
    </row>
    <row r="10" spans="2:14" ht="21" customHeight="1" x14ac:dyDescent="0.2">
      <c r="B10" s="90" t="s">
        <v>18</v>
      </c>
      <c r="C10" s="75">
        <v>14353</v>
      </c>
      <c r="D10" s="75">
        <v>14172</v>
      </c>
      <c r="E10" s="75">
        <v>14415</v>
      </c>
      <c r="F10" s="75">
        <v>14895.999999999998</v>
      </c>
      <c r="G10" s="75">
        <v>15263</v>
      </c>
      <c r="I10" s="91"/>
    </row>
    <row r="11" spans="2:14" ht="21" customHeight="1" x14ac:dyDescent="0.25">
      <c r="B11" s="93" t="s">
        <v>105</v>
      </c>
      <c r="C11" s="94">
        <v>80783</v>
      </c>
      <c r="D11" s="94">
        <v>90257</v>
      </c>
      <c r="E11" s="94">
        <v>97797</v>
      </c>
      <c r="F11" s="94">
        <v>117732.25</v>
      </c>
      <c r="G11" s="94">
        <v>130456</v>
      </c>
      <c r="I11" s="91"/>
    </row>
    <row r="12" spans="2:14" ht="21" customHeight="1" x14ac:dyDescent="0.25">
      <c r="B12" s="58" t="s">
        <v>1575</v>
      </c>
      <c r="C12" s="94">
        <v>358389</v>
      </c>
      <c r="D12" s="94">
        <v>359283</v>
      </c>
      <c r="E12" s="94">
        <v>360696</v>
      </c>
      <c r="F12" s="94">
        <v>358012.91666666669</v>
      </c>
      <c r="G12" s="94">
        <v>351268.91666666663</v>
      </c>
      <c r="H12" s="92"/>
      <c r="I12" s="71"/>
    </row>
    <row r="13" spans="2:14" ht="21" customHeight="1" x14ac:dyDescent="0.25">
      <c r="B13" s="58" t="s">
        <v>1576</v>
      </c>
      <c r="C13" s="94">
        <v>6</v>
      </c>
      <c r="D13" s="94">
        <v>5</v>
      </c>
      <c r="E13" s="94">
        <v>5</v>
      </c>
      <c r="F13" s="94">
        <v>5</v>
      </c>
      <c r="G13" s="94">
        <v>5</v>
      </c>
      <c r="I13" s="71"/>
    </row>
    <row r="14" spans="2:14" ht="21" customHeight="1" x14ac:dyDescent="0.2">
      <c r="B14" s="10" t="s">
        <v>40</v>
      </c>
      <c r="C14" s="89">
        <v>439178</v>
      </c>
      <c r="D14" s="89">
        <v>449545</v>
      </c>
      <c r="E14" s="89">
        <v>458498</v>
      </c>
      <c r="F14" s="89">
        <v>475750.16666666669</v>
      </c>
      <c r="G14" s="89">
        <v>481729.91666666663</v>
      </c>
      <c r="I14" s="71"/>
    </row>
    <row r="15" spans="2:14" ht="33.75" customHeight="1" x14ac:dyDescent="0.2">
      <c r="B15" s="1551" t="s">
        <v>1440</v>
      </c>
      <c r="C15" s="1551"/>
      <c r="D15" s="1551"/>
      <c r="E15" s="1551"/>
      <c r="F15" s="1551"/>
      <c r="G15" s="1551"/>
    </row>
    <row r="16" spans="2:14" x14ac:dyDescent="0.2">
      <c r="C16" s="3"/>
    </row>
    <row r="17" spans="2:2" x14ac:dyDescent="0.2">
      <c r="B17" s="55"/>
    </row>
  </sheetData>
  <mergeCells count="4">
    <mergeCell ref="B2:G2"/>
    <mergeCell ref="B3:G3"/>
    <mergeCell ref="B4:G4"/>
    <mergeCell ref="B15:G15"/>
  </mergeCells>
  <hyperlinks>
    <hyperlink ref="H2" location="'Indice Total'!A1" display="Volver"/>
  </hyperlinks>
  <pageMargins left="0.70866141732283472" right="0.70866141732283472" top="0.74803149606299213" bottom="0.74803149606299213" header="0.31496062992125984" footer="0.31496062992125984"/>
  <pageSetup scale="86"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9"/>
  <dimension ref="B1:H37"/>
  <sheetViews>
    <sheetView showGridLines="0" zoomScale="90" zoomScaleNormal="90" workbookViewId="0">
      <selection activeCell="H25" sqref="H25"/>
    </sheetView>
  </sheetViews>
  <sheetFormatPr baseColWidth="10" defaultRowHeight="12.75" x14ac:dyDescent="0.2"/>
  <cols>
    <col min="1" max="1" width="20.28515625" style="517" customWidth="1"/>
    <col min="2" max="2" width="29" style="517" customWidth="1"/>
    <col min="3" max="4" width="11.7109375" style="517" customWidth="1"/>
    <col min="5" max="5" width="12.5703125" style="517" bestFit="1" customWidth="1"/>
    <col min="6" max="16384" width="11.42578125" style="517"/>
  </cols>
  <sheetData>
    <row r="1" spans="2:8" ht="52.5" customHeight="1" x14ac:dyDescent="0.2"/>
    <row r="2" spans="2:8" ht="18" x14ac:dyDescent="0.25">
      <c r="B2" s="1796" t="s">
        <v>1638</v>
      </c>
      <c r="C2" s="1796"/>
      <c r="D2" s="1796"/>
      <c r="E2" s="1796"/>
      <c r="F2" s="497"/>
    </row>
    <row r="3" spans="2:8" ht="39.75" customHeight="1" x14ac:dyDescent="0.2">
      <c r="B3" s="1797" t="s">
        <v>1274</v>
      </c>
      <c r="C3" s="1797"/>
      <c r="D3" s="1797"/>
      <c r="E3" s="1797"/>
      <c r="F3" s="499"/>
    </row>
    <row r="4" spans="2:8" ht="16.5" thickBot="1" x14ac:dyDescent="0.3">
      <c r="B4" s="1802">
        <v>2014</v>
      </c>
      <c r="C4" s="1802"/>
      <c r="D4" s="1802"/>
      <c r="E4" s="1802"/>
      <c r="F4" s="501"/>
    </row>
    <row r="5" spans="2:8" x14ac:dyDescent="0.2">
      <c r="B5" s="502"/>
      <c r="C5" s="502"/>
      <c r="D5" s="502"/>
      <c r="E5" s="502"/>
      <c r="F5" s="502"/>
    </row>
    <row r="6" spans="2:8" ht="15.75" x14ac:dyDescent="0.2">
      <c r="B6" s="1012" t="s">
        <v>1275</v>
      </c>
      <c r="C6" s="1012" t="s">
        <v>1272</v>
      </c>
      <c r="D6" s="1012" t="s">
        <v>1273</v>
      </c>
      <c r="E6" s="1012" t="s">
        <v>40</v>
      </c>
      <c r="G6" s="514"/>
      <c r="H6" s="513"/>
    </row>
    <row r="7" spans="2:8" ht="15" x14ac:dyDescent="0.25">
      <c r="B7" s="537" t="s">
        <v>1276</v>
      </c>
      <c r="C7" s="1017">
        <v>237404</v>
      </c>
      <c r="D7" s="1017">
        <v>185982</v>
      </c>
      <c r="E7" s="1022">
        <v>423386</v>
      </c>
      <c r="G7" s="515"/>
      <c r="H7" s="516"/>
    </row>
    <row r="8" spans="2:8" ht="15" x14ac:dyDescent="0.25">
      <c r="B8" s="537" t="s">
        <v>1277</v>
      </c>
      <c r="C8" s="1017">
        <v>193551</v>
      </c>
      <c r="D8" s="1017">
        <v>148965</v>
      </c>
      <c r="E8" s="1022">
        <v>342516</v>
      </c>
      <c r="G8" s="515"/>
      <c r="H8" s="516"/>
    </row>
    <row r="9" spans="2:8" ht="15" x14ac:dyDescent="0.25">
      <c r="B9" s="537" t="s">
        <v>1278</v>
      </c>
      <c r="C9" s="1017">
        <v>152628</v>
      </c>
      <c r="D9" s="1017">
        <v>120138</v>
      </c>
      <c r="E9" s="1022">
        <v>272766</v>
      </c>
      <c r="G9" s="515"/>
      <c r="H9" s="516"/>
    </row>
    <row r="10" spans="2:8" ht="15" x14ac:dyDescent="0.25">
      <c r="B10" s="537" t="s">
        <v>1279</v>
      </c>
      <c r="C10" s="1017">
        <v>145572</v>
      </c>
      <c r="D10" s="1017">
        <v>113915</v>
      </c>
      <c r="E10" s="1022">
        <v>259487</v>
      </c>
      <c r="G10" s="515"/>
      <c r="H10" s="516"/>
    </row>
    <row r="11" spans="2:8" ht="15" x14ac:dyDescent="0.25">
      <c r="B11" s="537" t="s">
        <v>1280</v>
      </c>
      <c r="C11" s="1017">
        <v>123532</v>
      </c>
      <c r="D11" s="1017">
        <v>88743</v>
      </c>
      <c r="E11" s="1022">
        <v>212275</v>
      </c>
      <c r="G11" s="515"/>
      <c r="H11" s="516"/>
    </row>
    <row r="12" spans="2:8" ht="15" x14ac:dyDescent="0.25">
      <c r="B12" s="537" t="s">
        <v>1281</v>
      </c>
      <c r="C12" s="1017">
        <v>27523</v>
      </c>
      <c r="D12" s="1017">
        <v>26194</v>
      </c>
      <c r="E12" s="1022">
        <v>53717</v>
      </c>
      <c r="G12" s="515"/>
      <c r="H12" s="516"/>
    </row>
    <row r="13" spans="2:8" ht="15" x14ac:dyDescent="0.25">
      <c r="B13" s="537" t="s">
        <v>1282</v>
      </c>
      <c r="C13" s="1017">
        <v>7829</v>
      </c>
      <c r="D13" s="1017">
        <v>16426</v>
      </c>
      <c r="E13" s="1022">
        <v>24255</v>
      </c>
      <c r="G13" s="515"/>
      <c r="H13" s="516"/>
    </row>
    <row r="14" spans="2:8" ht="15.75" x14ac:dyDescent="0.2">
      <c r="B14" s="1023" t="s">
        <v>40</v>
      </c>
      <c r="C14" s="1016">
        <v>888039</v>
      </c>
      <c r="D14" s="1016">
        <v>700363</v>
      </c>
      <c r="E14" s="1016">
        <v>1588402</v>
      </c>
    </row>
    <row r="15" spans="2:8" ht="35.25" customHeight="1" x14ac:dyDescent="0.2"/>
    <row r="16" spans="2:8" ht="18" x14ac:dyDescent="0.25">
      <c r="B16" s="1806" t="s">
        <v>1639</v>
      </c>
      <c r="C16" s="1806"/>
      <c r="D16" s="1806"/>
      <c r="E16" s="1071"/>
      <c r="F16" s="3" t="s">
        <v>13</v>
      </c>
    </row>
    <row r="17" spans="2:8" ht="50.25" customHeight="1" x14ac:dyDescent="0.2">
      <c r="B17" s="1805" t="s">
        <v>1283</v>
      </c>
      <c r="C17" s="1805"/>
      <c r="D17" s="1805"/>
      <c r="E17" s="518"/>
    </row>
    <row r="18" spans="2:8" ht="16.5" thickBot="1" x14ac:dyDescent="0.3">
      <c r="B18" s="1070">
        <v>2014</v>
      </c>
      <c r="C18" s="1070"/>
      <c r="D18" s="1070"/>
    </row>
    <row r="19" spans="2:8" x14ac:dyDescent="0.2">
      <c r="B19" s="519"/>
      <c r="C19" s="519"/>
      <c r="D19" s="519"/>
    </row>
    <row r="20" spans="2:8" ht="31.5" customHeight="1" x14ac:dyDescent="0.2">
      <c r="B20" s="538" t="s">
        <v>1284</v>
      </c>
      <c r="C20" s="1807" t="s">
        <v>1285</v>
      </c>
      <c r="D20" s="1808"/>
      <c r="E20" s="519"/>
      <c r="G20" s="514"/>
      <c r="H20" s="513"/>
    </row>
    <row r="21" spans="2:8" ht="15.75" customHeight="1" x14ac:dyDescent="0.25">
      <c r="B21" s="537" t="s">
        <v>1286</v>
      </c>
      <c r="C21" s="1809">
        <v>648929</v>
      </c>
      <c r="D21" s="1809"/>
      <c r="E21" s="519"/>
      <c r="G21" s="515"/>
      <c r="H21" s="516"/>
    </row>
    <row r="22" spans="2:8" ht="15.75" customHeight="1" x14ac:dyDescent="0.25">
      <c r="B22" s="537" t="s">
        <v>1287</v>
      </c>
      <c r="C22" s="1809">
        <v>59000</v>
      </c>
      <c r="D22" s="1809"/>
      <c r="E22" s="519"/>
      <c r="G22" s="515"/>
      <c r="H22" s="516"/>
    </row>
    <row r="23" spans="2:8" ht="15.75" customHeight="1" x14ac:dyDescent="0.25">
      <c r="B23" s="537" t="s">
        <v>1288</v>
      </c>
      <c r="C23" s="1809">
        <v>35764</v>
      </c>
      <c r="D23" s="1809"/>
      <c r="E23" s="519"/>
      <c r="G23" s="515"/>
      <c r="H23" s="516"/>
    </row>
    <row r="24" spans="2:8" ht="15.75" customHeight="1" x14ac:dyDescent="0.25">
      <c r="B24" s="537" t="s">
        <v>1289</v>
      </c>
      <c r="C24" s="1809">
        <v>6850</v>
      </c>
      <c r="D24" s="1809"/>
      <c r="E24" s="519"/>
      <c r="G24" s="515"/>
      <c r="H24" s="516"/>
    </row>
    <row r="25" spans="2:8" ht="15.75" customHeight="1" x14ac:dyDescent="0.25">
      <c r="B25" s="537" t="s">
        <v>1290</v>
      </c>
      <c r="C25" s="1809">
        <v>1706</v>
      </c>
      <c r="D25" s="1809"/>
      <c r="E25" s="519"/>
      <c r="G25" s="515"/>
      <c r="H25" s="516"/>
    </row>
    <row r="26" spans="2:8" ht="15.75" x14ac:dyDescent="0.2">
      <c r="B26" s="1024" t="s">
        <v>1291</v>
      </c>
      <c r="C26" s="1803">
        <v>752249</v>
      </c>
      <c r="D26" s="1803"/>
      <c r="E26" s="519"/>
    </row>
    <row r="27" spans="2:8" ht="12.75" customHeight="1" x14ac:dyDescent="0.25">
      <c r="B27" s="520"/>
      <c r="C27" s="521"/>
      <c r="D27" s="119"/>
      <c r="E27" s="522"/>
    </row>
    <row r="28" spans="2:8" ht="15.75" x14ac:dyDescent="0.25">
      <c r="B28" s="520"/>
      <c r="C28" s="521"/>
      <c r="D28" s="119"/>
      <c r="E28" s="522"/>
    </row>
    <row r="29" spans="2:8" ht="15.75" x14ac:dyDescent="0.25">
      <c r="B29" s="520"/>
      <c r="C29" s="521"/>
      <c r="D29" s="119"/>
      <c r="E29" s="521"/>
    </row>
    <row r="30" spans="2:8" ht="15.75" x14ac:dyDescent="0.25">
      <c r="B30" s="520"/>
      <c r="C30" s="521"/>
      <c r="D30" s="119"/>
      <c r="E30" s="119"/>
    </row>
    <row r="31" spans="2:8" ht="15.75" x14ac:dyDescent="0.25">
      <c r="B31" s="520"/>
      <c r="C31" s="521"/>
      <c r="D31" s="119"/>
      <c r="E31" s="119"/>
    </row>
    <row r="32" spans="2:8" ht="15.75" x14ac:dyDescent="0.25">
      <c r="B32" s="520"/>
      <c r="C32" s="521"/>
      <c r="D32" s="119"/>
      <c r="E32" s="119"/>
    </row>
    <row r="33" spans="2:5" x14ac:dyDescent="0.2">
      <c r="B33" s="1804"/>
      <c r="C33" s="1804"/>
      <c r="D33" s="1804"/>
      <c r="E33" s="1804"/>
    </row>
    <row r="34" spans="2:5" x14ac:dyDescent="0.2">
      <c r="B34" s="1804"/>
      <c r="C34" s="1804"/>
      <c r="D34" s="1804"/>
      <c r="E34" s="1804"/>
    </row>
    <row r="35" spans="2:5" x14ac:dyDescent="0.2">
      <c r="B35" s="1804"/>
      <c r="C35" s="1804"/>
      <c r="D35" s="1804"/>
      <c r="E35" s="1804"/>
    </row>
    <row r="36" spans="2:5" x14ac:dyDescent="0.2">
      <c r="B36" s="1804"/>
      <c r="C36" s="1804"/>
      <c r="D36" s="1804"/>
      <c r="E36" s="1804"/>
    </row>
    <row r="37" spans="2:5" x14ac:dyDescent="0.2">
      <c r="B37" s="519"/>
      <c r="C37" s="519"/>
      <c r="D37" s="519"/>
      <c r="E37" s="519"/>
    </row>
  </sheetData>
  <mergeCells count="14">
    <mergeCell ref="B34:E36"/>
    <mergeCell ref="B17:D17"/>
    <mergeCell ref="B16:D16"/>
    <mergeCell ref="C20:D20"/>
    <mergeCell ref="C21:D21"/>
    <mergeCell ref="C22:D22"/>
    <mergeCell ref="C23:D23"/>
    <mergeCell ref="C24:D24"/>
    <mergeCell ref="C25:D25"/>
    <mergeCell ref="B2:E2"/>
    <mergeCell ref="B3:E3"/>
    <mergeCell ref="B4:E4"/>
    <mergeCell ref="C26:D26"/>
    <mergeCell ref="B33:E33"/>
  </mergeCells>
  <hyperlinks>
    <hyperlink ref="F16" location="'Indice Total'!A156" display="Volver"/>
  </hyperlinks>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0"/>
  <dimension ref="B1:F35"/>
  <sheetViews>
    <sheetView showGridLines="0" zoomScaleNormal="100" workbookViewId="0">
      <selection activeCell="I4" sqref="I4"/>
    </sheetView>
  </sheetViews>
  <sheetFormatPr baseColWidth="10" defaultRowHeight="12.75" x14ac:dyDescent="0.2"/>
  <cols>
    <col min="1" max="1" width="20.85546875" style="517" customWidth="1"/>
    <col min="2" max="2" width="23.28515625" style="517" customWidth="1"/>
    <col min="3" max="5" width="13.7109375" style="517" customWidth="1"/>
    <col min="6" max="6" width="10.28515625" style="517" customWidth="1"/>
    <col min="7" max="16384" width="11.42578125" style="517"/>
  </cols>
  <sheetData>
    <row r="1" spans="2:6" ht="44.25" customHeight="1" x14ac:dyDescent="0.2"/>
    <row r="2" spans="2:6" ht="24.75" customHeight="1" x14ac:dyDescent="0.25">
      <c r="B2" s="1806" t="s">
        <v>1401</v>
      </c>
      <c r="C2" s="1806"/>
      <c r="D2" s="1806"/>
      <c r="E2" s="1806"/>
      <c r="F2" s="3" t="s">
        <v>13</v>
      </c>
    </row>
    <row r="3" spans="2:6" ht="42.75" customHeight="1" x14ac:dyDescent="0.2">
      <c r="B3" s="1805" t="s">
        <v>1293</v>
      </c>
      <c r="C3" s="1805"/>
      <c r="D3" s="1805"/>
      <c r="E3" s="1805"/>
      <c r="F3" s="518"/>
    </row>
    <row r="4" spans="2:6" ht="16.5" thickBot="1" x14ac:dyDescent="0.3">
      <c r="B4" s="1810">
        <v>2014</v>
      </c>
      <c r="C4" s="1810"/>
      <c r="D4" s="1810"/>
      <c r="E4" s="1810"/>
      <c r="F4" s="524"/>
    </row>
    <row r="5" spans="2:6" x14ac:dyDescent="0.2">
      <c r="F5" s="519"/>
    </row>
    <row r="6" spans="2:6" ht="31.5" x14ac:dyDescent="0.2">
      <c r="B6" s="767" t="s">
        <v>1294</v>
      </c>
      <c r="C6" s="767" t="s">
        <v>1272</v>
      </c>
      <c r="D6" s="767" t="s">
        <v>1273</v>
      </c>
      <c r="E6" s="767" t="s">
        <v>40</v>
      </c>
    </row>
    <row r="7" spans="2:6" ht="15" x14ac:dyDescent="0.25">
      <c r="B7" s="541" t="s">
        <v>1295</v>
      </c>
      <c r="C7" s="1025">
        <v>11438</v>
      </c>
      <c r="D7" s="1025">
        <v>2207</v>
      </c>
      <c r="E7" s="195">
        <v>13645</v>
      </c>
    </row>
    <row r="8" spans="2:6" ht="15" x14ac:dyDescent="0.25">
      <c r="B8" s="541" t="s">
        <v>1296</v>
      </c>
      <c r="C8" s="1025">
        <v>106344</v>
      </c>
      <c r="D8" s="1025">
        <v>45473</v>
      </c>
      <c r="E8" s="195">
        <v>151817</v>
      </c>
    </row>
    <row r="9" spans="2:6" ht="15" x14ac:dyDescent="0.25">
      <c r="B9" s="541" t="s">
        <v>1297</v>
      </c>
      <c r="C9" s="1025">
        <v>288761</v>
      </c>
      <c r="D9" s="1025">
        <v>289237</v>
      </c>
      <c r="E9" s="195">
        <v>577998</v>
      </c>
    </row>
    <row r="10" spans="2:6" ht="15" x14ac:dyDescent="0.25">
      <c r="B10" s="541" t="s">
        <v>1298</v>
      </c>
      <c r="C10" s="1025">
        <v>196485</v>
      </c>
      <c r="D10" s="1025">
        <v>190821</v>
      </c>
      <c r="E10" s="195">
        <v>387306</v>
      </c>
    </row>
    <row r="11" spans="2:6" ht="15" x14ac:dyDescent="0.25">
      <c r="B11" s="541" t="s">
        <v>1299</v>
      </c>
      <c r="C11" s="1025">
        <v>164058</v>
      </c>
      <c r="D11" s="1025">
        <v>104842</v>
      </c>
      <c r="E11" s="195">
        <v>268900</v>
      </c>
    </row>
    <row r="12" spans="2:6" ht="15" x14ac:dyDescent="0.25">
      <c r="B12" s="541" t="s">
        <v>1300</v>
      </c>
      <c r="C12" s="1025">
        <v>95737</v>
      </c>
      <c r="D12" s="1025">
        <v>58512</v>
      </c>
      <c r="E12" s="195">
        <v>154249</v>
      </c>
    </row>
    <row r="13" spans="2:6" ht="15" x14ac:dyDescent="0.25">
      <c r="B13" s="541" t="s">
        <v>1301</v>
      </c>
      <c r="C13" s="1025">
        <v>25216</v>
      </c>
      <c r="D13" s="1025">
        <v>9271</v>
      </c>
      <c r="E13" s="195">
        <v>34487</v>
      </c>
    </row>
    <row r="14" spans="2:6" ht="15.75" x14ac:dyDescent="0.25">
      <c r="B14" s="1026" t="s">
        <v>40</v>
      </c>
      <c r="C14" s="1027">
        <v>888039</v>
      </c>
      <c r="D14" s="1027">
        <v>700363</v>
      </c>
      <c r="E14" s="1027">
        <v>1588402</v>
      </c>
    </row>
    <row r="15" spans="2:6" x14ac:dyDescent="0.2">
      <c r="F15" s="519"/>
    </row>
    <row r="16" spans="2:6" x14ac:dyDescent="0.2">
      <c r="F16" s="519"/>
    </row>
    <row r="17" spans="2:6" x14ac:dyDescent="0.2">
      <c r="F17" s="519"/>
    </row>
    <row r="18" spans="2:6" x14ac:dyDescent="0.2">
      <c r="F18" s="519"/>
    </row>
    <row r="19" spans="2:6" ht="18" x14ac:dyDescent="0.25">
      <c r="B19" s="1806" t="s">
        <v>1640</v>
      </c>
      <c r="C19" s="1806"/>
      <c r="D19" s="1806"/>
      <c r="E19" s="1806"/>
      <c r="F19" s="3" t="s">
        <v>13</v>
      </c>
    </row>
    <row r="20" spans="2:6" ht="51.75" customHeight="1" x14ac:dyDescent="0.2">
      <c r="B20" s="1805" t="s">
        <v>1303</v>
      </c>
      <c r="C20" s="1805"/>
      <c r="D20" s="1805"/>
      <c r="E20" s="1805"/>
      <c r="F20" s="519"/>
    </row>
    <row r="21" spans="2:6" ht="16.5" thickBot="1" x14ac:dyDescent="0.3">
      <c r="B21" s="1810">
        <v>2014</v>
      </c>
      <c r="C21" s="1810"/>
      <c r="D21" s="1810"/>
      <c r="E21" s="1810"/>
      <c r="F21" s="519"/>
    </row>
    <row r="22" spans="2:6" x14ac:dyDescent="0.2">
      <c r="B22" s="519"/>
      <c r="C22" s="519"/>
      <c r="D22" s="519"/>
      <c r="E22" s="519"/>
    </row>
    <row r="23" spans="2:6" ht="15.75" x14ac:dyDescent="0.2">
      <c r="B23" s="538" t="s">
        <v>1304</v>
      </c>
      <c r="C23" s="767" t="s">
        <v>1272</v>
      </c>
      <c r="D23" s="767" t="s">
        <v>1273</v>
      </c>
      <c r="E23" s="767" t="s">
        <v>67</v>
      </c>
    </row>
    <row r="24" spans="2:6" ht="15" x14ac:dyDescent="0.25">
      <c r="B24" s="541" t="s">
        <v>1305</v>
      </c>
      <c r="C24" s="1025">
        <v>248813</v>
      </c>
      <c r="D24" s="1025">
        <v>281192</v>
      </c>
      <c r="E24" s="195">
        <v>530005</v>
      </c>
    </row>
    <row r="25" spans="2:6" ht="15" x14ac:dyDescent="0.25">
      <c r="B25" s="541" t="s">
        <v>1306</v>
      </c>
      <c r="C25" s="1025">
        <v>281721</v>
      </c>
      <c r="D25" s="1025">
        <v>170698</v>
      </c>
      <c r="E25" s="195">
        <v>452419</v>
      </c>
    </row>
    <row r="26" spans="2:6" ht="15" x14ac:dyDescent="0.25">
      <c r="B26" s="541" t="s">
        <v>1307</v>
      </c>
      <c r="C26" s="1025">
        <v>98574</v>
      </c>
      <c r="D26" s="1025">
        <v>59477</v>
      </c>
      <c r="E26" s="195">
        <v>158051</v>
      </c>
    </row>
    <row r="27" spans="2:6" ht="15" x14ac:dyDescent="0.25">
      <c r="B27" s="541" t="s">
        <v>1308</v>
      </c>
      <c r="C27" s="1025">
        <v>101130</v>
      </c>
      <c r="D27" s="1025">
        <v>76490</v>
      </c>
      <c r="E27" s="195">
        <v>177620</v>
      </c>
    </row>
    <row r="28" spans="2:6" ht="15" x14ac:dyDescent="0.25">
      <c r="B28" s="541" t="s">
        <v>1309</v>
      </c>
      <c r="C28" s="1025">
        <v>35982</v>
      </c>
      <c r="D28" s="1025">
        <v>30628</v>
      </c>
      <c r="E28" s="195">
        <v>66610</v>
      </c>
    </row>
    <row r="29" spans="2:6" ht="15" x14ac:dyDescent="0.25">
      <c r="B29" s="541" t="s">
        <v>1310</v>
      </c>
      <c r="C29" s="1025">
        <v>83251</v>
      </c>
      <c r="D29" s="1025">
        <v>52916</v>
      </c>
      <c r="E29" s="195">
        <v>136167</v>
      </c>
    </row>
    <row r="30" spans="2:6" ht="15" x14ac:dyDescent="0.25">
      <c r="B30" s="541" t="s">
        <v>1311</v>
      </c>
      <c r="C30" s="1025">
        <v>718</v>
      </c>
      <c r="D30" s="1025">
        <v>2</v>
      </c>
      <c r="E30" s="195">
        <v>720</v>
      </c>
    </row>
    <row r="31" spans="2:6" ht="15" x14ac:dyDescent="0.25">
      <c r="B31" s="541" t="s">
        <v>1312</v>
      </c>
      <c r="C31" s="1025">
        <v>18184</v>
      </c>
      <c r="D31" s="1025">
        <v>14996</v>
      </c>
      <c r="E31" s="195">
        <v>33180</v>
      </c>
    </row>
    <row r="32" spans="2:6" ht="15" x14ac:dyDescent="0.25">
      <c r="B32" s="541" t="s">
        <v>1313</v>
      </c>
      <c r="C32" s="1025">
        <v>2800</v>
      </c>
      <c r="D32" s="1025">
        <v>11</v>
      </c>
      <c r="E32" s="195">
        <v>2811</v>
      </c>
    </row>
    <row r="33" spans="2:5" ht="15" x14ac:dyDescent="0.25">
      <c r="B33" s="541" t="s">
        <v>1314</v>
      </c>
      <c r="C33" s="1025">
        <v>16595</v>
      </c>
      <c r="D33" s="1025">
        <v>13712</v>
      </c>
      <c r="E33" s="195">
        <v>30307</v>
      </c>
    </row>
    <row r="34" spans="2:5" ht="15" x14ac:dyDescent="0.25">
      <c r="B34" s="541" t="s">
        <v>1315</v>
      </c>
      <c r="C34" s="1025">
        <v>271</v>
      </c>
      <c r="D34" s="1025">
        <v>241</v>
      </c>
      <c r="E34" s="195">
        <v>512</v>
      </c>
    </row>
    <row r="35" spans="2:5" ht="15.75" x14ac:dyDescent="0.25">
      <c r="B35" s="1026" t="s">
        <v>40</v>
      </c>
      <c r="C35" s="1027">
        <v>888039</v>
      </c>
      <c r="D35" s="1027">
        <v>700363</v>
      </c>
      <c r="E35" s="1027">
        <v>1588402</v>
      </c>
    </row>
  </sheetData>
  <mergeCells count="6">
    <mergeCell ref="B21:E21"/>
    <mergeCell ref="B2:E2"/>
    <mergeCell ref="B3:E3"/>
    <mergeCell ref="B4:E4"/>
    <mergeCell ref="B19:E19"/>
    <mergeCell ref="B20:E20"/>
  </mergeCells>
  <hyperlinks>
    <hyperlink ref="F19" location="'Indice Total'!A156" display="Volver"/>
    <hyperlink ref="F2" location="'Indice Total'!A156" display="Volver"/>
  </hyperlinks>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1"/>
  <dimension ref="B1:G15"/>
  <sheetViews>
    <sheetView showGridLines="0" zoomScaleNormal="100" workbookViewId="0">
      <selection activeCell="H25" sqref="H25"/>
    </sheetView>
  </sheetViews>
  <sheetFormatPr baseColWidth="10" defaultRowHeight="12.75" x14ac:dyDescent="0.2"/>
  <cols>
    <col min="1" max="1" width="19.5703125" style="517" customWidth="1"/>
    <col min="2" max="2" width="37.42578125" style="517" customWidth="1"/>
    <col min="3" max="5" width="13.42578125" style="517" customWidth="1"/>
    <col min="6" max="6" width="7.7109375" style="517" customWidth="1"/>
    <col min="7" max="7" width="12.5703125" style="517" customWidth="1"/>
    <col min="8" max="8" width="11.42578125" style="517"/>
    <col min="9" max="9" width="17.28515625" style="517" bestFit="1" customWidth="1"/>
    <col min="10" max="16384" width="11.42578125" style="517"/>
  </cols>
  <sheetData>
    <row r="1" spans="2:7" ht="48.75" customHeight="1" x14ac:dyDescent="0.2"/>
    <row r="2" spans="2:7" ht="18" x14ac:dyDescent="0.25">
      <c r="B2" s="1806" t="s">
        <v>1410</v>
      </c>
      <c r="C2" s="1806"/>
      <c r="D2" s="1806"/>
      <c r="E2" s="1806"/>
      <c r="F2" s="3" t="s">
        <v>13</v>
      </c>
      <c r="G2" s="526"/>
    </row>
    <row r="3" spans="2:7" ht="38.25" customHeight="1" x14ac:dyDescent="0.2">
      <c r="B3" s="1805" t="s">
        <v>1316</v>
      </c>
      <c r="C3" s="1805"/>
      <c r="D3" s="1805"/>
      <c r="E3" s="1805"/>
      <c r="F3" s="527"/>
      <c r="G3" s="527"/>
    </row>
    <row r="4" spans="2:7" ht="16.5" thickBot="1" x14ac:dyDescent="0.3">
      <c r="B4" s="1810">
        <v>2014</v>
      </c>
      <c r="C4" s="1810"/>
      <c r="D4" s="1810"/>
      <c r="E4" s="1810"/>
    </row>
    <row r="6" spans="2:7" ht="15.75" x14ac:dyDescent="0.2">
      <c r="B6" s="538" t="s">
        <v>1317</v>
      </c>
      <c r="C6" s="767" t="s">
        <v>1272</v>
      </c>
      <c r="D6" s="767" t="s">
        <v>1273</v>
      </c>
      <c r="E6" s="767" t="s">
        <v>40</v>
      </c>
    </row>
    <row r="7" spans="2:7" ht="15" x14ac:dyDescent="0.25">
      <c r="B7" s="537" t="s">
        <v>1318</v>
      </c>
      <c r="C7" s="1025">
        <v>2212</v>
      </c>
      <c r="D7" s="1025">
        <v>224</v>
      </c>
      <c r="E7" s="195">
        <v>2436</v>
      </c>
    </row>
    <row r="8" spans="2:7" ht="15" x14ac:dyDescent="0.25">
      <c r="B8" s="537" t="s">
        <v>1319</v>
      </c>
      <c r="C8" s="1025">
        <v>720333</v>
      </c>
      <c r="D8" s="1025">
        <v>537046</v>
      </c>
      <c r="E8" s="195">
        <v>1257379</v>
      </c>
    </row>
    <row r="9" spans="2:7" ht="15" x14ac:dyDescent="0.25">
      <c r="B9" s="537" t="s">
        <v>1320</v>
      </c>
      <c r="C9" s="1025">
        <v>13680</v>
      </c>
      <c r="D9" s="1025">
        <v>47167</v>
      </c>
      <c r="E9" s="195">
        <v>60847</v>
      </c>
    </row>
    <row r="10" spans="2:7" ht="15" x14ac:dyDescent="0.25">
      <c r="B10" s="537" t="s">
        <v>1321</v>
      </c>
      <c r="C10" s="1025">
        <v>7977</v>
      </c>
      <c r="D10" s="1025">
        <v>29556</v>
      </c>
      <c r="E10" s="195">
        <v>37533</v>
      </c>
    </row>
    <row r="11" spans="2:7" ht="15" x14ac:dyDescent="0.25">
      <c r="B11" s="537" t="s">
        <v>1322</v>
      </c>
      <c r="C11" s="1025">
        <v>7973</v>
      </c>
      <c r="D11" s="1025">
        <v>0</v>
      </c>
      <c r="E11" s="195">
        <v>7973</v>
      </c>
    </row>
    <row r="12" spans="2:7" ht="15.75" x14ac:dyDescent="0.25">
      <c r="B12" s="1028" t="s">
        <v>40</v>
      </c>
      <c r="C12" s="1027">
        <v>752175</v>
      </c>
      <c r="D12" s="1027">
        <v>613993</v>
      </c>
      <c r="E12" s="1027">
        <v>1366168</v>
      </c>
    </row>
    <row r="13" spans="2:7" ht="12.75" customHeight="1" x14ac:dyDescent="0.2">
      <c r="B13" s="1811" t="s">
        <v>1809</v>
      </c>
      <c r="C13" s="1811"/>
      <c r="D13" s="1811"/>
      <c r="E13" s="1811"/>
    </row>
    <row r="14" spans="2:7" x14ac:dyDescent="0.2">
      <c r="B14" s="1812"/>
      <c r="C14" s="1812"/>
      <c r="D14" s="1812"/>
      <c r="E14" s="1812"/>
    </row>
    <row r="15" spans="2:7" x14ac:dyDescent="0.2">
      <c r="B15" s="1812"/>
      <c r="C15" s="1812"/>
      <c r="D15" s="1812"/>
      <c r="E15" s="1812"/>
    </row>
  </sheetData>
  <mergeCells count="4">
    <mergeCell ref="B2:E2"/>
    <mergeCell ref="B3:E3"/>
    <mergeCell ref="B4:E4"/>
    <mergeCell ref="B13:E15"/>
  </mergeCells>
  <hyperlinks>
    <hyperlink ref="F2" location="'Indice Total'!A156" display="Volver"/>
  </hyperlinks>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2"/>
  <dimension ref="B1:L33"/>
  <sheetViews>
    <sheetView showGridLines="0" zoomScaleNormal="100" workbookViewId="0">
      <selection activeCell="H25" sqref="H25"/>
    </sheetView>
  </sheetViews>
  <sheetFormatPr baseColWidth="10" defaultRowHeight="12.75" x14ac:dyDescent="0.2"/>
  <cols>
    <col min="1" max="1" width="20.7109375" style="517" customWidth="1"/>
    <col min="2" max="2" width="51" style="517" customWidth="1"/>
    <col min="3" max="8" width="13.7109375" style="517" customWidth="1"/>
    <col min="9" max="10" width="9" style="517" bestFit="1" customWidth="1"/>
    <col min="11" max="11" width="11.7109375" style="517" bestFit="1" customWidth="1"/>
    <col min="12" max="12" width="12.28515625" style="517" customWidth="1"/>
    <col min="13" max="14" width="11.42578125" style="517"/>
    <col min="15" max="15" width="11.5703125" style="517" bestFit="1" customWidth="1"/>
    <col min="16" max="20" width="11.42578125" style="517"/>
    <col min="21" max="21" width="17.28515625" style="517" bestFit="1" customWidth="1"/>
    <col min="22" max="22" width="72.140625" style="517" bestFit="1" customWidth="1"/>
    <col min="23" max="16384" width="11.42578125" style="517"/>
  </cols>
  <sheetData>
    <row r="1" spans="2:12" ht="51.75" customHeight="1" x14ac:dyDescent="0.2"/>
    <row r="2" spans="2:12" ht="18" x14ac:dyDescent="0.25">
      <c r="B2" s="1806" t="s">
        <v>1641</v>
      </c>
      <c r="C2" s="1806"/>
      <c r="D2" s="1806"/>
      <c r="E2" s="1806"/>
      <c r="F2" s="1806"/>
      <c r="G2" s="1806"/>
      <c r="H2" s="1806"/>
      <c r="I2" s="3" t="s">
        <v>13</v>
      </c>
      <c r="J2" s="523"/>
      <c r="K2" s="523"/>
      <c r="L2" s="523"/>
    </row>
    <row r="3" spans="2:12" ht="42.75" customHeight="1" x14ac:dyDescent="0.2">
      <c r="B3" s="1805" t="s">
        <v>1324</v>
      </c>
      <c r="C3" s="1805"/>
      <c r="D3" s="1805"/>
      <c r="E3" s="1805"/>
      <c r="F3" s="1805"/>
      <c r="G3" s="1805"/>
      <c r="H3" s="1805"/>
      <c r="I3" s="518"/>
      <c r="J3" s="518"/>
      <c r="K3" s="518"/>
      <c r="L3" s="518"/>
    </row>
    <row r="4" spans="2:12" ht="16.5" thickBot="1" x14ac:dyDescent="0.3">
      <c r="B4" s="1810">
        <v>2014</v>
      </c>
      <c r="C4" s="1810"/>
      <c r="D4" s="1810"/>
      <c r="E4" s="1810"/>
      <c r="F4" s="1810"/>
      <c r="G4" s="1810"/>
      <c r="H4" s="1810"/>
      <c r="I4" s="524"/>
      <c r="J4" s="524"/>
      <c r="K4" s="524"/>
      <c r="L4" s="524"/>
    </row>
    <row r="5" spans="2:12" x14ac:dyDescent="0.2">
      <c r="B5" s="519"/>
      <c r="C5" s="519"/>
      <c r="D5" s="519"/>
      <c r="E5" s="519"/>
      <c r="F5" s="519"/>
      <c r="G5" s="519"/>
      <c r="H5" s="519"/>
      <c r="I5" s="519"/>
      <c r="J5" s="519"/>
      <c r="K5" s="519"/>
      <c r="L5" s="519"/>
    </row>
    <row r="6" spans="2:12" ht="25.5" x14ac:dyDescent="0.2">
      <c r="B6" s="538"/>
      <c r="C6" s="767" t="s">
        <v>1318</v>
      </c>
      <c r="D6" s="767" t="s">
        <v>1319</v>
      </c>
      <c r="E6" s="767" t="s">
        <v>1320</v>
      </c>
      <c r="F6" s="767" t="s">
        <v>1321</v>
      </c>
      <c r="G6" s="542" t="s">
        <v>1322</v>
      </c>
      <c r="H6" s="767" t="s">
        <v>40</v>
      </c>
      <c r="J6" s="766"/>
      <c r="K6" s="519"/>
      <c r="L6" s="766"/>
    </row>
    <row r="7" spans="2:12" ht="15.75" x14ac:dyDescent="0.25">
      <c r="B7" s="541" t="s">
        <v>1325</v>
      </c>
      <c r="C7" s="697">
        <v>20</v>
      </c>
      <c r="D7" s="697">
        <v>100417</v>
      </c>
      <c r="E7" s="697">
        <v>1833</v>
      </c>
      <c r="F7" s="697">
        <v>1432</v>
      </c>
      <c r="G7" s="697">
        <v>125</v>
      </c>
      <c r="H7" s="1014">
        <v>103827</v>
      </c>
      <c r="J7" s="528"/>
      <c r="K7" s="519"/>
      <c r="L7" s="529"/>
    </row>
    <row r="8" spans="2:12" ht="15" x14ac:dyDescent="0.25">
      <c r="B8" s="541" t="s">
        <v>1326</v>
      </c>
      <c r="C8" s="697">
        <v>290</v>
      </c>
      <c r="D8" s="697">
        <v>142788</v>
      </c>
      <c r="E8" s="697">
        <v>21393</v>
      </c>
      <c r="F8" s="697">
        <v>7544</v>
      </c>
      <c r="G8" s="697">
        <v>2325</v>
      </c>
      <c r="H8" s="1014">
        <v>174340</v>
      </c>
      <c r="J8" s="530"/>
      <c r="K8" s="519"/>
      <c r="L8" s="530"/>
    </row>
    <row r="9" spans="2:12" ht="15" x14ac:dyDescent="0.25">
      <c r="B9" s="541" t="s">
        <v>1327</v>
      </c>
      <c r="C9" s="697">
        <v>48</v>
      </c>
      <c r="D9" s="697">
        <v>261167</v>
      </c>
      <c r="E9" s="697">
        <v>6057</v>
      </c>
      <c r="F9" s="697">
        <v>3745</v>
      </c>
      <c r="G9" s="697">
        <v>590</v>
      </c>
      <c r="H9" s="1014">
        <v>271607</v>
      </c>
      <c r="J9" s="530"/>
      <c r="K9" s="519"/>
      <c r="L9" s="530"/>
    </row>
    <row r="10" spans="2:12" ht="15" x14ac:dyDescent="0.25">
      <c r="B10" s="541" t="s">
        <v>1328</v>
      </c>
      <c r="C10" s="697">
        <v>55</v>
      </c>
      <c r="D10" s="697">
        <v>81296</v>
      </c>
      <c r="E10" s="697">
        <v>3100</v>
      </c>
      <c r="F10" s="697">
        <v>1831</v>
      </c>
      <c r="G10" s="697">
        <v>343</v>
      </c>
      <c r="H10" s="1014">
        <v>86625</v>
      </c>
      <c r="J10" s="530"/>
      <c r="K10" s="519"/>
      <c r="L10" s="530"/>
    </row>
    <row r="11" spans="2:12" ht="15" x14ac:dyDescent="0.25">
      <c r="B11" s="541" t="s">
        <v>1329</v>
      </c>
      <c r="C11" s="697">
        <v>407</v>
      </c>
      <c r="D11" s="697">
        <v>224123</v>
      </c>
      <c r="E11" s="697">
        <v>13121</v>
      </c>
      <c r="F11" s="697">
        <v>8569</v>
      </c>
      <c r="G11" s="697">
        <v>2341</v>
      </c>
      <c r="H11" s="1014">
        <v>248561</v>
      </c>
      <c r="J11" s="530"/>
      <c r="K11" s="519"/>
      <c r="L11" s="530"/>
    </row>
    <row r="12" spans="2:12" ht="15" x14ac:dyDescent="0.25">
      <c r="B12" s="541" t="s">
        <v>1330</v>
      </c>
      <c r="C12" s="697">
        <v>398</v>
      </c>
      <c r="D12" s="697">
        <v>112161</v>
      </c>
      <c r="E12" s="697">
        <v>4989</v>
      </c>
      <c r="F12" s="697">
        <v>3260</v>
      </c>
      <c r="G12" s="697">
        <v>429</v>
      </c>
      <c r="H12" s="1014">
        <v>121237</v>
      </c>
      <c r="J12" s="530"/>
      <c r="K12" s="519"/>
      <c r="L12" s="530"/>
    </row>
    <row r="13" spans="2:12" ht="15" x14ac:dyDescent="0.25">
      <c r="B13" s="541" t="s">
        <v>1331</v>
      </c>
      <c r="C13" s="697">
        <v>1218</v>
      </c>
      <c r="D13" s="697">
        <v>335427</v>
      </c>
      <c r="E13" s="697">
        <v>10354</v>
      </c>
      <c r="F13" s="697">
        <v>11152</v>
      </c>
      <c r="G13" s="697">
        <v>1820</v>
      </c>
      <c r="H13" s="1014">
        <v>359971</v>
      </c>
      <c r="J13" s="530"/>
      <c r="K13" s="519"/>
      <c r="L13" s="530"/>
    </row>
    <row r="14" spans="2:12" ht="15.75" x14ac:dyDescent="0.25">
      <c r="B14" s="1023" t="s">
        <v>40</v>
      </c>
      <c r="C14" s="1027">
        <v>2436</v>
      </c>
      <c r="D14" s="1027">
        <v>1257379</v>
      </c>
      <c r="E14" s="1027">
        <v>60847</v>
      </c>
      <c r="F14" s="1027">
        <v>37533</v>
      </c>
      <c r="G14" s="1027">
        <v>7973</v>
      </c>
      <c r="H14" s="1027">
        <v>1366168</v>
      </c>
      <c r="J14" s="530"/>
      <c r="K14" s="519"/>
      <c r="L14" s="530"/>
    </row>
    <row r="15" spans="2:12" ht="12.75" customHeight="1" x14ac:dyDescent="0.2">
      <c r="B15" s="1811" t="s">
        <v>1809</v>
      </c>
      <c r="C15" s="1811"/>
      <c r="D15" s="1811"/>
      <c r="E15" s="1811"/>
      <c r="F15" s="1811"/>
      <c r="G15" s="1811"/>
      <c r="H15" s="1811"/>
      <c r="I15" s="519"/>
      <c r="J15" s="519"/>
      <c r="K15" s="519"/>
    </row>
    <row r="16" spans="2:12" x14ac:dyDescent="0.2">
      <c r="B16" s="1812"/>
      <c r="C16" s="1812"/>
      <c r="D16" s="1812"/>
      <c r="E16" s="1812"/>
      <c r="F16" s="1812"/>
      <c r="G16" s="1812"/>
      <c r="H16" s="1812"/>
      <c r="I16" s="519"/>
      <c r="J16" s="519"/>
      <c r="K16" s="519"/>
    </row>
    <row r="17" spans="2:11" x14ac:dyDescent="0.2">
      <c r="I17" s="519"/>
      <c r="J17" s="519"/>
      <c r="K17" s="519"/>
    </row>
    <row r="18" spans="2:11" ht="18" x14ac:dyDescent="0.2">
      <c r="B18" s="1814" t="s">
        <v>2343</v>
      </c>
      <c r="C18" s="1814"/>
      <c r="D18" s="3" t="s">
        <v>13</v>
      </c>
      <c r="I18" s="519"/>
      <c r="J18" s="519"/>
      <c r="K18" s="519"/>
    </row>
    <row r="19" spans="2:11" ht="52.5" customHeight="1" x14ac:dyDescent="0.2">
      <c r="B19" s="1805" t="s">
        <v>1333</v>
      </c>
      <c r="C19" s="1805"/>
      <c r="I19" s="519"/>
      <c r="J19" s="519"/>
      <c r="K19" s="519"/>
    </row>
    <row r="20" spans="2:11" ht="16.5" thickBot="1" x14ac:dyDescent="0.25">
      <c r="B20" s="1813">
        <v>2014</v>
      </c>
      <c r="C20" s="1813"/>
    </row>
    <row r="21" spans="2:11" x14ac:dyDescent="0.2">
      <c r="B21" s="519"/>
      <c r="C21" s="519"/>
    </row>
    <row r="22" spans="2:11" ht="15.75" x14ac:dyDescent="0.2">
      <c r="B22" s="540" t="s">
        <v>1334</v>
      </c>
      <c r="C22" s="539" t="s">
        <v>40</v>
      </c>
    </row>
    <row r="23" spans="2:11" ht="15" x14ac:dyDescent="0.25">
      <c r="B23" s="525" t="s">
        <v>1335</v>
      </c>
      <c r="C23" s="1029">
        <v>1214853</v>
      </c>
    </row>
    <row r="24" spans="2:11" ht="15" x14ac:dyDescent="0.25">
      <c r="B24" s="525" t="s">
        <v>1336</v>
      </c>
      <c r="C24" s="1029">
        <v>239</v>
      </c>
    </row>
    <row r="25" spans="2:11" ht="15" x14ac:dyDescent="0.25">
      <c r="B25" s="525" t="s">
        <v>1337</v>
      </c>
      <c r="C25" s="1029">
        <v>60752</v>
      </c>
    </row>
    <row r="26" spans="2:11" ht="15" x14ac:dyDescent="0.25">
      <c r="B26" s="525" t="s">
        <v>1338</v>
      </c>
      <c r="C26" s="1029">
        <v>46925</v>
      </c>
    </row>
    <row r="27" spans="2:11" ht="15" x14ac:dyDescent="0.25">
      <c r="B27" s="525" t="s">
        <v>1339</v>
      </c>
      <c r="C27" s="1029">
        <v>595</v>
      </c>
    </row>
    <row r="28" spans="2:11" ht="15" x14ac:dyDescent="0.25">
      <c r="B28" s="525" t="s">
        <v>164</v>
      </c>
      <c r="C28" s="1029">
        <v>446</v>
      </c>
    </row>
    <row r="29" spans="2:11" ht="15" x14ac:dyDescent="0.25">
      <c r="B29" s="525" t="s">
        <v>1340</v>
      </c>
      <c r="C29" s="1029">
        <v>42358</v>
      </c>
    </row>
    <row r="30" spans="2:11" ht="15.75" x14ac:dyDescent="0.25">
      <c r="B30" s="1030" t="s">
        <v>40</v>
      </c>
      <c r="C30" s="1031">
        <v>1366168</v>
      </c>
    </row>
    <row r="31" spans="2:11" ht="12.75" customHeight="1" x14ac:dyDescent="0.2">
      <c r="B31" s="1812" t="s">
        <v>1341</v>
      </c>
      <c r="C31" s="1812"/>
    </row>
    <row r="32" spans="2:11" x14ac:dyDescent="0.2">
      <c r="B32" s="1812"/>
      <c r="C32" s="1812"/>
    </row>
    <row r="33" spans="2:3" x14ac:dyDescent="0.2">
      <c r="B33" s="531"/>
      <c r="C33" s="531"/>
    </row>
  </sheetData>
  <mergeCells count="8">
    <mergeCell ref="B20:C20"/>
    <mergeCell ref="B31:C32"/>
    <mergeCell ref="B2:H2"/>
    <mergeCell ref="B3:H3"/>
    <mergeCell ref="B4:H4"/>
    <mergeCell ref="B15:H16"/>
    <mergeCell ref="B18:C18"/>
    <mergeCell ref="B19:C19"/>
  </mergeCells>
  <hyperlinks>
    <hyperlink ref="I2" location="'Indice Total'!A156" display="Volver"/>
    <hyperlink ref="D18" location="'Indice Total'!A156" display="Volver"/>
  </hyperlinks>
  <pageMargins left="0.7" right="0.7" top="0.75" bottom="0.75" header="0.3" footer="0.3"/>
  <pageSetup paperSize="14" orientation="portrait"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3">
    <tabColor theme="1"/>
  </sheetPr>
  <dimension ref="B1:C17"/>
  <sheetViews>
    <sheetView showGridLines="0" workbookViewId="0">
      <selection activeCell="H25" sqref="H25"/>
    </sheetView>
  </sheetViews>
  <sheetFormatPr baseColWidth="10" defaultRowHeight="15" x14ac:dyDescent="0.25"/>
  <cols>
    <col min="1" max="1" width="21.28515625" customWidth="1"/>
    <col min="2" max="2" width="11.42578125" style="638"/>
    <col min="3" max="3" width="125.5703125" customWidth="1"/>
  </cols>
  <sheetData>
    <row r="1" spans="2:3" ht="48" customHeight="1" x14ac:dyDescent="0.25"/>
    <row r="2" spans="2:3" ht="21" x14ac:dyDescent="0.35">
      <c r="C2" s="1" t="s">
        <v>7</v>
      </c>
    </row>
    <row r="3" spans="2:3" ht="21" x14ac:dyDescent="0.35">
      <c r="B3" s="637" t="s">
        <v>1660</v>
      </c>
      <c r="C3" s="484"/>
    </row>
    <row r="4" spans="2:3" x14ac:dyDescent="0.25">
      <c r="B4" s="638">
        <v>129</v>
      </c>
      <c r="C4" t="str">
        <f>CONCATENATE('129 130'!B3,"  ",'129 130'!B4)</f>
        <v>NÚMERO PROMEDIO MENSUAL Y MONTO ANUAL DE SUBSIDIOS DE CESANTÍA EMITIDOS A PAGO, SEGÚN ENTIDAD PAGADORA  2011 - 2014</v>
      </c>
    </row>
    <row r="5" spans="2:3" x14ac:dyDescent="0.25">
      <c r="B5" s="638">
        <v>130</v>
      </c>
      <c r="C5" t="str">
        <f>CONCATENATE('129 130'!B21,"  ",'129 130'!B22)</f>
        <v>NÚMERO DE SUBSIDIOS DE CESANTIA OTORGADOS POR PRIMERA VEZ, SEGÚN ENTIDAD PAGADORA  2009 - 2014</v>
      </c>
    </row>
    <row r="6" spans="2:3" x14ac:dyDescent="0.25">
      <c r="B6" s="638">
        <v>131</v>
      </c>
      <c r="C6" t="str">
        <f>CONCATENATE('131'!B3,"  ",'131'!B5)</f>
        <v>INGRESOS Y EGRESOS DEL SISTEMA DE SUBSIDIOS DE CESANTÍA  2010 - 2014</v>
      </c>
    </row>
    <row r="7" spans="2:3" x14ac:dyDescent="0.25">
      <c r="B7" s="638">
        <v>132</v>
      </c>
      <c r="C7" t="str">
        <f>CONCATENATE('132'!B3,"  ",'132'!B5)</f>
        <v>MONTO UNITARIO MENSUAL  DEL  SUBSIDIO DE CESANTIA PARA LOS TRABAJADORES DE LOS SECTORES  PRIVADO Y PÚBLICO  1985 - 2014</v>
      </c>
    </row>
    <row r="8" spans="2:3" x14ac:dyDescent="0.25">
      <c r="B8" s="638">
        <v>133</v>
      </c>
      <c r="C8" t="str">
        <f>CONCATENATE('133'!B3,"  ",'133'!B4)</f>
        <v>NUMERO DE BONOS BODAS DE ORO EMITIDOS A PAGO, SEGÚN AÑOS DE MATRIMONIO Y ESTADO CIVIL   2011 - 2014</v>
      </c>
    </row>
    <row r="9" spans="2:3" x14ac:dyDescent="0.25">
      <c r="B9" s="638">
        <v>134</v>
      </c>
      <c r="C9" t="str">
        <f>CONCATENATE('134 135'!B3,"  ",'134 135'!B4)</f>
        <v>NÚMERO  DE SUBSIDIOS AL EMPLEO JOVEN CONCEDIDOS, SEGÚN TIPO DE BENEFICIARIO   2009 - 2014</v>
      </c>
    </row>
    <row r="10" spans="2:3" x14ac:dyDescent="0.25">
      <c r="B10" s="638">
        <v>135</v>
      </c>
      <c r="C10" t="str">
        <f>CONCATENATE('134 135'!B16,"  ",'134 135'!B17)</f>
        <v>NÚMERO DE SUBSIDIOS AL EMPLEO JOVEN CONCEDIDOS A TRABAJADORES, SEGÚN TIPO DE TRABAJADOR, SEXO Y EDAD  AÑO 2014</v>
      </c>
    </row>
    <row r="11" spans="2:3" x14ac:dyDescent="0.25">
      <c r="B11" s="638">
        <v>136</v>
      </c>
      <c r="C11" t="str">
        <f>CONCATENATE('136 137'!B3,"  ",'136 137'!B4)</f>
        <v>NÚMERO  DE SUBSIDIOS AL EMPLEO JOVEN EMITIDOS A PAGO, SEGÚN TIPO DE PAGO Y DE BENEFICIARIO  2009 - 2014</v>
      </c>
    </row>
    <row r="12" spans="2:3" x14ac:dyDescent="0.25">
      <c r="B12" s="638">
        <v>137</v>
      </c>
      <c r="C12" t="str">
        <f>CONCATENATE('136 137'!B17,"  ",'136 137'!B19)</f>
        <v>GASTO TOTAL EMITIDO EN SUBSIDIOS AL EMPLEO JOVEN, SEGÚN TIPO DE PAGO Y DE BENEFICIARIO  2009 - 2014</v>
      </c>
    </row>
    <row r="13" spans="2:3" x14ac:dyDescent="0.25">
      <c r="B13" s="638">
        <v>138</v>
      </c>
      <c r="C13" t="str">
        <f>CONCATENATE('138'!B3,"  ",'138'!B4)</f>
        <v>NÚMERO  DE SUBSIDIOS AL EMPLEO JOVEN EMITIDOS A PAGO A TRABAJADORES, SEGÚN TIPO DE PAGO Y SEXO  2009 - 2014</v>
      </c>
    </row>
    <row r="14" spans="2:3" x14ac:dyDescent="0.25">
      <c r="B14" s="638">
        <v>139</v>
      </c>
      <c r="C14" t="str">
        <f>CONCATENATE('139'!B3,"  ",'139'!B4)</f>
        <v>NÚMERO DE PAGOS MENSUALES POR SUBSIDIOS AL EMPLEO JOVEN EMITIDOS A TRABAJADORES DEPENDIENTES, SEGÚN REGIÓN Y SEXO   2014</v>
      </c>
    </row>
    <row r="15" spans="2:3" x14ac:dyDescent="0.25">
      <c r="B15" s="638">
        <v>140</v>
      </c>
      <c r="C15" t="str">
        <f>CONCATENATE('140'!B3,"  ",'140'!B4)</f>
        <v>NÚMERO DE SUBSIDIOS AL EMPLEO DE LA MUJER CONCEDIDOS, SEGÚN TIPO DE SUBSIDIO Y BENEFICIARIA  AÑO 2014</v>
      </c>
    </row>
    <row r="16" spans="2:3" x14ac:dyDescent="0.25">
      <c r="B16" s="638">
        <v>141</v>
      </c>
      <c r="C16" t="str">
        <f>CONCATENATE('141 142'!B3,"  ",'141 142'!B4)</f>
        <v>NÚMERO Y MONTO DE SUBSIDIOS AL EMPLEO DE LA MUJER PAGADOS MENSUALMENTE SEGÚN TIPO DE BENEFICIARIO  AÑO 2014</v>
      </c>
    </row>
    <row r="17" spans="2:3" x14ac:dyDescent="0.25">
      <c r="B17" s="638">
        <v>142</v>
      </c>
      <c r="C17" t="str">
        <f>CONCATENATE('141 142'!B25,"  ",'141 142'!B26)</f>
        <v>NÚMERO  Y MONTO DE SUBSIDIOS AL EMPLEO DE LA MUJER CON PAGO ANUAL SEGÚN TIPO DE TRABAJADORA  AÑO 2014</v>
      </c>
    </row>
  </sheetData>
  <pageMargins left="0.7" right="0.7" top="0.75" bottom="0.75" header="0.3" footer="0.3"/>
  <drawing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4">
    <pageSetUpPr fitToPage="1"/>
  </sheetPr>
  <dimension ref="B1:K37"/>
  <sheetViews>
    <sheetView showGridLines="0" zoomScale="89" zoomScaleNormal="89" workbookViewId="0">
      <selection activeCell="H25" sqref="H25"/>
    </sheetView>
  </sheetViews>
  <sheetFormatPr baseColWidth="10" defaultColWidth="10.28515625" defaultRowHeight="15" x14ac:dyDescent="0.2"/>
  <cols>
    <col min="1" max="1" width="20.140625" style="816" customWidth="1"/>
    <col min="2" max="2" width="24.140625" style="816" customWidth="1"/>
    <col min="3" max="3" width="11" style="816" customWidth="1"/>
    <col min="4" max="4" width="14.5703125" style="816" customWidth="1"/>
    <col min="5" max="5" width="11.5703125" style="816" customWidth="1"/>
    <col min="6" max="6" width="13.5703125" style="816" customWidth="1"/>
    <col min="7" max="7" width="12" style="816" customWidth="1"/>
    <col min="8" max="8" width="13.5703125" style="816" customWidth="1"/>
    <col min="9" max="9" width="11.42578125" style="816" customWidth="1"/>
    <col min="10" max="10" width="11.85546875" style="816" customWidth="1"/>
    <col min="11" max="11" width="13.5703125" style="816" customWidth="1"/>
    <col min="12" max="16384" width="10.28515625" style="816"/>
  </cols>
  <sheetData>
    <row r="1" spans="2:11" ht="38.25" customHeight="1" x14ac:dyDescent="0.2"/>
    <row r="2" spans="2:11" ht="30" customHeight="1" x14ac:dyDescent="0.25">
      <c r="B2" s="1779" t="s">
        <v>1642</v>
      </c>
      <c r="C2" s="1779"/>
      <c r="D2" s="1779"/>
      <c r="E2" s="1779"/>
      <c r="F2" s="1779"/>
      <c r="G2" s="1779"/>
      <c r="H2" s="1779"/>
      <c r="I2" s="1779"/>
      <c r="J2" s="1779"/>
      <c r="K2" s="3" t="s">
        <v>13</v>
      </c>
    </row>
    <row r="3" spans="2:11" ht="15.75" x14ac:dyDescent="0.25">
      <c r="B3" s="1757" t="s">
        <v>1666</v>
      </c>
      <c r="C3" s="1757"/>
      <c r="D3" s="1757"/>
      <c r="E3" s="1757"/>
      <c r="F3" s="1757"/>
      <c r="G3" s="1757"/>
      <c r="H3" s="1757"/>
      <c r="I3" s="1757"/>
      <c r="J3" s="1757"/>
    </row>
    <row r="4" spans="2:11" ht="16.5" thickBot="1" x14ac:dyDescent="0.3">
      <c r="B4" s="1759" t="s">
        <v>265</v>
      </c>
      <c r="C4" s="1759"/>
      <c r="D4" s="1759"/>
      <c r="E4" s="1759"/>
      <c r="F4" s="1759"/>
      <c r="G4" s="1759"/>
      <c r="H4" s="1759"/>
      <c r="I4" s="1759"/>
      <c r="J4" s="1759"/>
    </row>
    <row r="5" spans="2:11" ht="13.5" customHeight="1" x14ac:dyDescent="0.2">
      <c r="D5" s="817"/>
      <c r="F5" s="821"/>
      <c r="G5" s="821"/>
      <c r="H5" s="821"/>
      <c r="I5" s="532"/>
      <c r="J5" s="821"/>
    </row>
    <row r="6" spans="2:11" ht="15.75" x14ac:dyDescent="0.2">
      <c r="B6" s="1788" t="s">
        <v>789</v>
      </c>
      <c r="C6" s="1815">
        <v>2011</v>
      </c>
      <c r="D6" s="1815"/>
      <c r="E6" s="1815">
        <v>2012</v>
      </c>
      <c r="F6" s="1815"/>
      <c r="G6" s="1815">
        <v>2013</v>
      </c>
      <c r="H6" s="1815"/>
      <c r="I6" s="1815">
        <v>2014</v>
      </c>
      <c r="J6" s="1815"/>
    </row>
    <row r="7" spans="2:11" ht="15.75" x14ac:dyDescent="0.2">
      <c r="B7" s="1815"/>
      <c r="C7" s="772" t="s">
        <v>1342</v>
      </c>
      <c r="D7" s="772" t="s">
        <v>1343</v>
      </c>
      <c r="E7" s="772" t="s">
        <v>1342</v>
      </c>
      <c r="F7" s="772" t="s">
        <v>1343</v>
      </c>
      <c r="G7" s="772" t="s">
        <v>1342</v>
      </c>
      <c r="H7" s="772" t="s">
        <v>1343</v>
      </c>
      <c r="I7" s="772" t="s">
        <v>1342</v>
      </c>
      <c r="J7" s="772" t="s">
        <v>1343</v>
      </c>
    </row>
    <row r="8" spans="2:11" x14ac:dyDescent="0.2">
      <c r="B8" s="780" t="s">
        <v>1344</v>
      </c>
      <c r="C8" s="825">
        <v>603</v>
      </c>
      <c r="D8" s="825">
        <v>85003</v>
      </c>
      <c r="E8" s="825">
        <v>419</v>
      </c>
      <c r="F8" s="825">
        <v>59303</v>
      </c>
      <c r="G8" s="825">
        <v>306</v>
      </c>
      <c r="H8" s="825">
        <v>43187</v>
      </c>
      <c r="I8" s="825">
        <v>188</v>
      </c>
      <c r="J8" s="964">
        <v>26330</v>
      </c>
    </row>
    <row r="9" spans="2:11" ht="21" customHeight="1" x14ac:dyDescent="0.2">
      <c r="B9" s="780" t="s">
        <v>813</v>
      </c>
      <c r="C9" s="825">
        <v>1020</v>
      </c>
      <c r="D9" s="825">
        <v>139052</v>
      </c>
      <c r="E9" s="825">
        <v>579</v>
      </c>
      <c r="F9" s="825">
        <v>78631</v>
      </c>
      <c r="G9" s="825">
        <v>405</v>
      </c>
      <c r="H9" s="825">
        <v>56656</v>
      </c>
      <c r="I9" s="825">
        <v>280</v>
      </c>
      <c r="J9" s="964">
        <v>38959</v>
      </c>
    </row>
    <row r="10" spans="2:11" ht="20.100000000000001" customHeight="1" x14ac:dyDescent="0.2">
      <c r="B10" s="780" t="s">
        <v>814</v>
      </c>
      <c r="C10" s="825">
        <v>946</v>
      </c>
      <c r="D10" s="825">
        <v>132098</v>
      </c>
      <c r="E10" s="825">
        <v>572</v>
      </c>
      <c r="F10" s="825">
        <v>78773</v>
      </c>
      <c r="G10" s="825">
        <v>359</v>
      </c>
      <c r="H10" s="825">
        <v>50284</v>
      </c>
      <c r="I10" s="825">
        <v>326</v>
      </c>
      <c r="J10" s="964">
        <v>44534</v>
      </c>
    </row>
    <row r="11" spans="2:11" ht="20.100000000000001" customHeight="1" x14ac:dyDescent="0.2">
      <c r="B11" s="780" t="s">
        <v>1345</v>
      </c>
      <c r="C11" s="825">
        <v>311</v>
      </c>
      <c r="D11" s="825">
        <v>41706</v>
      </c>
      <c r="E11" s="825">
        <v>150</v>
      </c>
      <c r="F11" s="825">
        <v>20331</v>
      </c>
      <c r="G11" s="825">
        <v>68</v>
      </c>
      <c r="H11" s="825">
        <v>12056</v>
      </c>
      <c r="I11" s="825">
        <v>61</v>
      </c>
      <c r="J11" s="964">
        <v>12193</v>
      </c>
    </row>
    <row r="12" spans="2:11" ht="20.100000000000001" customHeight="1" x14ac:dyDescent="0.2">
      <c r="B12" s="780" t="s">
        <v>816</v>
      </c>
      <c r="C12" s="825">
        <v>371</v>
      </c>
      <c r="D12" s="825">
        <v>49938</v>
      </c>
      <c r="E12" s="825">
        <v>189</v>
      </c>
      <c r="F12" s="825">
        <v>25591</v>
      </c>
      <c r="G12" s="825">
        <v>91</v>
      </c>
      <c r="H12" s="825">
        <v>12364</v>
      </c>
      <c r="I12" s="825">
        <v>83</v>
      </c>
      <c r="J12" s="964">
        <v>11668</v>
      </c>
    </row>
    <row r="13" spans="2:11" ht="20.100000000000001" customHeight="1" x14ac:dyDescent="0.2">
      <c r="B13" s="780" t="s">
        <v>817</v>
      </c>
      <c r="C13" s="825">
        <v>73</v>
      </c>
      <c r="D13" s="825">
        <v>9806</v>
      </c>
      <c r="E13" s="825">
        <v>61</v>
      </c>
      <c r="F13" s="825">
        <v>8694</v>
      </c>
      <c r="G13" s="825">
        <v>40</v>
      </c>
      <c r="H13" s="825">
        <v>5680</v>
      </c>
      <c r="I13" s="825">
        <v>18</v>
      </c>
      <c r="J13" s="964">
        <v>2519</v>
      </c>
    </row>
    <row r="14" spans="2:11" x14ac:dyDescent="0.2">
      <c r="B14" s="780" t="s">
        <v>1346</v>
      </c>
      <c r="C14" s="825"/>
      <c r="D14" s="825">
        <v>1756</v>
      </c>
      <c r="E14" s="825"/>
      <c r="F14" s="825">
        <v>642</v>
      </c>
      <c r="G14" s="825"/>
      <c r="H14" s="825">
        <v>448</v>
      </c>
      <c r="I14" s="825"/>
      <c r="J14" s="964">
        <v>378</v>
      </c>
    </row>
    <row r="15" spans="2:11" ht="15.75" x14ac:dyDescent="0.2">
      <c r="B15" s="917" t="s">
        <v>40</v>
      </c>
      <c r="C15" s="965">
        <f t="shared" ref="C15:H15" si="0">SUM(C8:C14)</f>
        <v>3324</v>
      </c>
      <c r="D15" s="965">
        <f t="shared" si="0"/>
        <v>459359</v>
      </c>
      <c r="E15" s="965">
        <f t="shared" si="0"/>
        <v>1970</v>
      </c>
      <c r="F15" s="965">
        <f t="shared" si="0"/>
        <v>271965</v>
      </c>
      <c r="G15" s="965">
        <f t="shared" si="0"/>
        <v>1269</v>
      </c>
      <c r="H15" s="965">
        <f t="shared" si="0"/>
        <v>180675</v>
      </c>
      <c r="I15" s="965">
        <f t="shared" ref="I15" si="1">SUM(I8:I14)</f>
        <v>956</v>
      </c>
      <c r="J15" s="965">
        <v>136581</v>
      </c>
    </row>
    <row r="16" spans="2:11" x14ac:dyDescent="0.2">
      <c r="B16" s="966" t="s">
        <v>1347</v>
      </c>
    </row>
    <row r="17" spans="2:11" ht="12.95" customHeight="1" x14ac:dyDescent="0.2"/>
    <row r="18" spans="2:11" ht="12.95" customHeight="1" x14ac:dyDescent="0.2">
      <c r="B18" s="967" t="s">
        <v>1348</v>
      </c>
    </row>
    <row r="20" spans="2:11" ht="26.25" customHeight="1" x14ac:dyDescent="0.25">
      <c r="B20" s="1779" t="s">
        <v>1643</v>
      </c>
      <c r="C20" s="1779"/>
      <c r="D20" s="1779"/>
      <c r="E20" s="1779"/>
      <c r="F20" s="1779"/>
      <c r="G20" s="1779"/>
      <c r="H20" s="1779"/>
      <c r="I20" s="1779"/>
      <c r="K20" s="3" t="s">
        <v>13</v>
      </c>
    </row>
    <row r="21" spans="2:11" ht="15" customHeight="1" x14ac:dyDescent="0.25">
      <c r="B21" s="1757" t="s">
        <v>1667</v>
      </c>
      <c r="C21" s="1757"/>
      <c r="D21" s="1757"/>
      <c r="E21" s="1757"/>
      <c r="F21" s="1757"/>
      <c r="G21" s="1757"/>
      <c r="H21" s="1757"/>
      <c r="I21" s="1757"/>
    </row>
    <row r="22" spans="2:11" ht="16.5" thickBot="1" x14ac:dyDescent="0.3">
      <c r="B22" s="1759" t="s">
        <v>342</v>
      </c>
      <c r="C22" s="1759"/>
      <c r="D22" s="1759"/>
      <c r="E22" s="1759"/>
      <c r="F22" s="1759"/>
      <c r="G22" s="1759"/>
      <c r="H22" s="1759"/>
      <c r="I22" s="1759"/>
    </row>
    <row r="24" spans="2:11" ht="19.5" customHeight="1" x14ac:dyDescent="0.2">
      <c r="B24" s="772" t="s">
        <v>789</v>
      </c>
      <c r="C24" s="772"/>
      <c r="D24" s="772">
        <v>2009</v>
      </c>
      <c r="E24" s="772">
        <v>2010</v>
      </c>
      <c r="F24" s="772">
        <v>2011</v>
      </c>
      <c r="G24" s="772">
        <v>2012</v>
      </c>
      <c r="H24" s="772">
        <v>2013</v>
      </c>
      <c r="I24" s="772">
        <v>2014</v>
      </c>
    </row>
    <row r="25" spans="2:11" x14ac:dyDescent="0.2">
      <c r="B25" s="780" t="s">
        <v>1344</v>
      </c>
      <c r="C25" s="825"/>
      <c r="D25" s="968">
        <v>3231</v>
      </c>
      <c r="E25" s="968">
        <v>2251</v>
      </c>
      <c r="F25" s="968">
        <v>1304</v>
      </c>
      <c r="G25" s="968">
        <v>809</v>
      </c>
      <c r="H25" s="968">
        <v>663</v>
      </c>
      <c r="I25" s="968">
        <v>412</v>
      </c>
    </row>
    <row r="26" spans="2:11" ht="20.100000000000001" customHeight="1" x14ac:dyDescent="0.2">
      <c r="B26" s="780" t="s">
        <v>813</v>
      </c>
      <c r="C26" s="825"/>
      <c r="D26" s="968">
        <v>5368</v>
      </c>
      <c r="E26" s="968">
        <v>2762</v>
      </c>
      <c r="F26" s="968">
        <v>1726</v>
      </c>
      <c r="G26" s="968">
        <v>1085</v>
      </c>
      <c r="H26" s="968">
        <v>949</v>
      </c>
      <c r="I26" s="968">
        <v>691</v>
      </c>
    </row>
    <row r="27" spans="2:11" ht="20.100000000000001" customHeight="1" x14ac:dyDescent="0.2">
      <c r="B27" s="780" t="s">
        <v>814</v>
      </c>
      <c r="C27" s="825"/>
      <c r="D27" s="968">
        <v>3957</v>
      </c>
      <c r="E27" s="968">
        <v>1723</v>
      </c>
      <c r="F27" s="968">
        <v>1417</v>
      </c>
      <c r="G27" s="968">
        <v>881</v>
      </c>
      <c r="H27" s="968">
        <v>623</v>
      </c>
      <c r="I27" s="968">
        <v>499</v>
      </c>
    </row>
    <row r="28" spans="2:11" ht="20.100000000000001" customHeight="1" x14ac:dyDescent="0.2">
      <c r="B28" s="780" t="s">
        <v>1345</v>
      </c>
      <c r="C28" s="825"/>
      <c r="D28" s="968">
        <v>1271</v>
      </c>
      <c r="E28" s="968">
        <v>575</v>
      </c>
      <c r="F28" s="968">
        <v>342</v>
      </c>
      <c r="G28" s="968">
        <v>201</v>
      </c>
      <c r="H28" s="968">
        <v>392</v>
      </c>
      <c r="I28" s="968">
        <v>416</v>
      </c>
    </row>
    <row r="29" spans="2:11" ht="20.100000000000001" customHeight="1" x14ac:dyDescent="0.2">
      <c r="B29" s="780" t="s">
        <v>816</v>
      </c>
      <c r="C29" s="825"/>
      <c r="D29" s="968">
        <v>1567</v>
      </c>
      <c r="E29" s="968">
        <v>794</v>
      </c>
      <c r="F29" s="968">
        <v>438</v>
      </c>
      <c r="G29" s="968">
        <v>204</v>
      </c>
      <c r="H29" s="968">
        <v>79</v>
      </c>
      <c r="I29" s="968">
        <v>119</v>
      </c>
    </row>
    <row r="30" spans="2:11" ht="20.100000000000001" customHeight="1" x14ac:dyDescent="0.2">
      <c r="B30" s="780" t="s">
        <v>817</v>
      </c>
      <c r="C30" s="825"/>
      <c r="D30" s="968">
        <v>701</v>
      </c>
      <c r="E30" s="968">
        <v>274</v>
      </c>
      <c r="F30" s="968">
        <v>159</v>
      </c>
      <c r="G30" s="968">
        <v>168</v>
      </c>
      <c r="H30" s="968">
        <v>86</v>
      </c>
      <c r="I30" s="968">
        <v>46</v>
      </c>
    </row>
    <row r="31" spans="2:11" ht="20.100000000000001" customHeight="1" x14ac:dyDescent="0.2">
      <c r="B31" s="917" t="s">
        <v>40</v>
      </c>
      <c r="C31" s="917"/>
      <c r="D31" s="792">
        <f>SUM(D25:D30)</f>
        <v>16095</v>
      </c>
      <c r="E31" s="792">
        <f t="shared" ref="E31:I31" si="2">SUM(E25:E30)</f>
        <v>8379</v>
      </c>
      <c r="F31" s="792">
        <f t="shared" si="2"/>
        <v>5386</v>
      </c>
      <c r="G31" s="792">
        <f t="shared" si="2"/>
        <v>3348</v>
      </c>
      <c r="H31" s="792">
        <f t="shared" si="2"/>
        <v>2792</v>
      </c>
      <c r="I31" s="792">
        <f t="shared" si="2"/>
        <v>2183</v>
      </c>
    </row>
    <row r="32" spans="2:11" x14ac:dyDescent="0.2">
      <c r="B32" s="960" t="s">
        <v>1349</v>
      </c>
      <c r="C32" s="960"/>
    </row>
    <row r="33" spans="3:9" x14ac:dyDescent="0.2">
      <c r="C33" s="960"/>
      <c r="H33" s="969"/>
    </row>
    <row r="34" spans="3:9" x14ac:dyDescent="0.2">
      <c r="C34" s="960"/>
      <c r="H34" s="969"/>
      <c r="I34" s="532"/>
    </row>
    <row r="35" spans="3:9" x14ac:dyDescent="0.2">
      <c r="C35" s="960"/>
      <c r="H35" s="969"/>
    </row>
    <row r="36" spans="3:9" x14ac:dyDescent="0.2">
      <c r="H36" s="969"/>
    </row>
    <row r="37" spans="3:9" x14ac:dyDescent="0.2">
      <c r="H37" s="969"/>
    </row>
  </sheetData>
  <mergeCells count="11">
    <mergeCell ref="B20:I20"/>
    <mergeCell ref="B21:I21"/>
    <mergeCell ref="B22:I22"/>
    <mergeCell ref="B2:J2"/>
    <mergeCell ref="B3:J3"/>
    <mergeCell ref="B4:J4"/>
    <mergeCell ref="B6:B7"/>
    <mergeCell ref="C6:D6"/>
    <mergeCell ref="E6:F6"/>
    <mergeCell ref="G6:H6"/>
    <mergeCell ref="I6:J6"/>
  </mergeCells>
  <hyperlinks>
    <hyperlink ref="K2" location="'Indice Total'!A173" display="Volver"/>
    <hyperlink ref="K20" location="'Indice Total'!A173" display="Volver"/>
  </hyperlinks>
  <pageMargins left="0.86614173228346458" right="0.51181102362204722" top="0.78740157480314965" bottom="0.98425196850393704" header="0" footer="0"/>
  <pageSetup scale="71" orientation="portrait" r:id="rId1"/>
  <headerFooter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5"/>
  <dimension ref="B1:J59"/>
  <sheetViews>
    <sheetView showGridLines="0" zoomScaleNormal="100" workbookViewId="0">
      <selection activeCell="H25" sqref="H25"/>
    </sheetView>
  </sheetViews>
  <sheetFormatPr baseColWidth="10" defaultColWidth="10.28515625" defaultRowHeight="15" x14ac:dyDescent="0.2"/>
  <cols>
    <col min="1" max="1" width="20.140625" style="816" customWidth="1"/>
    <col min="2" max="2" width="38.85546875" style="816" customWidth="1"/>
    <col min="3" max="7" width="15.85546875" style="816" customWidth="1"/>
    <col min="8" max="8" width="11.85546875" style="816" customWidth="1"/>
    <col min="9" max="202" width="10.28515625" style="816" customWidth="1"/>
    <col min="203" max="203" width="1.85546875" style="816" customWidth="1"/>
    <col min="204" max="16384" width="10.28515625" style="816"/>
  </cols>
  <sheetData>
    <row r="1" spans="2:10" ht="44.25" customHeight="1" x14ac:dyDescent="0.2"/>
    <row r="2" spans="2:10" ht="18" x14ac:dyDescent="0.25">
      <c r="B2" s="1756" t="s">
        <v>2344</v>
      </c>
      <c r="C2" s="1756"/>
      <c r="D2" s="1756"/>
      <c r="E2" s="1756"/>
      <c r="F2" s="1756"/>
      <c r="G2" s="1756"/>
      <c r="H2" s="3" t="s">
        <v>13</v>
      </c>
    </row>
    <row r="3" spans="2:10" ht="15.75" x14ac:dyDescent="0.2">
      <c r="B3" s="1765" t="s">
        <v>1350</v>
      </c>
      <c r="C3" s="1765"/>
      <c r="D3" s="1765"/>
      <c r="E3" s="1765"/>
      <c r="F3" s="1765"/>
      <c r="G3" s="1765"/>
      <c r="H3" s="831"/>
    </row>
    <row r="4" spans="2:10" ht="15.75" x14ac:dyDescent="0.25">
      <c r="B4" s="1776" t="s">
        <v>1769</v>
      </c>
      <c r="C4" s="1776"/>
      <c r="D4" s="1776"/>
      <c r="E4" s="1776"/>
      <c r="F4" s="1776"/>
      <c r="G4" s="1776"/>
      <c r="H4" s="831"/>
    </row>
    <row r="5" spans="2:10" ht="16.5" thickBot="1" x14ac:dyDescent="0.3">
      <c r="B5" s="1759" t="s">
        <v>284</v>
      </c>
      <c r="C5" s="1759"/>
      <c r="D5" s="1759"/>
      <c r="E5" s="1759"/>
      <c r="F5" s="1759"/>
      <c r="G5" s="1759"/>
      <c r="H5" s="831"/>
    </row>
    <row r="6" spans="2:10" x14ac:dyDescent="0.2">
      <c r="C6" s="831"/>
      <c r="D6" s="831"/>
      <c r="E6" s="831"/>
      <c r="F6" s="532"/>
      <c r="G6" s="831"/>
      <c r="H6" s="831"/>
    </row>
    <row r="7" spans="2:10" ht="15.75" x14ac:dyDescent="0.2">
      <c r="B7" s="773"/>
      <c r="C7" s="773">
        <v>2010</v>
      </c>
      <c r="D7" s="773">
        <v>2011</v>
      </c>
      <c r="E7" s="773">
        <v>2012</v>
      </c>
      <c r="F7" s="773">
        <v>2013</v>
      </c>
      <c r="G7" s="773">
        <v>2014</v>
      </c>
      <c r="H7" s="831"/>
    </row>
    <row r="8" spans="2:10" x14ac:dyDescent="0.2">
      <c r="B8" s="970" t="s">
        <v>790</v>
      </c>
      <c r="C8" s="971"/>
      <c r="D8" s="971"/>
      <c r="E8" s="971"/>
      <c r="F8" s="971"/>
      <c r="G8" s="971"/>
      <c r="H8" s="831"/>
    </row>
    <row r="9" spans="2:10" x14ac:dyDescent="0.2">
      <c r="B9" s="780" t="s">
        <v>1196</v>
      </c>
      <c r="C9" s="826">
        <v>97</v>
      </c>
      <c r="D9" s="826" t="s">
        <v>124</v>
      </c>
      <c r="E9" s="826" t="s">
        <v>124</v>
      </c>
      <c r="F9" s="826" t="s">
        <v>124</v>
      </c>
      <c r="G9" s="826" t="s">
        <v>302</v>
      </c>
      <c r="H9" s="831"/>
    </row>
    <row r="10" spans="2:10" x14ac:dyDescent="0.2">
      <c r="B10" s="780" t="s">
        <v>852</v>
      </c>
      <c r="C10" s="826">
        <v>7146180</v>
      </c>
      <c r="D10" s="826">
        <v>7338665</v>
      </c>
      <c r="E10" s="826">
        <v>6809360</v>
      </c>
      <c r="F10" s="826">
        <v>7181065</v>
      </c>
      <c r="G10" s="826">
        <v>8310742</v>
      </c>
      <c r="H10" s="831"/>
      <c r="I10" s="817"/>
      <c r="J10" s="817"/>
    </row>
    <row r="11" spans="2:10" x14ac:dyDescent="0.2">
      <c r="B11" s="780" t="s">
        <v>1351</v>
      </c>
      <c r="C11" s="826">
        <v>5597</v>
      </c>
      <c r="D11" s="826">
        <v>6434</v>
      </c>
      <c r="E11" s="826">
        <v>5422</v>
      </c>
      <c r="F11" s="826">
        <v>4290</v>
      </c>
      <c r="G11" s="826">
        <v>1371</v>
      </c>
      <c r="H11" s="831"/>
      <c r="I11" s="817"/>
      <c r="J11" s="817"/>
    </row>
    <row r="12" spans="2:10" x14ac:dyDescent="0.2">
      <c r="B12" s="488"/>
      <c r="C12" s="829"/>
      <c r="D12" s="829"/>
      <c r="E12" s="829"/>
      <c r="F12" s="829"/>
      <c r="G12" s="829"/>
      <c r="H12" s="831"/>
      <c r="I12" s="817"/>
      <c r="J12" s="817"/>
    </row>
    <row r="13" spans="2:10" ht="15.75" x14ac:dyDescent="0.25">
      <c r="B13" s="827" t="s">
        <v>791</v>
      </c>
      <c r="C13" s="828">
        <v>7151874</v>
      </c>
      <c r="D13" s="828">
        <v>7345099</v>
      </c>
      <c r="E13" s="828">
        <v>6814782</v>
      </c>
      <c r="F13" s="828">
        <v>7185355</v>
      </c>
      <c r="G13" s="828">
        <v>8312113</v>
      </c>
      <c r="H13" s="831"/>
      <c r="I13" s="817"/>
      <c r="J13" s="817"/>
    </row>
    <row r="14" spans="2:10" x14ac:dyDescent="0.2">
      <c r="B14" s="488"/>
      <c r="C14" s="829"/>
      <c r="D14" s="829"/>
      <c r="E14" s="829"/>
      <c r="F14" s="829"/>
      <c r="G14" s="829"/>
      <c r="H14" s="831"/>
    </row>
    <row r="15" spans="2:10" x14ac:dyDescent="0.2">
      <c r="B15" s="970" t="s">
        <v>792</v>
      </c>
      <c r="C15" s="971"/>
      <c r="D15" s="971"/>
      <c r="E15" s="971"/>
      <c r="F15" s="971"/>
      <c r="G15" s="971"/>
      <c r="H15" s="831"/>
    </row>
    <row r="16" spans="2:10" x14ac:dyDescent="0.2">
      <c r="B16" s="488"/>
      <c r="C16" s="829"/>
      <c r="D16" s="829"/>
      <c r="E16" s="829"/>
      <c r="F16" s="829"/>
      <c r="G16" s="829"/>
      <c r="H16" s="831"/>
    </row>
    <row r="17" spans="2:9" x14ac:dyDescent="0.2">
      <c r="B17" s="780" t="s">
        <v>1352</v>
      </c>
      <c r="C17" s="826">
        <v>746727</v>
      </c>
      <c r="D17" s="826">
        <v>457597</v>
      </c>
      <c r="E17" s="826">
        <v>271687</v>
      </c>
      <c r="F17" s="826">
        <v>180248</v>
      </c>
      <c r="G17" s="826">
        <v>136203</v>
      </c>
      <c r="H17" s="831"/>
    </row>
    <row r="18" spans="2:9" x14ac:dyDescent="0.2">
      <c r="B18" s="780" t="s">
        <v>1353</v>
      </c>
      <c r="C18" s="826">
        <v>6506067</v>
      </c>
      <c r="D18" s="826">
        <v>6690237</v>
      </c>
      <c r="E18" s="826">
        <v>6556740</v>
      </c>
      <c r="F18" s="826">
        <v>7057875</v>
      </c>
      <c r="G18" s="826">
        <v>7935464</v>
      </c>
      <c r="H18" s="831"/>
    </row>
    <row r="19" spans="2:9" x14ac:dyDescent="0.2">
      <c r="B19" s="780" t="s">
        <v>1354</v>
      </c>
      <c r="C19" s="826">
        <v>7252794</v>
      </c>
      <c r="D19" s="826">
        <v>7147834</v>
      </c>
      <c r="E19" s="826">
        <v>6828427</v>
      </c>
      <c r="F19" s="826">
        <v>7238123</v>
      </c>
      <c r="G19" s="826">
        <v>8071667</v>
      </c>
      <c r="H19" s="831"/>
    </row>
    <row r="20" spans="2:9" x14ac:dyDescent="0.2">
      <c r="B20" s="780" t="s">
        <v>1202</v>
      </c>
      <c r="C20" s="826">
        <v>-62992</v>
      </c>
      <c r="D20" s="826">
        <v>-28175</v>
      </c>
      <c r="E20" s="826">
        <v>-11742</v>
      </c>
      <c r="F20" s="826">
        <v>-12156</v>
      </c>
      <c r="G20" s="826">
        <v>-8482</v>
      </c>
      <c r="H20" s="831"/>
    </row>
    <row r="21" spans="2:9" x14ac:dyDescent="0.2">
      <c r="B21" s="780" t="s">
        <v>1201</v>
      </c>
      <c r="C21" s="826">
        <v>8593</v>
      </c>
      <c r="D21" s="826">
        <v>2057</v>
      </c>
      <c r="E21" s="826">
        <v>974</v>
      </c>
      <c r="F21" s="826">
        <v>986</v>
      </c>
      <c r="G21" s="826">
        <v>806</v>
      </c>
      <c r="H21" s="831"/>
    </row>
    <row r="22" spans="2:9" x14ac:dyDescent="0.2">
      <c r="B22" s="780" t="s">
        <v>1210</v>
      </c>
      <c r="C22" s="826">
        <v>104933</v>
      </c>
      <c r="D22" s="826">
        <v>104742</v>
      </c>
      <c r="E22" s="826">
        <v>106792</v>
      </c>
      <c r="F22" s="826">
        <v>113048</v>
      </c>
      <c r="G22" s="826">
        <v>115805</v>
      </c>
      <c r="H22" s="831"/>
    </row>
    <row r="23" spans="2:9" ht="15.75" x14ac:dyDescent="0.25">
      <c r="B23" s="827" t="s">
        <v>876</v>
      </c>
      <c r="C23" s="828">
        <v>7303328</v>
      </c>
      <c r="D23" s="828">
        <v>7226458</v>
      </c>
      <c r="E23" s="828">
        <v>6924451</v>
      </c>
      <c r="F23" s="828">
        <v>7340001</v>
      </c>
      <c r="G23" s="828">
        <v>8179796</v>
      </c>
      <c r="H23" s="831"/>
    </row>
    <row r="24" spans="2:9" x14ac:dyDescent="0.2">
      <c r="B24" s="488"/>
      <c r="C24" s="829"/>
      <c r="D24" s="829"/>
      <c r="E24" s="829"/>
      <c r="F24" s="829"/>
      <c r="G24" s="829"/>
      <c r="H24" s="831"/>
    </row>
    <row r="25" spans="2:9" ht="15.75" x14ac:dyDescent="0.25">
      <c r="B25" s="827" t="s">
        <v>1238</v>
      </c>
      <c r="C25" s="828">
        <v>-151454</v>
      </c>
      <c r="D25" s="828">
        <v>118641</v>
      </c>
      <c r="E25" s="828">
        <v>-109669</v>
      </c>
      <c r="F25" s="828">
        <v>-154646</v>
      </c>
      <c r="G25" s="828">
        <v>132317</v>
      </c>
      <c r="H25" s="831"/>
    </row>
    <row r="26" spans="2:9" x14ac:dyDescent="0.2">
      <c r="B26" s="966" t="s">
        <v>1355</v>
      </c>
      <c r="C26" s="972"/>
      <c r="D26" s="972"/>
      <c r="E26" s="817"/>
      <c r="F26" s="817"/>
      <c r="G26" s="817"/>
      <c r="H26" s="817"/>
      <c r="I26" s="817"/>
    </row>
    <row r="27" spans="2:9" x14ac:dyDescent="0.2">
      <c r="B27" s="834"/>
      <c r="C27" s="824"/>
      <c r="F27" s="532"/>
    </row>
    <row r="28" spans="2:9" x14ac:dyDescent="0.2">
      <c r="D28" s="824"/>
    </row>
    <row r="29" spans="2:9" x14ac:dyDescent="0.2">
      <c r="D29" s="824"/>
    </row>
    <row r="30" spans="2:9" x14ac:dyDescent="0.2">
      <c r="D30" s="824"/>
    </row>
    <row r="31" spans="2:9" x14ac:dyDescent="0.2">
      <c r="D31" s="824"/>
    </row>
    <row r="32" spans="2:9" x14ac:dyDescent="0.2">
      <c r="D32" s="824"/>
    </row>
    <row r="33" spans="4:4" x14ac:dyDescent="0.2">
      <c r="D33" s="824"/>
    </row>
    <row r="34" spans="4:4" x14ac:dyDescent="0.2">
      <c r="D34" s="824"/>
    </row>
    <row r="35" spans="4:4" x14ac:dyDescent="0.2">
      <c r="D35" s="824"/>
    </row>
    <row r="36" spans="4:4" x14ac:dyDescent="0.2">
      <c r="D36" s="824"/>
    </row>
    <row r="37" spans="4:4" x14ac:dyDescent="0.2">
      <c r="D37" s="824"/>
    </row>
    <row r="38" spans="4:4" x14ac:dyDescent="0.2">
      <c r="D38" s="824"/>
    </row>
    <row r="39" spans="4:4" x14ac:dyDescent="0.2">
      <c r="D39" s="824"/>
    </row>
    <row r="40" spans="4:4" x14ac:dyDescent="0.2">
      <c r="D40" s="824"/>
    </row>
    <row r="41" spans="4:4" x14ac:dyDescent="0.2">
      <c r="D41" s="824"/>
    </row>
    <row r="42" spans="4:4" x14ac:dyDescent="0.2">
      <c r="D42" s="824"/>
    </row>
    <row r="43" spans="4:4" x14ac:dyDescent="0.2">
      <c r="D43" s="824"/>
    </row>
    <row r="44" spans="4:4" x14ac:dyDescent="0.2">
      <c r="D44" s="824"/>
    </row>
    <row r="45" spans="4:4" x14ac:dyDescent="0.2">
      <c r="D45" s="824"/>
    </row>
    <row r="46" spans="4:4" x14ac:dyDescent="0.2">
      <c r="D46" s="824"/>
    </row>
    <row r="47" spans="4:4" x14ac:dyDescent="0.2">
      <c r="D47" s="824"/>
    </row>
    <row r="48" spans="4:4" x14ac:dyDescent="0.2">
      <c r="D48" s="824"/>
    </row>
    <row r="49" spans="4:4" x14ac:dyDescent="0.2">
      <c r="D49" s="824"/>
    </row>
    <row r="50" spans="4:4" x14ac:dyDescent="0.2">
      <c r="D50" s="824"/>
    </row>
    <row r="51" spans="4:4" x14ac:dyDescent="0.2">
      <c r="D51" s="824"/>
    </row>
    <row r="52" spans="4:4" x14ac:dyDescent="0.2">
      <c r="D52" s="824"/>
    </row>
    <row r="53" spans="4:4" x14ac:dyDescent="0.2">
      <c r="D53" s="824"/>
    </row>
    <row r="54" spans="4:4" x14ac:dyDescent="0.2">
      <c r="D54" s="824"/>
    </row>
    <row r="55" spans="4:4" x14ac:dyDescent="0.2">
      <c r="D55" s="824"/>
    </row>
    <row r="56" spans="4:4" x14ac:dyDescent="0.2">
      <c r="D56" s="824"/>
    </row>
    <row r="57" spans="4:4" x14ac:dyDescent="0.2">
      <c r="D57" s="824"/>
    </row>
    <row r="58" spans="4:4" x14ac:dyDescent="0.2">
      <c r="D58" s="824"/>
    </row>
    <row r="59" spans="4:4" x14ac:dyDescent="0.2">
      <c r="D59" s="824"/>
    </row>
  </sheetData>
  <mergeCells count="4">
    <mergeCell ref="B2:G2"/>
    <mergeCell ref="B3:G3"/>
    <mergeCell ref="B4:G4"/>
    <mergeCell ref="B5:G5"/>
  </mergeCells>
  <hyperlinks>
    <hyperlink ref="H2" location="'Indice Total'!A173" display="Volver"/>
  </hyperlinks>
  <pageMargins left="0.7" right="0.7" top="0.75" bottom="0.75" header="0.3" footer="0.3"/>
  <pageSetup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6"/>
  <dimension ref="B1:J34"/>
  <sheetViews>
    <sheetView showGridLines="0" zoomScale="89" zoomScaleNormal="89" workbookViewId="0">
      <selection activeCell="H14" sqref="H14"/>
    </sheetView>
  </sheetViews>
  <sheetFormatPr baseColWidth="10" defaultColWidth="10.28515625" defaultRowHeight="15" x14ac:dyDescent="0.2"/>
  <cols>
    <col min="1" max="1" width="23.28515625" style="816" customWidth="1"/>
    <col min="2" max="4" width="15.85546875" style="816" customWidth="1"/>
    <col min="5" max="5" width="13.5703125" style="816" customWidth="1"/>
    <col min="6" max="6" width="15.85546875" style="816" customWidth="1"/>
    <col min="7" max="255" width="10.28515625" style="816"/>
    <col min="256" max="256" width="15.85546875" style="816" customWidth="1"/>
    <col min="257" max="257" width="1.42578125" style="816" customWidth="1"/>
    <col min="258" max="258" width="15.85546875" style="816" customWidth="1"/>
    <col min="259" max="259" width="5.140625" style="816" customWidth="1"/>
    <col min="260" max="260" width="15.85546875" style="816" customWidth="1"/>
    <col min="261" max="261" width="11.42578125" style="816" customWidth="1"/>
    <col min="262" max="262" width="15.85546875" style="816" customWidth="1"/>
    <col min="263" max="511" width="10.28515625" style="816"/>
    <col min="512" max="512" width="15.85546875" style="816" customWidth="1"/>
    <col min="513" max="513" width="1.42578125" style="816" customWidth="1"/>
    <col min="514" max="514" width="15.85546875" style="816" customWidth="1"/>
    <col min="515" max="515" width="5.140625" style="816" customWidth="1"/>
    <col min="516" max="516" width="15.85546875" style="816" customWidth="1"/>
    <col min="517" max="517" width="11.42578125" style="816" customWidth="1"/>
    <col min="518" max="518" width="15.85546875" style="816" customWidth="1"/>
    <col min="519" max="767" width="10.28515625" style="816"/>
    <col min="768" max="768" width="15.85546875" style="816" customWidth="1"/>
    <col min="769" max="769" width="1.42578125" style="816" customWidth="1"/>
    <col min="770" max="770" width="15.85546875" style="816" customWidth="1"/>
    <col min="771" max="771" width="5.140625" style="816" customWidth="1"/>
    <col min="772" max="772" width="15.85546875" style="816" customWidth="1"/>
    <col min="773" max="773" width="11.42578125" style="816" customWidth="1"/>
    <col min="774" max="774" width="15.85546875" style="816" customWidth="1"/>
    <col min="775" max="1023" width="10.28515625" style="816"/>
    <col min="1024" max="1024" width="15.85546875" style="816" customWidth="1"/>
    <col min="1025" max="1025" width="1.42578125" style="816" customWidth="1"/>
    <col min="1026" max="1026" width="15.85546875" style="816" customWidth="1"/>
    <col min="1027" max="1027" width="5.140625" style="816" customWidth="1"/>
    <col min="1028" max="1028" width="15.85546875" style="816" customWidth="1"/>
    <col min="1029" max="1029" width="11.42578125" style="816" customWidth="1"/>
    <col min="1030" max="1030" width="15.85546875" style="816" customWidth="1"/>
    <col min="1031" max="1279" width="10.28515625" style="816"/>
    <col min="1280" max="1280" width="15.85546875" style="816" customWidth="1"/>
    <col min="1281" max="1281" width="1.42578125" style="816" customWidth="1"/>
    <col min="1282" max="1282" width="15.85546875" style="816" customWidth="1"/>
    <col min="1283" max="1283" width="5.140625" style="816" customWidth="1"/>
    <col min="1284" max="1284" width="15.85546875" style="816" customWidth="1"/>
    <col min="1285" max="1285" width="11.42578125" style="816" customWidth="1"/>
    <col min="1286" max="1286" width="15.85546875" style="816" customWidth="1"/>
    <col min="1287" max="1535" width="10.28515625" style="816"/>
    <col min="1536" max="1536" width="15.85546875" style="816" customWidth="1"/>
    <col min="1537" max="1537" width="1.42578125" style="816" customWidth="1"/>
    <col min="1538" max="1538" width="15.85546875" style="816" customWidth="1"/>
    <col min="1539" max="1539" width="5.140625" style="816" customWidth="1"/>
    <col min="1540" max="1540" width="15.85546875" style="816" customWidth="1"/>
    <col min="1541" max="1541" width="11.42578125" style="816" customWidth="1"/>
    <col min="1542" max="1542" width="15.85546875" style="816" customWidth="1"/>
    <col min="1543" max="1791" width="10.28515625" style="816"/>
    <col min="1792" max="1792" width="15.85546875" style="816" customWidth="1"/>
    <col min="1793" max="1793" width="1.42578125" style="816" customWidth="1"/>
    <col min="1794" max="1794" width="15.85546875" style="816" customWidth="1"/>
    <col min="1795" max="1795" width="5.140625" style="816" customWidth="1"/>
    <col min="1796" max="1796" width="15.85546875" style="816" customWidth="1"/>
    <col min="1797" max="1797" width="11.42578125" style="816" customWidth="1"/>
    <col min="1798" max="1798" width="15.85546875" style="816" customWidth="1"/>
    <col min="1799" max="2047" width="10.28515625" style="816"/>
    <col min="2048" max="2048" width="15.85546875" style="816" customWidth="1"/>
    <col min="2049" max="2049" width="1.42578125" style="816" customWidth="1"/>
    <col min="2050" max="2050" width="15.85546875" style="816" customWidth="1"/>
    <col min="2051" max="2051" width="5.140625" style="816" customWidth="1"/>
    <col min="2052" max="2052" width="15.85546875" style="816" customWidth="1"/>
    <col min="2053" max="2053" width="11.42578125" style="816" customWidth="1"/>
    <col min="2054" max="2054" width="15.85546875" style="816" customWidth="1"/>
    <col min="2055" max="2303" width="10.28515625" style="816"/>
    <col min="2304" max="2304" width="15.85546875" style="816" customWidth="1"/>
    <col min="2305" max="2305" width="1.42578125" style="816" customWidth="1"/>
    <col min="2306" max="2306" width="15.85546875" style="816" customWidth="1"/>
    <col min="2307" max="2307" width="5.140625" style="816" customWidth="1"/>
    <col min="2308" max="2308" width="15.85546875" style="816" customWidth="1"/>
    <col min="2309" max="2309" width="11.42578125" style="816" customWidth="1"/>
    <col min="2310" max="2310" width="15.85546875" style="816" customWidth="1"/>
    <col min="2311" max="2559" width="10.28515625" style="816"/>
    <col min="2560" max="2560" width="15.85546875" style="816" customWidth="1"/>
    <col min="2561" max="2561" width="1.42578125" style="816" customWidth="1"/>
    <col min="2562" max="2562" width="15.85546875" style="816" customWidth="1"/>
    <col min="2563" max="2563" width="5.140625" style="816" customWidth="1"/>
    <col min="2564" max="2564" width="15.85546875" style="816" customWidth="1"/>
    <col min="2565" max="2565" width="11.42578125" style="816" customWidth="1"/>
    <col min="2566" max="2566" width="15.85546875" style="816" customWidth="1"/>
    <col min="2567" max="2815" width="10.28515625" style="816"/>
    <col min="2816" max="2816" width="15.85546875" style="816" customWidth="1"/>
    <col min="2817" max="2817" width="1.42578125" style="816" customWidth="1"/>
    <col min="2818" max="2818" width="15.85546875" style="816" customWidth="1"/>
    <col min="2819" max="2819" width="5.140625" style="816" customWidth="1"/>
    <col min="2820" max="2820" width="15.85546875" style="816" customWidth="1"/>
    <col min="2821" max="2821" width="11.42578125" style="816" customWidth="1"/>
    <col min="2822" max="2822" width="15.85546875" style="816" customWidth="1"/>
    <col min="2823" max="3071" width="10.28515625" style="816"/>
    <col min="3072" max="3072" width="15.85546875" style="816" customWidth="1"/>
    <col min="3073" max="3073" width="1.42578125" style="816" customWidth="1"/>
    <col min="3074" max="3074" width="15.85546875" style="816" customWidth="1"/>
    <col min="3075" max="3075" width="5.140625" style="816" customWidth="1"/>
    <col min="3076" max="3076" width="15.85546875" style="816" customWidth="1"/>
    <col min="3077" max="3077" width="11.42578125" style="816" customWidth="1"/>
    <col min="3078" max="3078" width="15.85546875" style="816" customWidth="1"/>
    <col min="3079" max="3327" width="10.28515625" style="816"/>
    <col min="3328" max="3328" width="15.85546875" style="816" customWidth="1"/>
    <col min="3329" max="3329" width="1.42578125" style="816" customWidth="1"/>
    <col min="3330" max="3330" width="15.85546875" style="816" customWidth="1"/>
    <col min="3331" max="3331" width="5.140625" style="816" customWidth="1"/>
    <col min="3332" max="3332" width="15.85546875" style="816" customWidth="1"/>
    <col min="3333" max="3333" width="11.42578125" style="816" customWidth="1"/>
    <col min="3334" max="3334" width="15.85546875" style="816" customWidth="1"/>
    <col min="3335" max="3583" width="10.28515625" style="816"/>
    <col min="3584" max="3584" width="15.85546875" style="816" customWidth="1"/>
    <col min="3585" max="3585" width="1.42578125" style="816" customWidth="1"/>
    <col min="3586" max="3586" width="15.85546875" style="816" customWidth="1"/>
    <col min="3587" max="3587" width="5.140625" style="816" customWidth="1"/>
    <col min="3588" max="3588" width="15.85546875" style="816" customWidth="1"/>
    <col min="3589" max="3589" width="11.42578125" style="816" customWidth="1"/>
    <col min="3590" max="3590" width="15.85546875" style="816" customWidth="1"/>
    <col min="3591" max="3839" width="10.28515625" style="816"/>
    <col min="3840" max="3840" width="15.85546875" style="816" customWidth="1"/>
    <col min="3841" max="3841" width="1.42578125" style="816" customWidth="1"/>
    <col min="3842" max="3842" width="15.85546875" style="816" customWidth="1"/>
    <col min="3843" max="3843" width="5.140625" style="816" customWidth="1"/>
    <col min="3844" max="3844" width="15.85546875" style="816" customWidth="1"/>
    <col min="3845" max="3845" width="11.42578125" style="816" customWidth="1"/>
    <col min="3846" max="3846" width="15.85546875" style="816" customWidth="1"/>
    <col min="3847" max="4095" width="10.28515625" style="816"/>
    <col min="4096" max="4096" width="15.85546875" style="816" customWidth="1"/>
    <col min="4097" max="4097" width="1.42578125" style="816" customWidth="1"/>
    <col min="4098" max="4098" width="15.85546875" style="816" customWidth="1"/>
    <col min="4099" max="4099" width="5.140625" style="816" customWidth="1"/>
    <col min="4100" max="4100" width="15.85546875" style="816" customWidth="1"/>
    <col min="4101" max="4101" width="11.42578125" style="816" customWidth="1"/>
    <col min="4102" max="4102" width="15.85546875" style="816" customWidth="1"/>
    <col min="4103" max="4351" width="10.28515625" style="816"/>
    <col min="4352" max="4352" width="15.85546875" style="816" customWidth="1"/>
    <col min="4353" max="4353" width="1.42578125" style="816" customWidth="1"/>
    <col min="4354" max="4354" width="15.85546875" style="816" customWidth="1"/>
    <col min="4355" max="4355" width="5.140625" style="816" customWidth="1"/>
    <col min="4356" max="4356" width="15.85546875" style="816" customWidth="1"/>
    <col min="4357" max="4357" width="11.42578125" style="816" customWidth="1"/>
    <col min="4358" max="4358" width="15.85546875" style="816" customWidth="1"/>
    <col min="4359" max="4607" width="10.28515625" style="816"/>
    <col min="4608" max="4608" width="15.85546875" style="816" customWidth="1"/>
    <col min="4609" max="4609" width="1.42578125" style="816" customWidth="1"/>
    <col min="4610" max="4610" width="15.85546875" style="816" customWidth="1"/>
    <col min="4611" max="4611" width="5.140625" style="816" customWidth="1"/>
    <col min="4612" max="4612" width="15.85546875" style="816" customWidth="1"/>
    <col min="4613" max="4613" width="11.42578125" style="816" customWidth="1"/>
    <col min="4614" max="4614" width="15.85546875" style="816" customWidth="1"/>
    <col min="4615" max="4863" width="10.28515625" style="816"/>
    <col min="4864" max="4864" width="15.85546875" style="816" customWidth="1"/>
    <col min="4865" max="4865" width="1.42578125" style="816" customWidth="1"/>
    <col min="4866" max="4866" width="15.85546875" style="816" customWidth="1"/>
    <col min="4867" max="4867" width="5.140625" style="816" customWidth="1"/>
    <col min="4868" max="4868" width="15.85546875" style="816" customWidth="1"/>
    <col min="4869" max="4869" width="11.42578125" style="816" customWidth="1"/>
    <col min="4870" max="4870" width="15.85546875" style="816" customWidth="1"/>
    <col min="4871" max="5119" width="10.28515625" style="816"/>
    <col min="5120" max="5120" width="15.85546875" style="816" customWidth="1"/>
    <col min="5121" max="5121" width="1.42578125" style="816" customWidth="1"/>
    <col min="5122" max="5122" width="15.85546875" style="816" customWidth="1"/>
    <col min="5123" max="5123" width="5.140625" style="816" customWidth="1"/>
    <col min="5124" max="5124" width="15.85546875" style="816" customWidth="1"/>
    <col min="5125" max="5125" width="11.42578125" style="816" customWidth="1"/>
    <col min="5126" max="5126" width="15.85546875" style="816" customWidth="1"/>
    <col min="5127" max="5375" width="10.28515625" style="816"/>
    <col min="5376" max="5376" width="15.85546875" style="816" customWidth="1"/>
    <col min="5377" max="5377" width="1.42578125" style="816" customWidth="1"/>
    <col min="5378" max="5378" width="15.85546875" style="816" customWidth="1"/>
    <col min="5379" max="5379" width="5.140625" style="816" customWidth="1"/>
    <col min="5380" max="5380" width="15.85546875" style="816" customWidth="1"/>
    <col min="5381" max="5381" width="11.42578125" style="816" customWidth="1"/>
    <col min="5382" max="5382" width="15.85546875" style="816" customWidth="1"/>
    <col min="5383" max="5631" width="10.28515625" style="816"/>
    <col min="5632" max="5632" width="15.85546875" style="816" customWidth="1"/>
    <col min="5633" max="5633" width="1.42578125" style="816" customWidth="1"/>
    <col min="5634" max="5634" width="15.85546875" style="816" customWidth="1"/>
    <col min="5635" max="5635" width="5.140625" style="816" customWidth="1"/>
    <col min="5636" max="5636" width="15.85546875" style="816" customWidth="1"/>
    <col min="5637" max="5637" width="11.42578125" style="816" customWidth="1"/>
    <col min="5638" max="5638" width="15.85546875" style="816" customWidth="1"/>
    <col min="5639" max="5887" width="10.28515625" style="816"/>
    <col min="5888" max="5888" width="15.85546875" style="816" customWidth="1"/>
    <col min="5889" max="5889" width="1.42578125" style="816" customWidth="1"/>
    <col min="5890" max="5890" width="15.85546875" style="816" customWidth="1"/>
    <col min="5891" max="5891" width="5.140625" style="816" customWidth="1"/>
    <col min="5892" max="5892" width="15.85546875" style="816" customWidth="1"/>
    <col min="5893" max="5893" width="11.42578125" style="816" customWidth="1"/>
    <col min="5894" max="5894" width="15.85546875" style="816" customWidth="1"/>
    <col min="5895" max="6143" width="10.28515625" style="816"/>
    <col min="6144" max="6144" width="15.85546875" style="816" customWidth="1"/>
    <col min="6145" max="6145" width="1.42578125" style="816" customWidth="1"/>
    <col min="6146" max="6146" width="15.85546875" style="816" customWidth="1"/>
    <col min="6147" max="6147" width="5.140625" style="816" customWidth="1"/>
    <col min="6148" max="6148" width="15.85546875" style="816" customWidth="1"/>
    <col min="6149" max="6149" width="11.42578125" style="816" customWidth="1"/>
    <col min="6150" max="6150" width="15.85546875" style="816" customWidth="1"/>
    <col min="6151" max="6399" width="10.28515625" style="816"/>
    <col min="6400" max="6400" width="15.85546875" style="816" customWidth="1"/>
    <col min="6401" max="6401" width="1.42578125" style="816" customWidth="1"/>
    <col min="6402" max="6402" width="15.85546875" style="816" customWidth="1"/>
    <col min="6403" max="6403" width="5.140625" style="816" customWidth="1"/>
    <col min="6404" max="6404" width="15.85546875" style="816" customWidth="1"/>
    <col min="6405" max="6405" width="11.42578125" style="816" customWidth="1"/>
    <col min="6406" max="6406" width="15.85546875" style="816" customWidth="1"/>
    <col min="6407" max="6655" width="10.28515625" style="816"/>
    <col min="6656" max="6656" width="15.85546875" style="816" customWidth="1"/>
    <col min="6657" max="6657" width="1.42578125" style="816" customWidth="1"/>
    <col min="6658" max="6658" width="15.85546875" style="816" customWidth="1"/>
    <col min="6659" max="6659" width="5.140625" style="816" customWidth="1"/>
    <col min="6660" max="6660" width="15.85546875" style="816" customWidth="1"/>
    <col min="6661" max="6661" width="11.42578125" style="816" customWidth="1"/>
    <col min="6662" max="6662" width="15.85546875" style="816" customWidth="1"/>
    <col min="6663" max="6911" width="10.28515625" style="816"/>
    <col min="6912" max="6912" width="15.85546875" style="816" customWidth="1"/>
    <col min="6913" max="6913" width="1.42578125" style="816" customWidth="1"/>
    <col min="6914" max="6914" width="15.85546875" style="816" customWidth="1"/>
    <col min="6915" max="6915" width="5.140625" style="816" customWidth="1"/>
    <col min="6916" max="6916" width="15.85546875" style="816" customWidth="1"/>
    <col min="6917" max="6917" width="11.42578125" style="816" customWidth="1"/>
    <col min="6918" max="6918" width="15.85546875" style="816" customWidth="1"/>
    <col min="6919" max="7167" width="10.28515625" style="816"/>
    <col min="7168" max="7168" width="15.85546875" style="816" customWidth="1"/>
    <col min="7169" max="7169" width="1.42578125" style="816" customWidth="1"/>
    <col min="7170" max="7170" width="15.85546875" style="816" customWidth="1"/>
    <col min="7171" max="7171" width="5.140625" style="816" customWidth="1"/>
    <col min="7172" max="7172" width="15.85546875" style="816" customWidth="1"/>
    <col min="7173" max="7173" width="11.42578125" style="816" customWidth="1"/>
    <col min="7174" max="7174" width="15.85546875" style="816" customWidth="1"/>
    <col min="7175" max="7423" width="10.28515625" style="816"/>
    <col min="7424" max="7424" width="15.85546875" style="816" customWidth="1"/>
    <col min="7425" max="7425" width="1.42578125" style="816" customWidth="1"/>
    <col min="7426" max="7426" width="15.85546875" style="816" customWidth="1"/>
    <col min="7427" max="7427" width="5.140625" style="816" customWidth="1"/>
    <col min="7428" max="7428" width="15.85546875" style="816" customWidth="1"/>
    <col min="7429" max="7429" width="11.42578125" style="816" customWidth="1"/>
    <col min="7430" max="7430" width="15.85546875" style="816" customWidth="1"/>
    <col min="7431" max="7679" width="10.28515625" style="816"/>
    <col min="7680" max="7680" width="15.85546875" style="816" customWidth="1"/>
    <col min="7681" max="7681" width="1.42578125" style="816" customWidth="1"/>
    <col min="7682" max="7682" width="15.85546875" style="816" customWidth="1"/>
    <col min="7683" max="7683" width="5.140625" style="816" customWidth="1"/>
    <col min="7684" max="7684" width="15.85546875" style="816" customWidth="1"/>
    <col min="7685" max="7685" width="11.42578125" style="816" customWidth="1"/>
    <col min="7686" max="7686" width="15.85546875" style="816" customWidth="1"/>
    <col min="7687" max="7935" width="10.28515625" style="816"/>
    <col min="7936" max="7936" width="15.85546875" style="816" customWidth="1"/>
    <col min="7937" max="7937" width="1.42578125" style="816" customWidth="1"/>
    <col min="7938" max="7938" width="15.85546875" style="816" customWidth="1"/>
    <col min="7939" max="7939" width="5.140625" style="816" customWidth="1"/>
    <col min="7940" max="7940" width="15.85546875" style="816" customWidth="1"/>
    <col min="7941" max="7941" width="11.42578125" style="816" customWidth="1"/>
    <col min="7942" max="7942" width="15.85546875" style="816" customWidth="1"/>
    <col min="7943" max="8191" width="10.28515625" style="816"/>
    <col min="8192" max="8192" width="15.85546875" style="816" customWidth="1"/>
    <col min="8193" max="8193" width="1.42578125" style="816" customWidth="1"/>
    <col min="8194" max="8194" width="15.85546875" style="816" customWidth="1"/>
    <col min="8195" max="8195" width="5.140625" style="816" customWidth="1"/>
    <col min="8196" max="8196" width="15.85546875" style="816" customWidth="1"/>
    <col min="8197" max="8197" width="11.42578125" style="816" customWidth="1"/>
    <col min="8198" max="8198" width="15.85546875" style="816" customWidth="1"/>
    <col min="8199" max="8447" width="10.28515625" style="816"/>
    <col min="8448" max="8448" width="15.85546875" style="816" customWidth="1"/>
    <col min="8449" max="8449" width="1.42578125" style="816" customWidth="1"/>
    <col min="8450" max="8450" width="15.85546875" style="816" customWidth="1"/>
    <col min="8451" max="8451" width="5.140625" style="816" customWidth="1"/>
    <col min="8452" max="8452" width="15.85546875" style="816" customWidth="1"/>
    <col min="8453" max="8453" width="11.42578125" style="816" customWidth="1"/>
    <col min="8454" max="8454" width="15.85546875" style="816" customWidth="1"/>
    <col min="8455" max="8703" width="10.28515625" style="816"/>
    <col min="8704" max="8704" width="15.85546875" style="816" customWidth="1"/>
    <col min="8705" max="8705" width="1.42578125" style="816" customWidth="1"/>
    <col min="8706" max="8706" width="15.85546875" style="816" customWidth="1"/>
    <col min="8707" max="8707" width="5.140625" style="816" customWidth="1"/>
    <col min="8708" max="8708" width="15.85546875" style="816" customWidth="1"/>
    <col min="8709" max="8709" width="11.42578125" style="816" customWidth="1"/>
    <col min="8710" max="8710" width="15.85546875" style="816" customWidth="1"/>
    <col min="8711" max="8959" width="10.28515625" style="816"/>
    <col min="8960" max="8960" width="15.85546875" style="816" customWidth="1"/>
    <col min="8961" max="8961" width="1.42578125" style="816" customWidth="1"/>
    <col min="8962" max="8962" width="15.85546875" style="816" customWidth="1"/>
    <col min="8963" max="8963" width="5.140625" style="816" customWidth="1"/>
    <col min="8964" max="8964" width="15.85546875" style="816" customWidth="1"/>
    <col min="8965" max="8965" width="11.42578125" style="816" customWidth="1"/>
    <col min="8966" max="8966" width="15.85546875" style="816" customWidth="1"/>
    <col min="8967" max="9215" width="10.28515625" style="816"/>
    <col min="9216" max="9216" width="15.85546875" style="816" customWidth="1"/>
    <col min="9217" max="9217" width="1.42578125" style="816" customWidth="1"/>
    <col min="9218" max="9218" width="15.85546875" style="816" customWidth="1"/>
    <col min="9219" max="9219" width="5.140625" style="816" customWidth="1"/>
    <col min="9220" max="9220" width="15.85546875" style="816" customWidth="1"/>
    <col min="9221" max="9221" width="11.42578125" style="816" customWidth="1"/>
    <col min="9222" max="9222" width="15.85546875" style="816" customWidth="1"/>
    <col min="9223" max="9471" width="10.28515625" style="816"/>
    <col min="9472" max="9472" width="15.85546875" style="816" customWidth="1"/>
    <col min="9473" max="9473" width="1.42578125" style="816" customWidth="1"/>
    <col min="9474" max="9474" width="15.85546875" style="816" customWidth="1"/>
    <col min="9475" max="9475" width="5.140625" style="816" customWidth="1"/>
    <col min="9476" max="9476" width="15.85546875" style="816" customWidth="1"/>
    <col min="9477" max="9477" width="11.42578125" style="816" customWidth="1"/>
    <col min="9478" max="9478" width="15.85546875" style="816" customWidth="1"/>
    <col min="9479" max="9727" width="10.28515625" style="816"/>
    <col min="9728" max="9728" width="15.85546875" style="816" customWidth="1"/>
    <col min="9729" max="9729" width="1.42578125" style="816" customWidth="1"/>
    <col min="9730" max="9730" width="15.85546875" style="816" customWidth="1"/>
    <col min="9731" max="9731" width="5.140625" style="816" customWidth="1"/>
    <col min="9732" max="9732" width="15.85546875" style="816" customWidth="1"/>
    <col min="9733" max="9733" width="11.42578125" style="816" customWidth="1"/>
    <col min="9734" max="9734" width="15.85546875" style="816" customWidth="1"/>
    <col min="9735" max="9983" width="10.28515625" style="816"/>
    <col min="9984" max="9984" width="15.85546875" style="816" customWidth="1"/>
    <col min="9985" max="9985" width="1.42578125" style="816" customWidth="1"/>
    <col min="9986" max="9986" width="15.85546875" style="816" customWidth="1"/>
    <col min="9987" max="9987" width="5.140625" style="816" customWidth="1"/>
    <col min="9988" max="9988" width="15.85546875" style="816" customWidth="1"/>
    <col min="9989" max="9989" width="11.42578125" style="816" customWidth="1"/>
    <col min="9990" max="9990" width="15.85546875" style="816" customWidth="1"/>
    <col min="9991" max="10239" width="10.28515625" style="816"/>
    <col min="10240" max="10240" width="15.85546875" style="816" customWidth="1"/>
    <col min="10241" max="10241" width="1.42578125" style="816" customWidth="1"/>
    <col min="10242" max="10242" width="15.85546875" style="816" customWidth="1"/>
    <col min="10243" max="10243" width="5.140625" style="816" customWidth="1"/>
    <col min="10244" max="10244" width="15.85546875" style="816" customWidth="1"/>
    <col min="10245" max="10245" width="11.42578125" style="816" customWidth="1"/>
    <col min="10246" max="10246" width="15.85546875" style="816" customWidth="1"/>
    <col min="10247" max="10495" width="10.28515625" style="816"/>
    <col min="10496" max="10496" width="15.85546875" style="816" customWidth="1"/>
    <col min="10497" max="10497" width="1.42578125" style="816" customWidth="1"/>
    <col min="10498" max="10498" width="15.85546875" style="816" customWidth="1"/>
    <col min="10499" max="10499" width="5.140625" style="816" customWidth="1"/>
    <col min="10500" max="10500" width="15.85546875" style="816" customWidth="1"/>
    <col min="10501" max="10501" width="11.42578125" style="816" customWidth="1"/>
    <col min="10502" max="10502" width="15.85546875" style="816" customWidth="1"/>
    <col min="10503" max="10751" width="10.28515625" style="816"/>
    <col min="10752" max="10752" width="15.85546875" style="816" customWidth="1"/>
    <col min="10753" max="10753" width="1.42578125" style="816" customWidth="1"/>
    <col min="10754" max="10754" width="15.85546875" style="816" customWidth="1"/>
    <col min="10755" max="10755" width="5.140625" style="816" customWidth="1"/>
    <col min="10756" max="10756" width="15.85546875" style="816" customWidth="1"/>
    <col min="10757" max="10757" width="11.42578125" style="816" customWidth="1"/>
    <col min="10758" max="10758" width="15.85546875" style="816" customWidth="1"/>
    <col min="10759" max="11007" width="10.28515625" style="816"/>
    <col min="11008" max="11008" width="15.85546875" style="816" customWidth="1"/>
    <col min="11009" max="11009" width="1.42578125" style="816" customWidth="1"/>
    <col min="11010" max="11010" width="15.85546875" style="816" customWidth="1"/>
    <col min="11011" max="11011" width="5.140625" style="816" customWidth="1"/>
    <col min="11012" max="11012" width="15.85546875" style="816" customWidth="1"/>
    <col min="11013" max="11013" width="11.42578125" style="816" customWidth="1"/>
    <col min="11014" max="11014" width="15.85546875" style="816" customWidth="1"/>
    <col min="11015" max="11263" width="10.28515625" style="816"/>
    <col min="11264" max="11264" width="15.85546875" style="816" customWidth="1"/>
    <col min="11265" max="11265" width="1.42578125" style="816" customWidth="1"/>
    <col min="11266" max="11266" width="15.85546875" style="816" customWidth="1"/>
    <col min="11267" max="11267" width="5.140625" style="816" customWidth="1"/>
    <col min="11268" max="11268" width="15.85546875" style="816" customWidth="1"/>
    <col min="11269" max="11269" width="11.42578125" style="816" customWidth="1"/>
    <col min="11270" max="11270" width="15.85546875" style="816" customWidth="1"/>
    <col min="11271" max="11519" width="10.28515625" style="816"/>
    <col min="11520" max="11520" width="15.85546875" style="816" customWidth="1"/>
    <col min="11521" max="11521" width="1.42578125" style="816" customWidth="1"/>
    <col min="11522" max="11522" width="15.85546875" style="816" customWidth="1"/>
    <col min="11523" max="11523" width="5.140625" style="816" customWidth="1"/>
    <col min="11524" max="11524" width="15.85546875" style="816" customWidth="1"/>
    <col min="11525" max="11525" width="11.42578125" style="816" customWidth="1"/>
    <col min="11526" max="11526" width="15.85546875" style="816" customWidth="1"/>
    <col min="11527" max="11775" width="10.28515625" style="816"/>
    <col min="11776" max="11776" width="15.85546875" style="816" customWidth="1"/>
    <col min="11777" max="11777" width="1.42578125" style="816" customWidth="1"/>
    <col min="11778" max="11778" width="15.85546875" style="816" customWidth="1"/>
    <col min="11779" max="11779" width="5.140625" style="816" customWidth="1"/>
    <col min="11780" max="11780" width="15.85546875" style="816" customWidth="1"/>
    <col min="11781" max="11781" width="11.42578125" style="816" customWidth="1"/>
    <col min="11782" max="11782" width="15.85546875" style="816" customWidth="1"/>
    <col min="11783" max="12031" width="10.28515625" style="816"/>
    <col min="12032" max="12032" width="15.85546875" style="816" customWidth="1"/>
    <col min="12033" max="12033" width="1.42578125" style="816" customWidth="1"/>
    <col min="12034" max="12034" width="15.85546875" style="816" customWidth="1"/>
    <col min="12035" max="12035" width="5.140625" style="816" customWidth="1"/>
    <col min="12036" max="12036" width="15.85546875" style="816" customWidth="1"/>
    <col min="12037" max="12037" width="11.42578125" style="816" customWidth="1"/>
    <col min="12038" max="12038" width="15.85546875" style="816" customWidth="1"/>
    <col min="12039" max="12287" width="10.28515625" style="816"/>
    <col min="12288" max="12288" width="15.85546875" style="816" customWidth="1"/>
    <col min="12289" max="12289" width="1.42578125" style="816" customWidth="1"/>
    <col min="12290" max="12290" width="15.85546875" style="816" customWidth="1"/>
    <col min="12291" max="12291" width="5.140625" style="816" customWidth="1"/>
    <col min="12292" max="12292" width="15.85546875" style="816" customWidth="1"/>
    <col min="12293" max="12293" width="11.42578125" style="816" customWidth="1"/>
    <col min="12294" max="12294" width="15.85546875" style="816" customWidth="1"/>
    <col min="12295" max="12543" width="10.28515625" style="816"/>
    <col min="12544" max="12544" width="15.85546875" style="816" customWidth="1"/>
    <col min="12545" max="12545" width="1.42578125" style="816" customWidth="1"/>
    <col min="12546" max="12546" width="15.85546875" style="816" customWidth="1"/>
    <col min="12547" max="12547" width="5.140625" style="816" customWidth="1"/>
    <col min="12548" max="12548" width="15.85546875" style="816" customWidth="1"/>
    <col min="12549" max="12549" width="11.42578125" style="816" customWidth="1"/>
    <col min="12550" max="12550" width="15.85546875" style="816" customWidth="1"/>
    <col min="12551" max="12799" width="10.28515625" style="816"/>
    <col min="12800" max="12800" width="15.85546875" style="816" customWidth="1"/>
    <col min="12801" max="12801" width="1.42578125" style="816" customWidth="1"/>
    <col min="12802" max="12802" width="15.85546875" style="816" customWidth="1"/>
    <col min="12803" max="12803" width="5.140625" style="816" customWidth="1"/>
    <col min="12804" max="12804" width="15.85546875" style="816" customWidth="1"/>
    <col min="12805" max="12805" width="11.42578125" style="816" customWidth="1"/>
    <col min="12806" max="12806" width="15.85546875" style="816" customWidth="1"/>
    <col min="12807" max="13055" width="10.28515625" style="816"/>
    <col min="13056" max="13056" width="15.85546875" style="816" customWidth="1"/>
    <col min="13057" max="13057" width="1.42578125" style="816" customWidth="1"/>
    <col min="13058" max="13058" width="15.85546875" style="816" customWidth="1"/>
    <col min="13059" max="13059" width="5.140625" style="816" customWidth="1"/>
    <col min="13060" max="13060" width="15.85546875" style="816" customWidth="1"/>
    <col min="13061" max="13061" width="11.42578125" style="816" customWidth="1"/>
    <col min="13062" max="13062" width="15.85546875" style="816" customWidth="1"/>
    <col min="13063" max="13311" width="10.28515625" style="816"/>
    <col min="13312" max="13312" width="15.85546875" style="816" customWidth="1"/>
    <col min="13313" max="13313" width="1.42578125" style="816" customWidth="1"/>
    <col min="13314" max="13314" width="15.85546875" style="816" customWidth="1"/>
    <col min="13315" max="13315" width="5.140625" style="816" customWidth="1"/>
    <col min="13316" max="13316" width="15.85546875" style="816" customWidth="1"/>
    <col min="13317" max="13317" width="11.42578125" style="816" customWidth="1"/>
    <col min="13318" max="13318" width="15.85546875" style="816" customWidth="1"/>
    <col min="13319" max="13567" width="10.28515625" style="816"/>
    <col min="13568" max="13568" width="15.85546875" style="816" customWidth="1"/>
    <col min="13569" max="13569" width="1.42578125" style="816" customWidth="1"/>
    <col min="13570" max="13570" width="15.85546875" style="816" customWidth="1"/>
    <col min="13571" max="13571" width="5.140625" style="816" customWidth="1"/>
    <col min="13572" max="13572" width="15.85546875" style="816" customWidth="1"/>
    <col min="13573" max="13573" width="11.42578125" style="816" customWidth="1"/>
    <col min="13574" max="13574" width="15.85546875" style="816" customWidth="1"/>
    <col min="13575" max="13823" width="10.28515625" style="816"/>
    <col min="13824" max="13824" width="15.85546875" style="816" customWidth="1"/>
    <col min="13825" max="13825" width="1.42578125" style="816" customWidth="1"/>
    <col min="13826" max="13826" width="15.85546875" style="816" customWidth="1"/>
    <col min="13827" max="13827" width="5.140625" style="816" customWidth="1"/>
    <col min="13828" max="13828" width="15.85546875" style="816" customWidth="1"/>
    <col min="13829" max="13829" width="11.42578125" style="816" customWidth="1"/>
    <col min="13830" max="13830" width="15.85546875" style="816" customWidth="1"/>
    <col min="13831" max="14079" width="10.28515625" style="816"/>
    <col min="14080" max="14080" width="15.85546875" style="816" customWidth="1"/>
    <col min="14081" max="14081" width="1.42578125" style="816" customWidth="1"/>
    <col min="14082" max="14082" width="15.85546875" style="816" customWidth="1"/>
    <col min="14083" max="14083" width="5.140625" style="816" customWidth="1"/>
    <col min="14084" max="14084" width="15.85546875" style="816" customWidth="1"/>
    <col min="14085" max="14085" width="11.42578125" style="816" customWidth="1"/>
    <col min="14086" max="14086" width="15.85546875" style="816" customWidth="1"/>
    <col min="14087" max="14335" width="10.28515625" style="816"/>
    <col min="14336" max="14336" width="15.85546875" style="816" customWidth="1"/>
    <col min="14337" max="14337" width="1.42578125" style="816" customWidth="1"/>
    <col min="14338" max="14338" width="15.85546875" style="816" customWidth="1"/>
    <col min="14339" max="14339" width="5.140625" style="816" customWidth="1"/>
    <col min="14340" max="14340" width="15.85546875" style="816" customWidth="1"/>
    <col min="14341" max="14341" width="11.42578125" style="816" customWidth="1"/>
    <col min="14342" max="14342" width="15.85546875" style="816" customWidth="1"/>
    <col min="14343" max="14591" width="10.28515625" style="816"/>
    <col min="14592" max="14592" width="15.85546875" style="816" customWidth="1"/>
    <col min="14593" max="14593" width="1.42578125" style="816" customWidth="1"/>
    <col min="14594" max="14594" width="15.85546875" style="816" customWidth="1"/>
    <col min="14595" max="14595" width="5.140625" style="816" customWidth="1"/>
    <col min="14596" max="14596" width="15.85546875" style="816" customWidth="1"/>
    <col min="14597" max="14597" width="11.42578125" style="816" customWidth="1"/>
    <col min="14598" max="14598" width="15.85546875" style="816" customWidth="1"/>
    <col min="14599" max="14847" width="10.28515625" style="816"/>
    <col min="14848" max="14848" width="15.85546875" style="816" customWidth="1"/>
    <col min="14849" max="14849" width="1.42578125" style="816" customWidth="1"/>
    <col min="14850" max="14850" width="15.85546875" style="816" customWidth="1"/>
    <col min="14851" max="14851" width="5.140625" style="816" customWidth="1"/>
    <col min="14852" max="14852" width="15.85546875" style="816" customWidth="1"/>
    <col min="14853" max="14853" width="11.42578125" style="816" customWidth="1"/>
    <col min="14854" max="14854" width="15.85546875" style="816" customWidth="1"/>
    <col min="14855" max="15103" width="10.28515625" style="816"/>
    <col min="15104" max="15104" width="15.85546875" style="816" customWidth="1"/>
    <col min="15105" max="15105" width="1.42578125" style="816" customWidth="1"/>
    <col min="15106" max="15106" width="15.85546875" style="816" customWidth="1"/>
    <col min="15107" max="15107" width="5.140625" style="816" customWidth="1"/>
    <col min="15108" max="15108" width="15.85546875" style="816" customWidth="1"/>
    <col min="15109" max="15109" width="11.42578125" style="816" customWidth="1"/>
    <col min="15110" max="15110" width="15.85546875" style="816" customWidth="1"/>
    <col min="15111" max="15359" width="10.28515625" style="816"/>
    <col min="15360" max="15360" width="15.85546875" style="816" customWidth="1"/>
    <col min="15361" max="15361" width="1.42578125" style="816" customWidth="1"/>
    <col min="15362" max="15362" width="15.85546875" style="816" customWidth="1"/>
    <col min="15363" max="15363" width="5.140625" style="816" customWidth="1"/>
    <col min="15364" max="15364" width="15.85546875" style="816" customWidth="1"/>
    <col min="15365" max="15365" width="11.42578125" style="816" customWidth="1"/>
    <col min="15366" max="15366" width="15.85546875" style="816" customWidth="1"/>
    <col min="15367" max="15615" width="10.28515625" style="816"/>
    <col min="15616" max="15616" width="15.85546875" style="816" customWidth="1"/>
    <col min="15617" max="15617" width="1.42578125" style="816" customWidth="1"/>
    <col min="15618" max="15618" width="15.85546875" style="816" customWidth="1"/>
    <col min="15619" max="15619" width="5.140625" style="816" customWidth="1"/>
    <col min="15620" max="15620" width="15.85546875" style="816" customWidth="1"/>
    <col min="15621" max="15621" width="11.42578125" style="816" customWidth="1"/>
    <col min="15622" max="15622" width="15.85546875" style="816" customWidth="1"/>
    <col min="15623" max="15871" width="10.28515625" style="816"/>
    <col min="15872" max="15872" width="15.85546875" style="816" customWidth="1"/>
    <col min="15873" max="15873" width="1.42578125" style="816" customWidth="1"/>
    <col min="15874" max="15874" width="15.85546875" style="816" customWidth="1"/>
    <col min="15875" max="15875" width="5.140625" style="816" customWidth="1"/>
    <col min="15876" max="15876" width="15.85546875" style="816" customWidth="1"/>
    <col min="15877" max="15877" width="11.42578125" style="816" customWidth="1"/>
    <col min="15878" max="15878" width="15.85546875" style="816" customWidth="1"/>
    <col min="15879" max="16127" width="10.28515625" style="816"/>
    <col min="16128" max="16128" width="15.85546875" style="816" customWidth="1"/>
    <col min="16129" max="16129" width="1.42578125" style="816" customWidth="1"/>
    <col min="16130" max="16130" width="15.85546875" style="816" customWidth="1"/>
    <col min="16131" max="16131" width="5.140625" style="816" customWidth="1"/>
    <col min="16132" max="16132" width="15.85546875" style="816" customWidth="1"/>
    <col min="16133" max="16133" width="11.42578125" style="816" customWidth="1"/>
    <col min="16134" max="16134" width="15.85546875" style="816" customWidth="1"/>
    <col min="16135" max="16384" width="10.28515625" style="816"/>
  </cols>
  <sheetData>
    <row r="1" spans="2:10" ht="45" customHeight="1" x14ac:dyDescent="0.2"/>
    <row r="2" spans="2:10" ht="18" x14ac:dyDescent="0.25">
      <c r="B2" s="1756" t="s">
        <v>2345</v>
      </c>
      <c r="C2" s="1756"/>
      <c r="D2" s="1756"/>
      <c r="E2" s="1756"/>
      <c r="F2" s="1756"/>
      <c r="G2" s="3" t="s">
        <v>13</v>
      </c>
    </row>
    <row r="3" spans="2:10" ht="43.5" customHeight="1" x14ac:dyDescent="0.2">
      <c r="B3" s="1765" t="s">
        <v>1788</v>
      </c>
      <c r="C3" s="1765"/>
      <c r="D3" s="1765"/>
      <c r="E3" s="1765"/>
      <c r="F3" s="1765"/>
    </row>
    <row r="4" spans="2:10" ht="15.75" x14ac:dyDescent="0.25">
      <c r="B4" s="1776" t="s">
        <v>1789</v>
      </c>
      <c r="C4" s="1776"/>
      <c r="D4" s="1776"/>
      <c r="E4" s="1776"/>
      <c r="F4" s="1776"/>
    </row>
    <row r="5" spans="2:10" ht="16.5" thickBot="1" x14ac:dyDescent="0.3">
      <c r="B5" s="1759" t="s">
        <v>688</v>
      </c>
      <c r="C5" s="1759"/>
      <c r="D5" s="1759"/>
      <c r="E5" s="1759"/>
      <c r="F5" s="1759"/>
    </row>
    <row r="7" spans="2:10" ht="31.5" x14ac:dyDescent="0.2">
      <c r="B7" s="973" t="s">
        <v>425</v>
      </c>
      <c r="C7" s="973" t="s">
        <v>426</v>
      </c>
      <c r="D7" s="772" t="s">
        <v>1790</v>
      </c>
      <c r="E7" s="772" t="s">
        <v>1791</v>
      </c>
      <c r="F7" s="772" t="s">
        <v>1792</v>
      </c>
    </row>
    <row r="8" spans="2:10" x14ac:dyDescent="0.2">
      <c r="B8" s="974"/>
      <c r="C8" s="974"/>
      <c r="D8" s="974"/>
      <c r="E8" s="974"/>
      <c r="F8" s="974"/>
    </row>
    <row r="9" spans="2:10" x14ac:dyDescent="0.2">
      <c r="B9" s="974" t="s">
        <v>1356</v>
      </c>
      <c r="C9" s="974" t="s">
        <v>1357</v>
      </c>
      <c r="D9" s="788" t="s">
        <v>1358</v>
      </c>
      <c r="E9" s="788" t="s">
        <v>1359</v>
      </c>
      <c r="F9" s="788" t="s">
        <v>1360</v>
      </c>
      <c r="G9" s="975"/>
      <c r="J9" s="975"/>
    </row>
    <row r="10" spans="2:10" x14ac:dyDescent="0.2">
      <c r="B10" s="974"/>
      <c r="C10" s="974"/>
      <c r="D10" s="788"/>
      <c r="E10" s="788"/>
      <c r="F10" s="788"/>
      <c r="G10" s="975"/>
      <c r="J10" s="975"/>
    </row>
    <row r="11" spans="2:10" x14ac:dyDescent="0.2">
      <c r="B11" s="974" t="s">
        <v>1361</v>
      </c>
      <c r="C11" s="974" t="s">
        <v>1362</v>
      </c>
      <c r="D11" s="788" t="s">
        <v>1363</v>
      </c>
      <c r="E11" s="788" t="s">
        <v>1358</v>
      </c>
      <c r="F11" s="788" t="s">
        <v>1364</v>
      </c>
      <c r="G11" s="975"/>
      <c r="J11" s="975"/>
    </row>
    <row r="12" spans="2:10" x14ac:dyDescent="0.2">
      <c r="B12" s="974"/>
      <c r="C12" s="974"/>
      <c r="D12" s="788"/>
      <c r="E12" s="788"/>
      <c r="F12" s="788"/>
      <c r="G12" s="975"/>
      <c r="J12" s="975"/>
    </row>
    <row r="13" spans="2:10" x14ac:dyDescent="0.2">
      <c r="B13" s="974" t="s">
        <v>1365</v>
      </c>
      <c r="C13" s="974" t="s">
        <v>1366</v>
      </c>
      <c r="D13" s="788" t="s">
        <v>1367</v>
      </c>
      <c r="E13" s="788" t="s">
        <v>1368</v>
      </c>
      <c r="F13" s="788" t="s">
        <v>1369</v>
      </c>
      <c r="G13" s="975"/>
      <c r="J13" s="975"/>
    </row>
    <row r="14" spans="2:10" x14ac:dyDescent="0.2">
      <c r="B14" s="974"/>
      <c r="C14" s="974"/>
      <c r="D14" s="788"/>
      <c r="E14" s="788"/>
      <c r="F14" s="788"/>
      <c r="G14" s="975"/>
      <c r="J14" s="975"/>
    </row>
    <row r="15" spans="2:10" x14ac:dyDescent="0.2">
      <c r="B15" s="974" t="s">
        <v>1370</v>
      </c>
      <c r="C15" s="974" t="s">
        <v>1371</v>
      </c>
      <c r="D15" s="788">
        <v>12106</v>
      </c>
      <c r="E15" s="788">
        <v>8071</v>
      </c>
      <c r="F15" s="788">
        <v>6053</v>
      </c>
    </row>
    <row r="16" spans="2:10" x14ac:dyDescent="0.2">
      <c r="B16" s="974"/>
      <c r="C16" s="974"/>
      <c r="D16" s="788"/>
      <c r="E16" s="788"/>
      <c r="F16" s="788"/>
    </row>
    <row r="17" spans="2:10" x14ac:dyDescent="0.2">
      <c r="B17" s="974" t="s">
        <v>1372</v>
      </c>
      <c r="C17" s="974" t="s">
        <v>1373</v>
      </c>
      <c r="D17" s="788">
        <v>13922</v>
      </c>
      <c r="E17" s="788">
        <v>9282</v>
      </c>
      <c r="F17" s="788">
        <v>6961</v>
      </c>
    </row>
    <row r="18" spans="2:10" x14ac:dyDescent="0.2">
      <c r="B18" s="974"/>
      <c r="C18" s="974"/>
      <c r="D18" s="788"/>
      <c r="E18" s="788"/>
      <c r="F18" s="788"/>
    </row>
    <row r="19" spans="2:10" x14ac:dyDescent="0.2">
      <c r="B19" s="974" t="s">
        <v>1374</v>
      </c>
      <c r="C19" s="974" t="s">
        <v>1375</v>
      </c>
      <c r="D19" s="788">
        <v>15620</v>
      </c>
      <c r="E19" s="788">
        <v>10414</v>
      </c>
      <c r="F19" s="788">
        <v>7810</v>
      </c>
      <c r="G19" s="975"/>
      <c r="J19" s="975"/>
    </row>
    <row r="20" spans="2:10" x14ac:dyDescent="0.2">
      <c r="B20" s="974"/>
      <c r="C20" s="974"/>
      <c r="D20" s="788"/>
      <c r="E20" s="788"/>
      <c r="F20" s="788"/>
      <c r="G20" s="975"/>
      <c r="J20" s="975"/>
    </row>
    <row r="21" spans="2:10" x14ac:dyDescent="0.2">
      <c r="B21" s="974" t="s">
        <v>1376</v>
      </c>
      <c r="C21" s="974" t="s">
        <v>1377</v>
      </c>
      <c r="D21" s="788">
        <v>17338</v>
      </c>
      <c r="E21" s="788">
        <v>11560</v>
      </c>
      <c r="F21" s="788">
        <v>8669</v>
      </c>
      <c r="G21" s="975"/>
      <c r="J21" s="975"/>
    </row>
    <row r="22" spans="2:10" x14ac:dyDescent="0.2">
      <c r="B22" s="821"/>
      <c r="C22" s="821"/>
      <c r="D22" s="533"/>
      <c r="E22" s="533"/>
      <c r="F22" s="533"/>
      <c r="G22" s="975"/>
      <c r="J22" s="975"/>
    </row>
    <row r="23" spans="2:10" x14ac:dyDescent="0.2">
      <c r="F23" s="532"/>
      <c r="G23" s="975"/>
      <c r="J23" s="975"/>
    </row>
    <row r="24" spans="2:10" x14ac:dyDescent="0.2">
      <c r="G24" s="975"/>
      <c r="J24" s="975"/>
    </row>
    <row r="25" spans="2:10" x14ac:dyDescent="0.2">
      <c r="G25" s="975"/>
      <c r="J25" s="975"/>
    </row>
    <row r="26" spans="2:10" x14ac:dyDescent="0.2">
      <c r="G26" s="975"/>
      <c r="J26" s="975"/>
    </row>
    <row r="27" spans="2:10" x14ac:dyDescent="0.2">
      <c r="G27" s="975"/>
      <c r="J27" s="975"/>
    </row>
    <row r="28" spans="2:10" x14ac:dyDescent="0.2">
      <c r="G28" s="975"/>
      <c r="J28" s="975"/>
    </row>
    <row r="29" spans="2:10" x14ac:dyDescent="0.2">
      <c r="G29" s="975"/>
      <c r="J29" s="975"/>
    </row>
    <row r="30" spans="2:10" x14ac:dyDescent="0.2">
      <c r="G30" s="975"/>
      <c r="J30" s="975"/>
    </row>
    <row r="31" spans="2:10" x14ac:dyDescent="0.2">
      <c r="G31" s="975"/>
      <c r="J31" s="975"/>
    </row>
    <row r="32" spans="2:10" x14ac:dyDescent="0.2">
      <c r="G32" s="975"/>
      <c r="J32" s="975"/>
    </row>
    <row r="33" spans="7:10" x14ac:dyDescent="0.2">
      <c r="G33" s="975"/>
      <c r="J33" s="975"/>
    </row>
    <row r="34" spans="7:10" x14ac:dyDescent="0.2">
      <c r="G34" s="975"/>
      <c r="J34" s="975"/>
    </row>
  </sheetData>
  <mergeCells count="4">
    <mergeCell ref="B2:F2"/>
    <mergeCell ref="B3:F3"/>
    <mergeCell ref="B4:F4"/>
    <mergeCell ref="B5:F5"/>
  </mergeCells>
  <hyperlinks>
    <hyperlink ref="G2" location="'Indice Total'!A173" display="Volver"/>
  </hyperlinks>
  <pageMargins left="0.75" right="0.75" top="1" bottom="1" header="0" footer="0"/>
  <pageSetup orientation="portrait" r:id="rId1"/>
  <headerFooter alignWithMargins="0"/>
  <ignoredErrors>
    <ignoredError sqref="D9 D11 D13 E9:F13" numberStoredAsText="1"/>
  </ignoredErrors>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7"/>
  <dimension ref="B1:L26"/>
  <sheetViews>
    <sheetView showGridLines="0" zoomScaleNormal="100" workbookViewId="0">
      <selection activeCell="H25" sqref="H25"/>
    </sheetView>
  </sheetViews>
  <sheetFormatPr baseColWidth="10" defaultRowHeight="14.25" x14ac:dyDescent="0.2"/>
  <cols>
    <col min="1" max="1" width="24.42578125" style="769" customWidth="1"/>
    <col min="2" max="2" width="42.85546875" style="769" customWidth="1"/>
    <col min="3" max="3" width="14.5703125" style="769" customWidth="1"/>
    <col min="4" max="4" width="15.42578125" style="769" customWidth="1"/>
    <col min="5" max="5" width="14.85546875" style="769" customWidth="1"/>
    <col min="6" max="6" width="14.85546875" style="769" bestFit="1" customWidth="1"/>
    <col min="7" max="16384" width="11.42578125" style="769"/>
  </cols>
  <sheetData>
    <row r="1" spans="2:12" ht="47.25" customHeight="1" x14ac:dyDescent="0.2"/>
    <row r="2" spans="2:12" ht="18" x14ac:dyDescent="0.25">
      <c r="B2" s="1779" t="s">
        <v>1795</v>
      </c>
      <c r="C2" s="1779"/>
      <c r="D2" s="1779"/>
      <c r="E2" s="1779"/>
      <c r="F2" s="1779"/>
      <c r="G2" s="3" t="s">
        <v>13</v>
      </c>
      <c r="H2" s="976"/>
      <c r="I2" s="976"/>
      <c r="J2" s="976"/>
      <c r="K2" s="976"/>
    </row>
    <row r="3" spans="2:12" ht="34.5" customHeight="1" x14ac:dyDescent="0.25">
      <c r="B3" s="1757" t="s">
        <v>1793</v>
      </c>
      <c r="C3" s="1757"/>
      <c r="D3" s="1757"/>
      <c r="E3" s="1757"/>
      <c r="F3" s="1757"/>
      <c r="G3" s="976"/>
      <c r="H3" s="976"/>
      <c r="I3" s="976"/>
      <c r="J3" s="976"/>
      <c r="K3" s="976"/>
    </row>
    <row r="4" spans="2:12" ht="21" customHeight="1" thickBot="1" x14ac:dyDescent="0.3">
      <c r="B4" s="1759" t="s">
        <v>198</v>
      </c>
      <c r="C4" s="1759"/>
      <c r="D4" s="1759"/>
      <c r="E4" s="1759"/>
      <c r="F4" s="1759"/>
      <c r="G4" s="976"/>
      <c r="H4" s="976"/>
      <c r="I4" s="976"/>
      <c r="J4" s="976"/>
      <c r="K4" s="976"/>
    </row>
    <row r="5" spans="2:12" x14ac:dyDescent="0.2">
      <c r="E5" s="977"/>
      <c r="F5" s="977"/>
      <c r="G5" s="977"/>
      <c r="H5" s="977"/>
      <c r="I5" s="977"/>
      <c r="J5" s="977"/>
      <c r="K5" s="977"/>
    </row>
    <row r="6" spans="2:12" ht="31.5" x14ac:dyDescent="0.25">
      <c r="B6" s="978" t="s">
        <v>1378</v>
      </c>
      <c r="C6" s="772" t="s">
        <v>1379</v>
      </c>
      <c r="D6" s="772">
        <v>2012</v>
      </c>
      <c r="E6" s="772">
        <v>2013</v>
      </c>
      <c r="F6" s="772">
        <v>2014</v>
      </c>
      <c r="G6" s="979"/>
      <c r="H6" s="979"/>
      <c r="I6" s="979"/>
      <c r="J6" s="979"/>
      <c r="K6" s="980"/>
    </row>
    <row r="7" spans="2:12" ht="15" x14ac:dyDescent="0.25">
      <c r="B7" s="981" t="s">
        <v>1380</v>
      </c>
      <c r="C7" s="982"/>
      <c r="D7" s="982"/>
      <c r="E7" s="982"/>
      <c r="F7" s="982"/>
      <c r="G7" s="979"/>
      <c r="H7" s="979"/>
      <c r="I7" s="979"/>
      <c r="J7" s="979"/>
      <c r="K7" s="980"/>
    </row>
    <row r="8" spans="2:12" ht="15" x14ac:dyDescent="0.25">
      <c r="B8" s="974" t="s">
        <v>1381</v>
      </c>
      <c r="C8" s="788">
        <v>47141</v>
      </c>
      <c r="D8" s="788">
        <v>31403</v>
      </c>
      <c r="E8" s="788">
        <v>25936</v>
      </c>
      <c r="F8" s="788">
        <v>28067</v>
      </c>
      <c r="G8" s="979"/>
      <c r="H8" s="979"/>
      <c r="I8" s="979"/>
      <c r="J8" s="979"/>
      <c r="K8" s="980"/>
    </row>
    <row r="9" spans="2:12" ht="15" x14ac:dyDescent="0.25">
      <c r="B9" s="974" t="s">
        <v>1382</v>
      </c>
      <c r="C9" s="788">
        <v>0</v>
      </c>
      <c r="D9" s="788">
        <v>77055</v>
      </c>
      <c r="E9" s="788">
        <v>11052</v>
      </c>
      <c r="F9" s="788">
        <v>198</v>
      </c>
      <c r="G9" s="979"/>
      <c r="H9" s="979"/>
      <c r="I9" s="979"/>
      <c r="J9" s="979"/>
      <c r="K9" s="980"/>
    </row>
    <row r="10" spans="2:12" ht="15" x14ac:dyDescent="0.25">
      <c r="B10" s="974" t="s">
        <v>1383</v>
      </c>
      <c r="C10" s="788">
        <v>25000</v>
      </c>
      <c r="D10" s="788">
        <v>7874</v>
      </c>
      <c r="E10" s="788">
        <v>532</v>
      </c>
      <c r="F10" s="788">
        <v>30</v>
      </c>
      <c r="G10" s="979"/>
      <c r="H10" s="979"/>
      <c r="I10" s="979"/>
      <c r="J10" s="979"/>
      <c r="K10" s="980"/>
    </row>
    <row r="11" spans="2:12" ht="15.75" x14ac:dyDescent="0.25">
      <c r="B11" s="917" t="s">
        <v>1384</v>
      </c>
      <c r="C11" s="793">
        <v>72141</v>
      </c>
      <c r="D11" s="793">
        <v>116332</v>
      </c>
      <c r="E11" s="793">
        <v>37520</v>
      </c>
      <c r="F11" s="793">
        <v>28295</v>
      </c>
      <c r="G11" s="979"/>
      <c r="H11" s="979"/>
      <c r="I11" s="979"/>
      <c r="J11" s="979"/>
      <c r="K11" s="980"/>
    </row>
    <row r="12" spans="2:12" ht="15" x14ac:dyDescent="0.25">
      <c r="B12" s="981" t="s">
        <v>1385</v>
      </c>
      <c r="C12" s="788"/>
      <c r="D12" s="788"/>
      <c r="E12" s="788"/>
      <c r="F12" s="788"/>
      <c r="G12" s="979"/>
      <c r="H12" s="979"/>
      <c r="I12" s="979"/>
      <c r="J12" s="979"/>
      <c r="K12" s="980"/>
    </row>
    <row r="13" spans="2:12" x14ac:dyDescent="0.2">
      <c r="B13" s="974" t="s">
        <v>1381</v>
      </c>
      <c r="C13" s="788">
        <v>772</v>
      </c>
      <c r="D13" s="788">
        <v>409</v>
      </c>
      <c r="E13" s="788">
        <v>73</v>
      </c>
      <c r="F13" s="788">
        <v>62</v>
      </c>
      <c r="G13" s="983"/>
      <c r="H13" s="983"/>
      <c r="I13" s="983"/>
      <c r="J13" s="983"/>
      <c r="K13" s="983"/>
      <c r="L13" s="984"/>
    </row>
    <row r="14" spans="2:12" x14ac:dyDescent="0.2">
      <c r="B14" s="974" t="s">
        <v>1382</v>
      </c>
      <c r="C14" s="788">
        <v>0</v>
      </c>
      <c r="D14" s="788">
        <v>7607</v>
      </c>
      <c r="E14" s="788">
        <v>1895</v>
      </c>
      <c r="F14" s="788">
        <v>13</v>
      </c>
      <c r="G14" s="983"/>
      <c r="H14" s="983"/>
      <c r="I14" s="983"/>
      <c r="J14" s="983"/>
      <c r="K14" s="983"/>
      <c r="L14" s="984"/>
    </row>
    <row r="15" spans="2:12" x14ac:dyDescent="0.2">
      <c r="B15" s="974" t="s">
        <v>1383</v>
      </c>
      <c r="C15" s="788">
        <v>2682</v>
      </c>
      <c r="D15" s="788">
        <v>1244</v>
      </c>
      <c r="E15" s="788">
        <v>138</v>
      </c>
      <c r="F15" s="788">
        <v>6</v>
      </c>
      <c r="G15" s="985"/>
      <c r="H15" s="985"/>
      <c r="I15" s="985"/>
      <c r="J15" s="985"/>
      <c r="K15" s="985"/>
    </row>
    <row r="16" spans="2:12" ht="15.75" x14ac:dyDescent="0.25">
      <c r="B16" s="917" t="s">
        <v>1386</v>
      </c>
      <c r="C16" s="793">
        <v>3454</v>
      </c>
      <c r="D16" s="793">
        <v>9260</v>
      </c>
      <c r="E16" s="793">
        <v>2106</v>
      </c>
      <c r="F16" s="793">
        <v>81</v>
      </c>
      <c r="G16" s="986"/>
      <c r="H16" s="986"/>
      <c r="I16" s="986"/>
      <c r="J16" s="986"/>
      <c r="K16" s="986"/>
    </row>
    <row r="17" spans="2:11" ht="15" x14ac:dyDescent="0.2">
      <c r="B17" s="981" t="s">
        <v>40</v>
      </c>
      <c r="C17" s="788"/>
      <c r="D17" s="788"/>
      <c r="E17" s="788"/>
      <c r="F17" s="788"/>
      <c r="G17" s="985"/>
      <c r="H17" s="985"/>
      <c r="I17" s="985"/>
      <c r="J17" s="985"/>
      <c r="K17" s="985"/>
    </row>
    <row r="18" spans="2:11" x14ac:dyDescent="0.2">
      <c r="B18" s="974" t="s">
        <v>1381</v>
      </c>
      <c r="C18" s="788">
        <v>47913</v>
      </c>
      <c r="D18" s="788">
        <v>31812</v>
      </c>
      <c r="E18" s="788">
        <v>26009</v>
      </c>
      <c r="F18" s="788">
        <v>28129</v>
      </c>
      <c r="G18" s="985"/>
      <c r="H18" s="985"/>
      <c r="I18" s="985"/>
      <c r="J18" s="985"/>
      <c r="K18" s="985"/>
    </row>
    <row r="19" spans="2:11" x14ac:dyDescent="0.2">
      <c r="B19" s="974" t="s">
        <v>1382</v>
      </c>
      <c r="C19" s="788">
        <v>0</v>
      </c>
      <c r="D19" s="788">
        <v>84662</v>
      </c>
      <c r="E19" s="788">
        <v>12947</v>
      </c>
      <c r="F19" s="788">
        <v>211</v>
      </c>
      <c r="G19" s="985"/>
      <c r="H19" s="985"/>
      <c r="I19" s="985"/>
      <c r="J19" s="985"/>
      <c r="K19" s="985"/>
    </row>
    <row r="20" spans="2:11" x14ac:dyDescent="0.2">
      <c r="B20" s="974" t="s">
        <v>1383</v>
      </c>
      <c r="C20" s="788">
        <v>27682</v>
      </c>
      <c r="D20" s="788">
        <v>9118</v>
      </c>
      <c r="E20" s="788">
        <v>670</v>
      </c>
      <c r="F20" s="788">
        <v>36</v>
      </c>
      <c r="G20" s="985"/>
      <c r="H20" s="985"/>
      <c r="I20" s="985"/>
      <c r="J20" s="985"/>
      <c r="K20" s="985"/>
    </row>
    <row r="21" spans="2:11" ht="15.75" x14ac:dyDescent="0.2">
      <c r="B21" s="917" t="s">
        <v>1387</v>
      </c>
      <c r="C21" s="793">
        <v>75595</v>
      </c>
      <c r="D21" s="793">
        <v>125592</v>
      </c>
      <c r="E21" s="793">
        <v>39626</v>
      </c>
      <c r="F21" s="793">
        <v>28376</v>
      </c>
      <c r="G21" s="985"/>
      <c r="H21" s="985"/>
      <c r="I21" s="985"/>
      <c r="J21" s="985"/>
      <c r="K21" s="985"/>
    </row>
    <row r="22" spans="2:11" ht="15.75" x14ac:dyDescent="0.25">
      <c r="B22" s="917" t="s">
        <v>1388</v>
      </c>
      <c r="C22" s="987">
        <v>9490364</v>
      </c>
      <c r="D22" s="987">
        <v>16350692.939999999</v>
      </c>
      <c r="E22" s="987">
        <v>5260044</v>
      </c>
      <c r="F22" s="987">
        <v>3880315</v>
      </c>
      <c r="G22" s="988"/>
      <c r="H22" s="988"/>
      <c r="I22" s="988"/>
      <c r="J22" s="988"/>
      <c r="K22" s="988"/>
    </row>
    <row r="23" spans="2:11" x14ac:dyDescent="0.2">
      <c r="B23" s="989" t="s">
        <v>1794</v>
      </c>
      <c r="C23" s="962"/>
      <c r="D23" s="962"/>
      <c r="E23" s="985"/>
      <c r="F23" s="985"/>
      <c r="G23" s="985"/>
      <c r="H23" s="985"/>
      <c r="I23" s="985"/>
      <c r="J23" s="985"/>
      <c r="K23" s="985"/>
    </row>
    <row r="24" spans="2:11" x14ac:dyDescent="0.2">
      <c r="B24" s="989" t="s">
        <v>1389</v>
      </c>
    </row>
    <row r="25" spans="2:11" x14ac:dyDescent="0.2">
      <c r="B25" s="989" t="s">
        <v>1390</v>
      </c>
      <c r="C25" s="962"/>
      <c r="D25" s="962"/>
      <c r="E25" s="962"/>
      <c r="F25" s="962"/>
      <c r="G25" s="962"/>
      <c r="H25" s="962"/>
      <c r="I25" s="962"/>
      <c r="J25" s="962"/>
      <c r="K25" s="962"/>
    </row>
    <row r="26" spans="2:11" x14ac:dyDescent="0.2">
      <c r="C26" s="990"/>
      <c r="D26" s="990"/>
      <c r="E26" s="990"/>
      <c r="F26" s="990"/>
    </row>
  </sheetData>
  <mergeCells count="3">
    <mergeCell ref="B2:F2"/>
    <mergeCell ref="B3:F3"/>
    <mergeCell ref="B4:F4"/>
  </mergeCells>
  <hyperlinks>
    <hyperlink ref="G2" location="'Indice Total'!A173" display="Volver"/>
  </hyperlinks>
  <pageMargins left="0.7" right="0.7" top="0.75" bottom="0.75" header="0.3" footer="0.3"/>
  <pageSetup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8">
    <pageSetUpPr fitToPage="1"/>
  </sheetPr>
  <dimension ref="B1:Q34"/>
  <sheetViews>
    <sheetView showGridLines="0" zoomScaleNormal="100" workbookViewId="0">
      <selection activeCell="C7" sqref="C7:F12"/>
    </sheetView>
  </sheetViews>
  <sheetFormatPr baseColWidth="10" defaultRowHeight="12.75" x14ac:dyDescent="0.2"/>
  <cols>
    <col min="1" max="1" width="24.140625" style="799" customWidth="1"/>
    <col min="2" max="2" width="9.42578125" style="799" customWidth="1"/>
    <col min="3" max="3" width="18.28515625" style="799" bestFit="1" customWidth="1"/>
    <col min="4" max="4" width="20.7109375" style="799" bestFit="1" customWidth="1"/>
    <col min="5" max="5" width="19.5703125" style="799" bestFit="1" customWidth="1"/>
    <col min="6" max="6" width="11.42578125" style="799" bestFit="1" customWidth="1"/>
    <col min="7" max="7" width="15.140625" style="799" bestFit="1" customWidth="1"/>
    <col min="8" max="8" width="10.42578125" style="799" bestFit="1" customWidth="1"/>
    <col min="9" max="9" width="11.42578125" style="799" bestFit="1" customWidth="1"/>
    <col min="10" max="10" width="12.85546875" style="799" customWidth="1"/>
    <col min="11" max="11" width="11.28515625" style="799" bestFit="1" customWidth="1"/>
    <col min="12" max="14" width="12.7109375" style="799" customWidth="1"/>
    <col min="15" max="16384" width="11.42578125" style="799"/>
  </cols>
  <sheetData>
    <row r="1" spans="2:14" ht="51" customHeight="1" x14ac:dyDescent="0.2"/>
    <row r="2" spans="2:14" ht="18" x14ac:dyDescent="0.25">
      <c r="B2" s="1779" t="s">
        <v>1796</v>
      </c>
      <c r="C2" s="1779"/>
      <c r="D2" s="1779"/>
      <c r="E2" s="1779"/>
      <c r="F2" s="1779"/>
      <c r="H2" s="3" t="s">
        <v>13</v>
      </c>
    </row>
    <row r="3" spans="2:14" ht="36" customHeight="1" x14ac:dyDescent="0.2">
      <c r="B3" s="1781" t="s">
        <v>1391</v>
      </c>
      <c r="C3" s="1781"/>
      <c r="D3" s="1781"/>
      <c r="E3" s="1781"/>
      <c r="F3" s="1781"/>
    </row>
    <row r="4" spans="2:14" ht="16.5" thickBot="1" x14ac:dyDescent="0.3">
      <c r="B4" s="1759" t="s">
        <v>1392</v>
      </c>
      <c r="C4" s="1759"/>
      <c r="D4" s="1759"/>
      <c r="E4" s="1759"/>
      <c r="F4" s="1759"/>
    </row>
    <row r="5" spans="2:14" ht="15" x14ac:dyDescent="0.2">
      <c r="B5" s="991"/>
      <c r="C5" s="991"/>
      <c r="D5" s="991"/>
      <c r="E5" s="992"/>
      <c r="F5" s="992"/>
    </row>
    <row r="6" spans="2:14" ht="31.5" x14ac:dyDescent="0.2">
      <c r="B6" s="772" t="s">
        <v>1217</v>
      </c>
      <c r="C6" s="772" t="s">
        <v>1393</v>
      </c>
      <c r="D6" s="772" t="s">
        <v>1394</v>
      </c>
      <c r="E6" s="772" t="s">
        <v>1395</v>
      </c>
      <c r="F6" s="772" t="s">
        <v>40</v>
      </c>
    </row>
    <row r="7" spans="2:14" ht="15" x14ac:dyDescent="0.2">
      <c r="B7" s="993">
        <v>2009</v>
      </c>
      <c r="C7" s="994">
        <v>239610</v>
      </c>
      <c r="D7" s="994">
        <v>9097</v>
      </c>
      <c r="E7" s="994">
        <v>3101</v>
      </c>
      <c r="F7" s="995">
        <v>251808</v>
      </c>
    </row>
    <row r="8" spans="2:14" ht="15" x14ac:dyDescent="0.2">
      <c r="B8" s="993">
        <v>2010</v>
      </c>
      <c r="C8" s="994">
        <v>349170</v>
      </c>
      <c r="D8" s="994">
        <v>6454</v>
      </c>
      <c r="E8" s="994">
        <v>10867</v>
      </c>
      <c r="F8" s="995">
        <v>366491</v>
      </c>
    </row>
    <row r="9" spans="2:14" ht="15" x14ac:dyDescent="0.2">
      <c r="B9" s="993">
        <v>2011</v>
      </c>
      <c r="C9" s="994">
        <v>37419</v>
      </c>
      <c r="D9" s="994">
        <v>4475</v>
      </c>
      <c r="E9" s="994">
        <v>1130</v>
      </c>
      <c r="F9" s="995">
        <v>43024</v>
      </c>
    </row>
    <row r="10" spans="2:14" ht="15" x14ac:dyDescent="0.2">
      <c r="B10" s="993">
        <v>2012</v>
      </c>
      <c r="C10" s="994">
        <v>74355</v>
      </c>
      <c r="D10" s="994">
        <v>8314</v>
      </c>
      <c r="E10" s="994">
        <v>834</v>
      </c>
      <c r="F10" s="995">
        <v>83503</v>
      </c>
    </row>
    <row r="11" spans="2:14" ht="15" x14ac:dyDescent="0.2">
      <c r="B11" s="993">
        <v>2013</v>
      </c>
      <c r="C11" s="994">
        <v>87575</v>
      </c>
      <c r="D11" s="994">
        <v>9452</v>
      </c>
      <c r="E11" s="994">
        <v>2447</v>
      </c>
      <c r="F11" s="995">
        <v>99474</v>
      </c>
    </row>
    <row r="12" spans="2:14" ht="15" x14ac:dyDescent="0.2">
      <c r="B12" s="993">
        <v>2014</v>
      </c>
      <c r="C12" s="994">
        <v>104893</v>
      </c>
      <c r="D12" s="994">
        <v>20542</v>
      </c>
      <c r="E12" s="994">
        <v>872</v>
      </c>
      <c r="F12" s="995">
        <v>126307</v>
      </c>
    </row>
    <row r="13" spans="2:14" ht="26.25" customHeight="1" x14ac:dyDescent="0.2">
      <c r="B13" s="1816" t="s">
        <v>1396</v>
      </c>
      <c r="C13" s="1816"/>
      <c r="D13" s="1816"/>
      <c r="E13" s="1816"/>
      <c r="F13" s="1816"/>
    </row>
    <row r="14" spans="2:14" ht="26.25" customHeight="1" x14ac:dyDescent="0.2">
      <c r="D14" s="996"/>
      <c r="E14" s="996"/>
      <c r="F14" s="996"/>
      <c r="G14" s="996"/>
      <c r="H14" s="996"/>
    </row>
    <row r="15" spans="2:14" ht="18" customHeight="1" x14ac:dyDescent="0.25">
      <c r="B15" s="1779" t="s">
        <v>2346</v>
      </c>
      <c r="C15" s="1779"/>
      <c r="D15" s="1779"/>
      <c r="E15" s="1779"/>
      <c r="F15" s="1779"/>
      <c r="G15" s="1779"/>
      <c r="H15" s="1779"/>
      <c r="I15" s="1779"/>
      <c r="J15" s="1779"/>
      <c r="K15" s="1779"/>
      <c r="L15" s="3" t="s">
        <v>13</v>
      </c>
      <c r="M15" s="768"/>
      <c r="N15" s="768"/>
    </row>
    <row r="16" spans="2:14" ht="36" customHeight="1" x14ac:dyDescent="0.2">
      <c r="B16" s="1781" t="s">
        <v>1797</v>
      </c>
      <c r="C16" s="1781"/>
      <c r="D16" s="1781"/>
      <c r="E16" s="1781"/>
      <c r="F16" s="1781"/>
      <c r="G16" s="1781"/>
      <c r="H16" s="1781"/>
      <c r="I16" s="1781"/>
      <c r="J16" s="1781"/>
      <c r="K16" s="1781"/>
      <c r="L16" s="902"/>
      <c r="M16" s="997"/>
      <c r="N16" s="997"/>
    </row>
    <row r="17" spans="2:17" ht="15.75" customHeight="1" thickBot="1" x14ac:dyDescent="0.3">
      <c r="B17" s="1759" t="s">
        <v>788</v>
      </c>
      <c r="C17" s="1759"/>
      <c r="D17" s="1759"/>
      <c r="E17" s="1759"/>
      <c r="F17" s="1759"/>
      <c r="G17" s="1759"/>
      <c r="H17" s="1759"/>
      <c r="I17" s="1759"/>
      <c r="J17" s="1759"/>
      <c r="K17" s="1759"/>
      <c r="L17" s="997"/>
      <c r="M17" s="997"/>
      <c r="N17" s="997"/>
    </row>
    <row r="18" spans="2:17" ht="15.75" x14ac:dyDescent="0.25">
      <c r="B18" s="998"/>
      <c r="C18" s="998"/>
      <c r="D18" s="998"/>
      <c r="E18" s="998"/>
      <c r="F18" s="998"/>
      <c r="G18" s="998"/>
      <c r="H18" s="998"/>
      <c r="I18" s="998"/>
      <c r="J18" s="998"/>
      <c r="K18" s="998"/>
      <c r="L18" s="997"/>
      <c r="M18" s="997"/>
      <c r="N18" s="997"/>
    </row>
    <row r="19" spans="2:17" ht="13.5" customHeight="1" x14ac:dyDescent="0.2">
      <c r="B19" s="1788" t="s">
        <v>1397</v>
      </c>
      <c r="C19" s="1815" t="s">
        <v>1398</v>
      </c>
      <c r="D19" s="1815"/>
      <c r="E19" s="1815"/>
      <c r="F19" s="1815" t="s">
        <v>1399</v>
      </c>
      <c r="G19" s="1815"/>
      <c r="H19" s="1815"/>
      <c r="I19" s="1815" t="s">
        <v>783</v>
      </c>
      <c r="J19" s="1815"/>
      <c r="K19" s="1815"/>
    </row>
    <row r="20" spans="2:17" ht="15.75" x14ac:dyDescent="0.2">
      <c r="B20" s="1815"/>
      <c r="C20" s="772" t="s">
        <v>63</v>
      </c>
      <c r="D20" s="772" t="s">
        <v>64</v>
      </c>
      <c r="E20" s="772" t="s">
        <v>40</v>
      </c>
      <c r="F20" s="772" t="s">
        <v>63</v>
      </c>
      <c r="G20" s="772" t="s">
        <v>64</v>
      </c>
      <c r="H20" s="772" t="s">
        <v>40</v>
      </c>
      <c r="I20" s="772" t="s">
        <v>63</v>
      </c>
      <c r="J20" s="772" t="s">
        <v>64</v>
      </c>
      <c r="K20" s="772" t="s">
        <v>40</v>
      </c>
    </row>
    <row r="21" spans="2:17" ht="15" x14ac:dyDescent="0.2">
      <c r="B21" s="993">
        <v>18</v>
      </c>
      <c r="C21" s="999">
        <v>6706</v>
      </c>
      <c r="D21" s="999">
        <v>7020</v>
      </c>
      <c r="E21" s="802">
        <v>13726</v>
      </c>
      <c r="F21" s="999">
        <v>1283</v>
      </c>
      <c r="G21" s="999">
        <v>1615</v>
      </c>
      <c r="H21" s="802">
        <v>2898</v>
      </c>
      <c r="I21" s="999">
        <v>7989</v>
      </c>
      <c r="J21" s="999">
        <v>8635</v>
      </c>
      <c r="K21" s="802">
        <v>16624</v>
      </c>
      <c r="P21" s="1000"/>
      <c r="Q21" s="1000"/>
    </row>
    <row r="22" spans="2:17" ht="15" x14ac:dyDescent="0.2">
      <c r="B22" s="993">
        <v>19</v>
      </c>
      <c r="C22" s="999">
        <v>8875</v>
      </c>
      <c r="D22" s="999">
        <v>8891</v>
      </c>
      <c r="E22" s="802">
        <v>17766</v>
      </c>
      <c r="F22" s="999">
        <v>1760</v>
      </c>
      <c r="G22" s="999">
        <v>2034</v>
      </c>
      <c r="H22" s="802">
        <v>3794</v>
      </c>
      <c r="I22" s="999">
        <v>10635</v>
      </c>
      <c r="J22" s="999">
        <v>10925</v>
      </c>
      <c r="K22" s="802">
        <v>21560</v>
      </c>
      <c r="P22" s="1000"/>
      <c r="Q22" s="1000"/>
    </row>
    <row r="23" spans="2:17" ht="15" x14ac:dyDescent="0.2">
      <c r="B23" s="993">
        <v>20</v>
      </c>
      <c r="C23" s="999">
        <v>8906</v>
      </c>
      <c r="D23" s="999">
        <v>9116</v>
      </c>
      <c r="E23" s="802">
        <v>18022</v>
      </c>
      <c r="F23" s="999">
        <v>1722</v>
      </c>
      <c r="G23" s="999">
        <v>2017</v>
      </c>
      <c r="H23" s="802">
        <v>3739</v>
      </c>
      <c r="I23" s="999">
        <v>10628</v>
      </c>
      <c r="J23" s="999">
        <v>11133</v>
      </c>
      <c r="K23" s="802">
        <v>21761</v>
      </c>
      <c r="P23" s="1000"/>
      <c r="Q23" s="1000"/>
    </row>
    <row r="24" spans="2:17" ht="15" x14ac:dyDescent="0.2">
      <c r="B24" s="993">
        <v>21</v>
      </c>
      <c r="C24" s="999">
        <v>6875</v>
      </c>
      <c r="D24" s="999">
        <v>8165</v>
      </c>
      <c r="E24" s="802">
        <v>15040</v>
      </c>
      <c r="F24" s="999">
        <v>1269</v>
      </c>
      <c r="G24" s="999">
        <v>1704</v>
      </c>
      <c r="H24" s="802">
        <v>2973</v>
      </c>
      <c r="I24" s="999">
        <v>8144</v>
      </c>
      <c r="J24" s="999">
        <v>9869</v>
      </c>
      <c r="K24" s="802">
        <v>18013</v>
      </c>
      <c r="P24" s="1000"/>
      <c r="Q24" s="1000"/>
    </row>
    <row r="25" spans="2:17" ht="15" x14ac:dyDescent="0.2">
      <c r="B25" s="993">
        <v>22</v>
      </c>
      <c r="C25" s="999">
        <v>6294</v>
      </c>
      <c r="D25" s="999">
        <v>8327</v>
      </c>
      <c r="E25" s="802">
        <v>14621</v>
      </c>
      <c r="F25" s="999">
        <v>1054</v>
      </c>
      <c r="G25" s="999">
        <v>1563</v>
      </c>
      <c r="H25" s="802">
        <v>2617</v>
      </c>
      <c r="I25" s="999">
        <v>7348</v>
      </c>
      <c r="J25" s="999">
        <v>9890</v>
      </c>
      <c r="K25" s="802">
        <v>17238</v>
      </c>
      <c r="P25" s="1000"/>
      <c r="Q25" s="1000"/>
    </row>
    <row r="26" spans="2:17" ht="15" x14ac:dyDescent="0.2">
      <c r="B26" s="993">
        <v>23</v>
      </c>
      <c r="C26" s="999">
        <v>5225</v>
      </c>
      <c r="D26" s="999">
        <v>7749</v>
      </c>
      <c r="E26" s="802">
        <v>12974</v>
      </c>
      <c r="F26" s="999">
        <v>857</v>
      </c>
      <c r="G26" s="999">
        <v>1441</v>
      </c>
      <c r="H26" s="802">
        <v>2298</v>
      </c>
      <c r="I26" s="999">
        <v>6082</v>
      </c>
      <c r="J26" s="999">
        <v>9190</v>
      </c>
      <c r="K26" s="802">
        <v>15272</v>
      </c>
      <c r="P26" s="1000"/>
      <c r="Q26" s="1000"/>
    </row>
    <row r="27" spans="2:17" ht="15" x14ac:dyDescent="0.2">
      <c r="B27" s="993">
        <v>24</v>
      </c>
      <c r="C27" s="999">
        <v>3741</v>
      </c>
      <c r="D27" s="999">
        <v>5874</v>
      </c>
      <c r="E27" s="802">
        <v>9615</v>
      </c>
      <c r="F27" s="999">
        <v>657</v>
      </c>
      <c r="G27" s="999">
        <v>1033</v>
      </c>
      <c r="H27" s="802">
        <v>1690</v>
      </c>
      <c r="I27" s="999">
        <v>4398</v>
      </c>
      <c r="J27" s="999">
        <v>6907</v>
      </c>
      <c r="K27" s="802">
        <v>11305</v>
      </c>
      <c r="P27" s="1000"/>
      <c r="Q27" s="1000"/>
    </row>
    <row r="28" spans="2:17" ht="15" x14ac:dyDescent="0.2">
      <c r="B28" s="993">
        <v>25</v>
      </c>
      <c r="C28" s="999">
        <v>1238</v>
      </c>
      <c r="D28" s="999">
        <v>1830</v>
      </c>
      <c r="E28" s="802">
        <v>3068</v>
      </c>
      <c r="F28" s="999">
        <v>201</v>
      </c>
      <c r="G28" s="999">
        <v>316</v>
      </c>
      <c r="H28" s="802">
        <v>517</v>
      </c>
      <c r="I28" s="999">
        <v>1439</v>
      </c>
      <c r="J28" s="999">
        <v>2146</v>
      </c>
      <c r="K28" s="802">
        <v>3585</v>
      </c>
      <c r="P28" s="1000"/>
      <c r="Q28" s="1000"/>
    </row>
    <row r="29" spans="2:17" ht="15" x14ac:dyDescent="0.2">
      <c r="B29" s="993">
        <v>26</v>
      </c>
      <c r="C29" s="999">
        <v>26</v>
      </c>
      <c r="D29" s="999">
        <v>35</v>
      </c>
      <c r="E29" s="802">
        <v>61</v>
      </c>
      <c r="F29" s="999">
        <v>7</v>
      </c>
      <c r="G29" s="999">
        <v>9</v>
      </c>
      <c r="H29" s="802">
        <v>16</v>
      </c>
      <c r="I29" s="999">
        <v>33</v>
      </c>
      <c r="J29" s="999">
        <v>44</v>
      </c>
      <c r="K29" s="802">
        <v>77</v>
      </c>
      <c r="P29" s="1000"/>
      <c r="Q29" s="1000"/>
    </row>
    <row r="30" spans="2:17" ht="15" x14ac:dyDescent="0.2">
      <c r="B30" s="993">
        <v>27</v>
      </c>
      <c r="C30" s="999">
        <v>0</v>
      </c>
      <c r="D30" s="999">
        <v>0</v>
      </c>
      <c r="E30" s="802">
        <v>0</v>
      </c>
      <c r="F30" s="999">
        <v>0</v>
      </c>
      <c r="G30" s="999">
        <v>0</v>
      </c>
      <c r="H30" s="802">
        <v>0</v>
      </c>
      <c r="I30" s="999">
        <v>0</v>
      </c>
      <c r="J30" s="999">
        <v>0</v>
      </c>
      <c r="K30" s="802">
        <v>0</v>
      </c>
      <c r="P30" s="1000"/>
      <c r="Q30" s="1000"/>
    </row>
    <row r="31" spans="2:17" ht="15" x14ac:dyDescent="0.2">
      <c r="B31" s="993">
        <v>28</v>
      </c>
      <c r="C31" s="999">
        <v>0</v>
      </c>
      <c r="D31" s="999">
        <v>0</v>
      </c>
      <c r="E31" s="802">
        <v>0</v>
      </c>
      <c r="F31" s="999">
        <v>0</v>
      </c>
      <c r="G31" s="999">
        <v>0</v>
      </c>
      <c r="H31" s="802">
        <v>0</v>
      </c>
      <c r="I31" s="999">
        <v>0</v>
      </c>
      <c r="J31" s="999">
        <v>0</v>
      </c>
      <c r="K31" s="802">
        <v>0</v>
      </c>
      <c r="P31" s="1000"/>
      <c r="Q31" s="1000"/>
    </row>
    <row r="32" spans="2:17" ht="15" x14ac:dyDescent="0.2">
      <c r="B32" s="993">
        <v>29</v>
      </c>
      <c r="C32" s="999">
        <v>0</v>
      </c>
      <c r="D32" s="999">
        <v>0</v>
      </c>
      <c r="E32" s="802">
        <v>0</v>
      </c>
      <c r="F32" s="999">
        <v>0</v>
      </c>
      <c r="G32" s="999">
        <v>0</v>
      </c>
      <c r="H32" s="802">
        <v>0</v>
      </c>
      <c r="I32" s="999">
        <v>0</v>
      </c>
      <c r="J32" s="999">
        <v>0</v>
      </c>
      <c r="K32" s="802">
        <v>0</v>
      </c>
      <c r="P32" s="1000"/>
      <c r="Q32" s="1000"/>
    </row>
    <row r="33" spans="2:17" ht="15" x14ac:dyDescent="0.2">
      <c r="B33" s="993" t="s">
        <v>1400</v>
      </c>
      <c r="C33" s="999">
        <v>0</v>
      </c>
      <c r="D33" s="999">
        <v>0</v>
      </c>
      <c r="E33" s="802">
        <v>0</v>
      </c>
      <c r="F33" s="999">
        <v>0</v>
      </c>
      <c r="G33" s="999">
        <v>0</v>
      </c>
      <c r="H33" s="802">
        <v>0</v>
      </c>
      <c r="I33" s="999">
        <v>0</v>
      </c>
      <c r="J33" s="999">
        <v>0</v>
      </c>
      <c r="K33" s="802">
        <v>0</v>
      </c>
      <c r="P33" s="1000"/>
      <c r="Q33" s="1000"/>
    </row>
    <row r="34" spans="2:17" ht="15.75" x14ac:dyDescent="0.2">
      <c r="B34" s="917" t="s">
        <v>40</v>
      </c>
      <c r="C34" s="793">
        <v>47886</v>
      </c>
      <c r="D34" s="793">
        <v>57007</v>
      </c>
      <c r="E34" s="793">
        <v>104893</v>
      </c>
      <c r="F34" s="793">
        <v>8810</v>
      </c>
      <c r="G34" s="793">
        <v>11732</v>
      </c>
      <c r="H34" s="793">
        <v>20542</v>
      </c>
      <c r="I34" s="793">
        <v>56696</v>
      </c>
      <c r="J34" s="793">
        <v>68739</v>
      </c>
      <c r="K34" s="793">
        <v>125435</v>
      </c>
      <c r="P34" s="1000"/>
    </row>
  </sheetData>
  <mergeCells count="11">
    <mergeCell ref="B17:K17"/>
    <mergeCell ref="B19:B20"/>
    <mergeCell ref="C19:E19"/>
    <mergeCell ref="F19:H19"/>
    <mergeCell ref="I19:K19"/>
    <mergeCell ref="B16:K16"/>
    <mergeCell ref="B2:F2"/>
    <mergeCell ref="B3:F3"/>
    <mergeCell ref="B4:F4"/>
    <mergeCell ref="B13:F13"/>
    <mergeCell ref="B15:K15"/>
  </mergeCells>
  <hyperlinks>
    <hyperlink ref="H2" location="'Indice Total'!A173" display="Volver"/>
    <hyperlink ref="L15" location="'Indice Total'!A173" display="Volver"/>
  </hyperlinks>
  <pageMargins left="0.9055118110236221" right="0.70866141732283472" top="0.74803149606299213" bottom="0.74803149606299213" header="0.31496062992125984" footer="0.31496062992125984"/>
  <pageSetup scale="8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pageSetUpPr fitToPage="1"/>
  </sheetPr>
  <dimension ref="A1:L24"/>
  <sheetViews>
    <sheetView showGridLines="0" workbookViewId="0">
      <selection activeCell="H25" sqref="H25"/>
    </sheetView>
  </sheetViews>
  <sheetFormatPr baseColWidth="10" defaultRowHeight="12.75" x14ac:dyDescent="0.2"/>
  <cols>
    <col min="1" max="1" width="21" style="1467" customWidth="1"/>
    <col min="2" max="2" width="37" style="2" customWidth="1"/>
    <col min="3" max="3" width="12.42578125" style="2" customWidth="1"/>
    <col min="4" max="4" width="3.7109375" style="2" customWidth="1"/>
    <col min="5" max="5" width="12.42578125" style="2" customWidth="1"/>
    <col min="6" max="6" width="12.140625" style="2" customWidth="1"/>
    <col min="7" max="7" width="12.28515625" style="2" customWidth="1"/>
    <col min="8" max="8" width="12.42578125" style="2" customWidth="1"/>
    <col min="9" max="9" width="12.7109375" style="2" customWidth="1"/>
    <col min="10" max="16384" width="11.42578125" style="2"/>
  </cols>
  <sheetData>
    <row r="1" spans="2:12" s="1467" customFormat="1" ht="45" customHeight="1" x14ac:dyDescent="0.2"/>
    <row r="2" spans="2:12" ht="18" x14ac:dyDescent="0.25">
      <c r="B2" s="1525" t="s">
        <v>1583</v>
      </c>
      <c r="C2" s="1553"/>
      <c r="D2" s="1553"/>
      <c r="E2" s="1553"/>
      <c r="F2" s="1553"/>
      <c r="G2" s="1553"/>
      <c r="H2" s="1553"/>
      <c r="I2" s="1553"/>
      <c r="J2" s="3" t="s">
        <v>13</v>
      </c>
    </row>
    <row r="3" spans="2:12" ht="46.5" customHeight="1" x14ac:dyDescent="0.2">
      <c r="B3" s="1516" t="s">
        <v>1598</v>
      </c>
      <c r="C3" s="1575"/>
      <c r="D3" s="1575"/>
      <c r="E3" s="1575"/>
      <c r="F3" s="1575"/>
      <c r="G3" s="1575"/>
      <c r="H3" s="1575"/>
      <c r="I3" s="1575"/>
    </row>
    <row r="4" spans="2:12" ht="16.5" thickBot="1" x14ac:dyDescent="0.3">
      <c r="B4" s="1564">
        <v>2014</v>
      </c>
      <c r="C4" s="1569"/>
      <c r="D4" s="1569"/>
      <c r="E4" s="1569"/>
      <c r="F4" s="1569"/>
      <c r="G4" s="1569"/>
      <c r="H4" s="1569"/>
      <c r="I4" s="1569"/>
    </row>
    <row r="5" spans="2:12" x14ac:dyDescent="0.2">
      <c r="B5" s="651"/>
      <c r="C5" s="651"/>
      <c r="D5" s="651"/>
      <c r="E5" s="651"/>
      <c r="F5" s="651"/>
      <c r="G5" s="651"/>
      <c r="H5" s="651"/>
      <c r="I5" s="651"/>
    </row>
    <row r="6" spans="2:12" ht="15.75" x14ac:dyDescent="0.2">
      <c r="B6" s="1533" t="s">
        <v>35</v>
      </c>
      <c r="C6" s="1535" t="s">
        <v>36</v>
      </c>
      <c r="D6" s="1535"/>
      <c r="E6" s="1535"/>
      <c r="F6" s="1535"/>
      <c r="G6" s="95"/>
      <c r="H6" s="1533" t="s">
        <v>107</v>
      </c>
      <c r="I6" s="96"/>
    </row>
    <row r="7" spans="2:12" ht="21" customHeight="1" x14ac:dyDescent="0.2">
      <c r="B7" s="1534"/>
      <c r="C7" s="34" t="s">
        <v>108</v>
      </c>
      <c r="D7" s="34"/>
      <c r="E7" s="34" t="s">
        <v>109</v>
      </c>
      <c r="F7" s="34" t="s">
        <v>110</v>
      </c>
      <c r="G7" s="97" t="s">
        <v>111</v>
      </c>
      <c r="H7" s="1534"/>
      <c r="I7" s="97" t="s">
        <v>40</v>
      </c>
    </row>
    <row r="8" spans="2:12" ht="23.25" customHeight="1" x14ac:dyDescent="0.25">
      <c r="B8" s="98" t="s">
        <v>41</v>
      </c>
      <c r="C8" s="75">
        <v>6031</v>
      </c>
      <c r="D8" s="75"/>
      <c r="E8" s="75">
        <v>5102</v>
      </c>
      <c r="F8" s="75">
        <v>1586.3333333333333</v>
      </c>
      <c r="G8" s="99">
        <v>22981.25</v>
      </c>
      <c r="H8" s="75"/>
      <c r="I8" s="70">
        <v>35700.583333333336</v>
      </c>
      <c r="K8" s="100"/>
      <c r="L8" s="100"/>
    </row>
    <row r="9" spans="2:12" ht="20.100000000000001" customHeight="1" x14ac:dyDescent="0.25">
      <c r="B9" s="98" t="s">
        <v>42</v>
      </c>
      <c r="C9" s="75">
        <v>320.75</v>
      </c>
      <c r="D9" s="75"/>
      <c r="E9" s="75">
        <v>263.5</v>
      </c>
      <c r="F9" s="75">
        <v>51.083333333333336</v>
      </c>
      <c r="G9" s="99">
        <v>830.16666666666663</v>
      </c>
      <c r="H9" s="75">
        <v>4</v>
      </c>
      <c r="I9" s="70">
        <v>1469.5</v>
      </c>
      <c r="K9" s="101"/>
      <c r="L9" s="101"/>
    </row>
    <row r="10" spans="2:12" ht="20.100000000000001" customHeight="1" x14ac:dyDescent="0.25">
      <c r="B10" s="98" t="s">
        <v>43</v>
      </c>
      <c r="C10" s="75">
        <v>4982.583333333333</v>
      </c>
      <c r="D10" s="75"/>
      <c r="E10" s="75">
        <v>6407.916666666667</v>
      </c>
      <c r="F10" s="75">
        <v>1976.9166666666667</v>
      </c>
      <c r="G10" s="99">
        <v>12566.833333333334</v>
      </c>
      <c r="H10" s="75"/>
      <c r="I10" s="70">
        <v>25934.25</v>
      </c>
      <c r="K10" s="101"/>
      <c r="L10" s="101"/>
    </row>
    <row r="11" spans="2:12" ht="20.100000000000001" customHeight="1" x14ac:dyDescent="0.25">
      <c r="B11" s="98" t="s">
        <v>44</v>
      </c>
      <c r="C11" s="75">
        <v>443.58333333333331</v>
      </c>
      <c r="D11" s="75"/>
      <c r="E11" s="75">
        <v>318.25</v>
      </c>
      <c r="F11" s="75">
        <v>45.416666666666664</v>
      </c>
      <c r="G11" s="99">
        <v>1323.5833333333333</v>
      </c>
      <c r="H11" s="75"/>
      <c r="I11" s="70">
        <v>2130.833333333333</v>
      </c>
      <c r="K11" s="101"/>
      <c r="L11" s="101"/>
    </row>
    <row r="12" spans="2:12" ht="20.100000000000001" customHeight="1" x14ac:dyDescent="0.25">
      <c r="B12" s="98" t="s">
        <v>45</v>
      </c>
      <c r="C12" s="75">
        <v>3908.75</v>
      </c>
      <c r="D12" s="102"/>
      <c r="E12" s="75">
        <v>10847.583333333334</v>
      </c>
      <c r="F12" s="75">
        <v>1358.5833333333333</v>
      </c>
      <c r="G12" s="99">
        <v>12645.916666666666</v>
      </c>
      <c r="H12" s="75"/>
      <c r="I12" s="70">
        <v>28760.833333333336</v>
      </c>
      <c r="K12" s="101"/>
      <c r="L12" s="101"/>
    </row>
    <row r="13" spans="2:12" ht="20.100000000000001" customHeight="1" x14ac:dyDescent="0.25">
      <c r="B13" s="98" t="s">
        <v>112</v>
      </c>
      <c r="C13" s="75">
        <v>8478.6666666666679</v>
      </c>
      <c r="D13" s="103" t="s">
        <v>59</v>
      </c>
      <c r="E13" s="75">
        <v>14241.416666666668</v>
      </c>
      <c r="F13" s="75">
        <v>2874.666666666667</v>
      </c>
      <c r="G13" s="99">
        <v>60382.75</v>
      </c>
      <c r="H13" s="75"/>
      <c r="I13" s="70">
        <v>85977.5</v>
      </c>
      <c r="K13" s="101"/>
      <c r="L13" s="101"/>
    </row>
    <row r="14" spans="2:12" ht="20.100000000000001" customHeight="1" x14ac:dyDescent="0.25">
      <c r="B14" s="98" t="s">
        <v>48</v>
      </c>
      <c r="C14" s="75">
        <v>4374.916666666667</v>
      </c>
      <c r="D14" s="102"/>
      <c r="E14" s="75">
        <v>7180.666666666667</v>
      </c>
      <c r="F14" s="75">
        <v>2928.75</v>
      </c>
      <c r="G14" s="99">
        <v>23542.166666666668</v>
      </c>
      <c r="H14" s="75"/>
      <c r="I14" s="70">
        <v>38026.5</v>
      </c>
      <c r="K14" s="101"/>
      <c r="L14" s="101"/>
    </row>
    <row r="15" spans="2:12" ht="20.100000000000001" customHeight="1" x14ac:dyDescent="0.25">
      <c r="B15" s="104" t="s">
        <v>113</v>
      </c>
      <c r="C15" s="75">
        <v>8065</v>
      </c>
      <c r="D15" s="103" t="s">
        <v>60</v>
      </c>
      <c r="E15" s="75">
        <v>16265.083333333332</v>
      </c>
      <c r="F15" s="75">
        <v>1984.25</v>
      </c>
      <c r="G15" s="99">
        <v>5012.916666666667</v>
      </c>
      <c r="H15" s="75"/>
      <c r="I15" s="70">
        <v>31327.25</v>
      </c>
      <c r="K15" s="101"/>
      <c r="L15" s="101"/>
    </row>
    <row r="16" spans="2:12" ht="20.100000000000001" customHeight="1" x14ac:dyDescent="0.25">
      <c r="B16" s="104" t="s">
        <v>51</v>
      </c>
      <c r="C16" s="75">
        <v>7771.8333333333339</v>
      </c>
      <c r="D16" s="103" t="s">
        <v>52</v>
      </c>
      <c r="E16" s="75">
        <v>10189.666666666668</v>
      </c>
      <c r="F16" s="75">
        <v>2457.3333333333335</v>
      </c>
      <c r="G16" s="99">
        <v>211976</v>
      </c>
      <c r="H16" s="75">
        <v>1</v>
      </c>
      <c r="I16" s="70">
        <v>232395.83333333334</v>
      </c>
      <c r="K16" s="101"/>
      <c r="L16" s="101"/>
    </row>
    <row r="17" spans="2:12" ht="20.100000000000001" customHeight="1" x14ac:dyDescent="0.25">
      <c r="B17" s="98" t="s">
        <v>114</v>
      </c>
      <c r="C17" s="75"/>
      <c r="D17" s="75"/>
      <c r="E17" s="75"/>
      <c r="F17" s="75"/>
      <c r="G17" s="99">
        <v>7.333333333333333</v>
      </c>
      <c r="H17" s="75"/>
      <c r="I17" s="70">
        <v>7.333333333333333</v>
      </c>
      <c r="K17" s="101"/>
      <c r="L17" s="101"/>
    </row>
    <row r="18" spans="2:12" ht="20.100000000000001" customHeight="1" x14ac:dyDescent="0.25">
      <c r="B18" s="10" t="s">
        <v>88</v>
      </c>
      <c r="C18" s="105">
        <v>44377.083333333336</v>
      </c>
      <c r="D18" s="105"/>
      <c r="E18" s="105">
        <v>70816.083333333343</v>
      </c>
      <c r="F18" s="105">
        <v>15263.333333333334</v>
      </c>
      <c r="G18" s="105">
        <v>351268.91666666663</v>
      </c>
      <c r="H18" s="105">
        <v>5</v>
      </c>
      <c r="I18" s="105">
        <v>481730.41666666669</v>
      </c>
      <c r="K18" s="101"/>
      <c r="L18" s="101"/>
    </row>
    <row r="19" spans="2:12" ht="24.75" customHeight="1" x14ac:dyDescent="0.2">
      <c r="B19" s="1571" t="s">
        <v>54</v>
      </c>
      <c r="C19" s="1572"/>
      <c r="D19" s="1572"/>
      <c r="E19" s="1572"/>
      <c r="F19" s="1572"/>
      <c r="G19" s="1572"/>
      <c r="H19" s="1572"/>
      <c r="I19" s="1572"/>
      <c r="K19" s="92"/>
    </row>
    <row r="20" spans="2:12" ht="24.75" customHeight="1" x14ac:dyDescent="0.2">
      <c r="B20" s="1571" t="s">
        <v>55</v>
      </c>
      <c r="C20" s="1573"/>
      <c r="D20" s="1573"/>
      <c r="E20" s="1573"/>
      <c r="F20" s="1573"/>
      <c r="G20" s="1573"/>
      <c r="H20" s="1573"/>
      <c r="I20" s="1573"/>
    </row>
    <row r="21" spans="2:12" ht="24.75" customHeight="1" x14ac:dyDescent="0.2">
      <c r="B21" s="1571" t="s">
        <v>56</v>
      </c>
      <c r="C21" s="1574"/>
      <c r="D21" s="1574"/>
      <c r="E21" s="1574"/>
      <c r="F21" s="1574"/>
      <c r="G21" s="1574"/>
      <c r="H21" s="1573"/>
      <c r="I21" s="1573"/>
    </row>
    <row r="22" spans="2:12" ht="15" x14ac:dyDescent="0.2">
      <c r="B22" s="106"/>
      <c r="C22" s="106"/>
      <c r="D22" s="91"/>
      <c r="E22" s="91"/>
      <c r="F22" s="91"/>
      <c r="G22" s="91"/>
      <c r="H22" s="107"/>
      <c r="I22" s="91"/>
    </row>
    <row r="23" spans="2:12" ht="15" x14ac:dyDescent="0.2">
      <c r="B23" s="55"/>
      <c r="C23" s="106"/>
      <c r="D23" s="91"/>
      <c r="E23" s="91"/>
      <c r="F23" s="91"/>
      <c r="G23" s="91"/>
      <c r="H23" s="107"/>
      <c r="I23" s="91"/>
    </row>
    <row r="24" spans="2:12" ht="15" x14ac:dyDescent="0.2">
      <c r="B24" s="106"/>
      <c r="C24" s="106"/>
      <c r="D24" s="91"/>
      <c r="E24" s="91"/>
      <c r="F24" s="91"/>
      <c r="G24" s="91"/>
      <c r="H24" s="107"/>
      <c r="I24" s="91"/>
    </row>
  </sheetData>
  <mergeCells count="9">
    <mergeCell ref="B19:I19"/>
    <mergeCell ref="B20:I20"/>
    <mergeCell ref="B21:I21"/>
    <mergeCell ref="B2:I2"/>
    <mergeCell ref="B3:I3"/>
    <mergeCell ref="B4:I4"/>
    <mergeCell ref="B6:B7"/>
    <mergeCell ref="C6:F6"/>
    <mergeCell ref="H6:H7"/>
  </mergeCells>
  <hyperlinks>
    <hyperlink ref="J2" location="'Indice Total'!A1" display="Volver"/>
  </hyperlinks>
  <pageMargins left="0.70866141732283472" right="0.70866141732283472" top="0.74803149606299213" bottom="0.74803149606299213" header="0.31496062992125984" footer="0.31496062992125984"/>
  <pageSetup scale="7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9"/>
  <dimension ref="B1:J28"/>
  <sheetViews>
    <sheetView showGridLines="0" zoomScale="98" zoomScaleNormal="98" workbookViewId="0">
      <selection activeCell="B8" sqref="B8:H13"/>
    </sheetView>
  </sheetViews>
  <sheetFormatPr baseColWidth="10" defaultRowHeight="12.75" x14ac:dyDescent="0.2"/>
  <cols>
    <col min="1" max="1" width="23.7109375" style="799" customWidth="1"/>
    <col min="2" max="2" width="11.5703125" style="799" bestFit="1" customWidth="1"/>
    <col min="3" max="3" width="18.85546875" style="799" customWidth="1"/>
    <col min="4" max="4" width="18.5703125" style="799" customWidth="1"/>
    <col min="5" max="5" width="15" style="799" customWidth="1"/>
    <col min="6" max="6" width="17.42578125" style="799" customWidth="1"/>
    <col min="7" max="7" width="19" style="799" customWidth="1"/>
    <col min="8" max="8" width="21.7109375" style="799" customWidth="1"/>
    <col min="9" max="9" width="14.42578125" style="799" bestFit="1" customWidth="1"/>
    <col min="10" max="16384" width="11.42578125" style="799"/>
  </cols>
  <sheetData>
    <row r="1" spans="2:10" ht="52.5" customHeight="1" x14ac:dyDescent="0.2"/>
    <row r="2" spans="2:10" ht="15.75" customHeight="1" x14ac:dyDescent="0.25">
      <c r="B2" s="1779" t="s">
        <v>2347</v>
      </c>
      <c r="C2" s="1779"/>
      <c r="D2" s="1779"/>
      <c r="E2" s="1779"/>
      <c r="F2" s="1779"/>
      <c r="G2" s="1779"/>
      <c r="H2" s="1779"/>
      <c r="I2" s="1001"/>
      <c r="J2" s="3" t="s">
        <v>13</v>
      </c>
    </row>
    <row r="3" spans="2:10" ht="14.25" customHeight="1" x14ac:dyDescent="0.2">
      <c r="B3" s="1781" t="s">
        <v>1402</v>
      </c>
      <c r="C3" s="1781"/>
      <c r="D3" s="1781"/>
      <c r="E3" s="1781"/>
      <c r="F3" s="1781"/>
      <c r="G3" s="1781"/>
      <c r="H3" s="1781"/>
    </row>
    <row r="4" spans="2:10" ht="15" customHeight="1" thickBot="1" x14ac:dyDescent="0.3">
      <c r="B4" s="1759" t="s">
        <v>342</v>
      </c>
      <c r="C4" s="1759"/>
      <c r="D4" s="1759"/>
      <c r="E4" s="1759"/>
      <c r="F4" s="1759"/>
      <c r="G4" s="1759"/>
      <c r="H4" s="1759"/>
    </row>
    <row r="5" spans="2:10" ht="15" x14ac:dyDescent="0.2">
      <c r="B5" s="991"/>
      <c r="C5" s="991"/>
      <c r="D5" s="992"/>
    </row>
    <row r="6" spans="2:10" s="1002" customFormat="1" ht="30.75" customHeight="1" x14ac:dyDescent="0.25">
      <c r="B6" s="1788" t="s">
        <v>1403</v>
      </c>
      <c r="C6" s="1817" t="s">
        <v>1404</v>
      </c>
      <c r="D6" s="1817"/>
      <c r="E6" s="1817"/>
      <c r="F6" s="1817" t="s">
        <v>1405</v>
      </c>
      <c r="G6" s="1817"/>
      <c r="H6" s="1817"/>
    </row>
    <row r="7" spans="2:10" ht="32.25" customHeight="1" x14ac:dyDescent="0.2">
      <c r="B7" s="1788"/>
      <c r="C7" s="1069" t="s">
        <v>1393</v>
      </c>
      <c r="D7" s="1069" t="s">
        <v>1395</v>
      </c>
      <c r="E7" s="1069" t="s">
        <v>40</v>
      </c>
      <c r="F7" s="1069" t="s">
        <v>1393</v>
      </c>
      <c r="G7" s="1069" t="s">
        <v>1394</v>
      </c>
      <c r="H7" s="1069" t="s">
        <v>40</v>
      </c>
    </row>
    <row r="8" spans="2:10" ht="15.75" customHeight="1" x14ac:dyDescent="0.2">
      <c r="B8" s="1003">
        <v>2009</v>
      </c>
      <c r="C8" s="994">
        <v>11388.166666666666</v>
      </c>
      <c r="D8" s="994">
        <v>1337.9166666666667</v>
      </c>
      <c r="E8" s="965">
        <v>12726.083333333332</v>
      </c>
      <c r="F8" s="994">
        <v>0</v>
      </c>
      <c r="G8" s="994">
        <v>0</v>
      </c>
      <c r="H8" s="965">
        <v>0</v>
      </c>
    </row>
    <row r="9" spans="2:10" ht="15.75" customHeight="1" x14ac:dyDescent="0.2">
      <c r="B9" s="1004">
        <v>2010</v>
      </c>
      <c r="C9" s="994">
        <v>52662.416666666664</v>
      </c>
      <c r="D9" s="994">
        <v>1966.5</v>
      </c>
      <c r="E9" s="965">
        <v>54628.916666666664</v>
      </c>
      <c r="F9" s="994">
        <v>46342</v>
      </c>
      <c r="G9" s="994">
        <v>0</v>
      </c>
      <c r="H9" s="965">
        <v>46342</v>
      </c>
    </row>
    <row r="10" spans="2:10" ht="15.75" customHeight="1" x14ac:dyDescent="0.2">
      <c r="B10" s="1004">
        <v>2011</v>
      </c>
      <c r="C10" s="994">
        <v>48178.666666666664</v>
      </c>
      <c r="D10" s="994">
        <v>1332.25</v>
      </c>
      <c r="E10" s="965">
        <v>49510.916666666664</v>
      </c>
      <c r="F10" s="994">
        <v>69126</v>
      </c>
      <c r="G10" s="994">
        <v>0</v>
      </c>
      <c r="H10" s="965">
        <v>69126</v>
      </c>
    </row>
    <row r="11" spans="2:10" ht="15.75" customHeight="1" x14ac:dyDescent="0.2">
      <c r="B11" s="1004">
        <v>2012</v>
      </c>
      <c r="C11" s="994">
        <v>56575.166666666664</v>
      </c>
      <c r="D11" s="994">
        <v>1000.0833333333334</v>
      </c>
      <c r="E11" s="965">
        <v>57575.25</v>
      </c>
      <c r="F11" s="994">
        <v>127753</v>
      </c>
      <c r="G11" s="994">
        <v>0</v>
      </c>
      <c r="H11" s="965">
        <v>127753</v>
      </c>
    </row>
    <row r="12" spans="2:10" ht="15.75" customHeight="1" x14ac:dyDescent="0.2">
      <c r="B12" s="1004">
        <v>2013</v>
      </c>
      <c r="C12" s="994">
        <v>75225</v>
      </c>
      <c r="D12" s="994">
        <v>1021</v>
      </c>
      <c r="E12" s="965">
        <v>76246</v>
      </c>
      <c r="F12" s="994">
        <v>70091</v>
      </c>
      <c r="G12" s="994">
        <v>0</v>
      </c>
      <c r="H12" s="965">
        <v>70091</v>
      </c>
    </row>
    <row r="13" spans="2:10" ht="15.75" customHeight="1" x14ac:dyDescent="0.2">
      <c r="B13" s="1004">
        <v>2014</v>
      </c>
      <c r="C13" s="994">
        <v>75202.083333333328</v>
      </c>
      <c r="D13" s="994">
        <v>582.83333333333337</v>
      </c>
      <c r="E13" s="965">
        <v>75784.916666666657</v>
      </c>
      <c r="F13" s="994">
        <v>82712</v>
      </c>
      <c r="G13" s="994">
        <v>25</v>
      </c>
      <c r="H13" s="965">
        <v>82737</v>
      </c>
    </row>
    <row r="16" spans="2:10" ht="15.75" customHeight="1" x14ac:dyDescent="0.25">
      <c r="B16" s="1756" t="s">
        <v>2348</v>
      </c>
      <c r="C16" s="1756"/>
      <c r="D16" s="1756"/>
      <c r="E16" s="1756"/>
      <c r="F16" s="1756"/>
      <c r="G16" s="1756"/>
      <c r="H16" s="1756"/>
      <c r="I16" s="1756"/>
      <c r="J16" s="3" t="s">
        <v>13</v>
      </c>
    </row>
    <row r="17" spans="2:9" ht="15" customHeight="1" x14ac:dyDescent="0.2">
      <c r="B17" s="1765" t="s">
        <v>1406</v>
      </c>
      <c r="C17" s="1765"/>
      <c r="D17" s="1765"/>
      <c r="E17" s="1765"/>
      <c r="F17" s="1765"/>
      <c r="G17" s="1765"/>
      <c r="H17" s="1765"/>
      <c r="I17" s="1765"/>
    </row>
    <row r="18" spans="2:9" ht="15" customHeight="1" x14ac:dyDescent="0.25">
      <c r="B18" s="1776" t="s">
        <v>1798</v>
      </c>
      <c r="C18" s="1776"/>
      <c r="D18" s="1776"/>
      <c r="E18" s="1776"/>
      <c r="F18" s="1776"/>
      <c r="G18" s="1776"/>
      <c r="H18" s="1776"/>
      <c r="I18" s="1776"/>
    </row>
    <row r="19" spans="2:9" ht="14.25" customHeight="1" thickBot="1" x14ac:dyDescent="0.3">
      <c r="B19" s="1759" t="s">
        <v>342</v>
      </c>
      <c r="C19" s="1759"/>
      <c r="D19" s="1759"/>
      <c r="E19" s="1759"/>
      <c r="F19" s="1759"/>
      <c r="G19" s="1759"/>
      <c r="H19" s="1759"/>
      <c r="I19" s="1759"/>
    </row>
    <row r="21" spans="2:9" s="1002" customFormat="1" ht="18" customHeight="1" x14ac:dyDescent="0.25">
      <c r="B21" s="1818" t="s">
        <v>1403</v>
      </c>
      <c r="C21" s="1817" t="s">
        <v>1407</v>
      </c>
      <c r="D21" s="1817"/>
      <c r="E21" s="1817"/>
      <c r="F21" s="1817" t="s">
        <v>1408</v>
      </c>
      <c r="G21" s="1817"/>
      <c r="H21" s="1817"/>
      <c r="I21" s="1817"/>
    </row>
    <row r="22" spans="2:9" s="1002" customFormat="1" ht="45.75" customHeight="1" x14ac:dyDescent="0.25">
      <c r="B22" s="1818"/>
      <c r="C22" s="1069" t="s">
        <v>1393</v>
      </c>
      <c r="D22" s="1069" t="s">
        <v>1395</v>
      </c>
      <c r="E22" s="1069" t="s">
        <v>40</v>
      </c>
      <c r="F22" s="1069" t="s">
        <v>1393</v>
      </c>
      <c r="G22" s="1069" t="s">
        <v>1394</v>
      </c>
      <c r="H22" s="1069" t="s">
        <v>1409</v>
      </c>
      <c r="I22" s="1069" t="s">
        <v>40</v>
      </c>
    </row>
    <row r="23" spans="2:9" s="1002" customFormat="1" ht="15.75" x14ac:dyDescent="0.25">
      <c r="B23" s="1005">
        <v>2009</v>
      </c>
      <c r="C23" s="994">
        <v>4524188</v>
      </c>
      <c r="D23" s="994">
        <v>746696</v>
      </c>
      <c r="E23" s="965">
        <v>5270884</v>
      </c>
      <c r="F23" s="994"/>
      <c r="G23" s="994"/>
      <c r="H23" s="994"/>
      <c r="I23" s="965">
        <v>0</v>
      </c>
    </row>
    <row r="24" spans="2:9" s="1002" customFormat="1" ht="15.75" x14ac:dyDescent="0.25">
      <c r="B24" s="993">
        <v>2010</v>
      </c>
      <c r="C24" s="994">
        <v>11751202</v>
      </c>
      <c r="D24" s="994">
        <v>1985422</v>
      </c>
      <c r="E24" s="965">
        <v>13736624</v>
      </c>
      <c r="F24" s="994">
        <v>15095899</v>
      </c>
      <c r="G24" s="994">
        <v>0</v>
      </c>
      <c r="H24" s="994">
        <v>0</v>
      </c>
      <c r="I24" s="965">
        <v>15095899</v>
      </c>
    </row>
    <row r="25" spans="2:9" s="1002" customFormat="1" ht="15.75" x14ac:dyDescent="0.25">
      <c r="B25" s="993">
        <v>2011</v>
      </c>
      <c r="C25" s="994">
        <v>11668821</v>
      </c>
      <c r="D25" s="994">
        <v>1834507</v>
      </c>
      <c r="E25" s="965">
        <v>13503328</v>
      </c>
      <c r="F25" s="994">
        <v>13036595</v>
      </c>
      <c r="G25" s="994">
        <v>0</v>
      </c>
      <c r="H25" s="994">
        <v>12003022</v>
      </c>
      <c r="I25" s="965">
        <v>25039617</v>
      </c>
    </row>
    <row r="26" spans="2:9" s="1002" customFormat="1" ht="15.75" x14ac:dyDescent="0.25">
      <c r="B26" s="993">
        <v>2012</v>
      </c>
      <c r="C26" s="994">
        <v>11014628</v>
      </c>
      <c r="D26" s="994">
        <v>1179614</v>
      </c>
      <c r="E26" s="965">
        <v>12194242</v>
      </c>
      <c r="F26" s="994">
        <v>14731287</v>
      </c>
      <c r="G26" s="994">
        <v>0</v>
      </c>
      <c r="H26" s="994">
        <v>13114861</v>
      </c>
      <c r="I26" s="965">
        <v>27846148</v>
      </c>
    </row>
    <row r="27" spans="2:9" s="1002" customFormat="1" ht="15.75" x14ac:dyDescent="0.25">
      <c r="B27" s="993">
        <v>2013</v>
      </c>
      <c r="C27" s="994">
        <v>13949967.380999999</v>
      </c>
      <c r="D27" s="994">
        <v>833655.55</v>
      </c>
      <c r="E27" s="965">
        <v>14783622.931</v>
      </c>
      <c r="F27" s="994">
        <v>12190295</v>
      </c>
      <c r="G27" s="994">
        <v>1260</v>
      </c>
      <c r="H27" s="994">
        <v>14079829</v>
      </c>
      <c r="I27" s="965">
        <v>26271384</v>
      </c>
    </row>
    <row r="28" spans="2:9" ht="15.75" x14ac:dyDescent="0.2">
      <c r="B28" s="993">
        <v>2014</v>
      </c>
      <c r="C28" s="994">
        <v>14327816.534</v>
      </c>
      <c r="D28" s="994">
        <v>565675.75399999996</v>
      </c>
      <c r="E28" s="965">
        <v>14893492.288000001</v>
      </c>
      <c r="F28" s="994">
        <v>14989573.844000001</v>
      </c>
      <c r="G28" s="994">
        <v>1190</v>
      </c>
      <c r="H28" s="994">
        <v>16629834.497</v>
      </c>
      <c r="I28" s="965">
        <v>31620598.340999998</v>
      </c>
    </row>
  </sheetData>
  <mergeCells count="13">
    <mergeCell ref="B16:I16"/>
    <mergeCell ref="B17:I17"/>
    <mergeCell ref="B18:I18"/>
    <mergeCell ref="B19:I19"/>
    <mergeCell ref="B21:B22"/>
    <mergeCell ref="C21:E21"/>
    <mergeCell ref="F21:I21"/>
    <mergeCell ref="B2:H2"/>
    <mergeCell ref="B3:H3"/>
    <mergeCell ref="B4:H4"/>
    <mergeCell ref="B6:B7"/>
    <mergeCell ref="C6:E6"/>
    <mergeCell ref="F6:H6"/>
  </mergeCells>
  <hyperlinks>
    <hyperlink ref="J2" location="'Indice Total'!A173" display="Volver"/>
    <hyperlink ref="J16" location="'Indice Total'!A173" display="Volver"/>
  </hyperlinks>
  <pageMargins left="0.7" right="0.7" top="0.75" bottom="0.75" header="0.3" footer="0.3"/>
  <pageSetup scale="89"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0"/>
  <dimension ref="B1:F25"/>
  <sheetViews>
    <sheetView showGridLines="0" zoomScaleNormal="100" workbookViewId="0">
      <selection activeCell="H25" sqref="H25"/>
    </sheetView>
  </sheetViews>
  <sheetFormatPr baseColWidth="10" defaultRowHeight="12.75" x14ac:dyDescent="0.2"/>
  <cols>
    <col min="1" max="1" width="23.5703125" style="799" customWidth="1"/>
    <col min="2" max="2" width="11.42578125" style="799"/>
    <col min="3" max="3" width="11" style="799" customWidth="1"/>
    <col min="4" max="4" width="26.85546875" style="799" customWidth="1"/>
    <col min="5" max="5" width="25.28515625" style="799" customWidth="1"/>
    <col min="6" max="16384" width="11.42578125" style="799"/>
  </cols>
  <sheetData>
    <row r="1" spans="2:6" ht="49.5" customHeight="1" x14ac:dyDescent="0.2"/>
    <row r="2" spans="2:6" ht="15.75" customHeight="1" x14ac:dyDescent="0.25">
      <c r="B2" s="1779" t="s">
        <v>2349</v>
      </c>
      <c r="C2" s="1779"/>
      <c r="D2" s="1779"/>
      <c r="E2" s="1779"/>
      <c r="F2" s="3" t="s">
        <v>13</v>
      </c>
    </row>
    <row r="3" spans="2:6" ht="36.75" customHeight="1" x14ac:dyDescent="0.2">
      <c r="B3" s="1781" t="s">
        <v>1799</v>
      </c>
      <c r="C3" s="1781"/>
      <c r="D3" s="1781"/>
      <c r="E3" s="1781"/>
    </row>
    <row r="4" spans="2:6" ht="15" customHeight="1" thickBot="1" x14ac:dyDescent="0.3">
      <c r="B4" s="1759" t="s">
        <v>342</v>
      </c>
      <c r="C4" s="1759"/>
      <c r="D4" s="1759"/>
      <c r="E4" s="1759"/>
    </row>
    <row r="5" spans="2:6" ht="15" x14ac:dyDescent="0.2">
      <c r="B5" s="991"/>
      <c r="C5" s="991"/>
    </row>
    <row r="6" spans="2:6" ht="52.5" customHeight="1" x14ac:dyDescent="0.2">
      <c r="B6" s="772" t="s">
        <v>1403</v>
      </c>
      <c r="C6" s="772" t="s">
        <v>1411</v>
      </c>
      <c r="D6" s="772" t="s">
        <v>1404</v>
      </c>
      <c r="E6" s="772" t="s">
        <v>1412</v>
      </c>
    </row>
    <row r="7" spans="2:6" ht="14.25" x14ac:dyDescent="0.2">
      <c r="B7" s="1004">
        <v>2009</v>
      </c>
      <c r="C7" s="780" t="s">
        <v>63</v>
      </c>
      <c r="D7" s="825">
        <v>5911</v>
      </c>
      <c r="E7" s="825">
        <v>0</v>
      </c>
    </row>
    <row r="8" spans="2:6" ht="14.25" x14ac:dyDescent="0.2">
      <c r="B8" s="1004"/>
      <c r="C8" s="780" t="s">
        <v>64</v>
      </c>
      <c r="D8" s="825">
        <v>5477</v>
      </c>
      <c r="E8" s="825">
        <v>0</v>
      </c>
    </row>
    <row r="9" spans="2:6" ht="15.75" x14ac:dyDescent="0.2">
      <c r="B9" s="995"/>
      <c r="C9" s="917" t="s">
        <v>40</v>
      </c>
      <c r="D9" s="965">
        <f>+D7+D8</f>
        <v>11388</v>
      </c>
      <c r="E9" s="965">
        <f>+E7+E8</f>
        <v>0</v>
      </c>
    </row>
    <row r="10" spans="2:6" ht="14.25" x14ac:dyDescent="0.2">
      <c r="B10" s="1004">
        <v>2010</v>
      </c>
      <c r="C10" s="780" t="s">
        <v>63</v>
      </c>
      <c r="D10" s="825">
        <v>26578</v>
      </c>
      <c r="E10" s="825">
        <v>23374</v>
      </c>
    </row>
    <row r="11" spans="2:6" ht="14.25" x14ac:dyDescent="0.2">
      <c r="B11" s="1004"/>
      <c r="C11" s="780" t="s">
        <v>64</v>
      </c>
      <c r="D11" s="825">
        <v>26085</v>
      </c>
      <c r="E11" s="825">
        <v>22968</v>
      </c>
    </row>
    <row r="12" spans="2:6" ht="15.75" x14ac:dyDescent="0.2">
      <c r="B12" s="995"/>
      <c r="C12" s="917" t="s">
        <v>40</v>
      </c>
      <c r="D12" s="965">
        <f>+D10+D11</f>
        <v>52663</v>
      </c>
      <c r="E12" s="965">
        <f>+E10+E11</f>
        <v>46342</v>
      </c>
      <c r="F12" s="626"/>
    </row>
    <row r="13" spans="2:6" ht="14.25" x14ac:dyDescent="0.2">
      <c r="B13" s="1004">
        <v>2011</v>
      </c>
      <c r="C13" s="780" t="s">
        <v>63</v>
      </c>
      <c r="D13" s="825">
        <v>24417</v>
      </c>
      <c r="E13" s="825">
        <v>32866</v>
      </c>
      <c r="F13" s="626"/>
    </row>
    <row r="14" spans="2:6" ht="14.25" x14ac:dyDescent="0.2">
      <c r="B14" s="1004"/>
      <c r="C14" s="780" t="s">
        <v>64</v>
      </c>
      <c r="D14" s="825">
        <v>23761</v>
      </c>
      <c r="E14" s="825">
        <v>36260</v>
      </c>
      <c r="F14" s="626"/>
    </row>
    <row r="15" spans="2:6" ht="15.75" x14ac:dyDescent="0.2">
      <c r="B15" s="995"/>
      <c r="C15" s="917" t="s">
        <v>40</v>
      </c>
      <c r="D15" s="965">
        <f>+D13+D14</f>
        <v>48178</v>
      </c>
      <c r="E15" s="965">
        <f>+E13+E14</f>
        <v>69126</v>
      </c>
      <c r="F15" s="626"/>
    </row>
    <row r="16" spans="2:6" ht="14.25" x14ac:dyDescent="0.2">
      <c r="B16" s="1004">
        <v>2012</v>
      </c>
      <c r="C16" s="780" t="s">
        <v>63</v>
      </c>
      <c r="D16" s="825">
        <v>27469</v>
      </c>
      <c r="E16" s="825">
        <v>65127</v>
      </c>
      <c r="F16" s="626"/>
    </row>
    <row r="17" spans="2:5" ht="14.25" x14ac:dyDescent="0.2">
      <c r="B17" s="1004"/>
      <c r="C17" s="780" t="s">
        <v>64</v>
      </c>
      <c r="D17" s="825">
        <v>29107</v>
      </c>
      <c r="E17" s="825">
        <v>62626</v>
      </c>
    </row>
    <row r="18" spans="2:5" ht="15.75" x14ac:dyDescent="0.2">
      <c r="B18" s="995"/>
      <c r="C18" s="917" t="s">
        <v>40</v>
      </c>
      <c r="D18" s="965">
        <f>+D16+D17</f>
        <v>56576</v>
      </c>
      <c r="E18" s="965">
        <f>+E16+E17</f>
        <v>127753</v>
      </c>
    </row>
    <row r="19" spans="2:5" ht="14.25" x14ac:dyDescent="0.2">
      <c r="B19" s="1004">
        <v>2013</v>
      </c>
      <c r="C19" s="780" t="s">
        <v>63</v>
      </c>
      <c r="D19" s="825">
        <v>33780</v>
      </c>
      <c r="E19" s="825">
        <v>32202</v>
      </c>
    </row>
    <row r="20" spans="2:5" ht="14.25" x14ac:dyDescent="0.2">
      <c r="B20" s="1004"/>
      <c r="C20" s="780" t="s">
        <v>64</v>
      </c>
      <c r="D20" s="825">
        <v>38420</v>
      </c>
      <c r="E20" s="825">
        <v>37890</v>
      </c>
    </row>
    <row r="21" spans="2:5" ht="15.75" x14ac:dyDescent="0.2">
      <c r="B21" s="995"/>
      <c r="C21" s="917" t="s">
        <v>40</v>
      </c>
      <c r="D21" s="965">
        <f>+D19+D20</f>
        <v>72200</v>
      </c>
      <c r="E21" s="965">
        <f>+E19+E20</f>
        <v>70092</v>
      </c>
    </row>
    <row r="22" spans="2:5" ht="14.25" x14ac:dyDescent="0.2">
      <c r="B22" s="1004">
        <v>2014</v>
      </c>
      <c r="C22" s="780" t="s">
        <v>63</v>
      </c>
      <c r="D22" s="825">
        <v>34907.666666666664</v>
      </c>
      <c r="E22" s="825">
        <v>39773</v>
      </c>
    </row>
    <row r="23" spans="2:5" ht="14.25" x14ac:dyDescent="0.2">
      <c r="B23" s="1004"/>
      <c r="C23" s="780" t="s">
        <v>64</v>
      </c>
      <c r="D23" s="825">
        <v>40294.416666666664</v>
      </c>
      <c r="E23" s="825">
        <v>42964</v>
      </c>
    </row>
    <row r="24" spans="2:5" ht="15.75" x14ac:dyDescent="0.2">
      <c r="B24" s="995"/>
      <c r="C24" s="917" t="s">
        <v>40</v>
      </c>
      <c r="D24" s="965">
        <f>D23+D22</f>
        <v>75202.083333333328</v>
      </c>
      <c r="E24" s="965">
        <f>E23+E22</f>
        <v>82737</v>
      </c>
    </row>
    <row r="25" spans="2:5" ht="31.5" customHeight="1" x14ac:dyDescent="0.2">
      <c r="B25" s="1819" t="s">
        <v>1413</v>
      </c>
      <c r="C25" s="1820"/>
      <c r="D25" s="1820"/>
      <c r="E25" s="1820"/>
    </row>
  </sheetData>
  <mergeCells count="4">
    <mergeCell ref="B2:E2"/>
    <mergeCell ref="B3:E3"/>
    <mergeCell ref="B4:E4"/>
    <mergeCell ref="B25:E25"/>
  </mergeCells>
  <hyperlinks>
    <hyperlink ref="F2" location="'Indice Total'!A173" display="Volver"/>
  </hyperlinks>
  <pageMargins left="0.7" right="0.7" top="0.75" bottom="0.75" header="0.3" footer="0.3"/>
  <pageSetup orientation="portrait"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1"/>
  <dimension ref="B1:I22"/>
  <sheetViews>
    <sheetView showGridLines="0" zoomScaleNormal="100" workbookViewId="0">
      <selection activeCell="H25" sqref="H25"/>
    </sheetView>
  </sheetViews>
  <sheetFormatPr baseColWidth="10" defaultRowHeight="12.75" x14ac:dyDescent="0.2"/>
  <cols>
    <col min="1" max="1" width="21.42578125" style="799" customWidth="1"/>
    <col min="2" max="2" width="40.28515625" style="799" bestFit="1" customWidth="1"/>
    <col min="3" max="3" width="13.140625" style="799" bestFit="1" customWidth="1"/>
    <col min="4" max="4" width="12.5703125" style="799" bestFit="1" customWidth="1"/>
    <col min="5" max="5" width="12.85546875" style="799" customWidth="1"/>
    <col min="6" max="16384" width="11.42578125" style="799"/>
  </cols>
  <sheetData>
    <row r="1" spans="2:9" ht="49.5" customHeight="1" x14ac:dyDescent="0.2"/>
    <row r="2" spans="2:9" ht="18" x14ac:dyDescent="0.25">
      <c r="B2" s="1779" t="s">
        <v>2350</v>
      </c>
      <c r="C2" s="1779"/>
      <c r="D2" s="1779"/>
      <c r="E2" s="1779"/>
      <c r="F2" s="3" t="s">
        <v>13</v>
      </c>
    </row>
    <row r="3" spans="2:9" ht="52.5" customHeight="1" x14ac:dyDescent="0.25">
      <c r="B3" s="1781" t="s">
        <v>1616</v>
      </c>
      <c r="C3" s="1781"/>
      <c r="D3" s="1781"/>
      <c r="E3" s="1781"/>
      <c r="F3" s="1006"/>
    </row>
    <row r="4" spans="2:9" ht="18.75" customHeight="1" thickBot="1" x14ac:dyDescent="0.3">
      <c r="B4" s="1759">
        <v>2014</v>
      </c>
      <c r="C4" s="1759"/>
      <c r="D4" s="1759"/>
      <c r="E4" s="1759"/>
      <c r="F4" s="1001"/>
    </row>
    <row r="5" spans="2:9" ht="15.75" x14ac:dyDescent="0.25">
      <c r="B5" s="1007"/>
      <c r="C5" s="1007"/>
      <c r="D5" s="1007"/>
      <c r="E5" s="1007"/>
      <c r="F5" s="1001"/>
    </row>
    <row r="6" spans="2:9" ht="26.25" customHeight="1" x14ac:dyDescent="0.2">
      <c r="B6" s="772" t="s">
        <v>1414</v>
      </c>
      <c r="C6" s="772" t="s">
        <v>1415</v>
      </c>
      <c r="D6" s="772" t="s">
        <v>1416</v>
      </c>
      <c r="E6" s="772" t="s">
        <v>40</v>
      </c>
    </row>
    <row r="7" spans="2:9" ht="15.75" x14ac:dyDescent="0.2">
      <c r="B7" s="780" t="s">
        <v>1244</v>
      </c>
      <c r="C7" s="994">
        <v>4815</v>
      </c>
      <c r="D7" s="994">
        <v>5065</v>
      </c>
      <c r="E7" s="965">
        <v>9880</v>
      </c>
      <c r="H7" s="1000"/>
      <c r="I7" s="1000"/>
    </row>
    <row r="8" spans="2:9" ht="15.75" x14ac:dyDescent="0.2">
      <c r="B8" s="780" t="s">
        <v>1260</v>
      </c>
      <c r="C8" s="994">
        <v>3635</v>
      </c>
      <c r="D8" s="994">
        <v>5785</v>
      </c>
      <c r="E8" s="965">
        <v>9420</v>
      </c>
      <c r="H8" s="1000"/>
      <c r="I8" s="1000"/>
    </row>
    <row r="9" spans="2:9" ht="15.75" x14ac:dyDescent="0.2">
      <c r="B9" s="780" t="s">
        <v>1246</v>
      </c>
      <c r="C9" s="994">
        <v>1676</v>
      </c>
      <c r="D9" s="994">
        <v>3423</v>
      </c>
      <c r="E9" s="965">
        <v>5099</v>
      </c>
      <c r="H9" s="1000"/>
      <c r="I9" s="1000"/>
    </row>
    <row r="10" spans="2:9" ht="15.75" x14ac:dyDescent="0.2">
      <c r="B10" s="780" t="s">
        <v>1247</v>
      </c>
      <c r="C10" s="994">
        <v>2182</v>
      </c>
      <c r="D10" s="994">
        <v>3091</v>
      </c>
      <c r="E10" s="965">
        <v>5273</v>
      </c>
      <c r="H10" s="1000"/>
      <c r="I10" s="1000"/>
    </row>
    <row r="11" spans="2:9" ht="15.75" x14ac:dyDescent="0.2">
      <c r="B11" s="780" t="s">
        <v>1248</v>
      </c>
      <c r="C11" s="994">
        <v>12716</v>
      </c>
      <c r="D11" s="994">
        <v>16148</v>
      </c>
      <c r="E11" s="965">
        <v>28864</v>
      </c>
      <c r="H11" s="1000"/>
      <c r="I11" s="1000"/>
    </row>
    <row r="12" spans="2:9" ht="15.75" x14ac:dyDescent="0.2">
      <c r="B12" s="780" t="s">
        <v>1249</v>
      </c>
      <c r="C12" s="994">
        <v>40150</v>
      </c>
      <c r="D12" s="994">
        <v>47029</v>
      </c>
      <c r="E12" s="965">
        <v>87179</v>
      </c>
      <c r="H12" s="1000"/>
      <c r="I12" s="1000"/>
    </row>
    <row r="13" spans="2:9" ht="15.75" x14ac:dyDescent="0.2">
      <c r="B13" s="780" t="s">
        <v>1250</v>
      </c>
      <c r="C13" s="994">
        <v>21608</v>
      </c>
      <c r="D13" s="994">
        <v>24721</v>
      </c>
      <c r="E13" s="965">
        <v>46329</v>
      </c>
      <c r="H13" s="1000"/>
      <c r="I13" s="1000"/>
    </row>
    <row r="14" spans="2:9" ht="15.75" x14ac:dyDescent="0.2">
      <c r="B14" s="780" t="s">
        <v>1251</v>
      </c>
      <c r="C14" s="994">
        <v>37717</v>
      </c>
      <c r="D14" s="994">
        <v>38557</v>
      </c>
      <c r="E14" s="965">
        <v>76274</v>
      </c>
      <c r="H14" s="1000"/>
      <c r="I14" s="1000"/>
    </row>
    <row r="15" spans="2:9" ht="15.75" x14ac:dyDescent="0.2">
      <c r="B15" s="780" t="s">
        <v>1252</v>
      </c>
      <c r="C15" s="994">
        <v>60154</v>
      </c>
      <c r="D15" s="994">
        <v>58653</v>
      </c>
      <c r="E15" s="965">
        <v>118807</v>
      </c>
      <c r="H15" s="1000"/>
      <c r="I15" s="1000"/>
    </row>
    <row r="16" spans="2:9" ht="15.75" x14ac:dyDescent="0.2">
      <c r="B16" s="780" t="s">
        <v>1253</v>
      </c>
      <c r="C16" s="994">
        <v>31030</v>
      </c>
      <c r="D16" s="994">
        <v>31123</v>
      </c>
      <c r="E16" s="965">
        <v>62153</v>
      </c>
      <c r="H16" s="1000"/>
      <c r="I16" s="1000"/>
    </row>
    <row r="17" spans="2:9" ht="15.75" x14ac:dyDescent="0.2">
      <c r="B17" s="780" t="s">
        <v>1261</v>
      </c>
      <c r="C17" s="994">
        <v>10709</v>
      </c>
      <c r="D17" s="994">
        <v>10580</v>
      </c>
      <c r="E17" s="965">
        <v>21289</v>
      </c>
      <c r="H17" s="1000"/>
      <c r="I17" s="1000"/>
    </row>
    <row r="18" spans="2:9" ht="15.75" x14ac:dyDescent="0.2">
      <c r="B18" s="780" t="s">
        <v>1255</v>
      </c>
      <c r="C18" s="994">
        <v>26940</v>
      </c>
      <c r="D18" s="994">
        <v>30574</v>
      </c>
      <c r="E18" s="965">
        <v>57514</v>
      </c>
      <c r="H18" s="1000"/>
      <c r="I18" s="1000"/>
    </row>
    <row r="19" spans="2:9" ht="28.5" x14ac:dyDescent="0.2">
      <c r="B19" s="778" t="s">
        <v>1256</v>
      </c>
      <c r="C19" s="994">
        <v>1763</v>
      </c>
      <c r="D19" s="994">
        <v>2936</v>
      </c>
      <c r="E19" s="965">
        <v>4699</v>
      </c>
      <c r="H19" s="1000"/>
      <c r="I19" s="1000"/>
    </row>
    <row r="20" spans="2:9" ht="15.75" x14ac:dyDescent="0.2">
      <c r="B20" s="780" t="s">
        <v>1257</v>
      </c>
      <c r="C20" s="994">
        <v>2100</v>
      </c>
      <c r="D20" s="994">
        <v>3589</v>
      </c>
      <c r="E20" s="965">
        <v>5689</v>
      </c>
      <c r="G20" s="1008"/>
      <c r="H20" s="1000"/>
      <c r="I20" s="1000"/>
    </row>
    <row r="21" spans="2:9" ht="15.75" x14ac:dyDescent="0.2">
      <c r="B21" s="780" t="s">
        <v>87</v>
      </c>
      <c r="C21" s="994">
        <v>161697</v>
      </c>
      <c r="D21" s="994">
        <v>202259</v>
      </c>
      <c r="E21" s="965">
        <v>363956</v>
      </c>
      <c r="G21" s="839"/>
      <c r="H21" s="1000"/>
      <c r="I21" s="1000"/>
    </row>
    <row r="22" spans="2:9" ht="15.75" x14ac:dyDescent="0.25">
      <c r="B22" s="781" t="s">
        <v>40</v>
      </c>
      <c r="C22" s="965">
        <v>418892</v>
      </c>
      <c r="D22" s="965">
        <v>483533</v>
      </c>
      <c r="E22" s="965">
        <v>902425</v>
      </c>
    </row>
  </sheetData>
  <mergeCells count="3">
    <mergeCell ref="B2:E2"/>
    <mergeCell ref="B3:E3"/>
    <mergeCell ref="B4:E4"/>
  </mergeCells>
  <hyperlinks>
    <hyperlink ref="F2" location="'Indice Total'!A173" display="Volver"/>
  </hyperlinks>
  <pageMargins left="0.7" right="0.7" top="0.75" bottom="0.75" header="0.3" footer="0.3"/>
  <pageSetup orientation="portrait" r:id="rId1"/>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2"/>
  <dimension ref="B1:I21"/>
  <sheetViews>
    <sheetView showGridLines="0" zoomScaleNormal="100" workbookViewId="0">
      <selection activeCell="H25" sqref="H25"/>
    </sheetView>
  </sheetViews>
  <sheetFormatPr baseColWidth="10" defaultRowHeight="15" x14ac:dyDescent="0.25"/>
  <cols>
    <col min="1" max="1" width="18.85546875" customWidth="1"/>
    <col min="2" max="2" width="13.5703125" customWidth="1"/>
    <col min="3" max="3" width="17" bestFit="1" customWidth="1"/>
    <col min="4" max="4" width="16.42578125" bestFit="1" customWidth="1"/>
    <col min="5" max="5" width="9.85546875" bestFit="1" customWidth="1"/>
    <col min="6" max="6" width="17" bestFit="1" customWidth="1"/>
    <col min="7" max="7" width="19" bestFit="1" customWidth="1"/>
    <col min="8" max="8" width="9.85546875" bestFit="1" customWidth="1"/>
  </cols>
  <sheetData>
    <row r="1" spans="2:9" ht="50.25" customHeight="1" x14ac:dyDescent="0.25"/>
    <row r="2" spans="2:9" ht="19.5" customHeight="1" x14ac:dyDescent="0.25">
      <c r="B2" s="1779" t="s">
        <v>1644</v>
      </c>
      <c r="C2" s="1779"/>
      <c r="D2" s="1779"/>
      <c r="E2" s="1779"/>
      <c r="F2" s="1779"/>
      <c r="G2" s="1779"/>
      <c r="H2" s="1779"/>
      <c r="I2" s="3" t="s">
        <v>13</v>
      </c>
    </row>
    <row r="3" spans="2:9" ht="30.75" customHeight="1" x14ac:dyDescent="0.25">
      <c r="B3" s="1781" t="s">
        <v>1617</v>
      </c>
      <c r="C3" s="1781"/>
      <c r="D3" s="1781"/>
      <c r="E3" s="1781"/>
      <c r="F3" s="1781"/>
      <c r="G3" s="1781"/>
      <c r="H3" s="1781"/>
    </row>
    <row r="4" spans="2:9" ht="16.5" thickBot="1" x14ac:dyDescent="0.3">
      <c r="B4" s="1759" t="s">
        <v>788</v>
      </c>
      <c r="C4" s="1759"/>
      <c r="D4" s="1759"/>
      <c r="E4" s="1759"/>
      <c r="F4" s="1759"/>
      <c r="G4" s="1759"/>
      <c r="H4" s="1759"/>
    </row>
    <row r="5" spans="2:9" x14ac:dyDescent="0.25">
      <c r="B5" s="838"/>
      <c r="C5" s="838"/>
      <c r="D5" s="838"/>
      <c r="E5" s="838"/>
      <c r="F5" s="838"/>
      <c r="G5" s="838"/>
      <c r="H5" s="838"/>
    </row>
    <row r="6" spans="2:9" ht="15.75" x14ac:dyDescent="0.25">
      <c r="B6" s="1788" t="s">
        <v>1417</v>
      </c>
      <c r="C6" s="1815" t="s">
        <v>1418</v>
      </c>
      <c r="D6" s="1815"/>
      <c r="E6" s="1815"/>
      <c r="F6" s="1815" t="s">
        <v>1419</v>
      </c>
      <c r="G6" s="1815"/>
      <c r="H6" s="1815"/>
    </row>
    <row r="7" spans="2:9" ht="31.5" x14ac:dyDescent="0.25">
      <c r="B7" s="1815"/>
      <c r="C7" s="1009" t="s">
        <v>1420</v>
      </c>
      <c r="D7" s="1009" t="s">
        <v>1421</v>
      </c>
      <c r="E7" s="772" t="s">
        <v>67</v>
      </c>
      <c r="F7" s="1009" t="s">
        <v>1420</v>
      </c>
      <c r="G7" s="1009" t="s">
        <v>1422</v>
      </c>
      <c r="H7" s="772" t="s">
        <v>67</v>
      </c>
      <c r="I7" s="920"/>
    </row>
    <row r="8" spans="2:9" ht="15.75" x14ac:dyDescent="0.25">
      <c r="B8" s="780" t="s">
        <v>1423</v>
      </c>
      <c r="C8" s="825">
        <v>2675</v>
      </c>
      <c r="D8" s="825">
        <v>50</v>
      </c>
      <c r="E8" s="1010">
        <v>2725</v>
      </c>
      <c r="F8" s="825">
        <v>1257</v>
      </c>
      <c r="G8" s="825">
        <v>750</v>
      </c>
      <c r="H8" s="1010">
        <v>2007</v>
      </c>
    </row>
    <row r="9" spans="2:9" ht="15.75" x14ac:dyDescent="0.25">
      <c r="B9" s="780" t="s">
        <v>444</v>
      </c>
      <c r="C9" s="825">
        <v>2500</v>
      </c>
      <c r="D9" s="825">
        <v>70</v>
      </c>
      <c r="E9" s="1010">
        <v>2570</v>
      </c>
      <c r="F9" s="825">
        <v>1064</v>
      </c>
      <c r="G9" s="825">
        <v>581</v>
      </c>
      <c r="H9" s="1010">
        <v>1645</v>
      </c>
    </row>
    <row r="10" spans="2:9" ht="15.75" x14ac:dyDescent="0.25">
      <c r="B10" s="780" t="s">
        <v>430</v>
      </c>
      <c r="C10" s="825">
        <v>3887</v>
      </c>
      <c r="D10" s="825">
        <v>59</v>
      </c>
      <c r="E10" s="1010">
        <v>3946</v>
      </c>
      <c r="F10" s="825">
        <v>1892</v>
      </c>
      <c r="G10" s="825">
        <v>1190</v>
      </c>
      <c r="H10" s="1010">
        <v>3082</v>
      </c>
    </row>
    <row r="11" spans="2:9" ht="15.75" x14ac:dyDescent="0.25">
      <c r="B11" s="780" t="s">
        <v>437</v>
      </c>
      <c r="C11" s="825">
        <v>2735</v>
      </c>
      <c r="D11" s="825">
        <v>65</v>
      </c>
      <c r="E11" s="1010">
        <v>2800</v>
      </c>
      <c r="F11" s="825">
        <v>1156</v>
      </c>
      <c r="G11" s="825">
        <v>612</v>
      </c>
      <c r="H11" s="1010">
        <v>1768</v>
      </c>
    </row>
    <row r="12" spans="2:9" ht="15.75" x14ac:dyDescent="0.25">
      <c r="B12" s="780" t="s">
        <v>443</v>
      </c>
      <c r="C12" s="825">
        <v>6333</v>
      </c>
      <c r="D12" s="825">
        <v>81</v>
      </c>
      <c r="E12" s="1010">
        <v>6414</v>
      </c>
      <c r="F12" s="825">
        <v>3367</v>
      </c>
      <c r="G12" s="825">
        <v>1689</v>
      </c>
      <c r="H12" s="1010">
        <v>5056</v>
      </c>
    </row>
    <row r="13" spans="2:9" ht="15.75" x14ac:dyDescent="0.25">
      <c r="B13" s="780" t="s">
        <v>431</v>
      </c>
      <c r="C13" s="825">
        <v>4621</v>
      </c>
      <c r="D13" s="825">
        <v>78</v>
      </c>
      <c r="E13" s="1010">
        <v>4699</v>
      </c>
      <c r="F13" s="825">
        <v>2651</v>
      </c>
      <c r="G13" s="825">
        <v>1251</v>
      </c>
      <c r="H13" s="1010">
        <v>3902</v>
      </c>
    </row>
    <row r="14" spans="2:9" ht="15.75" x14ac:dyDescent="0.25">
      <c r="B14" s="780" t="s">
        <v>1424</v>
      </c>
      <c r="C14" s="825">
        <v>3566</v>
      </c>
      <c r="D14" s="825">
        <v>93</v>
      </c>
      <c r="E14" s="1010">
        <v>3659</v>
      </c>
      <c r="F14" s="825">
        <v>1570</v>
      </c>
      <c r="G14" s="825">
        <v>748</v>
      </c>
      <c r="H14" s="1010">
        <v>2318</v>
      </c>
    </row>
    <row r="15" spans="2:9" ht="15.75" x14ac:dyDescent="0.25">
      <c r="B15" s="780" t="s">
        <v>440</v>
      </c>
      <c r="C15" s="825">
        <v>3460</v>
      </c>
      <c r="D15" s="825">
        <v>76</v>
      </c>
      <c r="E15" s="1010">
        <v>3536</v>
      </c>
      <c r="F15" s="825">
        <v>1436</v>
      </c>
      <c r="G15" s="825">
        <v>838</v>
      </c>
      <c r="H15" s="1010">
        <v>2274</v>
      </c>
    </row>
    <row r="16" spans="2:9" ht="15.75" x14ac:dyDescent="0.25">
      <c r="B16" s="780" t="s">
        <v>438</v>
      </c>
      <c r="C16" s="825">
        <v>13457</v>
      </c>
      <c r="D16" s="825">
        <v>205</v>
      </c>
      <c r="E16" s="1010">
        <v>13662</v>
      </c>
      <c r="F16" s="825">
        <v>8951</v>
      </c>
      <c r="G16" s="825">
        <v>5511</v>
      </c>
      <c r="H16" s="1010">
        <v>14462</v>
      </c>
    </row>
    <row r="17" spans="2:8" ht="15.75" x14ac:dyDescent="0.25">
      <c r="B17" s="780" t="s">
        <v>439</v>
      </c>
      <c r="C17" s="825">
        <v>10429</v>
      </c>
      <c r="D17" s="825">
        <v>145</v>
      </c>
      <c r="E17" s="1010">
        <v>10574</v>
      </c>
      <c r="F17" s="825">
        <v>6211</v>
      </c>
      <c r="G17" s="825">
        <v>3115</v>
      </c>
      <c r="H17" s="1010">
        <v>9326</v>
      </c>
    </row>
    <row r="18" spans="2:8" ht="15.75" x14ac:dyDescent="0.25">
      <c r="B18" s="780" t="s">
        <v>434</v>
      </c>
      <c r="C18" s="825">
        <v>6860</v>
      </c>
      <c r="D18" s="825">
        <v>160</v>
      </c>
      <c r="E18" s="1010">
        <v>7020</v>
      </c>
      <c r="F18" s="825">
        <v>4664</v>
      </c>
      <c r="G18" s="825">
        <v>2245</v>
      </c>
      <c r="H18" s="1010">
        <v>6909</v>
      </c>
    </row>
    <row r="19" spans="2:8" ht="15.75" x14ac:dyDescent="0.25">
      <c r="B19" s="780" t="s">
        <v>436</v>
      </c>
      <c r="C19" s="825">
        <v>4113</v>
      </c>
      <c r="D19" s="825">
        <v>152</v>
      </c>
      <c r="E19" s="1010">
        <v>4265</v>
      </c>
      <c r="F19" s="825">
        <v>2226</v>
      </c>
      <c r="G19" s="825">
        <v>955</v>
      </c>
      <c r="H19" s="1010">
        <v>3181</v>
      </c>
    </row>
    <row r="20" spans="2:8" ht="15.75" x14ac:dyDescent="0.25">
      <c r="B20" s="781" t="s">
        <v>40</v>
      </c>
      <c r="C20" s="1010">
        <v>64636</v>
      </c>
      <c r="D20" s="1010">
        <v>1234</v>
      </c>
      <c r="E20" s="1010">
        <v>65870</v>
      </c>
      <c r="F20" s="1010">
        <v>36445</v>
      </c>
      <c r="G20" s="1010">
        <v>19485</v>
      </c>
      <c r="H20" s="1010">
        <v>55930</v>
      </c>
    </row>
    <row r="21" spans="2:8" x14ac:dyDescent="0.25">
      <c r="B21" s="1011"/>
      <c r="C21" s="534"/>
      <c r="D21" s="534"/>
      <c r="E21" s="534"/>
      <c r="F21" s="534"/>
      <c r="G21" s="534"/>
      <c r="H21" s="534"/>
    </row>
  </sheetData>
  <mergeCells count="6">
    <mergeCell ref="B2:H2"/>
    <mergeCell ref="B3:H3"/>
    <mergeCell ref="B4:H4"/>
    <mergeCell ref="B6:B7"/>
    <mergeCell ref="C6:E6"/>
    <mergeCell ref="F6:H6"/>
  </mergeCells>
  <hyperlinks>
    <hyperlink ref="I2" location="'Indice Total'!A173" display="Volver"/>
  </hyperlinks>
  <pageMargins left="0.7" right="0.7" top="0.75" bottom="0.75" header="0.3" footer="0.3"/>
  <pageSetup paperSize="9" orientation="landscape" r:id="rId1"/>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3"/>
  <dimension ref="B1:G34"/>
  <sheetViews>
    <sheetView showGridLines="0" zoomScaleNormal="100" workbookViewId="0">
      <selection activeCell="H25" sqref="H25"/>
    </sheetView>
  </sheetViews>
  <sheetFormatPr baseColWidth="10" defaultRowHeight="15" x14ac:dyDescent="0.25"/>
  <cols>
    <col min="1" max="1" width="23.85546875" customWidth="1"/>
    <col min="2" max="2" width="41.7109375" customWidth="1"/>
    <col min="3" max="3" width="16.5703125" bestFit="1" customWidth="1"/>
    <col min="4" max="4" width="18.85546875" bestFit="1" customWidth="1"/>
    <col min="5" max="5" width="16.5703125" bestFit="1" customWidth="1"/>
    <col min="6" max="6" width="18.85546875" bestFit="1" customWidth="1"/>
  </cols>
  <sheetData>
    <row r="1" spans="2:7" ht="48.75" customHeight="1" x14ac:dyDescent="0.25"/>
    <row r="2" spans="2:7" ht="18" x14ac:dyDescent="0.25">
      <c r="B2" s="1779" t="s">
        <v>1645</v>
      </c>
      <c r="C2" s="1779"/>
      <c r="D2" s="1779"/>
      <c r="E2" s="1779"/>
      <c r="F2" s="1779"/>
      <c r="G2" s="3" t="s">
        <v>13</v>
      </c>
    </row>
    <row r="3" spans="2:7" ht="34.5" customHeight="1" x14ac:dyDescent="0.25">
      <c r="B3" s="1781" t="s">
        <v>1425</v>
      </c>
      <c r="C3" s="1781"/>
      <c r="D3" s="1781"/>
      <c r="E3" s="1781"/>
      <c r="F3" s="1781"/>
    </row>
    <row r="4" spans="2:7" ht="16.5" thickBot="1" x14ac:dyDescent="0.3">
      <c r="B4" s="1759" t="s">
        <v>788</v>
      </c>
      <c r="C4" s="1759"/>
      <c r="D4" s="1759"/>
      <c r="E4" s="1759"/>
      <c r="F4" s="1759"/>
    </row>
    <row r="6" spans="2:7" ht="38.25" customHeight="1" x14ac:dyDescent="0.25">
      <c r="B6" s="772" t="s">
        <v>1417</v>
      </c>
      <c r="C6" s="1815" t="s">
        <v>1426</v>
      </c>
      <c r="D6" s="1815"/>
      <c r="E6" s="1815" t="s">
        <v>1395</v>
      </c>
      <c r="F6" s="1815"/>
    </row>
    <row r="7" spans="2:7" ht="15.75" x14ac:dyDescent="0.25">
      <c r="B7" s="772"/>
      <c r="C7" s="772" t="s">
        <v>260</v>
      </c>
      <c r="D7" s="772" t="s">
        <v>1343</v>
      </c>
      <c r="E7" s="772" t="s">
        <v>260</v>
      </c>
      <c r="F7" s="772" t="s">
        <v>1343</v>
      </c>
    </row>
    <row r="8" spans="2:7" x14ac:dyDescent="0.25">
      <c r="B8" s="968" t="s">
        <v>1423</v>
      </c>
      <c r="C8" s="825">
        <v>80550</v>
      </c>
      <c r="D8" s="825">
        <v>1558347.7120000001</v>
      </c>
      <c r="E8" s="825">
        <v>645</v>
      </c>
      <c r="F8" s="825">
        <v>42987.163</v>
      </c>
    </row>
    <row r="9" spans="2:7" x14ac:dyDescent="0.25">
      <c r="B9" s="968" t="s">
        <v>444</v>
      </c>
      <c r="C9" s="825">
        <v>98641</v>
      </c>
      <c r="D9" s="825">
        <v>1664937.986</v>
      </c>
      <c r="E9" s="825">
        <v>714</v>
      </c>
      <c r="F9" s="825">
        <v>51771.915999999997</v>
      </c>
    </row>
    <row r="10" spans="2:7" x14ac:dyDescent="0.25">
      <c r="B10" s="968" t="s">
        <v>430</v>
      </c>
      <c r="C10" s="825">
        <v>78702</v>
      </c>
      <c r="D10" s="825">
        <v>1510690.0179999999</v>
      </c>
      <c r="E10" s="825">
        <v>664</v>
      </c>
      <c r="F10" s="825">
        <v>44129.033000000003</v>
      </c>
    </row>
    <row r="11" spans="2:7" x14ac:dyDescent="0.25">
      <c r="B11" s="968" t="s">
        <v>437</v>
      </c>
      <c r="C11" s="825">
        <v>82344</v>
      </c>
      <c r="D11" s="825">
        <v>1635342.2350000001</v>
      </c>
      <c r="E11" s="825">
        <v>799</v>
      </c>
      <c r="F11" s="825">
        <v>46603.773000000001</v>
      </c>
    </row>
    <row r="12" spans="2:7" x14ac:dyDescent="0.25">
      <c r="B12" s="968" t="s">
        <v>443</v>
      </c>
      <c r="C12" s="825">
        <v>102272</v>
      </c>
      <c r="D12" s="825">
        <v>1765590.1359999999</v>
      </c>
      <c r="E12" s="825">
        <v>767</v>
      </c>
      <c r="F12" s="825">
        <v>58232.430999999997</v>
      </c>
    </row>
    <row r="13" spans="2:7" x14ac:dyDescent="0.25">
      <c r="B13" s="968" t="s">
        <v>431</v>
      </c>
      <c r="C13" s="825">
        <v>86529</v>
      </c>
      <c r="D13" s="825">
        <v>1692869.469</v>
      </c>
      <c r="E13" s="825">
        <v>752</v>
      </c>
      <c r="F13" s="825">
        <v>53826.614999999998</v>
      </c>
    </row>
    <row r="14" spans="2:7" x14ac:dyDescent="0.25">
      <c r="B14" s="968" t="s">
        <v>1424</v>
      </c>
      <c r="C14" s="825">
        <v>85338</v>
      </c>
      <c r="D14" s="825">
        <v>1658955.963</v>
      </c>
      <c r="E14" s="825">
        <v>777</v>
      </c>
      <c r="F14" s="825">
        <v>56154.379000000001</v>
      </c>
    </row>
    <row r="15" spans="2:7" x14ac:dyDescent="0.25">
      <c r="B15" s="968" t="s">
        <v>440</v>
      </c>
      <c r="C15" s="825">
        <v>100745</v>
      </c>
      <c r="D15" s="825">
        <v>1707907.432</v>
      </c>
      <c r="E15" s="825">
        <v>761</v>
      </c>
      <c r="F15" s="825">
        <v>50234.271999999997</v>
      </c>
    </row>
    <row r="16" spans="2:7" x14ac:dyDescent="0.25">
      <c r="B16" s="968" t="s">
        <v>438</v>
      </c>
      <c r="C16" s="825">
        <v>89935</v>
      </c>
      <c r="D16" s="825">
        <v>1775868.818</v>
      </c>
      <c r="E16" s="825">
        <v>809</v>
      </c>
      <c r="F16" s="825">
        <v>60015.411999999997</v>
      </c>
    </row>
    <row r="17" spans="2:7" x14ac:dyDescent="0.25">
      <c r="B17" s="968" t="s">
        <v>439</v>
      </c>
      <c r="C17" s="825">
        <v>86388</v>
      </c>
      <c r="D17" s="825">
        <v>1659891.696</v>
      </c>
      <c r="E17" s="825">
        <v>909</v>
      </c>
      <c r="F17" s="825">
        <v>60949.023999999998</v>
      </c>
    </row>
    <row r="18" spans="2:7" x14ac:dyDescent="0.25">
      <c r="B18" s="968" t="s">
        <v>434</v>
      </c>
      <c r="C18" s="825">
        <v>114227</v>
      </c>
      <c r="D18" s="825">
        <v>1905218</v>
      </c>
      <c r="E18" s="825">
        <v>986</v>
      </c>
      <c r="F18" s="825">
        <v>57403</v>
      </c>
    </row>
    <row r="19" spans="2:7" x14ac:dyDescent="0.25">
      <c r="B19" s="968" t="s">
        <v>436</v>
      </c>
      <c r="C19" s="825">
        <v>94618</v>
      </c>
      <c r="D19" s="825">
        <v>1812383</v>
      </c>
      <c r="E19" s="825">
        <v>930</v>
      </c>
      <c r="F19" s="825">
        <v>48697</v>
      </c>
    </row>
    <row r="20" spans="2:7" ht="15.75" x14ac:dyDescent="0.25">
      <c r="B20" s="781" t="s">
        <v>40</v>
      </c>
      <c r="C20" s="1010">
        <v>1100289</v>
      </c>
      <c r="D20" s="1010">
        <v>20348002.465</v>
      </c>
      <c r="E20" s="1010">
        <v>9513</v>
      </c>
      <c r="F20" s="1010">
        <v>631004.01800000004</v>
      </c>
    </row>
    <row r="21" spans="2:7" ht="15.75" x14ac:dyDescent="0.25">
      <c r="B21" s="781" t="s">
        <v>1427</v>
      </c>
      <c r="C21" s="1010">
        <v>91690.75</v>
      </c>
      <c r="D21" s="1010">
        <v>1695666.8720833333</v>
      </c>
      <c r="E21" s="1010">
        <v>792.75</v>
      </c>
      <c r="F21" s="1010">
        <v>52583.66816666667</v>
      </c>
    </row>
    <row r="22" spans="2:7" x14ac:dyDescent="0.25">
      <c r="B22" s="966" t="s">
        <v>1428</v>
      </c>
    </row>
    <row r="24" spans="2:7" ht="18" x14ac:dyDescent="0.25">
      <c r="B24" s="1779" t="s">
        <v>1646</v>
      </c>
      <c r="C24" s="1779"/>
      <c r="D24" s="1779"/>
      <c r="E24" s="1779"/>
      <c r="F24" s="1779"/>
      <c r="G24" s="3" t="s">
        <v>13</v>
      </c>
    </row>
    <row r="25" spans="2:7" ht="39.75" customHeight="1" x14ac:dyDescent="0.25">
      <c r="B25" s="1781" t="s">
        <v>1429</v>
      </c>
      <c r="C25" s="1781"/>
      <c r="D25" s="1781"/>
      <c r="E25" s="1781"/>
      <c r="F25" s="1781"/>
    </row>
    <row r="26" spans="2:7" ht="16.5" thickBot="1" x14ac:dyDescent="0.3">
      <c r="B26" s="1759" t="s">
        <v>788</v>
      </c>
      <c r="C26" s="1759"/>
      <c r="D26" s="1759"/>
      <c r="E26" s="1759"/>
      <c r="F26" s="1759"/>
    </row>
    <row r="27" spans="2:7" x14ac:dyDescent="0.25">
      <c r="B27" s="799"/>
      <c r="C27" s="799"/>
      <c r="D27" s="799"/>
      <c r="E27" s="799"/>
      <c r="F27" s="799"/>
    </row>
    <row r="28" spans="2:7" ht="15.75" x14ac:dyDescent="0.25">
      <c r="B28" s="1788" t="s">
        <v>878</v>
      </c>
      <c r="C28" s="1815" t="s">
        <v>1430</v>
      </c>
      <c r="D28" s="1815"/>
      <c r="E28" s="1815" t="s">
        <v>1431</v>
      </c>
      <c r="F28" s="1815"/>
    </row>
    <row r="29" spans="2:7" ht="31.5" x14ac:dyDescent="0.25">
      <c r="B29" s="1815"/>
      <c r="C29" s="772" t="s">
        <v>1420</v>
      </c>
      <c r="D29" s="772" t="s">
        <v>1432</v>
      </c>
      <c r="E29" s="772" t="s">
        <v>1420</v>
      </c>
      <c r="F29" s="772" t="s">
        <v>1432</v>
      </c>
    </row>
    <row r="30" spans="2:7" x14ac:dyDescent="0.25">
      <c r="B30" s="780" t="s">
        <v>1433</v>
      </c>
      <c r="C30" s="825">
        <v>11618</v>
      </c>
      <c r="D30" s="825">
        <v>41782</v>
      </c>
      <c r="E30" s="825">
        <v>1580607.371</v>
      </c>
      <c r="F30" s="825">
        <v>6875241.0439999998</v>
      </c>
    </row>
    <row r="31" spans="2:7" x14ac:dyDescent="0.25">
      <c r="B31" s="778" t="s">
        <v>1434</v>
      </c>
      <c r="C31" s="825">
        <v>108817</v>
      </c>
      <c r="D31" s="825">
        <v>0</v>
      </c>
      <c r="E31" s="825">
        <v>9758237</v>
      </c>
      <c r="F31" s="825">
        <v>0</v>
      </c>
    </row>
    <row r="32" spans="2:7" ht="15.75" x14ac:dyDescent="0.25">
      <c r="B32" s="781" t="s">
        <v>40</v>
      </c>
      <c r="C32" s="781">
        <f>SUM(C30:C31)</f>
        <v>120435</v>
      </c>
      <c r="D32" s="781">
        <f t="shared" ref="D32:F32" si="0">SUM(D30:D31)</f>
        <v>41782</v>
      </c>
      <c r="E32" s="781">
        <f t="shared" si="0"/>
        <v>11338844.370999999</v>
      </c>
      <c r="F32" s="781">
        <f t="shared" si="0"/>
        <v>6875241.0439999998</v>
      </c>
    </row>
    <row r="33" spans="2:6" ht="31.5" customHeight="1" x14ac:dyDescent="0.25">
      <c r="B33" s="1821" t="s">
        <v>1800</v>
      </c>
      <c r="C33" s="1821"/>
      <c r="D33" s="1821"/>
      <c r="E33" s="1821"/>
      <c r="F33" s="1821"/>
    </row>
    <row r="34" spans="2:6" ht="12.75" customHeight="1" x14ac:dyDescent="0.25">
      <c r="B34" s="1761" t="s">
        <v>1435</v>
      </c>
      <c r="C34" s="1761"/>
      <c r="D34" s="1761"/>
      <c r="E34" s="1761"/>
      <c r="F34" s="1761"/>
    </row>
  </sheetData>
  <mergeCells count="13">
    <mergeCell ref="B34:F34"/>
    <mergeCell ref="B25:F25"/>
    <mergeCell ref="B26:F26"/>
    <mergeCell ref="B28:B29"/>
    <mergeCell ref="C28:D28"/>
    <mergeCell ref="E28:F28"/>
    <mergeCell ref="B33:F33"/>
    <mergeCell ref="B24:F24"/>
    <mergeCell ref="B2:F2"/>
    <mergeCell ref="B3:F3"/>
    <mergeCell ref="B4:F4"/>
    <mergeCell ref="C6:D6"/>
    <mergeCell ref="E6:F6"/>
  </mergeCells>
  <hyperlinks>
    <hyperlink ref="G2" location="'Indice Total'!A173" display="Volver"/>
    <hyperlink ref="G24" location="'Indice Total'!A173" display="Volver"/>
  </hyperlinks>
  <pageMargins left="0.7" right="0.7" top="0.75" bottom="0.75" header="0.3" footer="0.3"/>
  <pageSetup scale="83" orientation="landscape" r:id="rId1"/>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4">
    <tabColor theme="1"/>
  </sheetPr>
  <dimension ref="B1:C7"/>
  <sheetViews>
    <sheetView showGridLines="0" workbookViewId="0">
      <selection activeCell="H25" sqref="H25"/>
    </sheetView>
  </sheetViews>
  <sheetFormatPr baseColWidth="10" defaultRowHeight="15" x14ac:dyDescent="0.25"/>
  <cols>
    <col min="1" max="1" width="22" customWidth="1"/>
    <col min="2" max="2" width="11.42578125" style="638"/>
    <col min="3" max="3" width="121.85546875" customWidth="1"/>
  </cols>
  <sheetData>
    <row r="1" spans="2:3" ht="47.25" customHeight="1" x14ac:dyDescent="0.25"/>
    <row r="2" spans="2:3" ht="21" x14ac:dyDescent="0.35">
      <c r="C2" s="1" t="s">
        <v>8</v>
      </c>
    </row>
    <row r="3" spans="2:3" ht="21" x14ac:dyDescent="0.35">
      <c r="B3" s="637" t="s">
        <v>1660</v>
      </c>
      <c r="C3" s="484"/>
    </row>
    <row r="4" spans="2:3" x14ac:dyDescent="0.25">
      <c r="B4" s="638">
        <v>143</v>
      </c>
      <c r="C4" t="str">
        <f>'143'!B3</f>
        <v>MUTUALIDADES DE EMPLEADORES DE LA LEY N°16.744
ESTADO DE SITUACIÓN FINANCIERA CLASIFICADO
AL 31 DE DICIEMBRE DE 2014</v>
      </c>
    </row>
    <row r="5" spans="2:3" x14ac:dyDescent="0.25">
      <c r="B5" s="638">
        <v>144</v>
      </c>
      <c r="C5" t="str">
        <f>'144'!B2</f>
        <v>MUTUALIDADES DE EMPLEADORES DE LA LEY N°16.744
ESTADOS DE RESULTADOS INDIVIDUALES POR FUNCIÓN 
AL 31 DE DICIEMBRE DE 2014</v>
      </c>
    </row>
    <row r="6" spans="2:3" x14ac:dyDescent="0.25">
      <c r="B6" s="638">
        <v>145</v>
      </c>
      <c r="C6" t="s">
        <v>2718</v>
      </c>
    </row>
    <row r="7" spans="2:3" x14ac:dyDescent="0.25">
      <c r="B7" s="638">
        <v>146</v>
      </c>
      <c r="C7" t="s">
        <v>2719</v>
      </c>
    </row>
  </sheetData>
  <pageMargins left="0.7" right="0.7" top="0.75" bottom="0.75" header="0.3" footer="0.3"/>
  <drawing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5">
    <pageSetUpPr fitToPage="1"/>
  </sheetPr>
  <dimension ref="B1:G103"/>
  <sheetViews>
    <sheetView showGridLines="0" zoomScaleNormal="100" workbookViewId="0">
      <selection activeCell="J16" sqref="J16"/>
    </sheetView>
  </sheetViews>
  <sheetFormatPr baseColWidth="10" defaultRowHeight="15" x14ac:dyDescent="0.2"/>
  <cols>
    <col min="1" max="1" width="20.28515625" style="493" customWidth="1"/>
    <col min="2" max="2" width="62.85546875" style="493" customWidth="1"/>
    <col min="3" max="3" width="16" style="493" customWidth="1"/>
    <col min="4" max="6" width="14.85546875" style="493" customWidth="1"/>
    <col min="7" max="7" width="15.42578125" style="493" bestFit="1" customWidth="1"/>
    <col min="8" max="16384" width="11.42578125" style="493"/>
  </cols>
  <sheetData>
    <row r="1" spans="2:7" ht="26.25" customHeight="1" x14ac:dyDescent="0.2"/>
    <row r="2" spans="2:7" s="700" customFormat="1" ht="32.25" customHeight="1" x14ac:dyDescent="0.2">
      <c r="B2" s="1822" t="s">
        <v>1647</v>
      </c>
      <c r="C2" s="1822"/>
      <c r="D2" s="1822"/>
      <c r="E2" s="1822"/>
      <c r="F2" s="1822"/>
      <c r="G2" s="3" t="s">
        <v>13</v>
      </c>
    </row>
    <row r="3" spans="2:7" ht="57.75" customHeight="1" x14ac:dyDescent="0.25">
      <c r="B3" s="1823" t="s">
        <v>1669</v>
      </c>
      <c r="C3" s="1823"/>
      <c r="D3" s="1823"/>
      <c r="E3" s="1823"/>
      <c r="F3" s="1823"/>
    </row>
    <row r="4" spans="2:7" ht="22.5" customHeight="1" thickBot="1" x14ac:dyDescent="0.25">
      <c r="B4" s="1824" t="s">
        <v>1441</v>
      </c>
      <c r="C4" s="1824"/>
      <c r="D4" s="1824"/>
      <c r="E4" s="1824"/>
      <c r="F4" s="1824"/>
    </row>
    <row r="5" spans="2:7" x14ac:dyDescent="0.2">
      <c r="B5" s="490"/>
      <c r="C5" s="490"/>
      <c r="D5" s="490"/>
      <c r="E5" s="490"/>
      <c r="F5" s="490"/>
    </row>
    <row r="6" spans="2:7" ht="15.75" x14ac:dyDescent="0.25">
      <c r="B6" s="1867"/>
      <c r="C6" s="1868" t="s">
        <v>40</v>
      </c>
      <c r="D6" s="1868" t="s">
        <v>182</v>
      </c>
      <c r="E6" s="1868" t="s">
        <v>1442</v>
      </c>
      <c r="F6" s="1868" t="s">
        <v>1443</v>
      </c>
    </row>
    <row r="7" spans="2:7" ht="18" x14ac:dyDescent="0.25">
      <c r="B7" s="557"/>
      <c r="C7" s="558"/>
      <c r="D7" s="558"/>
      <c r="E7" s="559"/>
      <c r="F7" s="558"/>
    </row>
    <row r="8" spans="2:7" ht="15.75" x14ac:dyDescent="0.25">
      <c r="B8" s="560" t="s">
        <v>1444</v>
      </c>
      <c r="C8" s="561"/>
      <c r="D8" s="561"/>
      <c r="E8" s="561"/>
      <c r="F8" s="561"/>
    </row>
    <row r="9" spans="2:7" ht="15.75" x14ac:dyDescent="0.25">
      <c r="B9" s="562"/>
      <c r="C9" s="562"/>
      <c r="D9" s="562"/>
      <c r="E9" s="562"/>
      <c r="F9" s="562"/>
    </row>
    <row r="10" spans="2:7" ht="15.75" x14ac:dyDescent="0.25">
      <c r="B10" s="1485" t="s">
        <v>1445</v>
      </c>
      <c r="C10" s="1485">
        <v>302680533</v>
      </c>
      <c r="D10" s="1485">
        <v>148074328</v>
      </c>
      <c r="E10" s="1485">
        <v>139950914</v>
      </c>
      <c r="F10" s="1485">
        <v>14655291</v>
      </c>
      <c r="G10" s="564"/>
    </row>
    <row r="11" spans="2:7" ht="18" x14ac:dyDescent="0.25">
      <c r="B11" s="557"/>
      <c r="C11" s="565"/>
      <c r="D11" s="558"/>
      <c r="E11" s="559"/>
      <c r="F11" s="558"/>
      <c r="G11" s="564"/>
    </row>
    <row r="12" spans="2:7" x14ac:dyDescent="0.2">
      <c r="B12" s="566" t="s">
        <v>1446</v>
      </c>
      <c r="C12" s="536">
        <v>35939055</v>
      </c>
      <c r="D12" s="535">
        <v>28005934</v>
      </c>
      <c r="E12" s="535">
        <v>7034776</v>
      </c>
      <c r="F12" s="535">
        <v>898345</v>
      </c>
      <c r="G12" s="564"/>
    </row>
    <row r="13" spans="2:7" x14ac:dyDescent="0.2">
      <c r="B13" s="566" t="s">
        <v>1447</v>
      </c>
      <c r="C13" s="536">
        <v>38643736</v>
      </c>
      <c r="D13" s="535">
        <v>17744168</v>
      </c>
      <c r="E13" s="535">
        <v>20899568</v>
      </c>
      <c r="F13" s="535">
        <v>0</v>
      </c>
      <c r="G13" s="564"/>
    </row>
    <row r="14" spans="2:7" x14ac:dyDescent="0.2">
      <c r="B14" s="566" t="s">
        <v>1448</v>
      </c>
      <c r="C14" s="536">
        <v>108004729</v>
      </c>
      <c r="D14" s="535">
        <v>49724672</v>
      </c>
      <c r="E14" s="535">
        <v>56805031</v>
      </c>
      <c r="F14" s="535">
        <v>1475026</v>
      </c>
      <c r="G14" s="564"/>
    </row>
    <row r="15" spans="2:7" x14ac:dyDescent="0.2">
      <c r="B15" s="566" t="s">
        <v>1449</v>
      </c>
      <c r="C15" s="536">
        <v>7870</v>
      </c>
      <c r="D15" s="535">
        <v>0</v>
      </c>
      <c r="E15" s="535">
        <v>0</v>
      </c>
      <c r="F15" s="535">
        <v>7870</v>
      </c>
      <c r="G15" s="564"/>
    </row>
    <row r="16" spans="2:7" x14ac:dyDescent="0.2">
      <c r="B16" s="566" t="s">
        <v>1450</v>
      </c>
      <c r="C16" s="536">
        <v>57730826</v>
      </c>
      <c r="D16" s="535">
        <v>27995670</v>
      </c>
      <c r="E16" s="535">
        <v>22991436</v>
      </c>
      <c r="F16" s="535">
        <v>6743720</v>
      </c>
      <c r="G16" s="564"/>
    </row>
    <row r="17" spans="2:7" x14ac:dyDescent="0.2">
      <c r="B17" s="566" t="s">
        <v>1451</v>
      </c>
      <c r="C17" s="536">
        <v>4737780</v>
      </c>
      <c r="D17" s="535">
        <v>3126050</v>
      </c>
      <c r="E17" s="535">
        <v>1143924</v>
      </c>
      <c r="F17" s="535">
        <v>467806</v>
      </c>
      <c r="G17" s="564"/>
    </row>
    <row r="18" spans="2:7" x14ac:dyDescent="0.2">
      <c r="B18" s="566" t="s">
        <v>1452</v>
      </c>
      <c r="C18" s="536">
        <v>32228951</v>
      </c>
      <c r="D18" s="535">
        <v>10184485</v>
      </c>
      <c r="E18" s="535">
        <v>20422762</v>
      </c>
      <c r="F18" s="535">
        <v>1621704</v>
      </c>
      <c r="G18" s="564"/>
    </row>
    <row r="19" spans="2:7" x14ac:dyDescent="0.2">
      <c r="B19" s="566" t="s">
        <v>1453</v>
      </c>
      <c r="C19" s="536">
        <v>6368098</v>
      </c>
      <c r="D19" s="535">
        <v>4279031</v>
      </c>
      <c r="E19" s="535">
        <v>2072314</v>
      </c>
      <c r="F19" s="535">
        <v>16753</v>
      </c>
      <c r="G19" s="564"/>
    </row>
    <row r="20" spans="2:7" x14ac:dyDescent="0.2">
      <c r="B20" s="566" t="s">
        <v>1454</v>
      </c>
      <c r="C20" s="536">
        <v>6974830</v>
      </c>
      <c r="D20" s="535">
        <v>3122564</v>
      </c>
      <c r="E20" s="535">
        <v>2068659</v>
      </c>
      <c r="F20" s="535">
        <v>1783607</v>
      </c>
      <c r="G20" s="564"/>
    </row>
    <row r="21" spans="2:7" x14ac:dyDescent="0.2">
      <c r="B21" s="566" t="s">
        <v>1455</v>
      </c>
      <c r="C21" s="536">
        <v>4927791</v>
      </c>
      <c r="D21" s="535">
        <v>1734477</v>
      </c>
      <c r="E21" s="535">
        <v>1992652</v>
      </c>
      <c r="F21" s="535">
        <v>1200662</v>
      </c>
      <c r="G21" s="564"/>
    </row>
    <row r="22" spans="2:7" x14ac:dyDescent="0.2">
      <c r="B22" s="566" t="s">
        <v>1456</v>
      </c>
      <c r="C22" s="536">
        <v>339590</v>
      </c>
      <c r="D22" s="535">
        <v>0</v>
      </c>
      <c r="E22" s="535">
        <v>339590</v>
      </c>
      <c r="F22" s="535">
        <v>0</v>
      </c>
      <c r="G22" s="564"/>
    </row>
    <row r="23" spans="2:7" x14ac:dyDescent="0.2">
      <c r="B23" s="566" t="s">
        <v>1457</v>
      </c>
      <c r="C23" s="536">
        <v>464924</v>
      </c>
      <c r="D23" s="535">
        <v>77699</v>
      </c>
      <c r="E23" s="535">
        <v>218071</v>
      </c>
      <c r="F23" s="535">
        <v>169154</v>
      </c>
      <c r="G23" s="564"/>
    </row>
    <row r="24" spans="2:7" x14ac:dyDescent="0.2">
      <c r="B24" s="566" t="s">
        <v>1458</v>
      </c>
      <c r="C24" s="536">
        <v>2536013</v>
      </c>
      <c r="D24" s="535">
        <v>315121</v>
      </c>
      <c r="E24" s="535">
        <v>1950248</v>
      </c>
      <c r="F24" s="535">
        <v>270644</v>
      </c>
      <c r="G24" s="564"/>
    </row>
    <row r="25" spans="2:7" x14ac:dyDescent="0.2">
      <c r="B25" s="566" t="s">
        <v>1459</v>
      </c>
      <c r="C25" s="536">
        <v>2884519</v>
      </c>
      <c r="D25" s="535">
        <v>872636</v>
      </c>
      <c r="E25" s="535">
        <v>2011883</v>
      </c>
      <c r="F25" s="535">
        <v>0</v>
      </c>
      <c r="G25" s="564"/>
    </row>
    <row r="26" spans="2:7" x14ac:dyDescent="0.2">
      <c r="B26" s="563" t="s">
        <v>1460</v>
      </c>
      <c r="C26" s="536">
        <v>301788712</v>
      </c>
      <c r="D26" s="485">
        <v>147182507</v>
      </c>
      <c r="E26" s="485">
        <v>139950914</v>
      </c>
      <c r="F26" s="485">
        <v>14655291</v>
      </c>
      <c r="G26" s="564"/>
    </row>
    <row r="27" spans="2:7" ht="33.75" customHeight="1" x14ac:dyDescent="0.2">
      <c r="B27" s="567" t="s">
        <v>1461</v>
      </c>
      <c r="C27" s="568">
        <v>891821</v>
      </c>
      <c r="D27" s="535">
        <v>891821</v>
      </c>
      <c r="E27" s="535">
        <v>0</v>
      </c>
      <c r="F27" s="535">
        <v>0</v>
      </c>
      <c r="G27" s="564"/>
    </row>
    <row r="28" spans="2:7" ht="18" x14ac:dyDescent="0.25">
      <c r="B28" s="569"/>
      <c r="C28" s="570"/>
      <c r="D28" s="558"/>
      <c r="E28" s="558"/>
      <c r="F28" s="558"/>
      <c r="G28" s="564"/>
    </row>
    <row r="29" spans="2:7" x14ac:dyDescent="0.2">
      <c r="B29" s="563" t="s">
        <v>1462</v>
      </c>
      <c r="C29" s="485">
        <v>701026181</v>
      </c>
      <c r="D29" s="485">
        <v>321313983</v>
      </c>
      <c r="E29" s="485">
        <v>316084024</v>
      </c>
      <c r="F29" s="485">
        <v>63628174</v>
      </c>
      <c r="G29" s="564"/>
    </row>
    <row r="30" spans="2:7" ht="18" x14ac:dyDescent="0.25">
      <c r="B30" s="557"/>
      <c r="C30" s="570"/>
      <c r="D30" s="558"/>
      <c r="E30" s="558"/>
      <c r="F30" s="558"/>
      <c r="G30" s="564"/>
    </row>
    <row r="31" spans="2:7" x14ac:dyDescent="0.2">
      <c r="B31" s="566" t="s">
        <v>1447</v>
      </c>
      <c r="C31" s="536">
        <v>256866274</v>
      </c>
      <c r="D31" s="535">
        <v>97265012</v>
      </c>
      <c r="E31" s="535">
        <v>132336920</v>
      </c>
      <c r="F31" s="535">
        <v>27264342</v>
      </c>
      <c r="G31" s="564"/>
    </row>
    <row r="32" spans="2:7" x14ac:dyDescent="0.2">
      <c r="B32" s="566" t="s">
        <v>1449</v>
      </c>
      <c r="C32" s="536">
        <v>49229</v>
      </c>
      <c r="D32" s="535">
        <v>0</v>
      </c>
      <c r="E32" s="535">
        <v>0</v>
      </c>
      <c r="F32" s="535">
        <v>49229</v>
      </c>
      <c r="G32" s="564"/>
    </row>
    <row r="33" spans="2:7" x14ac:dyDescent="0.2">
      <c r="B33" s="566" t="s">
        <v>1450</v>
      </c>
      <c r="C33" s="536">
        <v>12495455</v>
      </c>
      <c r="D33" s="535">
        <v>5458682</v>
      </c>
      <c r="E33" s="535">
        <v>5715414</v>
      </c>
      <c r="F33" s="535">
        <v>1321359</v>
      </c>
      <c r="G33" s="564"/>
    </row>
    <row r="34" spans="2:7" x14ac:dyDescent="0.2">
      <c r="B34" s="566" t="s">
        <v>1463</v>
      </c>
      <c r="C34" s="536">
        <v>4071584</v>
      </c>
      <c r="D34" s="535">
        <v>1898256</v>
      </c>
      <c r="E34" s="535">
        <v>2069287</v>
      </c>
      <c r="F34" s="535">
        <v>104041</v>
      </c>
      <c r="G34" s="564"/>
    </row>
    <row r="35" spans="2:7" x14ac:dyDescent="0.2">
      <c r="B35" s="566" t="s">
        <v>1453</v>
      </c>
      <c r="C35" s="536">
        <v>1040</v>
      </c>
      <c r="D35" s="535">
        <v>1040</v>
      </c>
      <c r="E35" s="535">
        <v>0</v>
      </c>
      <c r="F35" s="535">
        <v>0</v>
      </c>
      <c r="G35" s="564"/>
    </row>
    <row r="36" spans="2:7" x14ac:dyDescent="0.2">
      <c r="B36" s="566" t="s">
        <v>1454</v>
      </c>
      <c r="C36" s="536">
        <v>430693</v>
      </c>
      <c r="D36" s="535">
        <v>430693</v>
      </c>
      <c r="E36" s="535">
        <v>0</v>
      </c>
      <c r="F36" s="535">
        <v>0</v>
      </c>
      <c r="G36" s="564"/>
    </row>
    <row r="37" spans="2:7" ht="29.25" customHeight="1" x14ac:dyDescent="0.2">
      <c r="B37" s="567" t="s">
        <v>1464</v>
      </c>
      <c r="C37" s="536">
        <v>48078119</v>
      </c>
      <c r="D37" s="535">
        <v>26663034</v>
      </c>
      <c r="E37" s="535">
        <v>21415085</v>
      </c>
      <c r="F37" s="535">
        <v>0</v>
      </c>
      <c r="G37" s="564"/>
    </row>
    <row r="38" spans="2:7" x14ac:dyDescent="0.2">
      <c r="B38" s="566" t="s">
        <v>1465</v>
      </c>
      <c r="C38" s="536">
        <v>15294011</v>
      </c>
      <c r="D38" s="535">
        <v>2886564</v>
      </c>
      <c r="E38" s="535">
        <v>12407447</v>
      </c>
      <c r="F38" s="535">
        <v>0</v>
      </c>
      <c r="G38" s="564"/>
    </row>
    <row r="39" spans="2:7" x14ac:dyDescent="0.2">
      <c r="B39" s="566" t="s">
        <v>1456</v>
      </c>
      <c r="C39" s="536">
        <v>0</v>
      </c>
      <c r="D39" s="535">
        <v>0</v>
      </c>
      <c r="E39" s="535">
        <v>0</v>
      </c>
      <c r="F39" s="535">
        <v>0</v>
      </c>
      <c r="G39" s="564"/>
    </row>
    <row r="40" spans="2:7" x14ac:dyDescent="0.2">
      <c r="B40" s="566" t="s">
        <v>1466</v>
      </c>
      <c r="C40" s="536">
        <v>9068397</v>
      </c>
      <c r="D40" s="535">
        <v>3971243</v>
      </c>
      <c r="E40" s="535">
        <v>5042819</v>
      </c>
      <c r="F40" s="535">
        <v>54335</v>
      </c>
      <c r="G40" s="564"/>
    </row>
    <row r="41" spans="2:7" x14ac:dyDescent="0.2">
      <c r="B41" s="566" t="s">
        <v>1467</v>
      </c>
      <c r="C41" s="536">
        <v>344711387</v>
      </c>
      <c r="D41" s="535">
        <v>176969051</v>
      </c>
      <c r="E41" s="535">
        <v>135255121</v>
      </c>
      <c r="F41" s="535">
        <v>32487215</v>
      </c>
      <c r="G41" s="564"/>
    </row>
    <row r="42" spans="2:7" x14ac:dyDescent="0.2">
      <c r="B42" s="566" t="s">
        <v>1468</v>
      </c>
      <c r="C42" s="536">
        <v>1372898</v>
      </c>
      <c r="D42" s="535">
        <v>0</v>
      </c>
      <c r="E42" s="535">
        <v>0</v>
      </c>
      <c r="F42" s="535">
        <v>1372898</v>
      </c>
      <c r="G42" s="564"/>
    </row>
    <row r="43" spans="2:7" x14ac:dyDescent="0.2">
      <c r="B43" s="566" t="s">
        <v>1457</v>
      </c>
      <c r="C43" s="536">
        <v>220212</v>
      </c>
      <c r="D43" s="535">
        <v>185711</v>
      </c>
      <c r="E43" s="535">
        <v>0</v>
      </c>
      <c r="F43" s="535">
        <v>34501</v>
      </c>
      <c r="G43" s="564"/>
    </row>
    <row r="44" spans="2:7" x14ac:dyDescent="0.2">
      <c r="B44" s="566" t="s">
        <v>1469</v>
      </c>
      <c r="C44" s="536">
        <v>940254</v>
      </c>
      <c r="D44" s="535">
        <v>0</v>
      </c>
      <c r="E44" s="535">
        <v>0</v>
      </c>
      <c r="F44" s="535">
        <v>940254</v>
      </c>
      <c r="G44" s="564"/>
    </row>
    <row r="45" spans="2:7" x14ac:dyDescent="0.2">
      <c r="B45" s="566" t="s">
        <v>1470</v>
      </c>
      <c r="C45" s="536">
        <v>7426628</v>
      </c>
      <c r="D45" s="535">
        <v>5584697</v>
      </c>
      <c r="E45" s="535">
        <v>1841931</v>
      </c>
      <c r="F45" s="535">
        <v>0</v>
      </c>
      <c r="G45" s="564"/>
    </row>
    <row r="46" spans="2:7" ht="18" x14ac:dyDescent="0.25">
      <c r="B46" s="569"/>
      <c r="C46" s="570"/>
      <c r="D46" s="558"/>
      <c r="E46" s="558"/>
      <c r="F46" s="558"/>
      <c r="G46" s="564"/>
    </row>
    <row r="47" spans="2:7" x14ac:dyDescent="0.2">
      <c r="B47" s="571" t="s">
        <v>1471</v>
      </c>
      <c r="C47" s="572">
        <v>1003706714</v>
      </c>
      <c r="D47" s="572">
        <v>469388311</v>
      </c>
      <c r="E47" s="572">
        <v>456034938</v>
      </c>
      <c r="F47" s="572">
        <v>78283465</v>
      </c>
      <c r="G47" s="564"/>
    </row>
    <row r="48" spans="2:7" ht="15.75" x14ac:dyDescent="0.25">
      <c r="B48" s="576"/>
      <c r="C48" s="577"/>
      <c r="D48" s="578"/>
      <c r="E48" s="578"/>
      <c r="F48" s="578"/>
      <c r="G48" s="564"/>
    </row>
    <row r="49" spans="2:7" ht="15.75" x14ac:dyDescent="0.25">
      <c r="B49" s="560" t="s">
        <v>1472</v>
      </c>
      <c r="C49" s="561"/>
      <c r="D49" s="561"/>
      <c r="E49" s="561"/>
      <c r="F49" s="561"/>
      <c r="G49" s="564"/>
    </row>
    <row r="50" spans="2:7" ht="15.75" x14ac:dyDescent="0.25">
      <c r="B50" s="490"/>
      <c r="C50" s="575"/>
      <c r="D50" s="559"/>
      <c r="E50" s="559"/>
      <c r="F50" s="559"/>
      <c r="G50" s="564"/>
    </row>
    <row r="51" spans="2:7" x14ac:dyDescent="0.2">
      <c r="B51" s="563" t="s">
        <v>1473</v>
      </c>
      <c r="C51" s="485">
        <v>105714857</v>
      </c>
      <c r="D51" s="485">
        <v>38830099</v>
      </c>
      <c r="E51" s="485">
        <v>49893893</v>
      </c>
      <c r="F51" s="485">
        <v>16990865</v>
      </c>
      <c r="G51" s="564"/>
    </row>
    <row r="52" spans="2:7" ht="18" x14ac:dyDescent="0.25">
      <c r="B52" s="557"/>
      <c r="C52" s="570"/>
      <c r="D52" s="558"/>
      <c r="E52" s="558"/>
      <c r="F52" s="558"/>
      <c r="G52" s="564"/>
    </row>
    <row r="53" spans="2:7" x14ac:dyDescent="0.2">
      <c r="B53" s="566" t="s">
        <v>1474</v>
      </c>
      <c r="C53" s="536">
        <v>2561234</v>
      </c>
      <c r="D53" s="535">
        <v>2872</v>
      </c>
      <c r="E53" s="535">
        <v>2021831</v>
      </c>
      <c r="F53" s="535">
        <v>536531</v>
      </c>
      <c r="G53" s="564"/>
    </row>
    <row r="54" spans="2:7" x14ac:dyDescent="0.2">
      <c r="B54" s="566" t="s">
        <v>1475</v>
      </c>
      <c r="C54" s="536">
        <v>7071529</v>
      </c>
      <c r="D54" s="535">
        <v>3026061</v>
      </c>
      <c r="E54" s="535">
        <v>3197119</v>
      </c>
      <c r="F54" s="535">
        <v>848349</v>
      </c>
      <c r="G54" s="564"/>
    </row>
    <row r="55" spans="2:7" x14ac:dyDescent="0.2">
      <c r="B55" s="566" t="s">
        <v>1476</v>
      </c>
      <c r="C55" s="536">
        <v>22529767</v>
      </c>
      <c r="D55" s="535">
        <v>8716773</v>
      </c>
      <c r="E55" s="535">
        <v>5193385</v>
      </c>
      <c r="F55" s="535">
        <v>8619609</v>
      </c>
      <c r="G55" s="564"/>
    </row>
    <row r="56" spans="2:7" x14ac:dyDescent="0.2">
      <c r="B56" s="566" t="s">
        <v>1477</v>
      </c>
      <c r="C56" s="536">
        <v>5120038</v>
      </c>
      <c r="D56" s="535">
        <v>2138535</v>
      </c>
      <c r="E56" s="535">
        <v>2961740</v>
      </c>
      <c r="F56" s="535">
        <v>19763</v>
      </c>
      <c r="G56" s="564"/>
    </row>
    <row r="57" spans="2:7" x14ac:dyDescent="0.2">
      <c r="B57" s="566" t="s">
        <v>1478</v>
      </c>
      <c r="C57" s="536">
        <v>13921602</v>
      </c>
      <c r="D57" s="535">
        <v>8569999</v>
      </c>
      <c r="E57" s="535">
        <v>3672429</v>
      </c>
      <c r="F57" s="535">
        <v>1679174</v>
      </c>
      <c r="G57" s="564"/>
    </row>
    <row r="58" spans="2:7" x14ac:dyDescent="0.2">
      <c r="B58" s="566" t="s">
        <v>1479</v>
      </c>
      <c r="C58" s="536">
        <v>7417703</v>
      </c>
      <c r="D58" s="535">
        <v>4041280</v>
      </c>
      <c r="E58" s="535">
        <v>3149676</v>
      </c>
      <c r="F58" s="535">
        <v>226747</v>
      </c>
      <c r="G58" s="564"/>
    </row>
    <row r="59" spans="2:7" x14ac:dyDescent="0.2">
      <c r="B59" s="566" t="s">
        <v>1480</v>
      </c>
      <c r="C59" s="536">
        <v>4058613</v>
      </c>
      <c r="D59" s="535">
        <v>1917080</v>
      </c>
      <c r="E59" s="535">
        <v>1800645</v>
      </c>
      <c r="F59" s="535">
        <v>340888</v>
      </c>
      <c r="G59" s="564"/>
    </row>
    <row r="60" spans="2:7" x14ac:dyDescent="0.2">
      <c r="B60" s="566" t="s">
        <v>1481</v>
      </c>
      <c r="C60" s="536">
        <v>2291521</v>
      </c>
      <c r="D60" s="535">
        <v>1465578</v>
      </c>
      <c r="E60" s="535">
        <v>822083</v>
      </c>
      <c r="F60" s="535">
        <v>3860</v>
      </c>
      <c r="G60" s="564"/>
    </row>
    <row r="61" spans="2:7" x14ac:dyDescent="0.2">
      <c r="B61" s="566" t="s">
        <v>1482</v>
      </c>
      <c r="C61" s="536">
        <v>0</v>
      </c>
      <c r="D61" s="535">
        <v>0</v>
      </c>
      <c r="E61" s="535">
        <v>0</v>
      </c>
      <c r="F61" s="535">
        <v>0</v>
      </c>
      <c r="G61" s="564"/>
    </row>
    <row r="62" spans="2:7" x14ac:dyDescent="0.2">
      <c r="B62" s="566" t="s">
        <v>1483</v>
      </c>
      <c r="C62" s="536">
        <v>1221104</v>
      </c>
      <c r="D62" s="535">
        <v>87633</v>
      </c>
      <c r="E62" s="535">
        <v>1133471</v>
      </c>
      <c r="F62" s="535">
        <v>0</v>
      </c>
      <c r="G62" s="564"/>
    </row>
    <row r="63" spans="2:7" x14ac:dyDescent="0.2">
      <c r="B63" s="566" t="s">
        <v>1484</v>
      </c>
      <c r="C63" s="536">
        <v>16941324</v>
      </c>
      <c r="D63" s="535">
        <v>0</v>
      </c>
      <c r="E63" s="535">
        <v>16941324</v>
      </c>
      <c r="F63" s="535">
        <v>0</v>
      </c>
      <c r="G63" s="564"/>
    </row>
    <row r="64" spans="2:7" x14ac:dyDescent="0.2">
      <c r="B64" s="566" t="s">
        <v>1485</v>
      </c>
      <c r="C64" s="536">
        <v>8554730</v>
      </c>
      <c r="D64" s="535">
        <v>3063523</v>
      </c>
      <c r="E64" s="535">
        <v>3539991</v>
      </c>
      <c r="F64" s="535">
        <v>1951216</v>
      </c>
      <c r="G64" s="564"/>
    </row>
    <row r="65" spans="2:7" x14ac:dyDescent="0.2">
      <c r="B65" s="566" t="s">
        <v>1486</v>
      </c>
      <c r="C65" s="536">
        <v>0</v>
      </c>
      <c r="D65" s="535">
        <v>0</v>
      </c>
      <c r="E65" s="535">
        <v>0</v>
      </c>
      <c r="F65" s="535">
        <v>0</v>
      </c>
      <c r="G65" s="564"/>
    </row>
    <row r="66" spans="2:7" x14ac:dyDescent="0.2">
      <c r="B66" s="566" t="s">
        <v>1487</v>
      </c>
      <c r="C66" s="536">
        <v>1430775</v>
      </c>
      <c r="D66" s="535">
        <v>0</v>
      </c>
      <c r="E66" s="535">
        <v>763533</v>
      </c>
      <c r="F66" s="535">
        <v>667242</v>
      </c>
      <c r="G66" s="564"/>
    </row>
    <row r="67" spans="2:7" x14ac:dyDescent="0.2">
      <c r="B67" s="566" t="s">
        <v>1488</v>
      </c>
      <c r="C67" s="536">
        <v>339590</v>
      </c>
      <c r="D67" s="535">
        <v>0</v>
      </c>
      <c r="E67" s="535">
        <v>339590</v>
      </c>
      <c r="F67" s="535">
        <v>0</v>
      </c>
      <c r="G67" s="564"/>
    </row>
    <row r="68" spans="2:7" x14ac:dyDescent="0.2">
      <c r="B68" s="566" t="s">
        <v>1489</v>
      </c>
      <c r="C68" s="536">
        <v>583117</v>
      </c>
      <c r="D68" s="535">
        <v>576388</v>
      </c>
      <c r="E68" s="535">
        <v>6729</v>
      </c>
      <c r="F68" s="535">
        <v>0</v>
      </c>
      <c r="G68" s="564"/>
    </row>
    <row r="69" spans="2:7" x14ac:dyDescent="0.2">
      <c r="B69" s="566" t="s">
        <v>1490</v>
      </c>
      <c r="C69" s="536">
        <v>0</v>
      </c>
      <c r="D69" s="535">
        <v>0</v>
      </c>
      <c r="E69" s="535">
        <v>0</v>
      </c>
      <c r="F69" s="535">
        <v>0</v>
      </c>
      <c r="G69" s="564"/>
    </row>
    <row r="70" spans="2:7" x14ac:dyDescent="0.2">
      <c r="B70" s="566" t="s">
        <v>1491</v>
      </c>
      <c r="C70" s="536">
        <v>11672210</v>
      </c>
      <c r="D70" s="535">
        <v>5224377</v>
      </c>
      <c r="E70" s="535">
        <v>4350347</v>
      </c>
      <c r="F70" s="535">
        <v>2097486</v>
      </c>
      <c r="G70" s="564"/>
    </row>
    <row r="71" spans="2:7" x14ac:dyDescent="0.2">
      <c r="B71" s="563" t="s">
        <v>1492</v>
      </c>
      <c r="C71" s="485">
        <v>105714857</v>
      </c>
      <c r="D71" s="485">
        <v>38830099</v>
      </c>
      <c r="E71" s="485">
        <v>49893893</v>
      </c>
      <c r="F71" s="485">
        <v>16990865</v>
      </c>
      <c r="G71" s="564"/>
    </row>
    <row r="72" spans="2:7" ht="28.5" x14ac:dyDescent="0.2">
      <c r="B72" s="567" t="s">
        <v>1493</v>
      </c>
      <c r="C72" s="536">
        <v>0</v>
      </c>
      <c r="D72" s="535">
        <v>0</v>
      </c>
      <c r="E72" s="535">
        <v>0</v>
      </c>
      <c r="F72" s="535">
        <v>0</v>
      </c>
      <c r="G72" s="564"/>
    </row>
    <row r="73" spans="2:7" ht="18" x14ac:dyDescent="0.25">
      <c r="B73" s="569"/>
      <c r="C73" s="570"/>
      <c r="D73" s="558"/>
      <c r="E73" s="558"/>
      <c r="F73" s="558"/>
      <c r="G73" s="564"/>
    </row>
    <row r="74" spans="2:7" x14ac:dyDescent="0.2">
      <c r="B74" s="563" t="s">
        <v>1494</v>
      </c>
      <c r="C74" s="485">
        <v>397322534</v>
      </c>
      <c r="D74" s="485">
        <v>184802430</v>
      </c>
      <c r="E74" s="485">
        <v>164615552</v>
      </c>
      <c r="F74" s="485">
        <v>47904552</v>
      </c>
      <c r="G74" s="564"/>
    </row>
    <row r="75" spans="2:7" ht="18" x14ac:dyDescent="0.25">
      <c r="B75" s="557"/>
      <c r="C75" s="570"/>
      <c r="D75" s="558"/>
      <c r="E75" s="558"/>
      <c r="F75" s="558"/>
      <c r="G75" s="564"/>
    </row>
    <row r="76" spans="2:7" x14ac:dyDescent="0.2">
      <c r="B76" s="566" t="s">
        <v>1495</v>
      </c>
      <c r="C76" s="536">
        <v>2434855</v>
      </c>
      <c r="D76" s="535">
        <v>0</v>
      </c>
      <c r="E76" s="535">
        <v>0</v>
      </c>
      <c r="F76" s="535">
        <v>2434855</v>
      </c>
      <c r="G76" s="564"/>
    </row>
    <row r="77" spans="2:7" x14ac:dyDescent="0.2">
      <c r="B77" s="566" t="s">
        <v>1496</v>
      </c>
      <c r="C77" s="536">
        <v>3066509</v>
      </c>
      <c r="D77" s="535">
        <v>1638480</v>
      </c>
      <c r="E77" s="535">
        <v>1428029</v>
      </c>
      <c r="F77" s="535">
        <v>0</v>
      </c>
      <c r="G77" s="564"/>
    </row>
    <row r="78" spans="2:7" x14ac:dyDescent="0.2">
      <c r="B78" s="566" t="s">
        <v>1487</v>
      </c>
      <c r="C78" s="536">
        <v>12653096</v>
      </c>
      <c r="D78" s="535">
        <v>8656170</v>
      </c>
      <c r="E78" s="535">
        <v>1591581</v>
      </c>
      <c r="F78" s="535">
        <v>2405345</v>
      </c>
      <c r="G78" s="564"/>
    </row>
    <row r="79" spans="2:7" x14ac:dyDescent="0.2">
      <c r="B79" s="566" t="s">
        <v>1477</v>
      </c>
      <c r="C79" s="536">
        <v>0</v>
      </c>
      <c r="D79" s="535">
        <v>0</v>
      </c>
      <c r="E79" s="535">
        <v>0</v>
      </c>
      <c r="F79" s="535">
        <v>0</v>
      </c>
      <c r="G79" s="564"/>
    </row>
    <row r="80" spans="2:7" x14ac:dyDescent="0.2">
      <c r="B80" s="566" t="s">
        <v>1478</v>
      </c>
      <c r="C80" s="536">
        <v>376184522</v>
      </c>
      <c r="D80" s="535">
        <v>174072073</v>
      </c>
      <c r="E80" s="535">
        <v>160126421</v>
      </c>
      <c r="F80" s="535">
        <v>41986028</v>
      </c>
      <c r="G80" s="564"/>
    </row>
    <row r="81" spans="2:7" x14ac:dyDescent="0.2">
      <c r="B81" s="566" t="s">
        <v>1479</v>
      </c>
      <c r="C81" s="536">
        <v>570275</v>
      </c>
      <c r="D81" s="535">
        <v>6355</v>
      </c>
      <c r="E81" s="535">
        <v>563920</v>
      </c>
      <c r="F81" s="535">
        <v>0</v>
      </c>
      <c r="G81" s="564"/>
    </row>
    <row r="82" spans="2:7" x14ac:dyDescent="0.2">
      <c r="B82" s="566" t="s">
        <v>1480</v>
      </c>
      <c r="C82" s="536">
        <v>323122</v>
      </c>
      <c r="D82" s="535">
        <v>0</v>
      </c>
      <c r="E82" s="535">
        <v>323122</v>
      </c>
      <c r="F82" s="535">
        <v>0</v>
      </c>
      <c r="G82" s="564"/>
    </row>
    <row r="83" spans="2:7" x14ac:dyDescent="0.2">
      <c r="B83" s="566" t="s">
        <v>1481</v>
      </c>
      <c r="C83" s="536">
        <v>465540</v>
      </c>
      <c r="D83" s="535">
        <v>196536</v>
      </c>
      <c r="E83" s="535">
        <v>269004</v>
      </c>
      <c r="F83" s="535">
        <v>0</v>
      </c>
      <c r="G83" s="564"/>
    </row>
    <row r="84" spans="2:7" x14ac:dyDescent="0.2">
      <c r="B84" s="566" t="s">
        <v>1483</v>
      </c>
      <c r="C84" s="536">
        <v>446308</v>
      </c>
      <c r="D84" s="535">
        <v>232816</v>
      </c>
      <c r="E84" s="535">
        <v>213492</v>
      </c>
      <c r="F84" s="535">
        <v>0</v>
      </c>
      <c r="G84" s="564"/>
    </row>
    <row r="85" spans="2:7" x14ac:dyDescent="0.2">
      <c r="B85" s="566" t="s">
        <v>1482</v>
      </c>
      <c r="C85" s="536">
        <v>0</v>
      </c>
      <c r="D85" s="535">
        <v>0</v>
      </c>
      <c r="E85" s="535">
        <v>0</v>
      </c>
      <c r="F85" s="535">
        <v>0</v>
      </c>
      <c r="G85" s="564"/>
    </row>
    <row r="86" spans="2:7" x14ac:dyDescent="0.2">
      <c r="B86" s="566" t="s">
        <v>1488</v>
      </c>
      <c r="C86" s="536">
        <v>0</v>
      </c>
      <c r="D86" s="535">
        <v>0</v>
      </c>
      <c r="E86" s="535">
        <v>0</v>
      </c>
      <c r="F86" s="535">
        <v>0</v>
      </c>
      <c r="G86" s="564"/>
    </row>
    <row r="87" spans="2:7" x14ac:dyDescent="0.2">
      <c r="B87" s="566" t="s">
        <v>1497</v>
      </c>
      <c r="C87" s="536">
        <v>1078324</v>
      </c>
      <c r="D87" s="535">
        <v>0</v>
      </c>
      <c r="E87" s="535">
        <v>0</v>
      </c>
      <c r="F87" s="535">
        <v>1078324</v>
      </c>
      <c r="G87" s="564"/>
    </row>
    <row r="88" spans="2:7" x14ac:dyDescent="0.2">
      <c r="B88" s="566" t="s">
        <v>1498</v>
      </c>
      <c r="C88" s="536">
        <v>99983</v>
      </c>
      <c r="D88" s="535">
        <v>0</v>
      </c>
      <c r="E88" s="535">
        <v>99983</v>
      </c>
      <c r="F88" s="535">
        <v>0</v>
      </c>
      <c r="G88" s="564"/>
    </row>
    <row r="89" spans="2:7" x14ac:dyDescent="0.2">
      <c r="B89" s="492"/>
      <c r="C89" s="579"/>
      <c r="D89" s="580"/>
      <c r="E89" s="580"/>
      <c r="F89" s="580"/>
      <c r="G89" s="564"/>
    </row>
    <row r="90" spans="2:7" x14ac:dyDescent="0.2">
      <c r="B90" s="563" t="s">
        <v>1499</v>
      </c>
      <c r="C90" s="485">
        <v>500669323</v>
      </c>
      <c r="D90" s="485">
        <v>245755782</v>
      </c>
      <c r="E90" s="485">
        <v>241525493</v>
      </c>
      <c r="F90" s="485">
        <v>13388048</v>
      </c>
      <c r="G90" s="564"/>
    </row>
    <row r="91" spans="2:7" x14ac:dyDescent="0.2">
      <c r="B91" s="491"/>
      <c r="C91" s="579"/>
      <c r="D91" s="580"/>
      <c r="E91" s="580"/>
      <c r="F91" s="580"/>
      <c r="G91" s="564"/>
    </row>
    <row r="92" spans="2:7" x14ac:dyDescent="0.2">
      <c r="B92" s="566" t="s">
        <v>1500</v>
      </c>
      <c r="C92" s="536">
        <v>395271134</v>
      </c>
      <c r="D92" s="535">
        <v>206478249</v>
      </c>
      <c r="E92" s="535">
        <v>188149686</v>
      </c>
      <c r="F92" s="535">
        <v>643199</v>
      </c>
      <c r="G92" s="564"/>
    </row>
    <row r="93" spans="2:7" x14ac:dyDescent="0.2">
      <c r="B93" s="566" t="s">
        <v>1501</v>
      </c>
      <c r="C93" s="536">
        <v>12503315</v>
      </c>
      <c r="D93" s="535">
        <v>5841207</v>
      </c>
      <c r="E93" s="535">
        <v>5251465</v>
      </c>
      <c r="F93" s="535">
        <v>1410643</v>
      </c>
      <c r="G93" s="564"/>
    </row>
    <row r="94" spans="2:7" x14ac:dyDescent="0.2">
      <c r="B94" s="566" t="s">
        <v>1502</v>
      </c>
      <c r="C94" s="536">
        <v>64154649</v>
      </c>
      <c r="D94" s="535">
        <v>26184843</v>
      </c>
      <c r="E94" s="535">
        <v>27497621</v>
      </c>
      <c r="F94" s="535">
        <v>10472185</v>
      </c>
      <c r="G94" s="564"/>
    </row>
    <row r="95" spans="2:7" x14ac:dyDescent="0.2">
      <c r="B95" s="566" t="s">
        <v>1503</v>
      </c>
      <c r="C95" s="536">
        <v>21909969</v>
      </c>
      <c r="D95" s="535">
        <v>13766865</v>
      </c>
      <c r="E95" s="535">
        <v>8143104</v>
      </c>
      <c r="F95" s="535">
        <v>0</v>
      </c>
      <c r="G95" s="564"/>
    </row>
    <row r="96" spans="2:7" x14ac:dyDescent="0.2">
      <c r="B96" s="566" t="s">
        <v>1504</v>
      </c>
      <c r="C96" s="536">
        <v>-28643697</v>
      </c>
      <c r="D96" s="535">
        <v>-28787407</v>
      </c>
      <c r="E96" s="535">
        <v>0</v>
      </c>
      <c r="F96" s="535">
        <v>143710</v>
      </c>
      <c r="G96" s="564"/>
    </row>
    <row r="97" spans="2:7" x14ac:dyDescent="0.2">
      <c r="B97" s="566" t="s">
        <v>1505</v>
      </c>
      <c r="C97" s="536">
        <v>35473953</v>
      </c>
      <c r="D97" s="535">
        <v>22272025</v>
      </c>
      <c r="E97" s="535">
        <v>12483617</v>
      </c>
      <c r="F97" s="535">
        <v>718311</v>
      </c>
      <c r="G97" s="564"/>
    </row>
    <row r="98" spans="2:7" ht="18" x14ac:dyDescent="0.25">
      <c r="B98" s="569"/>
      <c r="C98" s="558"/>
      <c r="D98" s="558"/>
      <c r="E98" s="558"/>
      <c r="F98" s="558"/>
      <c r="G98" s="564"/>
    </row>
    <row r="99" spans="2:7" x14ac:dyDescent="0.2">
      <c r="B99" s="571" t="s">
        <v>1506</v>
      </c>
      <c r="C99" s="572">
        <v>1003706714</v>
      </c>
      <c r="D99" s="572">
        <v>469388311</v>
      </c>
      <c r="E99" s="572">
        <v>456034938</v>
      </c>
      <c r="F99" s="572">
        <v>78283465</v>
      </c>
      <c r="G99" s="564"/>
    </row>
    <row r="100" spans="2:7" ht="16.5" thickBot="1" x14ac:dyDescent="0.3">
      <c r="B100" s="581"/>
      <c r="C100" s="573"/>
      <c r="D100" s="573"/>
      <c r="E100" s="573"/>
      <c r="F100" s="573"/>
      <c r="G100" s="564"/>
    </row>
    <row r="101" spans="2:7" ht="15.75" thickTop="1" x14ac:dyDescent="0.2">
      <c r="B101" s="582" t="s">
        <v>1507</v>
      </c>
      <c r="C101" s="490"/>
      <c r="D101" s="490"/>
      <c r="E101" s="490"/>
      <c r="F101" s="490"/>
    </row>
    <row r="102" spans="2:7" x14ac:dyDescent="0.2">
      <c r="B102" s="583" t="s">
        <v>1508</v>
      </c>
      <c r="C102" s="584"/>
      <c r="D102" s="584"/>
      <c r="E102" s="490"/>
      <c r="F102" s="490"/>
    </row>
    <row r="103" spans="2:7" x14ac:dyDescent="0.2">
      <c r="B103" s="583"/>
      <c r="C103" s="585"/>
      <c r="D103" s="585"/>
      <c r="E103" s="585"/>
      <c r="F103" s="585"/>
    </row>
  </sheetData>
  <mergeCells count="3">
    <mergeCell ref="B2:F2"/>
    <mergeCell ref="B3:F3"/>
    <mergeCell ref="B4:F4"/>
  </mergeCells>
  <hyperlinks>
    <hyperlink ref="G2" location="'Indice Total'!A180" display="Volver"/>
  </hyperlinks>
  <pageMargins left="0.55000000000000004" right="0.70866141732283472" top="0.74803149606299213" bottom="0.74803149606299213" header="0.31496062992125984" footer="0.31496062992125984"/>
  <pageSetup paperSize="14" scale="67" fitToHeight="0" orientation="portrait" r:id="rId1"/>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6">
    <pageSetUpPr fitToPage="1"/>
  </sheetPr>
  <dimension ref="B1:G57"/>
  <sheetViews>
    <sheetView showGridLines="0" workbookViewId="0">
      <selection activeCell="I11" sqref="I11"/>
    </sheetView>
  </sheetViews>
  <sheetFormatPr baseColWidth="10" defaultRowHeight="15" x14ac:dyDescent="0.2"/>
  <cols>
    <col min="1" max="1" width="11.42578125" style="493"/>
    <col min="2" max="2" width="61.85546875" style="493" customWidth="1"/>
    <col min="3" max="3" width="13.5703125" style="493" customWidth="1"/>
    <col min="4" max="6" width="18.7109375" style="493" customWidth="1"/>
    <col min="7" max="16384" width="11.42578125" style="493"/>
  </cols>
  <sheetData>
    <row r="1" spans="2:7" ht="68.25" customHeight="1" x14ac:dyDescent="0.2">
      <c r="B1" s="1822" t="s">
        <v>2393</v>
      </c>
      <c r="C1" s="1822"/>
      <c r="D1" s="1822"/>
      <c r="E1" s="1822"/>
      <c r="F1" s="1822"/>
      <c r="G1" s="1475" t="s">
        <v>13</v>
      </c>
    </row>
    <row r="2" spans="2:7" ht="56.25" customHeight="1" x14ac:dyDescent="0.25">
      <c r="B2" s="1823" t="s">
        <v>1668</v>
      </c>
      <c r="C2" s="1823"/>
      <c r="D2" s="1823"/>
      <c r="E2" s="1823"/>
      <c r="F2" s="1823"/>
    </row>
    <row r="3" spans="2:7" ht="17.25" thickBot="1" x14ac:dyDescent="0.25">
      <c r="B3" s="1824" t="s">
        <v>1441</v>
      </c>
      <c r="C3" s="1824"/>
      <c r="D3" s="1824"/>
      <c r="E3" s="1824"/>
      <c r="F3" s="1824"/>
    </row>
    <row r="4" spans="2:7" ht="28.5" customHeight="1" x14ac:dyDescent="0.2">
      <c r="B4" s="576"/>
      <c r="C4" s="576"/>
      <c r="D4" s="576"/>
      <c r="E4" s="576"/>
      <c r="F4" s="576"/>
    </row>
    <row r="5" spans="2:7" ht="15.75" x14ac:dyDescent="0.25">
      <c r="B5" s="1867" t="s">
        <v>1509</v>
      </c>
      <c r="C5" s="1868" t="s">
        <v>40</v>
      </c>
      <c r="D5" s="1868" t="s">
        <v>182</v>
      </c>
      <c r="E5" s="1868" t="s">
        <v>1442</v>
      </c>
      <c r="F5" s="1868" t="s">
        <v>1443</v>
      </c>
    </row>
    <row r="6" spans="2:7" x14ac:dyDescent="0.2">
      <c r="B6" s="490"/>
      <c r="C6" s="490"/>
      <c r="D6" s="490"/>
      <c r="E6" s="490"/>
      <c r="F6" s="490"/>
    </row>
    <row r="7" spans="2:7" x14ac:dyDescent="0.2">
      <c r="B7" s="563" t="s">
        <v>1510</v>
      </c>
      <c r="C7" s="485">
        <v>671641610</v>
      </c>
      <c r="D7" s="485">
        <v>313243441</v>
      </c>
      <c r="E7" s="485">
        <v>282839406</v>
      </c>
      <c r="F7" s="485">
        <v>75558763</v>
      </c>
    </row>
    <row r="8" spans="2:7" ht="18" x14ac:dyDescent="0.25">
      <c r="B8" s="557"/>
      <c r="C8" s="570"/>
      <c r="D8" s="570"/>
      <c r="E8" s="570"/>
      <c r="F8" s="570"/>
    </row>
    <row r="9" spans="2:7" x14ac:dyDescent="0.2">
      <c r="B9" s="566" t="s">
        <v>1511</v>
      </c>
      <c r="C9" s="536">
        <v>323959502</v>
      </c>
      <c r="D9" s="535">
        <v>160170840</v>
      </c>
      <c r="E9" s="535">
        <v>128199144</v>
      </c>
      <c r="F9" s="535">
        <v>35589518</v>
      </c>
    </row>
    <row r="10" spans="2:7" x14ac:dyDescent="0.2">
      <c r="B10" s="566" t="s">
        <v>1512</v>
      </c>
      <c r="C10" s="536">
        <v>232789799</v>
      </c>
      <c r="D10" s="535">
        <v>103044323</v>
      </c>
      <c r="E10" s="535">
        <v>100699990</v>
      </c>
      <c r="F10" s="535">
        <v>29045486</v>
      </c>
    </row>
    <row r="11" spans="2:7" x14ac:dyDescent="0.2">
      <c r="B11" s="566" t="s">
        <v>1513</v>
      </c>
      <c r="C11" s="536">
        <v>18067593</v>
      </c>
      <c r="D11" s="535">
        <v>8859536</v>
      </c>
      <c r="E11" s="535">
        <v>7134210</v>
      </c>
      <c r="F11" s="535">
        <v>2073847</v>
      </c>
    </row>
    <row r="12" spans="2:7" x14ac:dyDescent="0.2">
      <c r="B12" s="566" t="s">
        <v>1514</v>
      </c>
      <c r="C12" s="536">
        <v>5873302</v>
      </c>
      <c r="D12" s="535">
        <v>2765665</v>
      </c>
      <c r="E12" s="535">
        <v>2383204</v>
      </c>
      <c r="F12" s="535">
        <v>724433</v>
      </c>
    </row>
    <row r="13" spans="2:7" x14ac:dyDescent="0.2">
      <c r="B13" s="566" t="s">
        <v>1515</v>
      </c>
      <c r="C13" s="536">
        <v>10383348</v>
      </c>
      <c r="D13" s="535">
        <v>4647667</v>
      </c>
      <c r="E13" s="535">
        <v>4583031</v>
      </c>
      <c r="F13" s="535">
        <v>1152650</v>
      </c>
    </row>
    <row r="14" spans="2:7" x14ac:dyDescent="0.2">
      <c r="B14" s="566" t="s">
        <v>1516</v>
      </c>
      <c r="C14" s="536">
        <v>70581506</v>
      </c>
      <c r="D14" s="535">
        <v>26249814</v>
      </c>
      <c r="E14" s="535">
        <v>38028411</v>
      </c>
      <c r="F14" s="535">
        <v>6303281</v>
      </c>
    </row>
    <row r="15" spans="2:7" x14ac:dyDescent="0.2">
      <c r="B15" s="566" t="s">
        <v>1517</v>
      </c>
      <c r="C15" s="536">
        <v>9986560</v>
      </c>
      <c r="D15" s="535">
        <v>7505596</v>
      </c>
      <c r="E15" s="535">
        <v>1811416</v>
      </c>
      <c r="F15" s="535">
        <v>669548</v>
      </c>
    </row>
    <row r="16" spans="2:7" x14ac:dyDescent="0.2">
      <c r="B16" s="490"/>
      <c r="C16" s="490"/>
      <c r="D16" s="490"/>
      <c r="E16" s="490"/>
      <c r="F16" s="490"/>
    </row>
    <row r="17" spans="2:6" x14ac:dyDescent="0.2">
      <c r="B17" s="563" t="s">
        <v>1518</v>
      </c>
      <c r="C17" s="485">
        <v>-662951046</v>
      </c>
      <c r="D17" s="485">
        <v>-300530917</v>
      </c>
      <c r="E17" s="485">
        <v>-286147736</v>
      </c>
      <c r="F17" s="485">
        <v>-76272393</v>
      </c>
    </row>
    <row r="18" spans="2:6" ht="18" x14ac:dyDescent="0.25">
      <c r="B18" s="557"/>
      <c r="C18" s="570"/>
      <c r="D18" s="570"/>
      <c r="E18" s="570"/>
      <c r="F18" s="570"/>
    </row>
    <row r="19" spans="2:6" x14ac:dyDescent="0.2">
      <c r="B19" s="566" t="s">
        <v>1519</v>
      </c>
      <c r="C19" s="536">
        <v>-81379343</v>
      </c>
      <c r="D19" s="535">
        <v>-37277262</v>
      </c>
      <c r="E19" s="535">
        <v>-34139085</v>
      </c>
      <c r="F19" s="535">
        <v>-9962996</v>
      </c>
    </row>
    <row r="20" spans="2:6" x14ac:dyDescent="0.2">
      <c r="B20" s="566" t="s">
        <v>1353</v>
      </c>
      <c r="C20" s="536">
        <v>-6002823</v>
      </c>
      <c r="D20" s="535">
        <v>-2109035</v>
      </c>
      <c r="E20" s="535">
        <v>-3247468</v>
      </c>
      <c r="F20" s="535">
        <v>-646320</v>
      </c>
    </row>
    <row r="21" spans="2:6" x14ac:dyDescent="0.2">
      <c r="B21" s="566" t="s">
        <v>1520</v>
      </c>
      <c r="C21" s="536">
        <v>-39128189</v>
      </c>
      <c r="D21" s="535">
        <v>-17812886</v>
      </c>
      <c r="E21" s="535">
        <v>-16404249</v>
      </c>
      <c r="F21" s="535">
        <v>-4911054</v>
      </c>
    </row>
    <row r="22" spans="2:6" x14ac:dyDescent="0.2">
      <c r="B22" s="566" t="s">
        <v>1521</v>
      </c>
      <c r="C22" s="536">
        <v>-246029394</v>
      </c>
      <c r="D22" s="535">
        <v>-109054607</v>
      </c>
      <c r="E22" s="535">
        <v>-103549915</v>
      </c>
      <c r="F22" s="535">
        <v>-33424872</v>
      </c>
    </row>
    <row r="23" spans="2:6" x14ac:dyDescent="0.2">
      <c r="B23" s="566" t="s">
        <v>1522</v>
      </c>
      <c r="C23" s="536">
        <v>-113172090</v>
      </c>
      <c r="D23" s="535">
        <v>-56418884</v>
      </c>
      <c r="E23" s="535">
        <v>-44723761</v>
      </c>
      <c r="F23" s="535">
        <v>-12029445</v>
      </c>
    </row>
    <row r="24" spans="2:6" x14ac:dyDescent="0.2">
      <c r="B24" s="566" t="s">
        <v>1523</v>
      </c>
      <c r="C24" s="536">
        <v>-5725766</v>
      </c>
      <c r="D24" s="535">
        <v>-1062583</v>
      </c>
      <c r="E24" s="535">
        <v>-4280982</v>
      </c>
      <c r="F24" s="535">
        <v>-382201</v>
      </c>
    </row>
    <row r="25" spans="2:6" x14ac:dyDescent="0.2">
      <c r="B25" s="566" t="s">
        <v>1524</v>
      </c>
      <c r="C25" s="536">
        <v>-42591599</v>
      </c>
      <c r="D25" s="535">
        <v>-18502707</v>
      </c>
      <c r="E25" s="535">
        <v>-20367440</v>
      </c>
      <c r="F25" s="535">
        <v>-3721452</v>
      </c>
    </row>
    <row r="26" spans="2:6" x14ac:dyDescent="0.2">
      <c r="B26" s="566" t="s">
        <v>1525</v>
      </c>
      <c r="C26" s="536">
        <v>-210845</v>
      </c>
      <c r="D26" s="535">
        <v>-70497</v>
      </c>
      <c r="E26" s="535">
        <v>-109847</v>
      </c>
      <c r="F26" s="535">
        <v>-30501</v>
      </c>
    </row>
    <row r="27" spans="2:6" x14ac:dyDescent="0.2">
      <c r="B27" s="566" t="s">
        <v>1526</v>
      </c>
      <c r="C27" s="536">
        <v>-480569</v>
      </c>
      <c r="D27" s="535">
        <v>-142818</v>
      </c>
      <c r="E27" s="535">
        <v>-319514</v>
      </c>
      <c r="F27" s="535">
        <v>-18237</v>
      </c>
    </row>
    <row r="28" spans="2:6" x14ac:dyDescent="0.2">
      <c r="B28" s="566" t="s">
        <v>1527</v>
      </c>
      <c r="C28" s="536">
        <v>-615877</v>
      </c>
      <c r="D28" s="535">
        <v>-385404</v>
      </c>
      <c r="E28" s="535">
        <v>-230267</v>
      </c>
      <c r="F28" s="535">
        <v>-206</v>
      </c>
    </row>
    <row r="29" spans="2:6" x14ac:dyDescent="0.2">
      <c r="B29" s="566" t="s">
        <v>1528</v>
      </c>
      <c r="C29" s="536">
        <v>307739</v>
      </c>
      <c r="D29" s="535">
        <v>-17857</v>
      </c>
      <c r="E29" s="535">
        <v>325596</v>
      </c>
      <c r="F29" s="535">
        <v>0</v>
      </c>
    </row>
    <row r="30" spans="2:6" x14ac:dyDescent="0.2">
      <c r="B30" s="566" t="s">
        <v>1529</v>
      </c>
      <c r="C30" s="536">
        <v>0</v>
      </c>
      <c r="D30" s="535">
        <v>0</v>
      </c>
      <c r="E30" s="535">
        <v>0</v>
      </c>
      <c r="F30" s="535">
        <v>0</v>
      </c>
    </row>
    <row r="31" spans="2:6" x14ac:dyDescent="0.2">
      <c r="B31" s="566" t="s">
        <v>1530</v>
      </c>
      <c r="C31" s="536">
        <v>-68405986</v>
      </c>
      <c r="D31" s="535">
        <v>-26249814</v>
      </c>
      <c r="E31" s="535">
        <v>-38028411</v>
      </c>
      <c r="F31" s="535">
        <v>-4127761</v>
      </c>
    </row>
    <row r="32" spans="2:6" x14ac:dyDescent="0.2">
      <c r="B32" s="566" t="s">
        <v>1531</v>
      </c>
      <c r="C32" s="536">
        <v>-481345</v>
      </c>
      <c r="D32" s="535">
        <v>-238982</v>
      </c>
      <c r="E32" s="535">
        <v>-121453</v>
      </c>
      <c r="F32" s="535">
        <v>-120910</v>
      </c>
    </row>
    <row r="33" spans="2:6" x14ac:dyDescent="0.2">
      <c r="B33" s="566" t="s">
        <v>1532</v>
      </c>
      <c r="C33" s="536">
        <v>-45584611</v>
      </c>
      <c r="D33" s="535">
        <v>-22165260</v>
      </c>
      <c r="E33" s="535">
        <v>-17893090</v>
      </c>
      <c r="F33" s="535">
        <v>-5526261</v>
      </c>
    </row>
    <row r="34" spans="2:6" x14ac:dyDescent="0.2">
      <c r="B34" s="566" t="s">
        <v>1533</v>
      </c>
      <c r="C34" s="536">
        <v>-12614672</v>
      </c>
      <c r="D34" s="535">
        <v>-8669513</v>
      </c>
      <c r="E34" s="535">
        <v>-2675494</v>
      </c>
      <c r="F34" s="535">
        <v>-1269665</v>
      </c>
    </row>
    <row r="35" spans="2:6" x14ac:dyDescent="0.2">
      <c r="B35" s="566" t="s">
        <v>1534</v>
      </c>
      <c r="C35" s="536">
        <v>-835676</v>
      </c>
      <c r="D35" s="535">
        <v>-352808</v>
      </c>
      <c r="E35" s="535">
        <v>-382356</v>
      </c>
      <c r="F35" s="535">
        <v>-100512</v>
      </c>
    </row>
    <row r="36" spans="2:6" s="588" customFormat="1" x14ac:dyDescent="0.2">
      <c r="B36" s="586"/>
      <c r="C36" s="587"/>
      <c r="D36" s="587"/>
      <c r="E36" s="587"/>
      <c r="F36" s="587"/>
    </row>
    <row r="37" spans="2:6" x14ac:dyDescent="0.2">
      <c r="B37" s="589" t="s">
        <v>1535</v>
      </c>
      <c r="C37" s="590">
        <v>8690564</v>
      </c>
      <c r="D37" s="590">
        <v>12712524</v>
      </c>
      <c r="E37" s="590">
        <v>-3308330</v>
      </c>
      <c r="F37" s="590">
        <v>-713630</v>
      </c>
    </row>
    <row r="38" spans="2:6" ht="18" x14ac:dyDescent="0.25">
      <c r="B38" s="557"/>
      <c r="C38" s="570"/>
      <c r="D38" s="570"/>
      <c r="E38" s="570"/>
      <c r="F38" s="570"/>
    </row>
    <row r="39" spans="2:6" x14ac:dyDescent="0.2">
      <c r="B39" s="566" t="s">
        <v>1536</v>
      </c>
      <c r="C39" s="536">
        <v>613108</v>
      </c>
      <c r="D39" s="535">
        <v>0</v>
      </c>
      <c r="E39" s="535">
        <v>579227</v>
      </c>
      <c r="F39" s="535">
        <v>33881</v>
      </c>
    </row>
    <row r="40" spans="2:6" x14ac:dyDescent="0.2">
      <c r="B40" s="566" t="s">
        <v>1537</v>
      </c>
      <c r="C40" s="536">
        <v>10818706</v>
      </c>
      <c r="D40" s="535">
        <v>3254003</v>
      </c>
      <c r="E40" s="535">
        <v>7530155</v>
      </c>
      <c r="F40" s="535">
        <v>34548</v>
      </c>
    </row>
    <row r="41" spans="2:6" x14ac:dyDescent="0.2">
      <c r="B41" s="566" t="s">
        <v>1538</v>
      </c>
      <c r="C41" s="536">
        <v>0</v>
      </c>
      <c r="D41" s="535">
        <v>0</v>
      </c>
      <c r="E41" s="535">
        <v>0</v>
      </c>
      <c r="F41" s="535">
        <v>0</v>
      </c>
    </row>
    <row r="42" spans="2:6" x14ac:dyDescent="0.2">
      <c r="B42" s="566" t="s">
        <v>1539</v>
      </c>
      <c r="C42" s="536">
        <v>-2782354</v>
      </c>
      <c r="D42" s="535">
        <v>-80455</v>
      </c>
      <c r="E42" s="535">
        <v>-2699002</v>
      </c>
      <c r="F42" s="535">
        <v>-2897</v>
      </c>
    </row>
    <row r="43" spans="2:6" ht="29.25" customHeight="1" x14ac:dyDescent="0.2">
      <c r="B43" s="567" t="s">
        <v>1540</v>
      </c>
      <c r="C43" s="568">
        <v>2406279</v>
      </c>
      <c r="D43" s="535">
        <v>2682567</v>
      </c>
      <c r="E43" s="535">
        <v>-276288</v>
      </c>
      <c r="F43" s="535">
        <v>0</v>
      </c>
    </row>
    <row r="44" spans="2:6" x14ac:dyDescent="0.2">
      <c r="B44" s="566" t="s">
        <v>1541</v>
      </c>
      <c r="C44" s="536">
        <v>4790617</v>
      </c>
      <c r="D44" s="535">
        <v>2180721</v>
      </c>
      <c r="E44" s="535">
        <v>2186780</v>
      </c>
      <c r="F44" s="535">
        <v>423116</v>
      </c>
    </row>
    <row r="45" spans="2:6" x14ac:dyDescent="0.2">
      <c r="B45" s="566" t="s">
        <v>1542</v>
      </c>
      <c r="C45" s="536">
        <v>-7200482</v>
      </c>
      <c r="D45" s="535">
        <v>-5593319</v>
      </c>
      <c r="E45" s="535">
        <v>-1433546</v>
      </c>
      <c r="F45" s="535">
        <v>-173617</v>
      </c>
    </row>
    <row r="46" spans="2:6" x14ac:dyDescent="0.2">
      <c r="B46" s="566" t="s">
        <v>1543</v>
      </c>
      <c r="C46" s="536">
        <v>110973</v>
      </c>
      <c r="D46" s="535">
        <v>54435</v>
      </c>
      <c r="E46" s="535">
        <v>56538</v>
      </c>
      <c r="F46" s="535">
        <v>0</v>
      </c>
    </row>
    <row r="47" spans="2:6" x14ac:dyDescent="0.2">
      <c r="B47" s="566" t="s">
        <v>1544</v>
      </c>
      <c r="C47" s="536">
        <v>18045176</v>
      </c>
      <c r="D47" s="535">
        <v>7061549</v>
      </c>
      <c r="E47" s="535">
        <v>9848083</v>
      </c>
      <c r="F47" s="535">
        <v>1135544</v>
      </c>
    </row>
    <row r="48" spans="2:6" x14ac:dyDescent="0.2">
      <c r="B48" s="591"/>
      <c r="C48" s="592"/>
      <c r="D48" s="593"/>
      <c r="E48" s="593"/>
      <c r="F48" s="593"/>
    </row>
    <row r="49" spans="2:6" x14ac:dyDescent="0.2">
      <c r="B49" s="589" t="s">
        <v>1545</v>
      </c>
      <c r="C49" s="590">
        <v>35492587</v>
      </c>
      <c r="D49" s="590">
        <v>22272025</v>
      </c>
      <c r="E49" s="590">
        <v>12483617</v>
      </c>
      <c r="F49" s="590">
        <v>736945</v>
      </c>
    </row>
    <row r="50" spans="2:6" x14ac:dyDescent="0.2">
      <c r="B50" s="586"/>
      <c r="C50" s="592"/>
      <c r="D50" s="594"/>
      <c r="E50" s="594"/>
      <c r="F50" s="594"/>
    </row>
    <row r="51" spans="2:6" x14ac:dyDescent="0.2">
      <c r="B51" s="566" t="s">
        <v>1546</v>
      </c>
      <c r="C51" s="536">
        <v>-18634</v>
      </c>
      <c r="D51" s="593">
        <v>0</v>
      </c>
      <c r="E51" s="593">
        <v>0</v>
      </c>
      <c r="F51" s="593">
        <v>-18634</v>
      </c>
    </row>
    <row r="52" spans="2:6" x14ac:dyDescent="0.2">
      <c r="B52" s="595"/>
      <c r="C52" s="592"/>
      <c r="D52" s="596"/>
      <c r="E52" s="596"/>
      <c r="F52" s="596"/>
    </row>
    <row r="53" spans="2:6" ht="15.75" thickBot="1" x14ac:dyDescent="0.25">
      <c r="B53" s="597" t="s">
        <v>1547</v>
      </c>
      <c r="C53" s="486">
        <v>35473953</v>
      </c>
      <c r="D53" s="486">
        <v>22272025</v>
      </c>
      <c r="E53" s="486">
        <v>12483617</v>
      </c>
      <c r="F53" s="486">
        <v>718311</v>
      </c>
    </row>
    <row r="54" spans="2:6" ht="15.75" thickBot="1" x14ac:dyDescent="0.25">
      <c r="B54" s="573"/>
      <c r="C54" s="574"/>
      <c r="D54" s="574"/>
      <c r="E54" s="574"/>
      <c r="F54" s="574"/>
    </row>
    <row r="55" spans="2:6" ht="15.75" thickTop="1" x14ac:dyDescent="0.2">
      <c r="B55" s="582" t="s">
        <v>1507</v>
      </c>
      <c r="C55" s="490"/>
      <c r="D55" s="490"/>
      <c r="E55" s="490"/>
      <c r="F55" s="490"/>
    </row>
    <row r="56" spans="2:6" x14ac:dyDescent="0.2">
      <c r="B56" s="583" t="s">
        <v>1548</v>
      </c>
      <c r="C56" s="584"/>
      <c r="D56" s="584"/>
      <c r="E56" s="490"/>
      <c r="F56" s="490"/>
    </row>
    <row r="57" spans="2:6" x14ac:dyDescent="0.2">
      <c r="B57" s="598"/>
      <c r="C57" s="599"/>
      <c r="D57" s="599"/>
      <c r="E57" s="599"/>
      <c r="F57" s="599"/>
    </row>
  </sheetData>
  <mergeCells count="3">
    <mergeCell ref="B1:F1"/>
    <mergeCell ref="B2:F2"/>
    <mergeCell ref="B3:F3"/>
  </mergeCells>
  <hyperlinks>
    <hyperlink ref="G1" location="'Indice Total'!A180" display="Volver"/>
  </hyperlinks>
  <pageMargins left="0.70866141732283472" right="0.70866141732283472" top="0.74803149606299213" bottom="0.74803149606299213" header="0.31496062992125984" footer="0.31496062992125984"/>
  <pageSetup scale="65" orientation="portrait" r:id="rId1"/>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7">
    <pageSetUpPr fitToPage="1"/>
  </sheetPr>
  <dimension ref="B1:I49"/>
  <sheetViews>
    <sheetView showGridLines="0" zoomScaleNormal="100" workbookViewId="0">
      <selection activeCell="H25" sqref="H25"/>
    </sheetView>
  </sheetViews>
  <sheetFormatPr baseColWidth="10" defaultRowHeight="15" x14ac:dyDescent="0.2"/>
  <cols>
    <col min="1" max="1" width="11.42578125" style="1299"/>
    <col min="2" max="2" width="61.42578125" style="1299" customWidth="1"/>
    <col min="3" max="3" width="15.5703125" style="1299" bestFit="1" customWidth="1"/>
    <col min="4" max="4" width="18.140625" style="1299" customWidth="1"/>
    <col min="5" max="5" width="17.85546875" style="1299" customWidth="1"/>
    <col min="6" max="6" width="17.42578125" style="1299" customWidth="1"/>
    <col min="7" max="7" width="17.85546875" style="1299" customWidth="1"/>
    <col min="8" max="8" width="17" style="1299" customWidth="1"/>
    <col min="9" max="16384" width="11.42578125" style="1299"/>
  </cols>
  <sheetData>
    <row r="1" spans="2:9" ht="36.75" customHeight="1" x14ac:dyDescent="0.2"/>
    <row r="2" spans="2:9" ht="18" x14ac:dyDescent="0.2">
      <c r="B2" s="1674" t="s">
        <v>2394</v>
      </c>
      <c r="C2" s="1674"/>
      <c r="D2" s="1674"/>
      <c r="E2" s="1674"/>
      <c r="F2" s="1674"/>
      <c r="G2" s="1674"/>
      <c r="H2" s="1674"/>
      <c r="I2" s="1475" t="s">
        <v>13</v>
      </c>
    </row>
    <row r="3" spans="2:9" ht="16.5" customHeight="1" x14ac:dyDescent="0.25">
      <c r="B3" s="1711" t="s">
        <v>2351</v>
      </c>
      <c r="C3" s="1711"/>
      <c r="D3" s="1711"/>
      <c r="E3" s="1711"/>
      <c r="F3" s="1711"/>
      <c r="G3" s="1711"/>
      <c r="H3" s="1711"/>
    </row>
    <row r="4" spans="2:9" ht="16.5" customHeight="1" x14ac:dyDescent="0.25">
      <c r="B4" s="1711" t="s">
        <v>2398</v>
      </c>
      <c r="C4" s="1711"/>
      <c r="D4" s="1711"/>
      <c r="E4" s="1711"/>
      <c r="F4" s="1711"/>
      <c r="G4" s="1711"/>
      <c r="H4" s="1711"/>
    </row>
    <row r="5" spans="2:9" ht="22.5" customHeight="1" thickBot="1" x14ac:dyDescent="0.25">
      <c r="B5" s="1825" t="s">
        <v>1441</v>
      </c>
      <c r="C5" s="1825"/>
      <c r="D5" s="1825"/>
      <c r="E5" s="1825"/>
      <c r="F5" s="1825"/>
      <c r="G5" s="1825"/>
      <c r="H5" s="1825"/>
    </row>
    <row r="6" spans="2:9" x14ac:dyDescent="0.2">
      <c r="B6" s="871"/>
      <c r="C6" s="871"/>
      <c r="D6" s="871"/>
      <c r="E6" s="871"/>
      <c r="F6" s="871"/>
      <c r="G6" s="871"/>
      <c r="H6" s="871"/>
    </row>
    <row r="7" spans="2:9" ht="15.75" x14ac:dyDescent="0.25">
      <c r="B7" s="1476"/>
      <c r="C7" s="1477" t="s">
        <v>2101</v>
      </c>
      <c r="D7" s="1477" t="s">
        <v>2102</v>
      </c>
      <c r="E7" s="1477" t="s">
        <v>2058</v>
      </c>
      <c r="F7" s="1477" t="s">
        <v>2717</v>
      </c>
      <c r="G7" s="1477" t="s">
        <v>2060</v>
      </c>
      <c r="H7" s="1477" t="s">
        <v>40</v>
      </c>
    </row>
    <row r="8" spans="2:9" ht="15.75" x14ac:dyDescent="0.25">
      <c r="B8" s="1478" t="s">
        <v>1444</v>
      </c>
      <c r="C8" s="1479"/>
      <c r="D8" s="1479"/>
      <c r="E8" s="1479"/>
      <c r="F8" s="1479"/>
      <c r="G8" s="1479"/>
      <c r="H8" s="1479"/>
    </row>
    <row r="9" spans="2:9" x14ac:dyDescent="0.2">
      <c r="B9" s="1480" t="s">
        <v>2352</v>
      </c>
      <c r="C9" s="1481">
        <v>19005471</v>
      </c>
      <c r="D9" s="1481">
        <v>9938526</v>
      </c>
      <c r="E9" s="1481">
        <v>57822203</v>
      </c>
      <c r="F9" s="1482">
        <v>2112384</v>
      </c>
      <c r="G9" s="1481">
        <v>1759190</v>
      </c>
      <c r="H9" s="1483">
        <f t="shared" ref="H9:H14" si="0">SUM(C9:G9)</f>
        <v>90637774</v>
      </c>
    </row>
    <row r="10" spans="2:9" x14ac:dyDescent="0.2">
      <c r="B10" s="1480" t="s">
        <v>2353</v>
      </c>
      <c r="C10" s="1481">
        <v>420635079</v>
      </c>
      <c r="D10" s="1481">
        <v>176297905</v>
      </c>
      <c r="E10" s="1481">
        <v>118187984</v>
      </c>
      <c r="F10" s="1481">
        <v>41115049</v>
      </c>
      <c r="G10" s="1481">
        <v>8897484</v>
      </c>
      <c r="H10" s="1483">
        <f t="shared" si="0"/>
        <v>765133501</v>
      </c>
    </row>
    <row r="11" spans="2:9" x14ac:dyDescent="0.2">
      <c r="B11" s="1480" t="s">
        <v>2354</v>
      </c>
      <c r="C11" s="1481">
        <v>15895721</v>
      </c>
      <c r="D11" s="1481">
        <v>1637162</v>
      </c>
      <c r="E11" s="1481">
        <v>2102638</v>
      </c>
      <c r="F11" s="1481">
        <v>0</v>
      </c>
      <c r="G11" s="1481">
        <v>0</v>
      </c>
      <c r="H11" s="1483">
        <f t="shared" si="0"/>
        <v>19635521</v>
      </c>
    </row>
    <row r="12" spans="2:9" x14ac:dyDescent="0.2">
      <c r="B12" s="1480" t="s">
        <v>2355</v>
      </c>
      <c r="C12" s="1481">
        <v>49052262</v>
      </c>
      <c r="D12" s="1481">
        <v>26709323</v>
      </c>
      <c r="E12" s="1481">
        <v>3989418</v>
      </c>
      <c r="F12" s="1481">
        <v>8992836</v>
      </c>
      <c r="G12" s="1481">
        <v>1868494</v>
      </c>
      <c r="H12" s="1483">
        <f t="shared" si="0"/>
        <v>90612333</v>
      </c>
    </row>
    <row r="13" spans="2:9" x14ac:dyDescent="0.2">
      <c r="B13" s="1480" t="s">
        <v>2356</v>
      </c>
      <c r="C13" s="1481">
        <v>45716083</v>
      </c>
      <c r="D13" s="1481">
        <v>26917837</v>
      </c>
      <c r="E13" s="1481">
        <v>10098598</v>
      </c>
      <c r="F13" s="1481">
        <v>13784540</v>
      </c>
      <c r="G13" s="1481">
        <v>4573810</v>
      </c>
      <c r="H13" s="1483">
        <f t="shared" si="0"/>
        <v>101090868</v>
      </c>
    </row>
    <row r="14" spans="2:9" x14ac:dyDescent="0.2">
      <c r="B14" s="1480" t="s">
        <v>1459</v>
      </c>
      <c r="C14" s="1481">
        <v>1161730</v>
      </c>
      <c r="D14" s="1481">
        <v>4005232</v>
      </c>
      <c r="E14" s="1481">
        <v>190397</v>
      </c>
      <c r="F14" s="1481">
        <v>268117</v>
      </c>
      <c r="G14" s="1481">
        <v>81860</v>
      </c>
      <c r="H14" s="1483">
        <f t="shared" si="0"/>
        <v>5707336</v>
      </c>
    </row>
    <row r="15" spans="2:9" ht="15.75" x14ac:dyDescent="0.25">
      <c r="B15" s="1484" t="s">
        <v>1445</v>
      </c>
      <c r="C15" s="1485">
        <f t="shared" ref="C15:H15" si="1">SUM(C9:C14)</f>
        <v>551466346</v>
      </c>
      <c r="D15" s="1485">
        <f t="shared" si="1"/>
        <v>245505985</v>
      </c>
      <c r="E15" s="1485">
        <f t="shared" si="1"/>
        <v>192391238</v>
      </c>
      <c r="F15" s="1485">
        <f t="shared" si="1"/>
        <v>66272926</v>
      </c>
      <c r="G15" s="1485">
        <f t="shared" si="1"/>
        <v>17180838</v>
      </c>
      <c r="H15" s="1486">
        <f t="shared" si="1"/>
        <v>1072817333</v>
      </c>
    </row>
    <row r="16" spans="2:9" ht="18" x14ac:dyDescent="0.25">
      <c r="B16" s="1487"/>
      <c r="C16" s="1488"/>
      <c r="D16" s="1488"/>
      <c r="E16" s="1488"/>
      <c r="F16" s="1488"/>
      <c r="G16" s="1488"/>
      <c r="H16" s="1489"/>
    </row>
    <row r="17" spans="2:8" x14ac:dyDescent="0.2">
      <c r="B17" s="1480" t="s">
        <v>2357</v>
      </c>
      <c r="C17" s="1481">
        <v>606383173</v>
      </c>
      <c r="D17" s="1481">
        <v>228258159</v>
      </c>
      <c r="E17" s="1481">
        <v>192649048</v>
      </c>
      <c r="F17" s="1481">
        <v>74372986</v>
      </c>
      <c r="G17" s="1481">
        <v>14096688</v>
      </c>
      <c r="H17" s="1483">
        <f t="shared" ref="H17:H24" si="2">SUM(C17:G17)</f>
        <v>1115760054</v>
      </c>
    </row>
    <row r="18" spans="2:8" x14ac:dyDescent="0.2">
      <c r="B18" s="1480" t="s">
        <v>2358</v>
      </c>
      <c r="C18" s="1481">
        <v>0</v>
      </c>
      <c r="D18" s="1481">
        <v>0</v>
      </c>
      <c r="E18" s="1481"/>
      <c r="F18" s="1481">
        <v>0</v>
      </c>
      <c r="G18" s="1481">
        <v>0</v>
      </c>
      <c r="H18" s="1483">
        <f t="shared" si="2"/>
        <v>0</v>
      </c>
    </row>
    <row r="19" spans="2:8" x14ac:dyDescent="0.2">
      <c r="B19" s="1480" t="s">
        <v>2359</v>
      </c>
      <c r="C19" s="1481">
        <v>13284829</v>
      </c>
      <c r="D19" s="1481">
        <v>58353</v>
      </c>
      <c r="E19" s="1481">
        <v>570648</v>
      </c>
      <c r="F19" s="1481">
        <v>0</v>
      </c>
      <c r="G19" s="1481">
        <v>0</v>
      </c>
      <c r="H19" s="1483">
        <f t="shared" si="2"/>
        <v>13913830</v>
      </c>
    </row>
    <row r="20" spans="2:8" x14ac:dyDescent="0.2">
      <c r="B20" s="1480" t="s">
        <v>2360</v>
      </c>
      <c r="C20" s="1481">
        <v>0</v>
      </c>
      <c r="D20" s="1481">
        <v>0</v>
      </c>
      <c r="E20" s="1481">
        <v>0</v>
      </c>
      <c r="F20" s="1481">
        <v>0</v>
      </c>
      <c r="G20" s="1481">
        <v>0</v>
      </c>
      <c r="H20" s="1483">
        <f t="shared" si="2"/>
        <v>0</v>
      </c>
    </row>
    <row r="21" spans="2:8" x14ac:dyDescent="0.2">
      <c r="B21" s="1480" t="s">
        <v>2361</v>
      </c>
      <c r="C21" s="1481">
        <v>1738255</v>
      </c>
      <c r="D21" s="1481">
        <v>4104861</v>
      </c>
      <c r="E21" s="1481">
        <v>230262</v>
      </c>
      <c r="F21" s="1481">
        <v>350941</v>
      </c>
      <c r="G21" s="1481">
        <v>73685</v>
      </c>
      <c r="H21" s="1483">
        <f t="shared" si="2"/>
        <v>6498004</v>
      </c>
    </row>
    <row r="22" spans="2:8" x14ac:dyDescent="0.2">
      <c r="B22" s="1480" t="s">
        <v>2362</v>
      </c>
      <c r="C22" s="1481">
        <v>20666244</v>
      </c>
      <c r="D22" s="1481">
        <v>23558247</v>
      </c>
      <c r="E22" s="1481">
        <v>99777</v>
      </c>
      <c r="F22" s="1481">
        <v>1092168</v>
      </c>
      <c r="G22" s="1481">
        <v>87448</v>
      </c>
      <c r="H22" s="1483">
        <f t="shared" si="2"/>
        <v>45503884</v>
      </c>
    </row>
    <row r="23" spans="2:8" x14ac:dyDescent="0.2">
      <c r="B23" s="1480" t="s">
        <v>2363</v>
      </c>
      <c r="C23" s="1481">
        <v>103630007</v>
      </c>
      <c r="D23" s="1481">
        <v>78381096</v>
      </c>
      <c r="E23" s="1481">
        <v>33643276</v>
      </c>
      <c r="F23" s="1481">
        <v>37888924</v>
      </c>
      <c r="G23" s="1481">
        <v>4771976</v>
      </c>
      <c r="H23" s="1483">
        <f t="shared" si="2"/>
        <v>258315279</v>
      </c>
    </row>
    <row r="24" spans="2:8" x14ac:dyDescent="0.2">
      <c r="B24" s="1480" t="s">
        <v>1470</v>
      </c>
      <c r="C24" s="1481">
        <v>2110249</v>
      </c>
      <c r="D24" s="1481">
        <v>2436333</v>
      </c>
      <c r="E24" s="1481">
        <v>857208</v>
      </c>
      <c r="F24" s="1481">
        <v>1644884</v>
      </c>
      <c r="G24" s="1481">
        <v>1140323</v>
      </c>
      <c r="H24" s="1483">
        <f t="shared" si="2"/>
        <v>8188997</v>
      </c>
    </row>
    <row r="25" spans="2:8" ht="15.75" x14ac:dyDescent="0.25">
      <c r="B25" s="1484" t="s">
        <v>1462</v>
      </c>
      <c r="C25" s="1485">
        <f t="shared" ref="C25:H25" si="3">SUM(C17:C24)</f>
        <v>747812757</v>
      </c>
      <c r="D25" s="1485">
        <f t="shared" si="3"/>
        <v>336797049</v>
      </c>
      <c r="E25" s="1485">
        <f t="shared" si="3"/>
        <v>228050219</v>
      </c>
      <c r="F25" s="1485">
        <f t="shared" si="3"/>
        <v>115349903</v>
      </c>
      <c r="G25" s="1485">
        <f t="shared" si="3"/>
        <v>20170120</v>
      </c>
      <c r="H25" s="1485">
        <f t="shared" si="3"/>
        <v>1448180048</v>
      </c>
    </row>
    <row r="26" spans="2:8" ht="18" x14ac:dyDescent="0.25">
      <c r="B26" s="1487"/>
      <c r="C26" s="1488"/>
      <c r="D26" s="1488"/>
      <c r="E26" s="1488"/>
      <c r="F26" s="1488"/>
      <c r="G26" s="1488"/>
      <c r="H26" s="1489"/>
    </row>
    <row r="27" spans="2:8" ht="15.75" x14ac:dyDescent="0.25">
      <c r="B27" s="1484" t="s">
        <v>1471</v>
      </c>
      <c r="C27" s="1485">
        <f t="shared" ref="C27:H27" si="4">C25+C15</f>
        <v>1299279103</v>
      </c>
      <c r="D27" s="1485">
        <f t="shared" si="4"/>
        <v>582303034</v>
      </c>
      <c r="E27" s="1485">
        <f t="shared" si="4"/>
        <v>420441457</v>
      </c>
      <c r="F27" s="1485">
        <f t="shared" si="4"/>
        <v>181622829</v>
      </c>
      <c r="G27" s="1485">
        <f t="shared" si="4"/>
        <v>37350958</v>
      </c>
      <c r="H27" s="1485">
        <f t="shared" si="4"/>
        <v>2520997381</v>
      </c>
    </row>
    <row r="28" spans="2:8" ht="15.75" x14ac:dyDescent="0.25">
      <c r="B28" s="1504"/>
      <c r="C28" s="1505"/>
      <c r="D28" s="1505"/>
      <c r="E28" s="1505"/>
      <c r="F28" s="1505"/>
      <c r="G28" s="1505"/>
      <c r="H28" s="1506"/>
    </row>
    <row r="29" spans="2:8" ht="15.75" x14ac:dyDescent="0.25">
      <c r="B29" s="871"/>
      <c r="C29" s="1492"/>
      <c r="D29" s="1492"/>
      <c r="E29" s="1492"/>
      <c r="F29" s="1492"/>
      <c r="G29" s="1492"/>
      <c r="H29" s="1493"/>
    </row>
    <row r="30" spans="2:8" ht="15.75" x14ac:dyDescent="0.25">
      <c r="B30" s="1507" t="s">
        <v>1472</v>
      </c>
      <c r="C30" s="1508"/>
      <c r="D30" s="1508"/>
      <c r="E30" s="1508"/>
      <c r="F30" s="1508"/>
      <c r="G30" s="1508"/>
      <c r="H30" s="1508"/>
    </row>
    <row r="31" spans="2:8" x14ac:dyDescent="0.2">
      <c r="B31" s="1480" t="s">
        <v>2364</v>
      </c>
      <c r="C31" s="1481">
        <v>410217808</v>
      </c>
      <c r="D31" s="1481">
        <v>174664930</v>
      </c>
      <c r="E31" s="1481">
        <v>72395098</v>
      </c>
      <c r="F31" s="1481">
        <v>75660057</v>
      </c>
      <c r="G31" s="1481">
        <v>3839839</v>
      </c>
      <c r="H31" s="1483">
        <f>SUM(C31:G31)</f>
        <v>736777732</v>
      </c>
    </row>
    <row r="32" spans="2:8" x14ac:dyDescent="0.2">
      <c r="B32" s="1480" t="s">
        <v>2365</v>
      </c>
      <c r="C32" s="1481">
        <v>45108662</v>
      </c>
      <c r="D32" s="1481">
        <v>32547000</v>
      </c>
      <c r="E32" s="1481">
        <v>52800618</v>
      </c>
      <c r="F32" s="1481">
        <v>13727677</v>
      </c>
      <c r="G32" s="1481">
        <v>2597452</v>
      </c>
      <c r="H32" s="1483">
        <f>SUM(C32:G32)</f>
        <v>146781409</v>
      </c>
    </row>
    <row r="33" spans="2:8" x14ac:dyDescent="0.2">
      <c r="B33" s="1480" t="s">
        <v>2366</v>
      </c>
      <c r="C33" s="1481">
        <v>33741</v>
      </c>
      <c r="D33" s="1481">
        <v>2349345</v>
      </c>
      <c r="E33" s="1481">
        <v>1293088</v>
      </c>
      <c r="F33" s="1481">
        <v>9031</v>
      </c>
      <c r="G33" s="1481">
        <v>0</v>
      </c>
      <c r="H33" s="1483">
        <f>SUM(C33:G33)</f>
        <v>3685205</v>
      </c>
    </row>
    <row r="34" spans="2:8" x14ac:dyDescent="0.2">
      <c r="B34" s="1480" t="s">
        <v>2367</v>
      </c>
      <c r="C34" s="1481">
        <v>9070649</v>
      </c>
      <c r="D34" s="1481">
        <v>2772311</v>
      </c>
      <c r="E34" s="1481">
        <v>2406373</v>
      </c>
      <c r="F34" s="1481">
        <v>536988</v>
      </c>
      <c r="G34" s="1481">
        <v>189534</v>
      </c>
      <c r="H34" s="1483">
        <f>SUM(C34:G34)</f>
        <v>14975855</v>
      </c>
    </row>
    <row r="35" spans="2:8" x14ac:dyDescent="0.2">
      <c r="B35" s="1480" t="s">
        <v>1489</v>
      </c>
      <c r="C35" s="1481">
        <v>5422755</v>
      </c>
      <c r="D35" s="1481">
        <v>0</v>
      </c>
      <c r="E35" s="1481">
        <v>527148</v>
      </c>
      <c r="F35" s="1481">
        <v>20981</v>
      </c>
      <c r="G35" s="1481">
        <v>241242</v>
      </c>
      <c r="H35" s="1483">
        <f>SUM(C35:G35)</f>
        <v>6212126</v>
      </c>
    </row>
    <row r="36" spans="2:8" ht="15.75" x14ac:dyDescent="0.25">
      <c r="B36" s="1484" t="s">
        <v>1473</v>
      </c>
      <c r="C36" s="1485">
        <f t="shared" ref="C36:H36" si="5">SUM(C31:C35)</f>
        <v>469853615</v>
      </c>
      <c r="D36" s="1485">
        <f t="shared" si="5"/>
        <v>212333586</v>
      </c>
      <c r="E36" s="1485">
        <f t="shared" si="5"/>
        <v>129422325</v>
      </c>
      <c r="F36" s="1485">
        <f t="shared" si="5"/>
        <v>89954734</v>
      </c>
      <c r="G36" s="1485">
        <f t="shared" si="5"/>
        <v>6868067</v>
      </c>
      <c r="H36" s="1485">
        <f t="shared" si="5"/>
        <v>908432327</v>
      </c>
    </row>
    <row r="37" spans="2:8" ht="18" x14ac:dyDescent="0.25">
      <c r="B37" s="1487"/>
      <c r="C37" s="1488"/>
      <c r="D37" s="1488"/>
      <c r="E37" s="1488"/>
      <c r="F37" s="1488"/>
      <c r="G37" s="1488"/>
      <c r="H37" s="1489"/>
    </row>
    <row r="38" spans="2:8" x14ac:dyDescent="0.2">
      <c r="B38" s="1480" t="s">
        <v>2368</v>
      </c>
      <c r="C38" s="1481">
        <v>204821034</v>
      </c>
      <c r="D38" s="1481">
        <v>238524940</v>
      </c>
      <c r="E38" s="1481">
        <v>150249229</v>
      </c>
      <c r="F38" s="1481">
        <v>39626596</v>
      </c>
      <c r="G38" s="1481">
        <v>13022752</v>
      </c>
      <c r="H38" s="1483">
        <f>SUM(C38:G38)</f>
        <v>646244551</v>
      </c>
    </row>
    <row r="39" spans="2:8" x14ac:dyDescent="0.2">
      <c r="B39" s="1480" t="s">
        <v>1498</v>
      </c>
      <c r="C39" s="1481">
        <v>338221</v>
      </c>
      <c r="D39" s="1481">
        <v>145459</v>
      </c>
      <c r="E39" s="1481">
        <v>412734</v>
      </c>
      <c r="F39" s="1481">
        <v>2309582</v>
      </c>
      <c r="G39" s="1481">
        <v>602623</v>
      </c>
      <c r="H39" s="1483">
        <f>SUM(C39:G39)</f>
        <v>3808619</v>
      </c>
    </row>
    <row r="40" spans="2:8" ht="15.75" x14ac:dyDescent="0.25">
      <c r="B40" s="1484" t="s">
        <v>1494</v>
      </c>
      <c r="C40" s="1485">
        <f t="shared" ref="C40:H40" si="6">SUM(C38:C39)</f>
        <v>205159255</v>
      </c>
      <c r="D40" s="1485">
        <f t="shared" si="6"/>
        <v>238670399</v>
      </c>
      <c r="E40" s="1485">
        <f t="shared" si="6"/>
        <v>150661963</v>
      </c>
      <c r="F40" s="1485">
        <f t="shared" si="6"/>
        <v>41936178</v>
      </c>
      <c r="G40" s="1485">
        <f t="shared" si="6"/>
        <v>13625375</v>
      </c>
      <c r="H40" s="1485">
        <f t="shared" si="6"/>
        <v>650053170</v>
      </c>
    </row>
    <row r="41" spans="2:8" x14ac:dyDescent="0.2">
      <c r="B41" s="1494"/>
      <c r="C41" s="1495"/>
      <c r="D41" s="1495"/>
      <c r="E41" s="1495"/>
      <c r="F41" s="1495"/>
      <c r="G41" s="1495"/>
      <c r="H41" s="1496"/>
    </row>
    <row r="42" spans="2:8" x14ac:dyDescent="0.2">
      <c r="B42" s="1480" t="s">
        <v>2369</v>
      </c>
      <c r="C42" s="1481">
        <v>589904473</v>
      </c>
      <c r="D42" s="1481">
        <v>127873389</v>
      </c>
      <c r="E42" s="1481">
        <v>136982132</v>
      </c>
      <c r="F42" s="1481">
        <v>53339143</v>
      </c>
      <c r="G42" s="1481">
        <v>15878738</v>
      </c>
      <c r="H42" s="1483">
        <f>SUM(C42:G42)</f>
        <v>923977875</v>
      </c>
    </row>
    <row r="43" spans="2:8" x14ac:dyDescent="0.2">
      <c r="B43" s="1480" t="s">
        <v>2370</v>
      </c>
      <c r="C43" s="1481">
        <v>34361760</v>
      </c>
      <c r="D43" s="1481">
        <v>3425660</v>
      </c>
      <c r="E43" s="1481">
        <v>3375037</v>
      </c>
      <c r="F43" s="1481">
        <v>-3607226</v>
      </c>
      <c r="G43" s="1481">
        <v>978778</v>
      </c>
      <c r="H43" s="1483">
        <f>SUM(C43:G43)</f>
        <v>38534009</v>
      </c>
    </row>
    <row r="44" spans="2:8" ht="15.75" x14ac:dyDescent="0.25">
      <c r="B44" s="1484" t="s">
        <v>1499</v>
      </c>
      <c r="C44" s="1485">
        <f t="shared" ref="C44:H44" si="7">SUM(C42:C43)</f>
        <v>624266233</v>
      </c>
      <c r="D44" s="1485">
        <f t="shared" si="7"/>
        <v>131299049</v>
      </c>
      <c r="E44" s="1485">
        <f t="shared" si="7"/>
        <v>140357169</v>
      </c>
      <c r="F44" s="1485">
        <f t="shared" si="7"/>
        <v>49731917</v>
      </c>
      <c r="G44" s="1485">
        <f t="shared" si="7"/>
        <v>16857516</v>
      </c>
      <c r="H44" s="1485">
        <f t="shared" si="7"/>
        <v>962511884</v>
      </c>
    </row>
    <row r="45" spans="2:8" ht="18" x14ac:dyDescent="0.25">
      <c r="B45" s="1487"/>
      <c r="C45" s="1488"/>
      <c r="D45" s="1488"/>
      <c r="E45" s="1488"/>
      <c r="F45" s="1488"/>
      <c r="G45" s="1488"/>
      <c r="H45" s="1488"/>
    </row>
    <row r="46" spans="2:8" ht="15.75" x14ac:dyDescent="0.25">
      <c r="B46" s="1497" t="s">
        <v>1506</v>
      </c>
      <c r="C46" s="1498">
        <f t="shared" ref="C46:H46" si="8">C36+C40+C44</f>
        <v>1299279103</v>
      </c>
      <c r="D46" s="1498">
        <f t="shared" si="8"/>
        <v>582303034</v>
      </c>
      <c r="E46" s="1498">
        <f t="shared" si="8"/>
        <v>420441457</v>
      </c>
      <c r="F46" s="1498">
        <f t="shared" si="8"/>
        <v>181622829</v>
      </c>
      <c r="G46" s="1498">
        <f t="shared" si="8"/>
        <v>37350958</v>
      </c>
      <c r="H46" s="1498">
        <f t="shared" si="8"/>
        <v>2520997381</v>
      </c>
    </row>
    <row r="47" spans="2:8" ht="16.5" thickBot="1" x14ac:dyDescent="0.3">
      <c r="B47" s="1499"/>
      <c r="C47" s="1490"/>
      <c r="D47" s="1490"/>
      <c r="E47" s="1490"/>
      <c r="F47" s="1490"/>
      <c r="G47" s="1490"/>
      <c r="H47" s="1490"/>
    </row>
    <row r="48" spans="2:8" ht="23.25" customHeight="1" thickTop="1" x14ac:dyDescent="0.2">
      <c r="B48" s="1500" t="s">
        <v>2371</v>
      </c>
      <c r="C48" s="871"/>
      <c r="D48" s="871"/>
      <c r="E48" s="871"/>
      <c r="F48" s="871"/>
      <c r="G48" s="871"/>
      <c r="H48" s="871"/>
    </row>
    <row r="49" spans="2:8" x14ac:dyDescent="0.2">
      <c r="B49" s="1465"/>
      <c r="C49" s="1340"/>
      <c r="D49" s="1466"/>
      <c r="E49" s="1466"/>
      <c r="F49" s="1466"/>
      <c r="G49" s="1466"/>
      <c r="H49" s="1466"/>
    </row>
  </sheetData>
  <mergeCells count="4">
    <mergeCell ref="B2:H2"/>
    <mergeCell ref="B3:H3"/>
    <mergeCell ref="B4:H4"/>
    <mergeCell ref="B5:H5"/>
  </mergeCells>
  <hyperlinks>
    <hyperlink ref="I2" location="'Indice Total'!A180" display="Volver"/>
  </hyperlinks>
  <pageMargins left="0.7" right="0.7" top="0.75" bottom="0.75" header="0.3" footer="0.3"/>
  <pageSetup paperSize="14" scale="59" fitToHeight="0" orientation="portrait" r:id="rId1"/>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8">
    <pageSetUpPr fitToPage="1"/>
  </sheetPr>
  <dimension ref="B3:I35"/>
  <sheetViews>
    <sheetView showGridLines="0" zoomScaleNormal="100" workbookViewId="0">
      <selection activeCell="C21" sqref="C21"/>
    </sheetView>
  </sheetViews>
  <sheetFormatPr baseColWidth="10" defaultRowHeight="15" x14ac:dyDescent="0.2"/>
  <cols>
    <col min="1" max="1" width="11.42578125" style="1299"/>
    <col min="2" max="2" width="45.85546875" style="1299" customWidth="1"/>
    <col min="3" max="3" width="16.85546875" style="1299" customWidth="1"/>
    <col min="4" max="8" width="18.7109375" style="1299" customWidth="1"/>
    <col min="9" max="16384" width="11.42578125" style="1299"/>
  </cols>
  <sheetData>
    <row r="3" spans="2:9" ht="18" x14ac:dyDescent="0.2">
      <c r="B3" s="1674" t="s">
        <v>2395</v>
      </c>
      <c r="C3" s="1674"/>
      <c r="D3" s="1674"/>
      <c r="E3" s="1674"/>
      <c r="F3" s="1674"/>
      <c r="G3" s="1674"/>
      <c r="H3" s="1674"/>
      <c r="I3" s="1475" t="s">
        <v>13</v>
      </c>
    </row>
    <row r="4" spans="2:9" ht="15.75" x14ac:dyDescent="0.25">
      <c r="B4" s="1711" t="s">
        <v>2351</v>
      </c>
      <c r="C4" s="1711"/>
      <c r="D4" s="1711"/>
      <c r="E4" s="1711"/>
      <c r="F4" s="1711"/>
      <c r="G4" s="1711"/>
      <c r="H4" s="1711"/>
    </row>
    <row r="5" spans="2:9" ht="15.75" x14ac:dyDescent="0.25">
      <c r="B5" s="1711" t="s">
        <v>2399</v>
      </c>
      <c r="C5" s="1711"/>
      <c r="D5" s="1711"/>
      <c r="E5" s="1711"/>
      <c r="F5" s="1711"/>
      <c r="G5" s="1711"/>
      <c r="H5" s="1711"/>
    </row>
    <row r="6" spans="2:9" ht="32.25" customHeight="1" thickBot="1" x14ac:dyDescent="0.25">
      <c r="B6" s="1825" t="s">
        <v>1441</v>
      </c>
      <c r="C6" s="1825"/>
      <c r="D6" s="1825"/>
      <c r="E6" s="1825"/>
      <c r="F6" s="1825"/>
      <c r="G6" s="1825"/>
      <c r="H6" s="1825"/>
    </row>
    <row r="7" spans="2:9" ht="24.75" customHeight="1" x14ac:dyDescent="0.2">
      <c r="B7" s="1501"/>
      <c r="C7" s="1501"/>
      <c r="D7" s="1501"/>
      <c r="E7" s="1501"/>
      <c r="F7" s="1501"/>
      <c r="G7" s="1501"/>
      <c r="H7" s="1501"/>
    </row>
    <row r="8" spans="2:9" ht="15.75" x14ac:dyDescent="0.25">
      <c r="B8" s="1476" t="s">
        <v>1509</v>
      </c>
      <c r="C8" s="1477" t="s">
        <v>2101</v>
      </c>
      <c r="D8" s="1477" t="s">
        <v>2102</v>
      </c>
      <c r="E8" s="1477" t="s">
        <v>2058</v>
      </c>
      <c r="F8" s="1477" t="s">
        <v>2717</v>
      </c>
      <c r="G8" s="1477" t="s">
        <v>2060</v>
      </c>
      <c r="H8" s="1477" t="s">
        <v>40</v>
      </c>
    </row>
    <row r="9" spans="2:9" x14ac:dyDescent="0.2">
      <c r="B9" s="1480" t="s">
        <v>2373</v>
      </c>
      <c r="C9" s="1481">
        <v>238251076</v>
      </c>
      <c r="D9" s="1481">
        <v>93011025</v>
      </c>
      <c r="E9" s="1481">
        <v>72106887</v>
      </c>
      <c r="F9" s="1481">
        <v>29816574</v>
      </c>
      <c r="G9" s="1481">
        <v>6311245</v>
      </c>
      <c r="H9" s="1483">
        <f t="shared" ref="H9:H20" si="0">SUM(C9:G9)</f>
        <v>439496807</v>
      </c>
    </row>
    <row r="10" spans="2:9" x14ac:dyDescent="0.2">
      <c r="B10" s="1480" t="s">
        <v>2374</v>
      </c>
      <c r="C10" s="1481">
        <v>-31071191</v>
      </c>
      <c r="D10" s="1481">
        <v>-19920204</v>
      </c>
      <c r="E10" s="1481">
        <v>-15781196</v>
      </c>
      <c r="F10" s="1481">
        <v>-8465766</v>
      </c>
      <c r="G10" s="1481">
        <v>-1750721</v>
      </c>
      <c r="H10" s="1483">
        <f t="shared" si="0"/>
        <v>-76989078</v>
      </c>
    </row>
    <row r="11" spans="2:9" x14ac:dyDescent="0.2">
      <c r="B11" s="1480" t="s">
        <v>2375</v>
      </c>
      <c r="C11" s="1481">
        <v>-28815722</v>
      </c>
      <c r="D11" s="1481">
        <v>-10188128</v>
      </c>
      <c r="E11" s="1481">
        <v>-8123830</v>
      </c>
      <c r="F11" s="1481">
        <v>-6992274</v>
      </c>
      <c r="G11" s="1481">
        <v>191366</v>
      </c>
      <c r="H11" s="1483">
        <f t="shared" si="0"/>
        <v>-53928588</v>
      </c>
    </row>
    <row r="12" spans="2:9" x14ac:dyDescent="0.2">
      <c r="B12" s="1480" t="s">
        <v>2376</v>
      </c>
      <c r="C12" s="1481">
        <v>-75837319</v>
      </c>
      <c r="D12" s="1481">
        <v>-27660233</v>
      </c>
      <c r="E12" s="1481">
        <v>-26820699</v>
      </c>
      <c r="F12" s="1481">
        <v>-13260760</v>
      </c>
      <c r="G12" s="1481">
        <v>-3522597</v>
      </c>
      <c r="H12" s="1483">
        <f t="shared" si="0"/>
        <v>-147101608</v>
      </c>
    </row>
    <row r="13" spans="2:9" x14ac:dyDescent="0.2">
      <c r="B13" s="1480" t="s">
        <v>1532</v>
      </c>
      <c r="C13" s="1481">
        <v>-57425435</v>
      </c>
      <c r="D13" s="1481">
        <v>-31574365</v>
      </c>
      <c r="E13" s="1481">
        <v>-49170529</v>
      </c>
      <c r="F13" s="1481">
        <v>-8172518</v>
      </c>
      <c r="G13" s="1481">
        <v>-1748396</v>
      </c>
      <c r="H13" s="1483">
        <f t="shared" si="0"/>
        <v>-148091243</v>
      </c>
    </row>
    <row r="14" spans="2:9" x14ac:dyDescent="0.2">
      <c r="B14" s="1480" t="s">
        <v>2377</v>
      </c>
      <c r="C14" s="1481">
        <v>-5493498</v>
      </c>
      <c r="D14" s="1481">
        <v>-3489019</v>
      </c>
      <c r="E14" s="1481">
        <v>-9952874</v>
      </c>
      <c r="F14" s="1481">
        <v>-664744</v>
      </c>
      <c r="G14" s="1481">
        <v>-214564</v>
      </c>
      <c r="H14" s="1483">
        <f t="shared" si="0"/>
        <v>-19814699</v>
      </c>
    </row>
    <row r="15" spans="2:9" x14ac:dyDescent="0.2">
      <c r="B15" s="1480" t="s">
        <v>2378</v>
      </c>
      <c r="C15" s="1481">
        <v>10749426</v>
      </c>
      <c r="D15" s="1481">
        <v>11417598</v>
      </c>
      <c r="E15" s="1481">
        <v>2117337</v>
      </c>
      <c r="F15" s="1481">
        <v>3429445</v>
      </c>
      <c r="G15" s="1481">
        <v>1152713</v>
      </c>
      <c r="H15" s="1483">
        <f t="shared" si="0"/>
        <v>28866519</v>
      </c>
    </row>
    <row r="16" spans="2:9" x14ac:dyDescent="0.2">
      <c r="B16" s="1480" t="s">
        <v>2379</v>
      </c>
      <c r="C16" s="1481">
        <v>-18793</v>
      </c>
      <c r="D16" s="1481">
        <v>-744707</v>
      </c>
      <c r="E16" s="1481">
        <v>0</v>
      </c>
      <c r="F16" s="1481">
        <v>-909283</v>
      </c>
      <c r="G16" s="1481">
        <v>0</v>
      </c>
      <c r="H16" s="1483">
        <f t="shared" si="0"/>
        <v>-1672783</v>
      </c>
    </row>
    <row r="17" spans="2:8" x14ac:dyDescent="0.2">
      <c r="B17" s="1480" t="s">
        <v>2380</v>
      </c>
      <c r="C17" s="1481">
        <v>1437956</v>
      </c>
      <c r="D17" s="1481">
        <v>72093</v>
      </c>
      <c r="E17" s="1481">
        <v>229046</v>
      </c>
      <c r="F17" s="1481">
        <v>0</v>
      </c>
      <c r="G17" s="1481">
        <v>0</v>
      </c>
      <c r="H17" s="1483">
        <f t="shared" si="0"/>
        <v>1739095</v>
      </c>
    </row>
    <row r="18" spans="2:8" x14ac:dyDescent="0.2">
      <c r="B18" s="1480" t="s">
        <v>2381</v>
      </c>
      <c r="C18" s="1481">
        <v>0</v>
      </c>
      <c r="D18" s="1481">
        <v>-14533</v>
      </c>
      <c r="E18" s="1481">
        <v>-5075</v>
      </c>
      <c r="F18" s="1481">
        <v>0</v>
      </c>
      <c r="G18" s="1481">
        <v>0</v>
      </c>
      <c r="H18" s="1483">
        <f t="shared" si="0"/>
        <v>-19608</v>
      </c>
    </row>
    <row r="19" spans="2:8" x14ac:dyDescent="0.2">
      <c r="B19" s="1480" t="s">
        <v>2382</v>
      </c>
      <c r="C19" s="1481">
        <v>29193150</v>
      </c>
      <c r="D19" s="1481">
        <v>13052463</v>
      </c>
      <c r="E19" s="1481">
        <v>44803661</v>
      </c>
      <c r="F19" s="1481">
        <v>4140935</v>
      </c>
      <c r="G19" s="1481">
        <v>1825767</v>
      </c>
      <c r="H19" s="1483">
        <f t="shared" si="0"/>
        <v>93015976</v>
      </c>
    </row>
    <row r="20" spans="2:8" x14ac:dyDescent="0.2">
      <c r="B20" s="1480" t="s">
        <v>2383</v>
      </c>
      <c r="C20" s="1481">
        <v>-7896558</v>
      </c>
      <c r="D20" s="1481">
        <v>-6536894</v>
      </c>
      <c r="E20" s="1481">
        <v>-1930405</v>
      </c>
      <c r="F20" s="1481">
        <v>-1230519</v>
      </c>
      <c r="G20" s="1481">
        <v>-1282947</v>
      </c>
      <c r="H20" s="1483">
        <f t="shared" si="0"/>
        <v>-18877323</v>
      </c>
    </row>
    <row r="21" spans="2:8" ht="15.75" x14ac:dyDescent="0.25">
      <c r="B21" s="1484" t="s">
        <v>2372</v>
      </c>
      <c r="C21" s="1485">
        <f t="shared" ref="C21:H21" si="1">SUM(C9:C20)</f>
        <v>73073092</v>
      </c>
      <c r="D21" s="1485">
        <f t="shared" si="1"/>
        <v>17425096</v>
      </c>
      <c r="E21" s="1485">
        <f t="shared" si="1"/>
        <v>7472323</v>
      </c>
      <c r="F21" s="1485">
        <f t="shared" si="1"/>
        <v>-2308910</v>
      </c>
      <c r="G21" s="1485">
        <f t="shared" si="1"/>
        <v>961866</v>
      </c>
      <c r="H21" s="1485">
        <f t="shared" si="1"/>
        <v>96623467</v>
      </c>
    </row>
    <row r="22" spans="2:8" ht="18" x14ac:dyDescent="0.25">
      <c r="B22" s="1487"/>
      <c r="C22" s="1488"/>
      <c r="D22" s="1488"/>
      <c r="E22" s="1488"/>
      <c r="F22" s="1488"/>
      <c r="G22" s="1488"/>
      <c r="H22" s="1488"/>
    </row>
    <row r="23" spans="2:8" x14ac:dyDescent="0.2">
      <c r="B23" s="1480" t="s">
        <v>2385</v>
      </c>
      <c r="C23" s="1481">
        <v>7177173</v>
      </c>
      <c r="D23" s="1481">
        <v>1077780</v>
      </c>
      <c r="E23" s="1481">
        <v>0</v>
      </c>
      <c r="F23" s="1481">
        <v>737938</v>
      </c>
      <c r="G23" s="1481">
        <v>136109</v>
      </c>
      <c r="H23" s="1483">
        <f>SUM(C23:G23)</f>
        <v>9129000</v>
      </c>
    </row>
    <row r="24" spans="2:8" x14ac:dyDescent="0.2">
      <c r="B24" s="1480" t="s">
        <v>2386</v>
      </c>
      <c r="C24" s="1481">
        <v>-46464516</v>
      </c>
      <c r="D24" s="1481">
        <v>-15088024</v>
      </c>
      <c r="E24" s="1481">
        <v>-4708007</v>
      </c>
      <c r="F24" s="1481">
        <v>-2070558</v>
      </c>
      <c r="G24" s="1481">
        <v>-117772</v>
      </c>
      <c r="H24" s="1483">
        <f>SUM(C24:G24)</f>
        <v>-68448877</v>
      </c>
    </row>
    <row r="25" spans="2:8" x14ac:dyDescent="0.2">
      <c r="B25" s="1480" t="s">
        <v>2387</v>
      </c>
      <c r="C25" s="1481">
        <v>809614</v>
      </c>
      <c r="D25" s="1481">
        <v>352314</v>
      </c>
      <c r="E25" s="1481">
        <v>368539</v>
      </c>
      <c r="F25" s="1481">
        <v>11208</v>
      </c>
      <c r="G25" s="1481"/>
      <c r="H25" s="1483">
        <f>SUM(C25:G25)</f>
        <v>1541675</v>
      </c>
    </row>
    <row r="26" spans="2:8" x14ac:dyDescent="0.2">
      <c r="B26" s="1480" t="s">
        <v>2388</v>
      </c>
      <c r="C26" s="1481">
        <v>-233603</v>
      </c>
      <c r="D26" s="1481">
        <v>-376256</v>
      </c>
      <c r="E26" s="1481">
        <v>0</v>
      </c>
      <c r="F26" s="1481">
        <v>0</v>
      </c>
      <c r="G26" s="1481"/>
      <c r="H26" s="1483">
        <f>SUM(C26:G26)</f>
        <v>-609859</v>
      </c>
    </row>
    <row r="27" spans="2:8" x14ac:dyDescent="0.2">
      <c r="B27" s="1480" t="s">
        <v>2389</v>
      </c>
      <c r="C27" s="1481">
        <v>0</v>
      </c>
      <c r="D27" s="1481">
        <v>0</v>
      </c>
      <c r="E27" s="1481">
        <v>245187</v>
      </c>
      <c r="F27" s="1481">
        <v>23096</v>
      </c>
      <c r="G27" s="1481">
        <v>0</v>
      </c>
      <c r="H27" s="1483">
        <f>SUM(C27:G27)</f>
        <v>268283</v>
      </c>
    </row>
    <row r="28" spans="2:8" ht="15.75" x14ac:dyDescent="0.25">
      <c r="B28" s="1484" t="s">
        <v>2384</v>
      </c>
      <c r="C28" s="1485">
        <f t="shared" ref="C28:H28" si="2">SUM(C23:C27)</f>
        <v>-38711332</v>
      </c>
      <c r="D28" s="1485">
        <f t="shared" si="2"/>
        <v>-14034186</v>
      </c>
      <c r="E28" s="1485">
        <f t="shared" si="2"/>
        <v>-4094281</v>
      </c>
      <c r="F28" s="1485">
        <f t="shared" si="2"/>
        <v>-1298316</v>
      </c>
      <c r="G28" s="1485">
        <f t="shared" si="2"/>
        <v>18337</v>
      </c>
      <c r="H28" s="1485">
        <f t="shared" si="2"/>
        <v>-58119778</v>
      </c>
    </row>
    <row r="29" spans="2:8" x14ac:dyDescent="0.2">
      <c r="B29" s="1480"/>
      <c r="C29" s="1481"/>
      <c r="D29" s="1481"/>
      <c r="E29" s="1481"/>
      <c r="F29" s="1481"/>
      <c r="G29" s="1481"/>
      <c r="H29" s="1481"/>
    </row>
    <row r="30" spans="2:8" x14ac:dyDescent="0.2">
      <c r="B30" s="1480" t="s">
        <v>2390</v>
      </c>
      <c r="C30" s="1481">
        <f t="shared" ref="C30:H30" si="3">C21+C28</f>
        <v>34361760</v>
      </c>
      <c r="D30" s="1481">
        <f t="shared" si="3"/>
        <v>3390910</v>
      </c>
      <c r="E30" s="1481">
        <f t="shared" si="3"/>
        <v>3378042</v>
      </c>
      <c r="F30" s="1481">
        <f t="shared" si="3"/>
        <v>-3607226</v>
      </c>
      <c r="G30" s="1481">
        <f t="shared" si="3"/>
        <v>980203</v>
      </c>
      <c r="H30" s="1483">
        <f t="shared" si="3"/>
        <v>38503689</v>
      </c>
    </row>
    <row r="31" spans="2:8" x14ac:dyDescent="0.2">
      <c r="B31" s="1480" t="s">
        <v>2391</v>
      </c>
      <c r="C31" s="1481">
        <f>[1]Diciembre!$AA$51</f>
        <v>0</v>
      </c>
      <c r="D31" s="1481">
        <v>34750</v>
      </c>
      <c r="E31" s="1481">
        <v>-3005</v>
      </c>
      <c r="F31" s="1481">
        <v>0</v>
      </c>
      <c r="G31" s="1481">
        <v>-1425</v>
      </c>
      <c r="H31" s="1483">
        <f>SUM(C31:G31)</f>
        <v>30320</v>
      </c>
    </row>
    <row r="32" spans="2:8" ht="18" x14ac:dyDescent="0.25">
      <c r="B32" s="1487"/>
      <c r="C32" s="1488"/>
      <c r="D32" s="1488"/>
      <c r="E32" s="1488"/>
      <c r="F32" s="1488"/>
      <c r="G32" s="1488"/>
      <c r="H32" s="1488"/>
    </row>
    <row r="33" spans="2:8" ht="16.5" thickBot="1" x14ac:dyDescent="0.3">
      <c r="B33" s="1502" t="s">
        <v>1547</v>
      </c>
      <c r="C33" s="1503">
        <f t="shared" ref="C33:G33" si="4">C30+C31</f>
        <v>34361760</v>
      </c>
      <c r="D33" s="1503">
        <f t="shared" si="4"/>
        <v>3425660</v>
      </c>
      <c r="E33" s="1503">
        <f t="shared" si="4"/>
        <v>3375037</v>
      </c>
      <c r="F33" s="1503">
        <f t="shared" si="4"/>
        <v>-3607226</v>
      </c>
      <c r="G33" s="1503">
        <f t="shared" si="4"/>
        <v>978778</v>
      </c>
      <c r="H33" s="1503">
        <f>H30+H31</f>
        <v>38534009</v>
      </c>
    </row>
    <row r="34" spans="2:8" ht="15.75" thickBot="1" x14ac:dyDescent="0.25">
      <c r="B34" s="1490"/>
      <c r="C34" s="1491"/>
      <c r="D34" s="1491"/>
      <c r="E34" s="1491"/>
      <c r="F34" s="1491"/>
      <c r="G34" s="1491"/>
      <c r="H34" s="1491"/>
    </row>
    <row r="35" spans="2:8" ht="15.75" thickTop="1" x14ac:dyDescent="0.2">
      <c r="B35" s="1500" t="s">
        <v>2392</v>
      </c>
      <c r="C35" s="871"/>
      <c r="D35" s="871"/>
      <c r="E35" s="871"/>
      <c r="F35" s="871"/>
      <c r="G35" s="871"/>
      <c r="H35" s="871"/>
    </row>
  </sheetData>
  <mergeCells count="4">
    <mergeCell ref="B3:H3"/>
    <mergeCell ref="B4:H4"/>
    <mergeCell ref="B5:H5"/>
    <mergeCell ref="B6:H6"/>
  </mergeCells>
  <hyperlinks>
    <hyperlink ref="I3" location="'Indice Total'!A180" display="Volver"/>
  </hyperlinks>
  <pageMargins left="0.7" right="0.7" top="0.75" bottom="0.75" header="0.3" footer="0.3"/>
  <pageSetup paperSize="14" scale="81"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pageSetUpPr fitToPage="1"/>
  </sheetPr>
  <dimension ref="B1:M23"/>
  <sheetViews>
    <sheetView showGridLines="0" workbookViewId="0">
      <selection activeCell="H25" sqref="H25"/>
    </sheetView>
  </sheetViews>
  <sheetFormatPr baseColWidth="10" defaultRowHeight="12.75" x14ac:dyDescent="0.2"/>
  <cols>
    <col min="1" max="1" width="21.28515625" style="71" customWidth="1"/>
    <col min="2" max="2" width="38.85546875" style="71" customWidth="1"/>
    <col min="3" max="3" width="11.42578125" style="71"/>
    <col min="4" max="4" width="13" style="71" customWidth="1"/>
    <col min="5" max="5" width="12.7109375" style="71" customWidth="1"/>
    <col min="6" max="7" width="11.42578125" style="71"/>
    <col min="8" max="8" width="17.140625" style="71" customWidth="1"/>
    <col min="9" max="16384" width="11.42578125" style="71"/>
  </cols>
  <sheetData>
    <row r="1" spans="2:13" ht="50.25" customHeight="1" x14ac:dyDescent="0.2"/>
    <row r="2" spans="2:13" ht="18" x14ac:dyDescent="0.25">
      <c r="B2" s="1525" t="s">
        <v>129</v>
      </c>
      <c r="C2" s="1525"/>
      <c r="D2" s="1525"/>
      <c r="E2" s="1525"/>
      <c r="F2" s="1525"/>
      <c r="G2" s="1525"/>
      <c r="H2" s="1525"/>
      <c r="I2" s="3" t="s">
        <v>13</v>
      </c>
    </row>
    <row r="3" spans="2:13" ht="39" customHeight="1" x14ac:dyDescent="0.25">
      <c r="B3" s="1519" t="s">
        <v>1599</v>
      </c>
      <c r="C3" s="1519"/>
      <c r="D3" s="1519"/>
      <c r="E3" s="1519"/>
      <c r="F3" s="1519"/>
      <c r="G3" s="1519"/>
      <c r="H3" s="1519"/>
    </row>
    <row r="4" spans="2:13" ht="27.75" customHeight="1" thickBot="1" x14ac:dyDescent="0.25">
      <c r="B4" s="1576">
        <v>2014</v>
      </c>
      <c r="C4" s="1576"/>
      <c r="D4" s="1576"/>
      <c r="E4" s="1576"/>
      <c r="F4" s="1576"/>
      <c r="G4" s="1576"/>
      <c r="H4" s="1576"/>
    </row>
    <row r="5" spans="2:13" ht="17.25" customHeight="1" x14ac:dyDescent="0.2">
      <c r="B5" s="658"/>
      <c r="C5" s="658"/>
      <c r="D5" s="658"/>
      <c r="E5" s="658"/>
      <c r="F5" s="658"/>
      <c r="G5" s="658"/>
      <c r="H5" s="658"/>
    </row>
    <row r="6" spans="2:13" ht="15.75" x14ac:dyDescent="0.2">
      <c r="B6" s="1533" t="s">
        <v>116</v>
      </c>
      <c r="C6" s="1535" t="s">
        <v>36</v>
      </c>
      <c r="D6" s="1535"/>
      <c r="E6" s="1535"/>
      <c r="F6" s="545"/>
      <c r="G6" s="1533" t="s">
        <v>107</v>
      </c>
      <c r="H6" s="1533" t="s">
        <v>40</v>
      </c>
    </row>
    <row r="7" spans="2:13" ht="21" customHeight="1" x14ac:dyDescent="0.2">
      <c r="B7" s="1534"/>
      <c r="C7" s="34" t="s">
        <v>37</v>
      </c>
      <c r="D7" s="34" t="s">
        <v>38</v>
      </c>
      <c r="E7" s="34" t="s">
        <v>39</v>
      </c>
      <c r="F7" s="543" t="s">
        <v>111</v>
      </c>
      <c r="G7" s="1534"/>
      <c r="H7" s="1534"/>
    </row>
    <row r="8" spans="2:13" ht="19.5" customHeight="1" x14ac:dyDescent="0.25">
      <c r="B8" s="74" t="s">
        <v>73</v>
      </c>
      <c r="C8" s="75">
        <v>348.75</v>
      </c>
      <c r="D8" s="75">
        <v>592.5</v>
      </c>
      <c r="E8" s="75">
        <v>47.75</v>
      </c>
      <c r="F8" s="108">
        <v>4845.916666666667</v>
      </c>
      <c r="G8" s="75"/>
      <c r="H8" s="76">
        <v>5834.916666666667</v>
      </c>
      <c r="J8" s="110"/>
      <c r="K8" s="110"/>
      <c r="L8" s="110"/>
      <c r="M8" s="110"/>
    </row>
    <row r="9" spans="2:13" ht="19.5" customHeight="1" x14ac:dyDescent="0.25">
      <c r="B9" s="74" t="s">
        <v>74</v>
      </c>
      <c r="C9" s="75">
        <v>405.58333333333331</v>
      </c>
      <c r="D9" s="75">
        <v>955</v>
      </c>
      <c r="E9" s="75">
        <v>82.083333333333329</v>
      </c>
      <c r="F9" s="108">
        <v>6553.583333333333</v>
      </c>
      <c r="G9" s="75"/>
      <c r="H9" s="76">
        <v>7996.25</v>
      </c>
      <c r="J9" s="110"/>
      <c r="K9" s="110"/>
      <c r="L9" s="110"/>
      <c r="M9" s="110"/>
    </row>
    <row r="10" spans="2:13" ht="19.5" customHeight="1" x14ac:dyDescent="0.25">
      <c r="B10" s="74" t="s">
        <v>75</v>
      </c>
      <c r="C10" s="75">
        <v>751.33333333333337</v>
      </c>
      <c r="D10" s="75">
        <v>1307.0833333333333</v>
      </c>
      <c r="E10" s="75">
        <v>339.33333333333331</v>
      </c>
      <c r="F10" s="108">
        <v>10421</v>
      </c>
      <c r="G10" s="75">
        <v>1</v>
      </c>
      <c r="H10" s="76">
        <v>12819.75</v>
      </c>
      <c r="J10" s="110"/>
      <c r="K10" s="110"/>
      <c r="L10" s="110"/>
      <c r="M10" s="110"/>
    </row>
    <row r="11" spans="2:13" ht="19.5" customHeight="1" x14ac:dyDescent="0.25">
      <c r="B11" s="74" t="s">
        <v>76</v>
      </c>
      <c r="C11" s="75">
        <v>577.5</v>
      </c>
      <c r="D11" s="75">
        <v>601.41666666666663</v>
      </c>
      <c r="E11" s="75">
        <v>23.666666666666668</v>
      </c>
      <c r="F11" s="108">
        <v>4577</v>
      </c>
      <c r="G11" s="75">
        <v>1</v>
      </c>
      <c r="H11" s="76">
        <v>5780.583333333333</v>
      </c>
      <c r="J11" s="110"/>
      <c r="K11" s="110"/>
      <c r="L11" s="110"/>
      <c r="M11" s="110"/>
    </row>
    <row r="12" spans="2:13" ht="19.5" customHeight="1" x14ac:dyDescent="0.25">
      <c r="B12" s="74" t="s">
        <v>77</v>
      </c>
      <c r="C12" s="75">
        <v>1648.3333333333333</v>
      </c>
      <c r="D12" s="75">
        <v>1957.3333333333333</v>
      </c>
      <c r="E12" s="75">
        <v>29.666666666666668</v>
      </c>
      <c r="F12" s="108">
        <v>12344.916666666666</v>
      </c>
      <c r="G12" s="75"/>
      <c r="H12" s="76">
        <v>15980.25</v>
      </c>
      <c r="J12" s="110"/>
      <c r="K12" s="110"/>
      <c r="L12" s="110"/>
      <c r="M12" s="110"/>
    </row>
    <row r="13" spans="2:13" ht="19.5" customHeight="1" x14ac:dyDescent="0.25">
      <c r="B13" s="74" t="s">
        <v>78</v>
      </c>
      <c r="C13" s="75">
        <v>1924.5833333333333</v>
      </c>
      <c r="D13" s="75">
        <v>4799.083333333333</v>
      </c>
      <c r="E13" s="75">
        <v>6450.833333333333</v>
      </c>
      <c r="F13" s="108">
        <v>35181</v>
      </c>
      <c r="G13" s="75">
        <v>1</v>
      </c>
      <c r="H13" s="76">
        <v>48356.5</v>
      </c>
      <c r="J13" s="110"/>
      <c r="K13" s="110"/>
      <c r="L13" s="110"/>
      <c r="M13" s="110"/>
    </row>
    <row r="14" spans="2:13" ht="19.5" customHeight="1" x14ac:dyDescent="0.25">
      <c r="B14" s="74" t="s">
        <v>79</v>
      </c>
      <c r="C14" s="75">
        <v>2385.1666666666665</v>
      </c>
      <c r="D14" s="75">
        <v>3128.5</v>
      </c>
      <c r="E14" s="75">
        <v>102.58333333333333</v>
      </c>
      <c r="F14" s="108">
        <v>17792</v>
      </c>
      <c r="G14" s="75">
        <v>1</v>
      </c>
      <c r="H14" s="76">
        <v>23409.25</v>
      </c>
      <c r="J14" s="110"/>
      <c r="K14" s="110"/>
      <c r="L14" s="110"/>
      <c r="M14" s="110"/>
    </row>
    <row r="15" spans="2:13" ht="19.5" customHeight="1" x14ac:dyDescent="0.25">
      <c r="B15" s="74" t="s">
        <v>80</v>
      </c>
      <c r="C15" s="75">
        <v>2008.3333333333333</v>
      </c>
      <c r="D15" s="75">
        <v>3916.1666666666665</v>
      </c>
      <c r="E15" s="75">
        <v>403.75</v>
      </c>
      <c r="F15" s="108">
        <v>20970.416666666668</v>
      </c>
      <c r="G15" s="75"/>
      <c r="H15" s="76">
        <v>27298.666666666668</v>
      </c>
      <c r="J15" s="110"/>
      <c r="K15" s="110"/>
      <c r="L15" s="110"/>
      <c r="M15" s="110"/>
    </row>
    <row r="16" spans="2:13" ht="19.5" customHeight="1" x14ac:dyDescent="0.25">
      <c r="B16" s="74" t="s">
        <v>81</v>
      </c>
      <c r="C16" s="75">
        <v>4349.666666666667</v>
      </c>
      <c r="D16" s="75">
        <v>5825.5</v>
      </c>
      <c r="E16" s="75">
        <v>967</v>
      </c>
      <c r="F16" s="108">
        <v>32955.666666666664</v>
      </c>
      <c r="G16" s="75"/>
      <c r="H16" s="76">
        <v>44097.833333333328</v>
      </c>
      <c r="J16" s="110"/>
      <c r="K16" s="110"/>
      <c r="L16" s="110"/>
      <c r="M16" s="110"/>
    </row>
    <row r="17" spans="2:13" ht="19.5" customHeight="1" x14ac:dyDescent="0.25">
      <c r="B17" s="74" t="s">
        <v>82</v>
      </c>
      <c r="C17" s="75">
        <v>1363.8333333333333</v>
      </c>
      <c r="D17" s="75">
        <v>3126.75</v>
      </c>
      <c r="E17" s="75">
        <v>15.25</v>
      </c>
      <c r="F17" s="108">
        <v>15875.416666666666</v>
      </c>
      <c r="G17" s="75"/>
      <c r="H17" s="76">
        <v>20381.25</v>
      </c>
      <c r="J17" s="110"/>
      <c r="K17" s="110"/>
      <c r="L17" s="110"/>
      <c r="M17" s="110"/>
    </row>
    <row r="18" spans="2:13" ht="19.5" customHeight="1" x14ac:dyDescent="0.25">
      <c r="B18" s="74" t="s">
        <v>83</v>
      </c>
      <c r="C18" s="75">
        <v>973</v>
      </c>
      <c r="D18" s="75">
        <v>1143.0833333333333</v>
      </c>
      <c r="E18" s="75">
        <v>31.75</v>
      </c>
      <c r="F18" s="108">
        <v>6745.583333333333</v>
      </c>
      <c r="G18" s="75"/>
      <c r="H18" s="76">
        <v>8893.4166666666661</v>
      </c>
      <c r="J18" s="110"/>
      <c r="K18" s="110"/>
      <c r="L18" s="110"/>
      <c r="M18" s="110"/>
    </row>
    <row r="19" spans="2:13" ht="19.5" customHeight="1" x14ac:dyDescent="0.25">
      <c r="B19" s="77" t="s">
        <v>84</v>
      </c>
      <c r="C19" s="75">
        <v>1823.3333333333333</v>
      </c>
      <c r="D19" s="75">
        <v>3195.9166666666665</v>
      </c>
      <c r="E19" s="75">
        <v>637.25</v>
      </c>
      <c r="F19" s="108">
        <v>16003.916666666666</v>
      </c>
      <c r="G19" s="75"/>
      <c r="H19" s="76">
        <v>21660.416666666664</v>
      </c>
      <c r="J19" s="110"/>
      <c r="K19" s="110"/>
      <c r="L19" s="110"/>
      <c r="M19" s="110"/>
    </row>
    <row r="20" spans="2:13" ht="19.5" customHeight="1" x14ac:dyDescent="0.25">
      <c r="B20" s="77" t="s">
        <v>117</v>
      </c>
      <c r="C20" s="75">
        <v>174.66666666666666</v>
      </c>
      <c r="D20" s="75">
        <v>372.91666666666669</v>
      </c>
      <c r="E20" s="75">
        <v>22.25</v>
      </c>
      <c r="F20" s="108">
        <v>1897.5833333333333</v>
      </c>
      <c r="G20" s="75"/>
      <c r="H20" s="76">
        <v>2467.4166666666665</v>
      </c>
      <c r="J20" s="110"/>
      <c r="K20" s="110"/>
      <c r="L20" s="110"/>
      <c r="M20" s="110"/>
    </row>
    <row r="21" spans="2:13" ht="19.5" customHeight="1" x14ac:dyDescent="0.25">
      <c r="B21" s="74" t="s">
        <v>86</v>
      </c>
      <c r="C21" s="75">
        <v>272.16666666666669</v>
      </c>
      <c r="D21" s="75">
        <v>483.25</v>
      </c>
      <c r="E21" s="75">
        <v>712.5</v>
      </c>
      <c r="F21" s="108">
        <v>3952.9166666666665</v>
      </c>
      <c r="G21" s="75"/>
      <c r="H21" s="76">
        <v>5420.833333333333</v>
      </c>
      <c r="J21" s="110"/>
      <c r="K21" s="110"/>
      <c r="L21" s="110"/>
      <c r="M21" s="110"/>
    </row>
    <row r="22" spans="2:13" ht="19.5" customHeight="1" x14ac:dyDescent="0.25">
      <c r="B22" s="74" t="s">
        <v>87</v>
      </c>
      <c r="C22" s="75">
        <v>25370.833333333332</v>
      </c>
      <c r="D22" s="75">
        <v>39411.583333333336</v>
      </c>
      <c r="E22" s="75">
        <v>5397.666666666667</v>
      </c>
      <c r="F22" s="108">
        <v>161152</v>
      </c>
      <c r="G22" s="75">
        <v>1</v>
      </c>
      <c r="H22" s="76">
        <v>231333.08333333334</v>
      </c>
      <c r="J22" s="110"/>
      <c r="K22" s="110"/>
      <c r="L22" s="110"/>
      <c r="M22" s="110"/>
    </row>
    <row r="23" spans="2:13" ht="24" customHeight="1" x14ac:dyDescent="0.25">
      <c r="B23" s="10" t="s">
        <v>88</v>
      </c>
      <c r="C23" s="105">
        <v>44377.083333333336</v>
      </c>
      <c r="D23" s="105">
        <v>70816.083333333343</v>
      </c>
      <c r="E23" s="105">
        <v>15263.333333333332</v>
      </c>
      <c r="F23" s="105">
        <v>351268.91666666663</v>
      </c>
      <c r="G23" s="105">
        <v>5</v>
      </c>
      <c r="H23" s="111">
        <v>481730.41666666663</v>
      </c>
      <c r="I23" s="79"/>
      <c r="J23" s="110"/>
      <c r="K23" s="110"/>
      <c r="L23" s="110"/>
      <c r="M23" s="110"/>
    </row>
  </sheetData>
  <mergeCells count="7">
    <mergeCell ref="B2:H2"/>
    <mergeCell ref="B3:H3"/>
    <mergeCell ref="B4:H4"/>
    <mergeCell ref="B6:B7"/>
    <mergeCell ref="G6:G7"/>
    <mergeCell ref="H6:H7"/>
    <mergeCell ref="C6:E6"/>
  </mergeCells>
  <hyperlinks>
    <hyperlink ref="I2" location="'Indice Total'!A1" display="Volver"/>
  </hyperlinks>
  <pageMargins left="0.70866141732283472" right="0.70866141732283472" top="0.74803149606299213" bottom="0.74803149606299213" header="0.31496062992125984" footer="0.31496062992125984"/>
  <pageSetup scale="86" orientation="portrait"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9">
    <tabColor theme="1" tint="0.14999847407452621"/>
  </sheetPr>
  <dimension ref="B1:C5"/>
  <sheetViews>
    <sheetView showGridLines="0" workbookViewId="0">
      <selection activeCell="H25" sqref="H25"/>
    </sheetView>
  </sheetViews>
  <sheetFormatPr baseColWidth="10" defaultRowHeight="15" x14ac:dyDescent="0.25"/>
  <cols>
    <col min="1" max="1" width="22.42578125" customWidth="1"/>
    <col min="3" max="3" width="165.42578125" bestFit="1" customWidth="1"/>
  </cols>
  <sheetData>
    <row r="1" spans="2:3" ht="45.75" customHeight="1" x14ac:dyDescent="0.25"/>
    <row r="2" spans="2:3" ht="21" x14ac:dyDescent="0.35">
      <c r="B2" s="638"/>
      <c r="C2" s="1" t="s">
        <v>9</v>
      </c>
    </row>
    <row r="3" spans="2:3" ht="21" x14ac:dyDescent="0.35">
      <c r="B3" s="637" t="s">
        <v>1660</v>
      </c>
      <c r="C3" s="484"/>
    </row>
    <row r="4" spans="2:3" x14ac:dyDescent="0.25">
      <c r="B4" s="638">
        <v>147</v>
      </c>
      <c r="C4" t="str">
        <f>CONCATENATE('147'!B3,"  ",'147'!B4)</f>
        <v>NÚMERO DE AFILIADOS A LOS SERVICIOS DE BIENESTAR FISCALIZADOS POR LA SUPERINTENDENCIA DE SEGURIDAD SOCIAL, SEGÚN INSTITUCIÓN Y TIPO DE AFILIADO   DICIEMBRE DE 2014</v>
      </c>
    </row>
    <row r="5" spans="2:3" x14ac:dyDescent="0.25">
      <c r="B5" s="638">
        <v>148</v>
      </c>
      <c r="C5" t="str">
        <f>CONCATENATE('148'!B3,"  ",'148'!B4)</f>
        <v>ESTADO DE INGRESOS Y GASTOS DE LOS SERVICIOS DE BIENESTAR FISCALIZADOS POR LA SUPERINTENDENCIA DE SEGURIDAD SOCIAL, POR INSTITUCIÓN  2014</v>
      </c>
    </row>
  </sheetData>
  <pageMargins left="0.7" right="0.7" top="0.75" bottom="0.75" header="0.3" footer="0.3"/>
  <drawing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0"/>
  <dimension ref="A1:F166"/>
  <sheetViews>
    <sheetView showGridLines="0" workbookViewId="0">
      <selection activeCell="H25" sqref="H25"/>
    </sheetView>
  </sheetViews>
  <sheetFormatPr baseColWidth="10" defaultRowHeight="12.75" x14ac:dyDescent="0.2"/>
  <cols>
    <col min="1" max="1" width="16.28515625" style="1467" customWidth="1"/>
    <col min="2" max="2" width="85.140625" style="1072" customWidth="1"/>
    <col min="3" max="3" width="18.42578125" style="1072" customWidth="1"/>
    <col min="4" max="4" width="15.7109375" style="1072" customWidth="1"/>
    <col min="5" max="5" width="15" style="1072" customWidth="1"/>
    <col min="6" max="16384" width="11.42578125" style="1072"/>
  </cols>
  <sheetData>
    <row r="1" spans="2:6" s="1467" customFormat="1" ht="49.5" customHeight="1" x14ac:dyDescent="0.2"/>
    <row r="2" spans="2:6" ht="18" x14ac:dyDescent="0.25">
      <c r="B2" s="1525" t="s">
        <v>2396</v>
      </c>
      <c r="C2" s="1553"/>
      <c r="D2" s="1553"/>
      <c r="E2" s="71"/>
      <c r="F2" s="1475" t="s">
        <v>13</v>
      </c>
    </row>
    <row r="3" spans="2:6" ht="39" customHeight="1" x14ac:dyDescent="0.25">
      <c r="B3" s="1519" t="s">
        <v>1950</v>
      </c>
      <c r="C3" s="1826"/>
      <c r="D3" s="1826"/>
      <c r="E3" s="1826"/>
    </row>
    <row r="4" spans="2:6" ht="24.75" customHeight="1" thickBot="1" x14ac:dyDescent="0.3">
      <c r="B4" s="1827" t="s">
        <v>1949</v>
      </c>
      <c r="C4" s="1828"/>
      <c r="D4" s="1828"/>
      <c r="E4" s="1829"/>
    </row>
    <row r="5" spans="2:6" ht="13.5" thickBot="1" x14ac:dyDescent="0.25">
      <c r="B5" s="47"/>
      <c r="C5" s="47"/>
      <c r="D5" s="47"/>
      <c r="E5" s="47"/>
    </row>
    <row r="6" spans="2:6" ht="20.25" customHeight="1" thickTop="1" thickBot="1" x14ac:dyDescent="0.3">
      <c r="B6" s="1087" t="s">
        <v>1878</v>
      </c>
      <c r="C6" s="1086" t="s">
        <v>786</v>
      </c>
      <c r="D6" s="1086" t="s">
        <v>1877</v>
      </c>
      <c r="E6" s="1086" t="s">
        <v>1876</v>
      </c>
    </row>
    <row r="7" spans="2:6" ht="15.75" thickTop="1" x14ac:dyDescent="0.25">
      <c r="B7" s="1082" t="s">
        <v>1948</v>
      </c>
      <c r="C7" s="1081">
        <v>96</v>
      </c>
      <c r="D7" s="1081">
        <v>0</v>
      </c>
      <c r="E7" s="1080">
        <f t="shared" ref="E7:E51" si="0">+C7+D7</f>
        <v>96</v>
      </c>
    </row>
    <row r="8" spans="2:6" ht="15" x14ac:dyDescent="0.25">
      <c r="B8" s="1082" t="s">
        <v>1947</v>
      </c>
      <c r="C8" s="1081">
        <v>65</v>
      </c>
      <c r="D8" s="1081">
        <v>0</v>
      </c>
      <c r="E8" s="1080">
        <f t="shared" si="0"/>
        <v>65</v>
      </c>
    </row>
    <row r="9" spans="2:6" ht="15" x14ac:dyDescent="0.25">
      <c r="B9" s="1082" t="s">
        <v>1946</v>
      </c>
      <c r="C9" s="1081">
        <v>113</v>
      </c>
      <c r="D9" s="1081">
        <v>4</v>
      </c>
      <c r="E9" s="1080">
        <f t="shared" si="0"/>
        <v>117</v>
      </c>
    </row>
    <row r="10" spans="2:6" ht="15" x14ac:dyDescent="0.25">
      <c r="B10" s="1082" t="s">
        <v>1945</v>
      </c>
      <c r="C10" s="1081">
        <v>2818</v>
      </c>
      <c r="D10" s="1081">
        <v>73</v>
      </c>
      <c r="E10" s="1080">
        <f t="shared" si="0"/>
        <v>2891</v>
      </c>
    </row>
    <row r="11" spans="2:6" ht="15" x14ac:dyDescent="0.25">
      <c r="B11" s="1082" t="s">
        <v>1944</v>
      </c>
      <c r="C11" s="1081">
        <v>1024</v>
      </c>
      <c r="D11" s="1081">
        <v>176</v>
      </c>
      <c r="E11" s="1080">
        <f t="shared" si="0"/>
        <v>1200</v>
      </c>
    </row>
    <row r="12" spans="2:6" ht="15" x14ac:dyDescent="0.25">
      <c r="B12" s="1082" t="s">
        <v>1943</v>
      </c>
      <c r="C12" s="1081">
        <v>204</v>
      </c>
      <c r="D12" s="1081">
        <v>12</v>
      </c>
      <c r="E12" s="1080">
        <f t="shared" si="0"/>
        <v>216</v>
      </c>
    </row>
    <row r="13" spans="2:6" ht="15" x14ac:dyDescent="0.25">
      <c r="B13" s="1082" t="s">
        <v>1942</v>
      </c>
      <c r="C13" s="1081">
        <v>110</v>
      </c>
      <c r="D13" s="1081">
        <v>4</v>
      </c>
      <c r="E13" s="1080">
        <f t="shared" si="0"/>
        <v>114</v>
      </c>
    </row>
    <row r="14" spans="2:6" ht="15" x14ac:dyDescent="0.25">
      <c r="B14" s="1082" t="s">
        <v>1941</v>
      </c>
      <c r="C14" s="1081">
        <v>106</v>
      </c>
      <c r="D14" s="1081">
        <v>4</v>
      </c>
      <c r="E14" s="1080">
        <f t="shared" si="0"/>
        <v>110</v>
      </c>
    </row>
    <row r="15" spans="2:6" ht="15" x14ac:dyDescent="0.25">
      <c r="B15" s="1082" t="s">
        <v>899</v>
      </c>
      <c r="C15" s="1081">
        <v>317</v>
      </c>
      <c r="D15" s="1081">
        <v>31</v>
      </c>
      <c r="E15" s="1080">
        <f t="shared" si="0"/>
        <v>348</v>
      </c>
    </row>
    <row r="16" spans="2:6" ht="15" x14ac:dyDescent="0.25">
      <c r="B16" s="1082" t="s">
        <v>900</v>
      </c>
      <c r="C16" s="1081">
        <v>64</v>
      </c>
      <c r="D16" s="1081">
        <v>17</v>
      </c>
      <c r="E16" s="1080">
        <f t="shared" si="0"/>
        <v>81</v>
      </c>
    </row>
    <row r="17" spans="2:5" ht="15" x14ac:dyDescent="0.25">
      <c r="B17" s="1082" t="s">
        <v>902</v>
      </c>
      <c r="C17" s="1081">
        <v>96</v>
      </c>
      <c r="D17" s="1081">
        <v>1</v>
      </c>
      <c r="E17" s="1080">
        <f t="shared" si="0"/>
        <v>97</v>
      </c>
    </row>
    <row r="18" spans="2:5" ht="15" x14ac:dyDescent="0.25">
      <c r="B18" s="1082" t="s">
        <v>1940</v>
      </c>
      <c r="C18" s="1081">
        <v>86</v>
      </c>
      <c r="D18" s="1081">
        <v>3</v>
      </c>
      <c r="E18" s="1080">
        <f t="shared" si="0"/>
        <v>89</v>
      </c>
    </row>
    <row r="19" spans="2:5" ht="15" x14ac:dyDescent="0.25">
      <c r="B19" s="1082" t="s">
        <v>903</v>
      </c>
      <c r="C19" s="1081">
        <v>468</v>
      </c>
      <c r="D19" s="1081">
        <v>17</v>
      </c>
      <c r="E19" s="1080">
        <f t="shared" si="0"/>
        <v>485</v>
      </c>
    </row>
    <row r="20" spans="2:5" ht="15" x14ac:dyDescent="0.25">
      <c r="B20" s="1083" t="s">
        <v>1939</v>
      </c>
      <c r="C20" s="1081">
        <v>482</v>
      </c>
      <c r="D20" s="1081">
        <v>2</v>
      </c>
      <c r="E20" s="1080">
        <f t="shared" si="0"/>
        <v>484</v>
      </c>
    </row>
    <row r="21" spans="2:5" ht="15" x14ac:dyDescent="0.25">
      <c r="B21" s="1082" t="s">
        <v>1938</v>
      </c>
      <c r="C21" s="1081">
        <v>46</v>
      </c>
      <c r="D21" s="1081">
        <v>0</v>
      </c>
      <c r="E21" s="1080">
        <f t="shared" si="0"/>
        <v>46</v>
      </c>
    </row>
    <row r="22" spans="2:5" ht="15" x14ac:dyDescent="0.25">
      <c r="B22" s="1082" t="s">
        <v>1937</v>
      </c>
      <c r="C22" s="1081">
        <v>96</v>
      </c>
      <c r="D22" s="1081">
        <v>0</v>
      </c>
      <c r="E22" s="1080">
        <f t="shared" si="0"/>
        <v>96</v>
      </c>
    </row>
    <row r="23" spans="2:5" ht="15" x14ac:dyDescent="0.25">
      <c r="B23" s="1082" t="s">
        <v>1936</v>
      </c>
      <c r="C23" s="1081">
        <v>236</v>
      </c>
      <c r="D23" s="1081">
        <v>0</v>
      </c>
      <c r="E23" s="1080">
        <f t="shared" si="0"/>
        <v>236</v>
      </c>
    </row>
    <row r="24" spans="2:5" ht="15" x14ac:dyDescent="0.25">
      <c r="B24" s="1082" t="s">
        <v>1935</v>
      </c>
      <c r="C24" s="1081">
        <v>424</v>
      </c>
      <c r="D24" s="1081">
        <v>0</v>
      </c>
      <c r="E24" s="1080">
        <f t="shared" si="0"/>
        <v>424</v>
      </c>
    </row>
    <row r="25" spans="2:5" ht="15" x14ac:dyDescent="0.25">
      <c r="B25" s="1082" t="s">
        <v>1934</v>
      </c>
      <c r="C25" s="1081">
        <v>552</v>
      </c>
      <c r="D25" s="1081">
        <v>11</v>
      </c>
      <c r="E25" s="1080">
        <f t="shared" si="0"/>
        <v>563</v>
      </c>
    </row>
    <row r="26" spans="2:5" ht="15" x14ac:dyDescent="0.25">
      <c r="B26" s="1082" t="s">
        <v>1933</v>
      </c>
      <c r="C26" s="1081">
        <v>357</v>
      </c>
      <c r="D26" s="1081">
        <v>0</v>
      </c>
      <c r="E26" s="1080">
        <f t="shared" si="0"/>
        <v>357</v>
      </c>
    </row>
    <row r="27" spans="2:5" ht="15" x14ac:dyDescent="0.25">
      <c r="B27" s="1082" t="s">
        <v>1932</v>
      </c>
      <c r="C27" s="1081">
        <v>594</v>
      </c>
      <c r="D27" s="1081">
        <v>0</v>
      </c>
      <c r="E27" s="1080">
        <f t="shared" si="0"/>
        <v>594</v>
      </c>
    </row>
    <row r="28" spans="2:5" ht="15" x14ac:dyDescent="0.25">
      <c r="B28" s="1082" t="s">
        <v>1931</v>
      </c>
      <c r="C28" s="1081">
        <v>813</v>
      </c>
      <c r="D28" s="1081">
        <v>13</v>
      </c>
      <c r="E28" s="1080">
        <f t="shared" si="0"/>
        <v>826</v>
      </c>
    </row>
    <row r="29" spans="2:5" ht="15" x14ac:dyDescent="0.25">
      <c r="B29" s="1082" t="s">
        <v>1930</v>
      </c>
      <c r="C29" s="1081">
        <v>74</v>
      </c>
      <c r="D29" s="1081">
        <v>0</v>
      </c>
      <c r="E29" s="1080">
        <f t="shared" si="0"/>
        <v>74</v>
      </c>
    </row>
    <row r="30" spans="2:5" ht="15" x14ac:dyDescent="0.25">
      <c r="B30" s="1082" t="s">
        <v>995</v>
      </c>
      <c r="C30" s="1081">
        <v>553</v>
      </c>
      <c r="D30" s="1081">
        <v>164</v>
      </c>
      <c r="E30" s="1080">
        <f t="shared" si="0"/>
        <v>717</v>
      </c>
    </row>
    <row r="31" spans="2:5" ht="15" x14ac:dyDescent="0.25">
      <c r="B31" s="1082" t="s">
        <v>1929</v>
      </c>
      <c r="C31" s="1081">
        <v>1932</v>
      </c>
      <c r="D31" s="1081">
        <v>44</v>
      </c>
      <c r="E31" s="1080">
        <f t="shared" si="0"/>
        <v>1976</v>
      </c>
    </row>
    <row r="32" spans="2:5" ht="15" x14ac:dyDescent="0.25">
      <c r="B32" s="1082" t="s">
        <v>1928</v>
      </c>
      <c r="C32" s="1081">
        <v>236</v>
      </c>
      <c r="D32" s="1081">
        <v>0</v>
      </c>
      <c r="E32" s="1080">
        <f t="shared" si="0"/>
        <v>236</v>
      </c>
    </row>
    <row r="33" spans="2:5" ht="15" x14ac:dyDescent="0.25">
      <c r="B33" s="1082" t="s">
        <v>910</v>
      </c>
      <c r="C33" s="1081">
        <v>374</v>
      </c>
      <c r="D33" s="1081">
        <v>13</v>
      </c>
      <c r="E33" s="1080">
        <f t="shared" si="0"/>
        <v>387</v>
      </c>
    </row>
    <row r="34" spans="2:5" ht="15" x14ac:dyDescent="0.25">
      <c r="B34" s="1082" t="s">
        <v>1927</v>
      </c>
      <c r="C34" s="1081">
        <v>113</v>
      </c>
      <c r="D34" s="1081">
        <v>0</v>
      </c>
      <c r="E34" s="1080">
        <f t="shared" si="0"/>
        <v>113</v>
      </c>
    </row>
    <row r="35" spans="2:5" ht="15" x14ac:dyDescent="0.25">
      <c r="B35" s="1082" t="s">
        <v>1926</v>
      </c>
      <c r="C35" s="1081">
        <v>4326</v>
      </c>
      <c r="D35" s="1081">
        <v>502</v>
      </c>
      <c r="E35" s="1080">
        <f t="shared" si="0"/>
        <v>4828</v>
      </c>
    </row>
    <row r="36" spans="2:5" ht="15" x14ac:dyDescent="0.25">
      <c r="B36" s="1082" t="s">
        <v>1925</v>
      </c>
      <c r="C36" s="1081">
        <v>579</v>
      </c>
      <c r="D36" s="1081">
        <v>21</v>
      </c>
      <c r="E36" s="1080">
        <f t="shared" si="0"/>
        <v>600</v>
      </c>
    </row>
    <row r="37" spans="2:5" ht="15" x14ac:dyDescent="0.25">
      <c r="B37" s="1082" t="s">
        <v>1924</v>
      </c>
      <c r="C37" s="1081">
        <v>430</v>
      </c>
      <c r="D37" s="1081">
        <v>0</v>
      </c>
      <c r="E37" s="1080">
        <f t="shared" si="0"/>
        <v>430</v>
      </c>
    </row>
    <row r="38" spans="2:5" ht="15" x14ac:dyDescent="0.25">
      <c r="B38" s="1082" t="s">
        <v>1923</v>
      </c>
      <c r="C38" s="1081">
        <v>1142</v>
      </c>
      <c r="D38" s="1081">
        <v>40</v>
      </c>
      <c r="E38" s="1080">
        <f t="shared" si="0"/>
        <v>1182</v>
      </c>
    </row>
    <row r="39" spans="2:5" ht="15" x14ac:dyDescent="0.25">
      <c r="B39" s="1082" t="s">
        <v>911</v>
      </c>
      <c r="C39" s="1081">
        <v>412</v>
      </c>
      <c r="D39" s="1081">
        <v>1</v>
      </c>
      <c r="E39" s="1080">
        <f t="shared" si="0"/>
        <v>413</v>
      </c>
    </row>
    <row r="40" spans="2:5" ht="15" x14ac:dyDescent="0.25">
      <c r="B40" s="1082" t="s">
        <v>912</v>
      </c>
      <c r="C40" s="1081">
        <v>912</v>
      </c>
      <c r="D40" s="1081">
        <v>64</v>
      </c>
      <c r="E40" s="1080">
        <f t="shared" si="0"/>
        <v>976</v>
      </c>
    </row>
    <row r="41" spans="2:5" ht="15" x14ac:dyDescent="0.25">
      <c r="B41" s="1082" t="s">
        <v>1922</v>
      </c>
      <c r="C41" s="1081">
        <v>18283</v>
      </c>
      <c r="D41" s="1081">
        <v>1499</v>
      </c>
      <c r="E41" s="1080">
        <f t="shared" si="0"/>
        <v>19782</v>
      </c>
    </row>
    <row r="42" spans="2:5" ht="15" x14ac:dyDescent="0.25">
      <c r="B42" s="1082" t="s">
        <v>1921</v>
      </c>
      <c r="C42" s="1081">
        <v>64</v>
      </c>
      <c r="D42" s="1081">
        <v>0</v>
      </c>
      <c r="E42" s="1080">
        <f t="shared" si="0"/>
        <v>64</v>
      </c>
    </row>
    <row r="43" spans="2:5" ht="15" x14ac:dyDescent="0.25">
      <c r="B43" s="1082" t="s">
        <v>1920</v>
      </c>
      <c r="C43" s="1081">
        <v>65</v>
      </c>
      <c r="D43" s="1081">
        <v>2</v>
      </c>
      <c r="E43" s="1080">
        <f t="shared" si="0"/>
        <v>67</v>
      </c>
    </row>
    <row r="44" spans="2:5" ht="15" x14ac:dyDescent="0.25">
      <c r="B44" s="1082" t="s">
        <v>1919</v>
      </c>
      <c r="C44" s="1081">
        <v>97</v>
      </c>
      <c r="D44" s="1081">
        <v>2</v>
      </c>
      <c r="E44" s="1080">
        <f t="shared" si="0"/>
        <v>99</v>
      </c>
    </row>
    <row r="45" spans="2:5" ht="15" x14ac:dyDescent="0.25">
      <c r="B45" s="1082" t="s">
        <v>1918</v>
      </c>
      <c r="C45" s="1081">
        <v>75</v>
      </c>
      <c r="D45" s="1081">
        <v>0</v>
      </c>
      <c r="E45" s="1080">
        <f t="shared" si="0"/>
        <v>75</v>
      </c>
    </row>
    <row r="46" spans="2:5" ht="15" x14ac:dyDescent="0.25">
      <c r="B46" s="1082" t="s">
        <v>1917</v>
      </c>
      <c r="C46" s="1081">
        <v>60</v>
      </c>
      <c r="D46" s="1081">
        <v>0</v>
      </c>
      <c r="E46" s="1080">
        <f t="shared" si="0"/>
        <v>60</v>
      </c>
    </row>
    <row r="47" spans="2:5" ht="15" x14ac:dyDescent="0.25">
      <c r="B47" s="1082" t="s">
        <v>1916</v>
      </c>
      <c r="C47" s="1081">
        <v>69</v>
      </c>
      <c r="D47" s="1081">
        <v>1</v>
      </c>
      <c r="E47" s="1080">
        <f t="shared" si="0"/>
        <v>70</v>
      </c>
    </row>
    <row r="48" spans="2:5" ht="15" x14ac:dyDescent="0.25">
      <c r="B48" s="1082" t="s">
        <v>1915</v>
      </c>
      <c r="C48" s="1081">
        <v>84</v>
      </c>
      <c r="D48" s="1081">
        <v>0</v>
      </c>
      <c r="E48" s="1080">
        <f t="shared" si="0"/>
        <v>84</v>
      </c>
    </row>
    <row r="49" spans="2:5" ht="15" x14ac:dyDescent="0.25">
      <c r="B49" s="1082" t="s">
        <v>1914</v>
      </c>
      <c r="C49" s="1081">
        <v>56</v>
      </c>
      <c r="D49" s="1081">
        <v>0</v>
      </c>
      <c r="E49" s="1080">
        <f t="shared" si="0"/>
        <v>56</v>
      </c>
    </row>
    <row r="50" spans="2:5" ht="15" x14ac:dyDescent="0.25">
      <c r="B50" s="1082" t="s">
        <v>1913</v>
      </c>
      <c r="C50" s="1081">
        <v>45</v>
      </c>
      <c r="D50" s="1081">
        <v>0</v>
      </c>
      <c r="E50" s="1080">
        <f t="shared" si="0"/>
        <v>45</v>
      </c>
    </row>
    <row r="51" spans="2:5" ht="15" x14ac:dyDescent="0.25">
      <c r="B51" s="1082" t="s">
        <v>1912</v>
      </c>
      <c r="C51" s="1081">
        <v>71</v>
      </c>
      <c r="D51" s="1081">
        <v>0</v>
      </c>
      <c r="E51" s="1080">
        <f t="shared" si="0"/>
        <v>71</v>
      </c>
    </row>
    <row r="52" spans="2:5" ht="15" x14ac:dyDescent="0.25">
      <c r="B52" s="1091"/>
      <c r="C52" s="1089"/>
      <c r="D52" s="1089"/>
      <c r="E52" s="1088"/>
    </row>
    <row r="53" spans="2:5" ht="15.75" thickBot="1" x14ac:dyDescent="0.3">
      <c r="B53" s="1094" t="s">
        <v>1879</v>
      </c>
      <c r="C53" s="1093"/>
      <c r="D53" s="1089"/>
      <c r="E53" s="1092"/>
    </row>
    <row r="54" spans="2:5" ht="16.5" thickTop="1" thickBot="1" x14ac:dyDescent="0.3">
      <c r="B54" s="1087" t="s">
        <v>1878</v>
      </c>
      <c r="C54" s="1086" t="s">
        <v>786</v>
      </c>
      <c r="D54" s="1086" t="s">
        <v>1877</v>
      </c>
      <c r="E54" s="1086" t="s">
        <v>1876</v>
      </c>
    </row>
    <row r="55" spans="2:5" ht="15.75" thickTop="1" x14ac:dyDescent="0.25">
      <c r="B55" s="1082" t="s">
        <v>919</v>
      </c>
      <c r="C55" s="1081">
        <v>925</v>
      </c>
      <c r="D55" s="1081">
        <v>0</v>
      </c>
      <c r="E55" s="1080">
        <f t="shared" ref="E55:E86" si="1">+C55+D55</f>
        <v>925</v>
      </c>
    </row>
    <row r="56" spans="2:5" ht="15" x14ac:dyDescent="0.25">
      <c r="B56" s="1082" t="s">
        <v>921</v>
      </c>
      <c r="C56" s="1081">
        <v>1366</v>
      </c>
      <c r="D56" s="1081">
        <v>332</v>
      </c>
      <c r="E56" s="1080">
        <f t="shared" si="1"/>
        <v>1698</v>
      </c>
    </row>
    <row r="57" spans="2:5" ht="15" x14ac:dyDescent="0.25">
      <c r="B57" s="1082" t="s">
        <v>1911</v>
      </c>
      <c r="C57" s="1081">
        <v>2075</v>
      </c>
      <c r="D57" s="1081">
        <v>378</v>
      </c>
      <c r="E57" s="1080">
        <f t="shared" si="1"/>
        <v>2453</v>
      </c>
    </row>
    <row r="58" spans="2:5" ht="15" x14ac:dyDescent="0.25">
      <c r="B58" s="1082" t="s">
        <v>1910</v>
      </c>
      <c r="C58" s="1081">
        <v>597</v>
      </c>
      <c r="D58" s="1081">
        <v>36</v>
      </c>
      <c r="E58" s="1080">
        <f t="shared" si="1"/>
        <v>633</v>
      </c>
    </row>
    <row r="59" spans="2:5" ht="15" x14ac:dyDescent="0.25">
      <c r="B59" s="1082" t="s">
        <v>228</v>
      </c>
      <c r="C59" s="1081">
        <v>361</v>
      </c>
      <c r="D59" s="1081">
        <v>71</v>
      </c>
      <c r="E59" s="1080">
        <f t="shared" si="1"/>
        <v>432</v>
      </c>
    </row>
    <row r="60" spans="2:5" ht="15" x14ac:dyDescent="0.25">
      <c r="B60" s="1082" t="s">
        <v>1909</v>
      </c>
      <c r="C60" s="1081">
        <v>541</v>
      </c>
      <c r="D60" s="1081">
        <v>2</v>
      </c>
      <c r="E60" s="1080">
        <f t="shared" si="1"/>
        <v>543</v>
      </c>
    </row>
    <row r="61" spans="2:5" ht="15" x14ac:dyDescent="0.25">
      <c r="B61" s="1082" t="s">
        <v>926</v>
      </c>
      <c r="C61" s="1081">
        <v>657</v>
      </c>
      <c r="D61" s="1081">
        <v>26</v>
      </c>
      <c r="E61" s="1080">
        <f t="shared" si="1"/>
        <v>683</v>
      </c>
    </row>
    <row r="62" spans="2:5" ht="15" x14ac:dyDescent="0.25">
      <c r="B62" s="1082" t="s">
        <v>1908</v>
      </c>
      <c r="C62" s="1081">
        <v>99</v>
      </c>
      <c r="D62" s="1081">
        <v>0</v>
      </c>
      <c r="E62" s="1080">
        <f t="shared" si="1"/>
        <v>99</v>
      </c>
    </row>
    <row r="63" spans="2:5" ht="15" x14ac:dyDescent="0.25">
      <c r="B63" s="1082" t="s">
        <v>928</v>
      </c>
      <c r="C63" s="1081">
        <v>386</v>
      </c>
      <c r="D63" s="1081">
        <v>80</v>
      </c>
      <c r="E63" s="1080">
        <f t="shared" si="1"/>
        <v>466</v>
      </c>
    </row>
    <row r="64" spans="2:5" ht="15" x14ac:dyDescent="0.25">
      <c r="B64" s="1082" t="s">
        <v>929</v>
      </c>
      <c r="C64" s="1081">
        <v>10258</v>
      </c>
      <c r="D64" s="1081">
        <v>392</v>
      </c>
      <c r="E64" s="1080">
        <f t="shared" si="1"/>
        <v>10650</v>
      </c>
    </row>
    <row r="65" spans="2:5" ht="15" x14ac:dyDescent="0.25">
      <c r="B65" s="1082" t="s">
        <v>1907</v>
      </c>
      <c r="C65" s="1081">
        <v>366</v>
      </c>
      <c r="D65" s="1081">
        <v>38</v>
      </c>
      <c r="E65" s="1080">
        <f t="shared" si="1"/>
        <v>404</v>
      </c>
    </row>
    <row r="66" spans="2:5" ht="15" x14ac:dyDescent="0.25">
      <c r="B66" s="1082" t="s">
        <v>1906</v>
      </c>
      <c r="C66" s="1081">
        <v>334</v>
      </c>
      <c r="D66" s="1081">
        <v>45</v>
      </c>
      <c r="E66" s="1080">
        <f t="shared" si="1"/>
        <v>379</v>
      </c>
    </row>
    <row r="67" spans="2:5" ht="15" x14ac:dyDescent="0.25">
      <c r="B67" s="1082" t="s">
        <v>1905</v>
      </c>
      <c r="C67" s="1081">
        <v>2624</v>
      </c>
      <c r="D67" s="1081">
        <v>281</v>
      </c>
      <c r="E67" s="1080">
        <f t="shared" si="1"/>
        <v>2905</v>
      </c>
    </row>
    <row r="68" spans="2:5" ht="15" x14ac:dyDescent="0.25">
      <c r="B68" s="1082" t="s">
        <v>1904</v>
      </c>
      <c r="C68" s="1081">
        <v>94</v>
      </c>
      <c r="D68" s="1081">
        <v>0</v>
      </c>
      <c r="E68" s="1080">
        <f t="shared" si="1"/>
        <v>94</v>
      </c>
    </row>
    <row r="69" spans="2:5" ht="15" x14ac:dyDescent="0.25">
      <c r="B69" s="1082" t="s">
        <v>1903</v>
      </c>
      <c r="C69" s="1081">
        <v>74</v>
      </c>
      <c r="D69" s="1081">
        <v>0</v>
      </c>
      <c r="E69" s="1080">
        <f t="shared" si="1"/>
        <v>74</v>
      </c>
    </row>
    <row r="70" spans="2:5" ht="15" x14ac:dyDescent="0.25">
      <c r="B70" s="1082" t="s">
        <v>1902</v>
      </c>
      <c r="C70" s="1081">
        <v>7321</v>
      </c>
      <c r="D70" s="1081">
        <v>858</v>
      </c>
      <c r="E70" s="1080">
        <f t="shared" si="1"/>
        <v>8179</v>
      </c>
    </row>
    <row r="71" spans="2:5" ht="15" x14ac:dyDescent="0.25">
      <c r="B71" s="1082" t="s">
        <v>1901</v>
      </c>
      <c r="C71" s="1081">
        <v>598</v>
      </c>
      <c r="D71" s="1081">
        <v>37</v>
      </c>
      <c r="E71" s="1080">
        <f t="shared" si="1"/>
        <v>635</v>
      </c>
    </row>
    <row r="72" spans="2:5" ht="15" x14ac:dyDescent="0.25">
      <c r="B72" s="1082" t="s">
        <v>1900</v>
      </c>
      <c r="C72" s="1081">
        <v>1009</v>
      </c>
      <c r="D72" s="1081">
        <v>172</v>
      </c>
      <c r="E72" s="1080">
        <f t="shared" si="1"/>
        <v>1181</v>
      </c>
    </row>
    <row r="73" spans="2:5" ht="15" x14ac:dyDescent="0.25">
      <c r="B73" s="1082" t="s">
        <v>1899</v>
      </c>
      <c r="C73" s="1081">
        <v>2425</v>
      </c>
      <c r="D73" s="1081">
        <v>63</v>
      </c>
      <c r="E73" s="1080">
        <f t="shared" si="1"/>
        <v>2488</v>
      </c>
    </row>
    <row r="74" spans="2:5" ht="15" x14ac:dyDescent="0.25">
      <c r="B74" s="1082" t="s">
        <v>1898</v>
      </c>
      <c r="C74" s="1081">
        <v>650</v>
      </c>
      <c r="D74" s="1081">
        <v>41</v>
      </c>
      <c r="E74" s="1080">
        <f t="shared" si="1"/>
        <v>691</v>
      </c>
    </row>
    <row r="75" spans="2:5" ht="15" x14ac:dyDescent="0.25">
      <c r="B75" s="1082" t="s">
        <v>1897</v>
      </c>
      <c r="C75" s="1081">
        <v>2747</v>
      </c>
      <c r="D75" s="1081">
        <v>665</v>
      </c>
      <c r="E75" s="1080">
        <f t="shared" si="1"/>
        <v>3412</v>
      </c>
    </row>
    <row r="76" spans="2:5" ht="15" x14ac:dyDescent="0.25">
      <c r="B76" s="1082" t="s">
        <v>1896</v>
      </c>
      <c r="C76" s="1081">
        <v>1543</v>
      </c>
      <c r="D76" s="1081">
        <v>73</v>
      </c>
      <c r="E76" s="1080">
        <f t="shared" si="1"/>
        <v>1616</v>
      </c>
    </row>
    <row r="77" spans="2:5" ht="15" x14ac:dyDescent="0.25">
      <c r="B77" s="1082" t="s">
        <v>1895</v>
      </c>
      <c r="C77" s="1081">
        <v>296</v>
      </c>
      <c r="D77" s="1081">
        <v>2</v>
      </c>
      <c r="E77" s="1080">
        <f t="shared" si="1"/>
        <v>298</v>
      </c>
    </row>
    <row r="78" spans="2:5" ht="15" x14ac:dyDescent="0.25">
      <c r="B78" s="1082" t="s">
        <v>1894</v>
      </c>
      <c r="C78" s="1081">
        <v>258</v>
      </c>
      <c r="D78" s="1081">
        <v>24</v>
      </c>
      <c r="E78" s="1080">
        <f t="shared" si="1"/>
        <v>282</v>
      </c>
    </row>
    <row r="79" spans="2:5" ht="15" x14ac:dyDescent="0.25">
      <c r="B79" s="1082" t="s">
        <v>930</v>
      </c>
      <c r="C79" s="1081">
        <v>328</v>
      </c>
      <c r="D79" s="1081">
        <v>53</v>
      </c>
      <c r="E79" s="1080">
        <f t="shared" si="1"/>
        <v>381</v>
      </c>
    </row>
    <row r="80" spans="2:5" ht="15" x14ac:dyDescent="0.25">
      <c r="B80" s="1082" t="s">
        <v>1893</v>
      </c>
      <c r="C80" s="1081">
        <v>7366</v>
      </c>
      <c r="D80" s="1081">
        <v>493</v>
      </c>
      <c r="E80" s="1080">
        <f t="shared" si="1"/>
        <v>7859</v>
      </c>
    </row>
    <row r="81" spans="2:5" ht="15" x14ac:dyDescent="0.25">
      <c r="B81" s="1082" t="s">
        <v>1892</v>
      </c>
      <c r="C81" s="1081">
        <v>403</v>
      </c>
      <c r="D81" s="1081">
        <v>21</v>
      </c>
      <c r="E81" s="1080">
        <f t="shared" si="1"/>
        <v>424</v>
      </c>
    </row>
    <row r="82" spans="2:5" ht="15" x14ac:dyDescent="0.25">
      <c r="B82" s="1082" t="s">
        <v>1891</v>
      </c>
      <c r="C82" s="1081">
        <v>166</v>
      </c>
      <c r="D82" s="1081">
        <v>10</v>
      </c>
      <c r="E82" s="1080">
        <f t="shared" si="1"/>
        <v>176</v>
      </c>
    </row>
    <row r="83" spans="2:5" ht="15" x14ac:dyDescent="0.25">
      <c r="B83" s="1082" t="s">
        <v>1890</v>
      </c>
      <c r="C83" s="1081">
        <v>43</v>
      </c>
      <c r="D83" s="1081">
        <v>1</v>
      </c>
      <c r="E83" s="1080">
        <f t="shared" si="1"/>
        <v>44</v>
      </c>
    </row>
    <row r="84" spans="2:5" ht="15" x14ac:dyDescent="0.25">
      <c r="B84" s="1082" t="s">
        <v>1889</v>
      </c>
      <c r="C84" s="1081">
        <v>70</v>
      </c>
      <c r="D84" s="1081">
        <v>1</v>
      </c>
      <c r="E84" s="1080">
        <f t="shared" si="1"/>
        <v>71</v>
      </c>
    </row>
    <row r="85" spans="2:5" ht="15" x14ac:dyDescent="0.25">
      <c r="B85" s="1082" t="s">
        <v>1888</v>
      </c>
      <c r="C85" s="1081">
        <v>69</v>
      </c>
      <c r="D85" s="1081">
        <v>0</v>
      </c>
      <c r="E85" s="1080">
        <f t="shared" si="1"/>
        <v>69</v>
      </c>
    </row>
    <row r="86" spans="2:5" ht="15" x14ac:dyDescent="0.25">
      <c r="B86" s="1082" t="s">
        <v>1887</v>
      </c>
      <c r="C86" s="1081">
        <v>64</v>
      </c>
      <c r="D86" s="1081">
        <v>2</v>
      </c>
      <c r="E86" s="1080">
        <f t="shared" si="1"/>
        <v>66</v>
      </c>
    </row>
    <row r="87" spans="2:5" ht="15" x14ac:dyDescent="0.25">
      <c r="B87" s="1082" t="s">
        <v>1886</v>
      </c>
      <c r="C87" s="1081">
        <v>2320</v>
      </c>
      <c r="D87" s="1081">
        <v>257</v>
      </c>
      <c r="E87" s="1080">
        <f t="shared" ref="E87:E107" si="2">+C87+D87</f>
        <v>2577</v>
      </c>
    </row>
    <row r="88" spans="2:5" ht="15" x14ac:dyDescent="0.25">
      <c r="B88" s="1082" t="s">
        <v>1885</v>
      </c>
      <c r="C88" s="1081">
        <v>200</v>
      </c>
      <c r="D88" s="1081">
        <v>2</v>
      </c>
      <c r="E88" s="1080">
        <f t="shared" si="2"/>
        <v>202</v>
      </c>
    </row>
    <row r="89" spans="2:5" ht="15" x14ac:dyDescent="0.25">
      <c r="B89" s="1082" t="s">
        <v>1884</v>
      </c>
      <c r="C89" s="1081">
        <v>62</v>
      </c>
      <c r="D89" s="1081">
        <v>1</v>
      </c>
      <c r="E89" s="1080">
        <f t="shared" si="2"/>
        <v>63</v>
      </c>
    </row>
    <row r="90" spans="2:5" ht="15" x14ac:dyDescent="0.25">
      <c r="B90" s="1082" t="s">
        <v>1883</v>
      </c>
      <c r="C90" s="1081">
        <v>3656</v>
      </c>
      <c r="D90" s="1081">
        <v>113</v>
      </c>
      <c r="E90" s="1080">
        <f t="shared" si="2"/>
        <v>3769</v>
      </c>
    </row>
    <row r="91" spans="2:5" ht="15" x14ac:dyDescent="0.25">
      <c r="B91" s="1082" t="s">
        <v>933</v>
      </c>
      <c r="C91" s="1081">
        <v>2728</v>
      </c>
      <c r="D91" s="1081">
        <v>175</v>
      </c>
      <c r="E91" s="1080">
        <f t="shared" si="2"/>
        <v>2903</v>
      </c>
    </row>
    <row r="92" spans="2:5" ht="15" x14ac:dyDescent="0.25">
      <c r="B92" s="1082" t="s">
        <v>1882</v>
      </c>
      <c r="C92" s="1081">
        <v>1788</v>
      </c>
      <c r="D92" s="1081">
        <v>175</v>
      </c>
      <c r="E92" s="1080">
        <f t="shared" si="2"/>
        <v>1963</v>
      </c>
    </row>
    <row r="93" spans="2:5" ht="15" x14ac:dyDescent="0.25">
      <c r="B93" s="1082" t="s">
        <v>934</v>
      </c>
      <c r="C93" s="1081">
        <v>2198</v>
      </c>
      <c r="D93" s="1081">
        <v>178</v>
      </c>
      <c r="E93" s="1080">
        <f t="shared" si="2"/>
        <v>2376</v>
      </c>
    </row>
    <row r="94" spans="2:5" ht="15" x14ac:dyDescent="0.25">
      <c r="B94" s="1082" t="s">
        <v>935</v>
      </c>
      <c r="C94" s="1081">
        <v>1517</v>
      </c>
      <c r="D94" s="1081">
        <v>258</v>
      </c>
      <c r="E94" s="1080">
        <f t="shared" si="2"/>
        <v>1775</v>
      </c>
    </row>
    <row r="95" spans="2:5" ht="15" x14ac:dyDescent="0.25">
      <c r="B95" s="1082" t="s">
        <v>936</v>
      </c>
      <c r="C95" s="1081">
        <v>3085</v>
      </c>
      <c r="D95" s="1081">
        <v>708</v>
      </c>
      <c r="E95" s="1080">
        <f t="shared" si="2"/>
        <v>3793</v>
      </c>
    </row>
    <row r="96" spans="2:5" ht="15" x14ac:dyDescent="0.25">
      <c r="B96" s="1082" t="s">
        <v>937</v>
      </c>
      <c r="C96" s="1081">
        <v>1085</v>
      </c>
      <c r="D96" s="1081">
        <v>145</v>
      </c>
      <c r="E96" s="1080">
        <f t="shared" si="2"/>
        <v>1230</v>
      </c>
    </row>
    <row r="97" spans="2:5" ht="15" x14ac:dyDescent="0.25">
      <c r="B97" s="1082" t="s">
        <v>938</v>
      </c>
      <c r="C97" s="1081">
        <v>1142</v>
      </c>
      <c r="D97" s="1081">
        <v>73</v>
      </c>
      <c r="E97" s="1080">
        <f t="shared" si="2"/>
        <v>1215</v>
      </c>
    </row>
    <row r="98" spans="2:5" ht="15" x14ac:dyDescent="0.25">
      <c r="B98" s="1082" t="s">
        <v>939</v>
      </c>
      <c r="C98" s="1081">
        <v>1688</v>
      </c>
      <c r="D98" s="1081">
        <v>44</v>
      </c>
      <c r="E98" s="1080">
        <f t="shared" si="2"/>
        <v>1732</v>
      </c>
    </row>
    <row r="99" spans="2:5" ht="15" x14ac:dyDescent="0.25">
      <c r="B99" s="1082" t="s">
        <v>1881</v>
      </c>
      <c r="C99" s="1081">
        <v>1078</v>
      </c>
      <c r="D99" s="1081">
        <v>25</v>
      </c>
      <c r="E99" s="1080">
        <f t="shared" si="2"/>
        <v>1103</v>
      </c>
    </row>
    <row r="100" spans="2:5" ht="15" x14ac:dyDescent="0.25">
      <c r="B100" s="1082" t="s">
        <v>940</v>
      </c>
      <c r="C100" s="1081">
        <v>2197</v>
      </c>
      <c r="D100" s="1081">
        <v>199</v>
      </c>
      <c r="E100" s="1080">
        <f t="shared" si="2"/>
        <v>2396</v>
      </c>
    </row>
    <row r="101" spans="2:5" ht="15" x14ac:dyDescent="0.25">
      <c r="B101" s="1082" t="s">
        <v>942</v>
      </c>
      <c r="C101" s="1081">
        <v>3679</v>
      </c>
      <c r="D101" s="1081">
        <v>674</v>
      </c>
      <c r="E101" s="1080">
        <f t="shared" si="2"/>
        <v>4353</v>
      </c>
    </row>
    <row r="102" spans="2:5" ht="15" x14ac:dyDescent="0.25">
      <c r="B102" s="1082" t="s">
        <v>943</v>
      </c>
      <c r="C102" s="1081">
        <v>3372</v>
      </c>
      <c r="D102" s="1081">
        <v>325</v>
      </c>
      <c r="E102" s="1080">
        <f t="shared" si="2"/>
        <v>3697</v>
      </c>
    </row>
    <row r="103" spans="2:5" ht="15" x14ac:dyDescent="0.25">
      <c r="B103" s="1082" t="s">
        <v>941</v>
      </c>
      <c r="C103" s="1081">
        <v>1190</v>
      </c>
      <c r="D103" s="1081">
        <v>104</v>
      </c>
      <c r="E103" s="1080">
        <f t="shared" si="2"/>
        <v>1294</v>
      </c>
    </row>
    <row r="104" spans="2:5" ht="15" x14ac:dyDescent="0.25">
      <c r="B104" s="1082" t="s">
        <v>947</v>
      </c>
      <c r="C104" s="1081">
        <v>2306</v>
      </c>
      <c r="D104" s="1081">
        <v>175</v>
      </c>
      <c r="E104" s="1080">
        <f t="shared" si="2"/>
        <v>2481</v>
      </c>
    </row>
    <row r="105" spans="2:5" ht="15" x14ac:dyDescent="0.25">
      <c r="B105" s="1082" t="s">
        <v>948</v>
      </c>
      <c r="C105" s="1081">
        <v>1272</v>
      </c>
      <c r="D105" s="1081">
        <v>38</v>
      </c>
      <c r="E105" s="1080">
        <f t="shared" si="2"/>
        <v>1310</v>
      </c>
    </row>
    <row r="106" spans="2:5" ht="15" x14ac:dyDescent="0.25">
      <c r="B106" s="1082" t="s">
        <v>1880</v>
      </c>
      <c r="C106" s="1081">
        <v>2477</v>
      </c>
      <c r="D106" s="1081">
        <v>181</v>
      </c>
      <c r="E106" s="1080">
        <f t="shared" si="2"/>
        <v>2658</v>
      </c>
    </row>
    <row r="107" spans="2:5" ht="15" x14ac:dyDescent="0.25">
      <c r="B107" s="1082" t="s">
        <v>949</v>
      </c>
      <c r="C107" s="1081">
        <v>1390</v>
      </c>
      <c r="D107" s="1081">
        <v>176</v>
      </c>
      <c r="E107" s="1080">
        <f t="shared" si="2"/>
        <v>1566</v>
      </c>
    </row>
    <row r="108" spans="2:5" ht="15" x14ac:dyDescent="0.25">
      <c r="B108" s="1091"/>
      <c r="C108" s="1089"/>
      <c r="D108" s="1089"/>
      <c r="E108" s="1088"/>
    </row>
    <row r="109" spans="2:5" ht="15.75" thickBot="1" x14ac:dyDescent="0.3">
      <c r="B109" s="1090" t="s">
        <v>1879</v>
      </c>
      <c r="C109" s="1089"/>
      <c r="D109" s="1089"/>
      <c r="E109" s="1088"/>
    </row>
    <row r="110" spans="2:5" ht="16.5" thickTop="1" thickBot="1" x14ac:dyDescent="0.3">
      <c r="B110" s="1087" t="s">
        <v>1878</v>
      </c>
      <c r="C110" s="1086" t="s">
        <v>786</v>
      </c>
      <c r="D110" s="1086" t="s">
        <v>1877</v>
      </c>
      <c r="E110" s="1086" t="s">
        <v>1876</v>
      </c>
    </row>
    <row r="111" spans="2:5" ht="15.75" thickTop="1" x14ac:dyDescent="0.25">
      <c r="B111" s="1082" t="s">
        <v>1875</v>
      </c>
      <c r="C111" s="1081">
        <v>4694</v>
      </c>
      <c r="D111" s="1081">
        <v>561</v>
      </c>
      <c r="E111" s="1080">
        <f t="shared" ref="E111:E142" si="3">+C111+D111</f>
        <v>5255</v>
      </c>
    </row>
    <row r="112" spans="2:5" ht="15" x14ac:dyDescent="0.25">
      <c r="B112" s="1082" t="s">
        <v>950</v>
      </c>
      <c r="C112" s="1081">
        <v>4471</v>
      </c>
      <c r="D112" s="1081">
        <v>434</v>
      </c>
      <c r="E112" s="1080">
        <f t="shared" si="3"/>
        <v>4905</v>
      </c>
    </row>
    <row r="113" spans="2:5" ht="15" x14ac:dyDescent="0.25">
      <c r="B113" s="1082" t="s">
        <v>951</v>
      </c>
      <c r="C113" s="1081">
        <v>3174</v>
      </c>
      <c r="D113" s="1081">
        <v>314</v>
      </c>
      <c r="E113" s="1080">
        <f t="shared" si="3"/>
        <v>3488</v>
      </c>
    </row>
    <row r="114" spans="2:5" ht="15" x14ac:dyDescent="0.25">
      <c r="B114" s="1082" t="s">
        <v>952</v>
      </c>
      <c r="C114" s="1081">
        <v>4533</v>
      </c>
      <c r="D114" s="1081">
        <v>464</v>
      </c>
      <c r="E114" s="1080">
        <f t="shared" si="3"/>
        <v>4997</v>
      </c>
    </row>
    <row r="115" spans="2:5" ht="15" x14ac:dyDescent="0.25">
      <c r="B115" s="1082" t="s">
        <v>953</v>
      </c>
      <c r="C115" s="1081">
        <v>3714</v>
      </c>
      <c r="D115" s="1081">
        <v>186</v>
      </c>
      <c r="E115" s="1080">
        <f t="shared" si="3"/>
        <v>3900</v>
      </c>
    </row>
    <row r="116" spans="2:5" ht="15" x14ac:dyDescent="0.25">
      <c r="B116" s="1082" t="s">
        <v>954</v>
      </c>
      <c r="C116" s="1081">
        <v>4100</v>
      </c>
      <c r="D116" s="1081">
        <v>260</v>
      </c>
      <c r="E116" s="1080">
        <f t="shared" si="3"/>
        <v>4360</v>
      </c>
    </row>
    <row r="117" spans="2:5" ht="15" x14ac:dyDescent="0.25">
      <c r="B117" s="1082" t="s">
        <v>1874</v>
      </c>
      <c r="C117" s="1081">
        <v>3244</v>
      </c>
      <c r="D117" s="1081">
        <v>157</v>
      </c>
      <c r="E117" s="1080">
        <f t="shared" si="3"/>
        <v>3401</v>
      </c>
    </row>
    <row r="118" spans="2:5" ht="15" x14ac:dyDescent="0.25">
      <c r="B118" s="1082" t="s">
        <v>956</v>
      </c>
      <c r="C118" s="1081">
        <v>2518</v>
      </c>
      <c r="D118" s="1081">
        <v>222</v>
      </c>
      <c r="E118" s="1080">
        <f t="shared" si="3"/>
        <v>2740</v>
      </c>
    </row>
    <row r="119" spans="2:5" ht="15" x14ac:dyDescent="0.25">
      <c r="B119" s="1082" t="s">
        <v>957</v>
      </c>
      <c r="C119" s="1081">
        <v>2115</v>
      </c>
      <c r="D119" s="1081">
        <v>83</v>
      </c>
      <c r="E119" s="1080">
        <f t="shared" si="3"/>
        <v>2198</v>
      </c>
    </row>
    <row r="120" spans="2:5" ht="15" x14ac:dyDescent="0.25">
      <c r="B120" s="1082" t="s">
        <v>959</v>
      </c>
      <c r="C120" s="1081">
        <v>2500</v>
      </c>
      <c r="D120" s="1081">
        <v>236</v>
      </c>
      <c r="E120" s="1080">
        <f t="shared" si="3"/>
        <v>2736</v>
      </c>
    </row>
    <row r="121" spans="2:5" ht="15" x14ac:dyDescent="0.25">
      <c r="B121" s="1082" t="s">
        <v>960</v>
      </c>
      <c r="C121" s="1081">
        <v>1993</v>
      </c>
      <c r="D121" s="1081">
        <v>467</v>
      </c>
      <c r="E121" s="1080">
        <f t="shared" si="3"/>
        <v>2460</v>
      </c>
    </row>
    <row r="122" spans="2:5" ht="15" x14ac:dyDescent="0.25">
      <c r="B122" s="1082" t="s">
        <v>961</v>
      </c>
      <c r="C122" s="1081">
        <v>3189</v>
      </c>
      <c r="D122" s="1081">
        <v>260</v>
      </c>
      <c r="E122" s="1080">
        <f t="shared" si="3"/>
        <v>3449</v>
      </c>
    </row>
    <row r="123" spans="2:5" ht="15" x14ac:dyDescent="0.25">
      <c r="B123" s="1082" t="s">
        <v>1873</v>
      </c>
      <c r="C123" s="1081">
        <v>3450</v>
      </c>
      <c r="D123" s="1081">
        <v>269</v>
      </c>
      <c r="E123" s="1080">
        <f t="shared" si="3"/>
        <v>3719</v>
      </c>
    </row>
    <row r="124" spans="2:5" ht="15" x14ac:dyDescent="0.25">
      <c r="B124" s="1082" t="s">
        <v>1872</v>
      </c>
      <c r="C124" s="1081">
        <v>1678</v>
      </c>
      <c r="D124" s="1081">
        <v>122</v>
      </c>
      <c r="E124" s="1080">
        <f t="shared" si="3"/>
        <v>1800</v>
      </c>
    </row>
    <row r="125" spans="2:5" ht="15" x14ac:dyDescent="0.25">
      <c r="B125" s="1082" t="s">
        <v>963</v>
      </c>
      <c r="C125" s="1081">
        <v>223</v>
      </c>
      <c r="D125" s="1081">
        <v>16</v>
      </c>
      <c r="E125" s="1080">
        <f t="shared" si="3"/>
        <v>239</v>
      </c>
    </row>
    <row r="126" spans="2:5" ht="15" x14ac:dyDescent="0.25">
      <c r="B126" s="1082" t="s">
        <v>1871</v>
      </c>
      <c r="C126" s="1081">
        <v>831</v>
      </c>
      <c r="D126" s="1081">
        <v>3</v>
      </c>
      <c r="E126" s="1080">
        <f t="shared" si="3"/>
        <v>834</v>
      </c>
    </row>
    <row r="127" spans="2:5" ht="15" x14ac:dyDescent="0.25">
      <c r="B127" s="1082" t="s">
        <v>965</v>
      </c>
      <c r="C127" s="1081">
        <v>1485</v>
      </c>
      <c r="D127" s="1081">
        <v>220</v>
      </c>
      <c r="E127" s="1080">
        <f t="shared" si="3"/>
        <v>1705</v>
      </c>
    </row>
    <row r="128" spans="2:5" ht="15" x14ac:dyDescent="0.25">
      <c r="B128" s="1082" t="s">
        <v>966</v>
      </c>
      <c r="C128" s="1081">
        <v>440</v>
      </c>
      <c r="D128" s="1081">
        <v>10</v>
      </c>
      <c r="E128" s="1080">
        <f t="shared" si="3"/>
        <v>450</v>
      </c>
    </row>
    <row r="129" spans="2:5" ht="15" x14ac:dyDescent="0.25">
      <c r="B129" s="1082" t="s">
        <v>1870</v>
      </c>
      <c r="C129" s="1081">
        <v>471</v>
      </c>
      <c r="D129" s="1081">
        <v>15</v>
      </c>
      <c r="E129" s="1080">
        <f t="shared" si="3"/>
        <v>486</v>
      </c>
    </row>
    <row r="130" spans="2:5" ht="15" x14ac:dyDescent="0.25">
      <c r="B130" s="1082" t="s">
        <v>1869</v>
      </c>
      <c r="C130" s="1081">
        <v>109</v>
      </c>
      <c r="D130" s="1081">
        <v>1</v>
      </c>
      <c r="E130" s="1080">
        <f t="shared" si="3"/>
        <v>110</v>
      </c>
    </row>
    <row r="131" spans="2:5" ht="15" x14ac:dyDescent="0.25">
      <c r="B131" s="1082" t="s">
        <v>967</v>
      </c>
      <c r="C131" s="1081">
        <v>324</v>
      </c>
      <c r="D131" s="1081">
        <v>0</v>
      </c>
      <c r="E131" s="1080">
        <f t="shared" si="3"/>
        <v>324</v>
      </c>
    </row>
    <row r="132" spans="2:5" ht="15" x14ac:dyDescent="0.25">
      <c r="B132" s="1082" t="s">
        <v>968</v>
      </c>
      <c r="C132" s="1081">
        <v>3210</v>
      </c>
      <c r="D132" s="1081">
        <v>8</v>
      </c>
      <c r="E132" s="1080">
        <f t="shared" si="3"/>
        <v>3218</v>
      </c>
    </row>
    <row r="133" spans="2:5" ht="15" x14ac:dyDescent="0.25">
      <c r="B133" s="1082" t="s">
        <v>1868</v>
      </c>
      <c r="C133" s="1081">
        <v>602</v>
      </c>
      <c r="D133" s="1081">
        <v>13</v>
      </c>
      <c r="E133" s="1080">
        <f t="shared" si="3"/>
        <v>615</v>
      </c>
    </row>
    <row r="134" spans="2:5" ht="15" x14ac:dyDescent="0.25">
      <c r="B134" s="1082" t="s">
        <v>969</v>
      </c>
      <c r="C134" s="1081">
        <v>206</v>
      </c>
      <c r="D134" s="1081">
        <v>3</v>
      </c>
      <c r="E134" s="1080">
        <f t="shared" si="3"/>
        <v>209</v>
      </c>
    </row>
    <row r="135" spans="2:5" ht="15" x14ac:dyDescent="0.25">
      <c r="B135" s="1082" t="s">
        <v>1867</v>
      </c>
      <c r="C135" s="1081">
        <v>92</v>
      </c>
      <c r="D135" s="1081">
        <v>0</v>
      </c>
      <c r="E135" s="1080">
        <f t="shared" si="3"/>
        <v>92</v>
      </c>
    </row>
    <row r="136" spans="2:5" ht="15" x14ac:dyDescent="0.25">
      <c r="B136" s="1082" t="s">
        <v>1866</v>
      </c>
      <c r="C136" s="1081">
        <v>177</v>
      </c>
      <c r="D136" s="1081">
        <v>9</v>
      </c>
      <c r="E136" s="1080">
        <f t="shared" si="3"/>
        <v>186</v>
      </c>
    </row>
    <row r="137" spans="2:5" ht="16.5" customHeight="1" x14ac:dyDescent="0.25">
      <c r="B137" s="1085" t="s">
        <v>1865</v>
      </c>
      <c r="C137" s="1081">
        <v>64</v>
      </c>
      <c r="D137" s="1081">
        <v>0</v>
      </c>
      <c r="E137" s="1080">
        <f t="shared" si="3"/>
        <v>64</v>
      </c>
    </row>
    <row r="138" spans="2:5" ht="15.75" customHeight="1" x14ac:dyDescent="0.25">
      <c r="B138" s="1084" t="s">
        <v>1864</v>
      </c>
      <c r="C138" s="1081">
        <v>218</v>
      </c>
      <c r="D138" s="1081">
        <v>4</v>
      </c>
      <c r="E138" s="1080">
        <f t="shared" si="3"/>
        <v>222</v>
      </c>
    </row>
    <row r="139" spans="2:5" ht="15" x14ac:dyDescent="0.25">
      <c r="B139" s="1082" t="s">
        <v>1863</v>
      </c>
      <c r="C139" s="1081">
        <v>225</v>
      </c>
      <c r="D139" s="1081">
        <v>0</v>
      </c>
      <c r="E139" s="1080">
        <f t="shared" si="3"/>
        <v>225</v>
      </c>
    </row>
    <row r="140" spans="2:5" ht="15" x14ac:dyDescent="0.25">
      <c r="B140" s="1082" t="s">
        <v>1862</v>
      </c>
      <c r="C140" s="1081">
        <v>33</v>
      </c>
      <c r="D140" s="1081">
        <v>0</v>
      </c>
      <c r="E140" s="1080">
        <f t="shared" si="3"/>
        <v>33</v>
      </c>
    </row>
    <row r="141" spans="2:5" ht="15" x14ac:dyDescent="0.25">
      <c r="B141" s="1082" t="s">
        <v>1861</v>
      </c>
      <c r="C141" s="1081">
        <v>316</v>
      </c>
      <c r="D141" s="1081">
        <v>0</v>
      </c>
      <c r="E141" s="1080">
        <f t="shared" si="3"/>
        <v>316</v>
      </c>
    </row>
    <row r="142" spans="2:5" ht="15" x14ac:dyDescent="0.25">
      <c r="B142" s="1082" t="s">
        <v>973</v>
      </c>
      <c r="C142" s="1081">
        <v>239</v>
      </c>
      <c r="D142" s="1081">
        <v>3</v>
      </c>
      <c r="E142" s="1080">
        <f t="shared" si="3"/>
        <v>242</v>
      </c>
    </row>
    <row r="143" spans="2:5" ht="15" x14ac:dyDescent="0.25">
      <c r="B143" s="1082" t="s">
        <v>1860</v>
      </c>
      <c r="C143" s="1081">
        <v>94</v>
      </c>
      <c r="D143" s="1081">
        <v>2</v>
      </c>
      <c r="E143" s="1080">
        <f t="shared" ref="E143:E161" si="4">+C143+D143</f>
        <v>96</v>
      </c>
    </row>
    <row r="144" spans="2:5" ht="15" x14ac:dyDescent="0.25">
      <c r="B144" s="1082" t="s">
        <v>1859</v>
      </c>
      <c r="C144" s="1081">
        <v>185</v>
      </c>
      <c r="D144" s="1081">
        <v>4</v>
      </c>
      <c r="E144" s="1080">
        <f t="shared" si="4"/>
        <v>189</v>
      </c>
    </row>
    <row r="145" spans="2:5" ht="15" x14ac:dyDescent="0.25">
      <c r="B145" s="1082" t="s">
        <v>1858</v>
      </c>
      <c r="C145" s="1081">
        <v>212</v>
      </c>
      <c r="D145" s="1081">
        <v>2</v>
      </c>
      <c r="E145" s="1080">
        <f t="shared" si="4"/>
        <v>214</v>
      </c>
    </row>
    <row r="146" spans="2:5" ht="15" x14ac:dyDescent="0.25">
      <c r="B146" s="1082" t="s">
        <v>975</v>
      </c>
      <c r="C146" s="1081">
        <v>188</v>
      </c>
      <c r="D146" s="1081">
        <v>8</v>
      </c>
      <c r="E146" s="1080">
        <f t="shared" si="4"/>
        <v>196</v>
      </c>
    </row>
    <row r="147" spans="2:5" ht="15" x14ac:dyDescent="0.25">
      <c r="B147" s="1082" t="s">
        <v>976</v>
      </c>
      <c r="C147" s="1081">
        <v>85</v>
      </c>
      <c r="D147" s="1081">
        <v>1</v>
      </c>
      <c r="E147" s="1080">
        <f t="shared" si="4"/>
        <v>86</v>
      </c>
    </row>
    <row r="148" spans="2:5" ht="15" x14ac:dyDescent="0.25">
      <c r="B148" s="1082" t="s">
        <v>977</v>
      </c>
      <c r="C148" s="1081">
        <v>287</v>
      </c>
      <c r="D148" s="1081">
        <v>24</v>
      </c>
      <c r="E148" s="1080">
        <f t="shared" si="4"/>
        <v>311</v>
      </c>
    </row>
    <row r="149" spans="2:5" ht="15" x14ac:dyDescent="0.25">
      <c r="B149" s="1083" t="s">
        <v>1857</v>
      </c>
      <c r="C149" s="1081">
        <v>93</v>
      </c>
      <c r="D149" s="1081">
        <v>0</v>
      </c>
      <c r="E149" s="1080">
        <f t="shared" si="4"/>
        <v>93</v>
      </c>
    </row>
    <row r="150" spans="2:5" ht="15" x14ac:dyDescent="0.25">
      <c r="B150" s="1082" t="s">
        <v>978</v>
      </c>
      <c r="C150" s="1081">
        <v>770</v>
      </c>
      <c r="D150" s="1081">
        <v>34</v>
      </c>
      <c r="E150" s="1080">
        <f t="shared" si="4"/>
        <v>804</v>
      </c>
    </row>
    <row r="151" spans="2:5" ht="15" x14ac:dyDescent="0.25">
      <c r="B151" s="1082" t="s">
        <v>979</v>
      </c>
      <c r="C151" s="1081">
        <v>604</v>
      </c>
      <c r="D151" s="1081">
        <v>78</v>
      </c>
      <c r="E151" s="1080">
        <f t="shared" si="4"/>
        <v>682</v>
      </c>
    </row>
    <row r="152" spans="2:5" ht="15" x14ac:dyDescent="0.25">
      <c r="B152" s="1082" t="s">
        <v>1856</v>
      </c>
      <c r="C152" s="1081">
        <v>330</v>
      </c>
      <c r="D152" s="1081">
        <v>10</v>
      </c>
      <c r="E152" s="1080">
        <f t="shared" si="4"/>
        <v>340</v>
      </c>
    </row>
    <row r="153" spans="2:5" ht="15" x14ac:dyDescent="0.25">
      <c r="B153" s="1082" t="s">
        <v>1855</v>
      </c>
      <c r="C153" s="1081">
        <v>766</v>
      </c>
      <c r="D153" s="1081">
        <v>35</v>
      </c>
      <c r="E153" s="1080">
        <f t="shared" si="4"/>
        <v>801</v>
      </c>
    </row>
    <row r="154" spans="2:5" ht="15" x14ac:dyDescent="0.25">
      <c r="B154" s="1082" t="s">
        <v>985</v>
      </c>
      <c r="C154" s="1081">
        <v>378</v>
      </c>
      <c r="D154" s="1081">
        <v>22</v>
      </c>
      <c r="E154" s="1080">
        <f t="shared" si="4"/>
        <v>400</v>
      </c>
    </row>
    <row r="155" spans="2:5" ht="15" x14ac:dyDescent="0.25">
      <c r="B155" s="1082" t="s">
        <v>986</v>
      </c>
      <c r="C155" s="1081">
        <v>372</v>
      </c>
      <c r="D155" s="1081">
        <v>15</v>
      </c>
      <c r="E155" s="1080">
        <f t="shared" si="4"/>
        <v>387</v>
      </c>
    </row>
    <row r="156" spans="2:5" ht="15" x14ac:dyDescent="0.25">
      <c r="B156" s="1082" t="s">
        <v>1854</v>
      </c>
      <c r="C156" s="1081">
        <v>913</v>
      </c>
      <c r="D156" s="1081">
        <v>29</v>
      </c>
      <c r="E156" s="1080">
        <f t="shared" si="4"/>
        <v>942</v>
      </c>
    </row>
    <row r="157" spans="2:5" ht="15" x14ac:dyDescent="0.25">
      <c r="B157" s="1082" t="s">
        <v>989</v>
      </c>
      <c r="C157" s="1081">
        <v>724</v>
      </c>
      <c r="D157" s="1081">
        <v>66</v>
      </c>
      <c r="E157" s="1080">
        <f t="shared" si="4"/>
        <v>790</v>
      </c>
    </row>
    <row r="158" spans="2:5" ht="15" x14ac:dyDescent="0.25">
      <c r="B158" s="1082" t="s">
        <v>1853</v>
      </c>
      <c r="C158" s="1081">
        <v>1388</v>
      </c>
      <c r="D158" s="1081">
        <v>179</v>
      </c>
      <c r="E158" s="1080">
        <f t="shared" si="4"/>
        <v>1567</v>
      </c>
    </row>
    <row r="159" spans="2:5" ht="15" x14ac:dyDescent="0.25">
      <c r="B159" s="1082" t="s">
        <v>1852</v>
      </c>
      <c r="C159" s="1081">
        <v>1002</v>
      </c>
      <c r="D159" s="1081">
        <v>112</v>
      </c>
      <c r="E159" s="1080">
        <f t="shared" si="4"/>
        <v>1114</v>
      </c>
    </row>
    <row r="160" spans="2:5" ht="15" x14ac:dyDescent="0.25">
      <c r="B160" s="1082" t="s">
        <v>991</v>
      </c>
      <c r="C160" s="1081">
        <v>522</v>
      </c>
      <c r="D160" s="1081">
        <v>72</v>
      </c>
      <c r="E160" s="1080">
        <f t="shared" si="4"/>
        <v>594</v>
      </c>
    </row>
    <row r="161" spans="2:5" ht="15.75" thickBot="1" x14ac:dyDescent="0.3">
      <c r="B161" s="1079" t="s">
        <v>1851</v>
      </c>
      <c r="C161" s="1078">
        <v>473</v>
      </c>
      <c r="D161" s="1078">
        <v>39</v>
      </c>
      <c r="E161" s="1077">
        <f t="shared" si="4"/>
        <v>512</v>
      </c>
    </row>
    <row r="162" spans="2:5" ht="15" x14ac:dyDescent="0.25">
      <c r="B162" s="1076" t="s">
        <v>127</v>
      </c>
      <c r="C162" s="1074">
        <f>SUM(C7:C161)</f>
        <v>189786</v>
      </c>
      <c r="D162" s="1075">
        <f>SUM(D7:D161)</f>
        <v>16016</v>
      </c>
      <c r="E162" s="1074">
        <f>SUM(E7:E161)</f>
        <v>205802</v>
      </c>
    </row>
    <row r="163" spans="2:5" x14ac:dyDescent="0.2">
      <c r="B163" s="1830" t="s">
        <v>1850</v>
      </c>
      <c r="C163" s="1831"/>
      <c r="D163" s="1831"/>
      <c r="E163" s="1831"/>
    </row>
    <row r="164" spans="2:5" x14ac:dyDescent="0.2">
      <c r="B164" s="71"/>
      <c r="C164" s="71"/>
      <c r="D164" s="71"/>
      <c r="E164" s="1073"/>
    </row>
    <row r="165" spans="2:5" x14ac:dyDescent="0.2">
      <c r="B165" s="71"/>
      <c r="C165" s="71"/>
      <c r="D165" s="71"/>
      <c r="E165" s="71"/>
    </row>
    <row r="166" spans="2:5" x14ac:dyDescent="0.2">
      <c r="B166" s="71"/>
      <c r="C166" s="71"/>
      <c r="D166" s="71"/>
      <c r="E166" s="71"/>
    </row>
  </sheetData>
  <mergeCells count="4">
    <mergeCell ref="B2:D2"/>
    <mergeCell ref="B3:E3"/>
    <mergeCell ref="B4:E4"/>
    <mergeCell ref="B163:E163"/>
  </mergeCells>
  <hyperlinks>
    <hyperlink ref="F2" location="'Indice Total'!A185" display="Volver"/>
  </hyperlinks>
  <pageMargins left="0.7" right="0.7" top="0.75" bottom="0.75" header="0.3" footer="0.3"/>
  <drawing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1"/>
  <dimension ref="A1:O186"/>
  <sheetViews>
    <sheetView showGridLines="0" workbookViewId="0">
      <selection activeCell="H25" sqref="H25"/>
    </sheetView>
  </sheetViews>
  <sheetFormatPr baseColWidth="10" defaultRowHeight="12.75" x14ac:dyDescent="0.2"/>
  <cols>
    <col min="1" max="1" width="10.5703125" style="1467" customWidth="1"/>
    <col min="2" max="2" width="63" style="1072" customWidth="1"/>
    <col min="3" max="3" width="13.140625" style="1072" customWidth="1"/>
    <col min="4" max="4" width="12.7109375" style="1072" customWidth="1"/>
    <col min="5" max="5" width="12" style="1072" customWidth="1"/>
    <col min="6" max="6" width="12.5703125" style="1072" customWidth="1"/>
    <col min="7" max="7" width="13.140625" style="1072" customWidth="1"/>
    <col min="8" max="8" width="11.42578125" style="1072"/>
    <col min="9" max="9" width="12.7109375" style="1072" customWidth="1"/>
    <col min="10" max="11" width="12.85546875" style="1072" customWidth="1"/>
    <col min="12" max="12" width="13" style="1072" customWidth="1"/>
    <col min="13" max="13" width="12.85546875" style="1072" customWidth="1"/>
    <col min="14" max="14" width="14.140625" style="1072" customWidth="1"/>
    <col min="15" max="16384" width="11.42578125" style="1072"/>
  </cols>
  <sheetData>
    <row r="1" spans="2:15" s="1467" customFormat="1" ht="49.5" customHeight="1" x14ac:dyDescent="0.2"/>
    <row r="2" spans="2:15" ht="18" x14ac:dyDescent="0.25">
      <c r="B2" s="1527" t="s">
        <v>2397</v>
      </c>
      <c r="C2" s="1834"/>
      <c r="D2" s="1834"/>
      <c r="E2" s="1835"/>
      <c r="F2" s="1835"/>
      <c r="G2" s="1835"/>
      <c r="H2" s="1835"/>
      <c r="I2" s="1835"/>
      <c r="J2" s="1835"/>
      <c r="K2" s="1835"/>
      <c r="L2" s="1835"/>
      <c r="M2" s="1835"/>
      <c r="N2" s="1835"/>
      <c r="O2" s="1475" t="s">
        <v>13</v>
      </c>
    </row>
    <row r="3" spans="2:15" ht="38.25" customHeight="1" x14ac:dyDescent="0.25">
      <c r="B3" s="1836" t="s">
        <v>2036</v>
      </c>
      <c r="C3" s="1837"/>
      <c r="D3" s="1837"/>
      <c r="E3" s="1837"/>
      <c r="F3" s="1837"/>
      <c r="G3" s="1837"/>
      <c r="H3" s="1837"/>
      <c r="I3" s="1837"/>
      <c r="J3" s="1837"/>
      <c r="K3" s="1837"/>
      <c r="L3" s="1837"/>
      <c r="M3" s="1837"/>
      <c r="N3" s="1837"/>
    </row>
    <row r="4" spans="2:15" ht="16.5" thickBot="1" x14ac:dyDescent="0.3">
      <c r="B4" s="1840">
        <v>2014</v>
      </c>
      <c r="C4" s="1841"/>
      <c r="D4" s="1841"/>
      <c r="E4" s="1841"/>
      <c r="F4" s="1841"/>
      <c r="G4" s="1841"/>
      <c r="H4" s="1841"/>
      <c r="I4" s="1841"/>
      <c r="J4" s="1841"/>
      <c r="K4" s="1841"/>
      <c r="L4" s="1841"/>
      <c r="M4" s="1841"/>
      <c r="N4" s="1841"/>
    </row>
    <row r="5" spans="2:15" ht="16.5" thickBot="1" x14ac:dyDescent="0.3">
      <c r="B5" s="1838" t="s">
        <v>2035</v>
      </c>
      <c r="C5" s="1839"/>
      <c r="D5" s="1839"/>
      <c r="E5" s="1839"/>
      <c r="F5" s="1839"/>
      <c r="G5" s="1839"/>
      <c r="H5" s="1839"/>
      <c r="I5" s="1839"/>
      <c r="J5" s="1839"/>
      <c r="K5" s="1839"/>
      <c r="L5" s="1839"/>
      <c r="M5" s="1839"/>
      <c r="N5" s="1839"/>
    </row>
    <row r="6" spans="2:15" ht="40.5" customHeight="1" thickTop="1" thickBot="1" x14ac:dyDescent="0.3">
      <c r="B6" s="1120" t="s">
        <v>1980</v>
      </c>
      <c r="C6" s="1118" t="s">
        <v>1979</v>
      </c>
      <c r="D6" s="1118" t="s">
        <v>1978</v>
      </c>
      <c r="E6" s="1118" t="s">
        <v>1977</v>
      </c>
      <c r="F6" s="1118" t="s">
        <v>1976</v>
      </c>
      <c r="G6" s="1118" t="s">
        <v>791</v>
      </c>
      <c r="H6" s="1118" t="s">
        <v>1975</v>
      </c>
      <c r="I6" s="1119" t="s">
        <v>1974</v>
      </c>
      <c r="J6" s="1119" t="s">
        <v>1973</v>
      </c>
      <c r="K6" s="1118" t="s">
        <v>1972</v>
      </c>
      <c r="L6" s="1118" t="s">
        <v>1971</v>
      </c>
      <c r="M6" s="1118" t="s">
        <v>1970</v>
      </c>
      <c r="N6" s="1118" t="s">
        <v>1969</v>
      </c>
    </row>
    <row r="7" spans="2:15" ht="15.75" thickTop="1" x14ac:dyDescent="0.25">
      <c r="B7" s="1082" t="s">
        <v>1948</v>
      </c>
      <c r="C7" s="1116">
        <v>9.3000000000000007</v>
      </c>
      <c r="D7" s="1116">
        <v>6.3</v>
      </c>
      <c r="E7" s="1112">
        <v>0</v>
      </c>
      <c r="F7" s="1116">
        <v>1.2</v>
      </c>
      <c r="G7" s="1115">
        <f t="shared" ref="G7:G20" si="0">SUM(C7:F7)</f>
        <v>16.8</v>
      </c>
      <c r="H7" s="1116">
        <v>7.5</v>
      </c>
      <c r="I7" s="1116">
        <v>9.4</v>
      </c>
      <c r="J7" s="1116">
        <v>0.2</v>
      </c>
      <c r="K7" s="1116">
        <v>1.8</v>
      </c>
      <c r="L7" s="1112">
        <v>0</v>
      </c>
      <c r="M7" s="1115">
        <f t="shared" ref="M7:M20" si="1">SUM(H7:L7)</f>
        <v>18.899999999999999</v>
      </c>
      <c r="N7" s="1114">
        <f t="shared" ref="N7:N20" si="2">G7-M7</f>
        <v>-2.0999999999999979</v>
      </c>
    </row>
    <row r="8" spans="2:15" ht="15" x14ac:dyDescent="0.25">
      <c r="B8" s="1082" t="s">
        <v>2034</v>
      </c>
      <c r="C8" s="1116">
        <v>11.5</v>
      </c>
      <c r="D8" s="1116">
        <v>6.6</v>
      </c>
      <c r="E8" s="1112">
        <v>0</v>
      </c>
      <c r="F8" s="1116">
        <v>0.2</v>
      </c>
      <c r="G8" s="1115">
        <f t="shared" si="0"/>
        <v>18.3</v>
      </c>
      <c r="H8" s="1116">
        <v>4.2</v>
      </c>
      <c r="I8" s="1116">
        <v>4</v>
      </c>
      <c r="J8" s="1116">
        <v>1.3</v>
      </c>
      <c r="K8" s="1116">
        <v>6.8</v>
      </c>
      <c r="L8" s="1112">
        <v>0</v>
      </c>
      <c r="M8" s="1115">
        <f t="shared" si="1"/>
        <v>16.3</v>
      </c>
      <c r="N8" s="1114">
        <f t="shared" si="2"/>
        <v>2</v>
      </c>
    </row>
    <row r="9" spans="2:15" ht="15" x14ac:dyDescent="0.25">
      <c r="B9" s="1082" t="s">
        <v>1946</v>
      </c>
      <c r="C9" s="1116">
        <v>24.3</v>
      </c>
      <c r="D9" s="1116">
        <v>11.5</v>
      </c>
      <c r="E9" s="1116">
        <v>1.5</v>
      </c>
      <c r="F9" s="1116">
        <v>0.2</v>
      </c>
      <c r="G9" s="1115">
        <f t="shared" si="0"/>
        <v>37.5</v>
      </c>
      <c r="H9" s="1116">
        <v>1.9</v>
      </c>
      <c r="I9" s="1116">
        <v>21.2</v>
      </c>
      <c r="J9" s="1116">
        <v>1.5</v>
      </c>
      <c r="K9" s="1116">
        <v>10.6</v>
      </c>
      <c r="L9" s="1112">
        <v>0</v>
      </c>
      <c r="M9" s="1115">
        <f t="shared" si="1"/>
        <v>35.199999999999996</v>
      </c>
      <c r="N9" s="1114">
        <f t="shared" si="2"/>
        <v>2.3000000000000043</v>
      </c>
    </row>
    <row r="10" spans="2:15" ht="15" x14ac:dyDescent="0.25">
      <c r="B10" s="1082" t="s">
        <v>1945</v>
      </c>
      <c r="C10" s="1116">
        <v>367.5</v>
      </c>
      <c r="D10" s="1116">
        <v>284.8</v>
      </c>
      <c r="E10" s="1116">
        <v>70.400000000000006</v>
      </c>
      <c r="F10" s="1116">
        <v>3.4</v>
      </c>
      <c r="G10" s="1115">
        <f t="shared" si="0"/>
        <v>726.09999999999991</v>
      </c>
      <c r="H10" s="1112">
        <v>0</v>
      </c>
      <c r="I10" s="1116">
        <v>454.9</v>
      </c>
      <c r="J10" s="1116">
        <v>86.7</v>
      </c>
      <c r="K10" s="1116">
        <v>175.2</v>
      </c>
      <c r="L10" s="1112">
        <v>0</v>
      </c>
      <c r="M10" s="1115">
        <f t="shared" si="1"/>
        <v>716.8</v>
      </c>
      <c r="N10" s="1114">
        <f t="shared" si="2"/>
        <v>9.2999999999999545</v>
      </c>
    </row>
    <row r="11" spans="2:15" ht="15" x14ac:dyDescent="0.25">
      <c r="B11" s="1082" t="s">
        <v>996</v>
      </c>
      <c r="C11" s="1116">
        <v>179</v>
      </c>
      <c r="D11" s="1116">
        <v>114.9</v>
      </c>
      <c r="E11" s="1116">
        <v>44.4</v>
      </c>
      <c r="F11" s="1116">
        <v>2.7</v>
      </c>
      <c r="G11" s="1115">
        <f t="shared" si="0"/>
        <v>340.99999999999994</v>
      </c>
      <c r="H11" s="1116">
        <v>17.899999999999999</v>
      </c>
      <c r="I11" s="1116">
        <v>177.5</v>
      </c>
      <c r="J11" s="1116">
        <v>109.2</v>
      </c>
      <c r="K11" s="1116">
        <v>18.3</v>
      </c>
      <c r="L11" s="1112">
        <v>0</v>
      </c>
      <c r="M11" s="1115">
        <f t="shared" si="1"/>
        <v>322.90000000000003</v>
      </c>
      <c r="N11" s="1114">
        <f t="shared" si="2"/>
        <v>18.099999999999909</v>
      </c>
    </row>
    <row r="12" spans="2:15" ht="15" x14ac:dyDescent="0.25">
      <c r="B12" s="1082" t="s">
        <v>2033</v>
      </c>
      <c r="C12" s="1116">
        <v>34.799999999999997</v>
      </c>
      <c r="D12" s="1116">
        <v>22.2</v>
      </c>
      <c r="E12" s="1116">
        <v>0.2</v>
      </c>
      <c r="F12" s="1116">
        <v>29.6</v>
      </c>
      <c r="G12" s="1115">
        <f t="shared" si="0"/>
        <v>86.800000000000011</v>
      </c>
      <c r="H12" s="1116">
        <v>34.5</v>
      </c>
      <c r="I12" s="1112">
        <v>0</v>
      </c>
      <c r="J12" s="1116">
        <v>9</v>
      </c>
      <c r="K12" s="1116">
        <v>29.9</v>
      </c>
      <c r="L12" s="1116">
        <v>6.6</v>
      </c>
      <c r="M12" s="1115">
        <f t="shared" si="1"/>
        <v>80</v>
      </c>
      <c r="N12" s="1114">
        <f t="shared" si="2"/>
        <v>6.8000000000000114</v>
      </c>
    </row>
    <row r="13" spans="2:15" ht="15" x14ac:dyDescent="0.25">
      <c r="B13" s="1082" t="s">
        <v>2032</v>
      </c>
      <c r="C13" s="1116">
        <v>18.899999999999999</v>
      </c>
      <c r="D13" s="1116">
        <v>12</v>
      </c>
      <c r="E13" s="1116">
        <v>0.3</v>
      </c>
      <c r="F13" s="1116">
        <v>0.1</v>
      </c>
      <c r="G13" s="1115">
        <f t="shared" si="0"/>
        <v>31.3</v>
      </c>
      <c r="H13" s="1116">
        <v>14.899999999999999</v>
      </c>
      <c r="I13" s="1112">
        <v>0</v>
      </c>
      <c r="J13" s="1116">
        <v>4.5999999999999996</v>
      </c>
      <c r="K13" s="1116">
        <v>10.9</v>
      </c>
      <c r="L13" s="1112">
        <v>0</v>
      </c>
      <c r="M13" s="1115">
        <f t="shared" si="1"/>
        <v>30.4</v>
      </c>
      <c r="N13" s="1114">
        <f t="shared" si="2"/>
        <v>0.90000000000000213</v>
      </c>
    </row>
    <row r="14" spans="2:15" ht="15" x14ac:dyDescent="0.25">
      <c r="B14" s="1082" t="s">
        <v>2031</v>
      </c>
      <c r="C14" s="1116">
        <v>15</v>
      </c>
      <c r="D14" s="1116">
        <v>10.5</v>
      </c>
      <c r="E14" s="1116">
        <v>0.4</v>
      </c>
      <c r="F14" s="1116">
        <v>0.5</v>
      </c>
      <c r="G14" s="1115">
        <f t="shared" si="0"/>
        <v>26.4</v>
      </c>
      <c r="H14" s="1116">
        <v>15.4</v>
      </c>
      <c r="I14" s="1112">
        <v>0</v>
      </c>
      <c r="J14" s="1116">
        <v>2.4</v>
      </c>
      <c r="K14" s="1116">
        <v>8.6999999999999993</v>
      </c>
      <c r="L14" s="1112">
        <v>0</v>
      </c>
      <c r="M14" s="1115">
        <f t="shared" si="1"/>
        <v>26.5</v>
      </c>
      <c r="N14" s="1114">
        <f t="shared" si="2"/>
        <v>-0.10000000000000142</v>
      </c>
    </row>
    <row r="15" spans="2:15" ht="15" x14ac:dyDescent="0.25">
      <c r="B15" s="1082" t="s">
        <v>2030</v>
      </c>
      <c r="C15" s="1116">
        <v>103.6</v>
      </c>
      <c r="D15" s="1116">
        <v>35.6</v>
      </c>
      <c r="E15" s="1116">
        <v>4.5</v>
      </c>
      <c r="F15" s="1116">
        <v>3.6</v>
      </c>
      <c r="G15" s="1115">
        <f t="shared" si="0"/>
        <v>147.29999999999998</v>
      </c>
      <c r="H15" s="1116">
        <v>41.2</v>
      </c>
      <c r="I15" s="1116">
        <v>66.2</v>
      </c>
      <c r="J15" s="1116">
        <v>9.8000000000000007</v>
      </c>
      <c r="K15" s="1116">
        <v>19.7</v>
      </c>
      <c r="L15" s="1112">
        <v>0</v>
      </c>
      <c r="M15" s="1115">
        <f t="shared" si="1"/>
        <v>136.9</v>
      </c>
      <c r="N15" s="1114">
        <f t="shared" si="2"/>
        <v>10.399999999999977</v>
      </c>
    </row>
    <row r="16" spans="2:15" ht="15" x14ac:dyDescent="0.25">
      <c r="B16" s="1082" t="s">
        <v>900</v>
      </c>
      <c r="C16" s="1116">
        <v>21.3</v>
      </c>
      <c r="D16" s="1116">
        <v>7.1</v>
      </c>
      <c r="E16" s="1116">
        <v>0.4</v>
      </c>
      <c r="F16" s="1116">
        <v>0.1</v>
      </c>
      <c r="G16" s="1115">
        <f t="shared" si="0"/>
        <v>28.9</v>
      </c>
      <c r="H16" s="1116">
        <v>5.4</v>
      </c>
      <c r="I16" s="1116">
        <v>21.3</v>
      </c>
      <c r="J16" s="1112">
        <v>0</v>
      </c>
      <c r="K16" s="1116">
        <v>1.2</v>
      </c>
      <c r="L16" s="1112">
        <v>0</v>
      </c>
      <c r="M16" s="1115">
        <f t="shared" si="1"/>
        <v>27.900000000000002</v>
      </c>
      <c r="N16" s="1114">
        <f t="shared" si="2"/>
        <v>0.99999999999999645</v>
      </c>
    </row>
    <row r="17" spans="2:14" ht="15" x14ac:dyDescent="0.25">
      <c r="B17" s="1082" t="s">
        <v>2029</v>
      </c>
      <c r="C17" s="1116">
        <v>20.2</v>
      </c>
      <c r="D17" s="1116">
        <v>10.4</v>
      </c>
      <c r="E17" s="1116">
        <v>0.2</v>
      </c>
      <c r="F17" s="1116">
        <v>0.4</v>
      </c>
      <c r="G17" s="1115">
        <f t="shared" si="0"/>
        <v>31.2</v>
      </c>
      <c r="H17" s="1116">
        <v>9.6</v>
      </c>
      <c r="I17" s="1116">
        <v>9</v>
      </c>
      <c r="J17" s="1116">
        <v>4.8</v>
      </c>
      <c r="K17" s="1116">
        <v>6.6</v>
      </c>
      <c r="L17" s="1112">
        <v>0</v>
      </c>
      <c r="M17" s="1115">
        <f t="shared" si="1"/>
        <v>30</v>
      </c>
      <c r="N17" s="1114">
        <f t="shared" si="2"/>
        <v>1.1999999999999993</v>
      </c>
    </row>
    <row r="18" spans="2:14" ht="15" x14ac:dyDescent="0.25">
      <c r="B18" s="1082" t="s">
        <v>1940</v>
      </c>
      <c r="C18" s="1116">
        <v>21.7</v>
      </c>
      <c r="D18" s="1116">
        <v>8.8000000000000007</v>
      </c>
      <c r="E18" s="1112">
        <v>0</v>
      </c>
      <c r="F18" s="1116">
        <v>0.7</v>
      </c>
      <c r="G18" s="1115">
        <f t="shared" si="0"/>
        <v>31.2</v>
      </c>
      <c r="H18" s="1112">
        <v>0</v>
      </c>
      <c r="I18" s="1116">
        <v>22.2</v>
      </c>
      <c r="J18" s="1116">
        <v>1.8</v>
      </c>
      <c r="K18" s="1116">
        <v>5.3</v>
      </c>
      <c r="L18" s="1112">
        <v>0</v>
      </c>
      <c r="M18" s="1115">
        <f t="shared" si="1"/>
        <v>29.3</v>
      </c>
      <c r="N18" s="1114">
        <f t="shared" si="2"/>
        <v>1.8999999999999986</v>
      </c>
    </row>
    <row r="19" spans="2:14" ht="15" x14ac:dyDescent="0.25">
      <c r="B19" s="1082" t="s">
        <v>903</v>
      </c>
      <c r="C19" s="1116">
        <v>132.1</v>
      </c>
      <c r="D19" s="1116">
        <v>52.7</v>
      </c>
      <c r="E19" s="1116">
        <v>1.2</v>
      </c>
      <c r="F19" s="1116">
        <v>0.2</v>
      </c>
      <c r="G19" s="1115">
        <f t="shared" si="0"/>
        <v>186.2</v>
      </c>
      <c r="H19" s="1116">
        <v>3</v>
      </c>
      <c r="I19" s="1116">
        <v>129.4</v>
      </c>
      <c r="J19" s="1116">
        <v>9.4</v>
      </c>
      <c r="K19" s="1116">
        <v>36.299999999999997</v>
      </c>
      <c r="L19" s="1112">
        <v>0</v>
      </c>
      <c r="M19" s="1115">
        <f t="shared" si="1"/>
        <v>178.10000000000002</v>
      </c>
      <c r="N19" s="1114">
        <f t="shared" si="2"/>
        <v>8.0999999999999659</v>
      </c>
    </row>
    <row r="20" spans="2:14" ht="15" x14ac:dyDescent="0.25">
      <c r="B20" s="1083" t="s">
        <v>1939</v>
      </c>
      <c r="C20" s="1116">
        <v>105.5</v>
      </c>
      <c r="D20" s="1116">
        <v>55.9</v>
      </c>
      <c r="E20" s="1116">
        <v>0.8</v>
      </c>
      <c r="F20" s="1116">
        <v>1.2</v>
      </c>
      <c r="G20" s="1115">
        <f t="shared" si="0"/>
        <v>163.4</v>
      </c>
      <c r="H20" s="1116">
        <v>13</v>
      </c>
      <c r="I20" s="1116">
        <v>91.5</v>
      </c>
      <c r="J20" s="1116">
        <v>26</v>
      </c>
      <c r="K20" s="1116">
        <v>28.4</v>
      </c>
      <c r="L20" s="1112">
        <v>0</v>
      </c>
      <c r="M20" s="1115">
        <f t="shared" si="1"/>
        <v>158.9</v>
      </c>
      <c r="N20" s="1114">
        <f t="shared" si="2"/>
        <v>4.5</v>
      </c>
    </row>
    <row r="21" spans="2:14" ht="15" x14ac:dyDescent="0.25">
      <c r="B21" s="1082" t="s">
        <v>1938</v>
      </c>
      <c r="C21" s="1116"/>
      <c r="D21" s="1116"/>
      <c r="E21" s="1116"/>
      <c r="F21" s="1116"/>
      <c r="G21" s="1115"/>
      <c r="H21" s="1116"/>
      <c r="I21" s="1116"/>
      <c r="J21" s="1116"/>
      <c r="K21" s="1116"/>
      <c r="L21" s="1116"/>
      <c r="M21" s="1115"/>
      <c r="N21" s="1114"/>
    </row>
    <row r="22" spans="2:14" ht="15" x14ac:dyDescent="0.25">
      <c r="B22" s="1083" t="s">
        <v>1937</v>
      </c>
      <c r="C22" s="1116">
        <v>22.1</v>
      </c>
      <c r="D22" s="1116">
        <v>8.1</v>
      </c>
      <c r="E22" s="1112">
        <v>0</v>
      </c>
      <c r="F22" s="1116">
        <v>1.3</v>
      </c>
      <c r="G22" s="1115">
        <f t="shared" ref="G22:G31" si="3">SUM(C22:F22)</f>
        <v>31.500000000000004</v>
      </c>
      <c r="H22" s="1112">
        <v>0</v>
      </c>
      <c r="I22" s="1116">
        <v>21.1</v>
      </c>
      <c r="J22" s="1116">
        <v>2.6</v>
      </c>
      <c r="K22" s="1116">
        <v>3.8</v>
      </c>
      <c r="L22" s="1112">
        <v>0</v>
      </c>
      <c r="M22" s="1115">
        <f t="shared" ref="M22:M31" si="4">SUM(H22:L22)</f>
        <v>27.500000000000004</v>
      </c>
      <c r="N22" s="1114">
        <f t="shared" ref="N22:N31" si="5">G22-M22</f>
        <v>4</v>
      </c>
    </row>
    <row r="23" spans="2:14" ht="15" x14ac:dyDescent="0.25">
      <c r="B23" s="1082" t="s">
        <v>2028</v>
      </c>
      <c r="C23" s="1116">
        <v>34.5</v>
      </c>
      <c r="D23" s="1116">
        <v>23.9</v>
      </c>
      <c r="E23" s="1112">
        <v>0</v>
      </c>
      <c r="F23" s="1116">
        <v>0.5</v>
      </c>
      <c r="G23" s="1115">
        <f t="shared" si="3"/>
        <v>58.9</v>
      </c>
      <c r="H23" s="1116">
        <v>37.200000000000003</v>
      </c>
      <c r="I23" s="1112">
        <v>0</v>
      </c>
      <c r="J23" s="1116">
        <v>7.8</v>
      </c>
      <c r="K23" s="1116">
        <v>10.4</v>
      </c>
      <c r="L23" s="1112">
        <v>0</v>
      </c>
      <c r="M23" s="1115">
        <f t="shared" si="4"/>
        <v>55.4</v>
      </c>
      <c r="N23" s="1114">
        <f t="shared" si="5"/>
        <v>3.5</v>
      </c>
    </row>
    <row r="24" spans="2:14" ht="15" x14ac:dyDescent="0.25">
      <c r="B24" s="1082" t="s">
        <v>2027</v>
      </c>
      <c r="C24" s="1116">
        <v>54.3</v>
      </c>
      <c r="D24" s="1116">
        <v>42.4</v>
      </c>
      <c r="E24" s="1116">
        <v>3</v>
      </c>
      <c r="F24" s="1116">
        <v>0.4</v>
      </c>
      <c r="G24" s="1115">
        <f t="shared" si="3"/>
        <v>100.1</v>
      </c>
      <c r="H24" s="1116">
        <v>87.6</v>
      </c>
      <c r="I24" s="1112">
        <v>0</v>
      </c>
      <c r="J24" s="1116">
        <v>0.6</v>
      </c>
      <c r="K24" s="1116">
        <v>10.4</v>
      </c>
      <c r="L24" s="1112">
        <v>0</v>
      </c>
      <c r="M24" s="1115">
        <f t="shared" si="4"/>
        <v>98.6</v>
      </c>
      <c r="N24" s="1114">
        <f t="shared" si="5"/>
        <v>1.5</v>
      </c>
    </row>
    <row r="25" spans="2:14" ht="15" x14ac:dyDescent="0.25">
      <c r="B25" s="1082" t="s">
        <v>2026</v>
      </c>
      <c r="C25" s="1116">
        <v>97.2</v>
      </c>
      <c r="D25" s="1116">
        <v>55.9</v>
      </c>
      <c r="E25" s="1116">
        <v>5.9</v>
      </c>
      <c r="F25" s="1116">
        <v>1.6</v>
      </c>
      <c r="G25" s="1115">
        <f t="shared" si="3"/>
        <v>160.6</v>
      </c>
      <c r="H25" s="1116">
        <v>28.400000000000002</v>
      </c>
      <c r="I25" s="1116">
        <v>105.7</v>
      </c>
      <c r="J25" s="1116">
        <v>3.9</v>
      </c>
      <c r="K25" s="1116">
        <v>18.3</v>
      </c>
      <c r="L25" s="1112">
        <v>0</v>
      </c>
      <c r="M25" s="1115">
        <f t="shared" si="4"/>
        <v>156.30000000000001</v>
      </c>
      <c r="N25" s="1114">
        <f t="shared" si="5"/>
        <v>4.2999999999999829</v>
      </c>
    </row>
    <row r="26" spans="2:14" ht="15" x14ac:dyDescent="0.25">
      <c r="B26" s="1082" t="s">
        <v>1933</v>
      </c>
      <c r="C26" s="1116">
        <v>66.5</v>
      </c>
      <c r="D26" s="1116">
        <v>39.5</v>
      </c>
      <c r="E26" s="1116">
        <v>3.2</v>
      </c>
      <c r="F26" s="1116">
        <v>0.8</v>
      </c>
      <c r="G26" s="1115">
        <f t="shared" si="3"/>
        <v>110</v>
      </c>
      <c r="H26" s="1116">
        <v>60</v>
      </c>
      <c r="I26" s="1112">
        <v>0</v>
      </c>
      <c r="J26" s="1116">
        <v>21.2</v>
      </c>
      <c r="K26" s="1116">
        <v>22.2</v>
      </c>
      <c r="L26" s="1112">
        <v>0</v>
      </c>
      <c r="M26" s="1115">
        <f t="shared" si="4"/>
        <v>103.4</v>
      </c>
      <c r="N26" s="1114">
        <f t="shared" si="5"/>
        <v>6.5999999999999943</v>
      </c>
    </row>
    <row r="27" spans="2:14" ht="15" x14ac:dyDescent="0.25">
      <c r="B27" s="1082" t="s">
        <v>2025</v>
      </c>
      <c r="C27" s="1116">
        <v>172.8</v>
      </c>
      <c r="D27" s="1116">
        <v>59.9</v>
      </c>
      <c r="E27" s="1116">
        <v>4.7</v>
      </c>
      <c r="F27" s="1116">
        <v>0.5</v>
      </c>
      <c r="G27" s="1115">
        <f t="shared" si="3"/>
        <v>237.9</v>
      </c>
      <c r="H27" s="1116">
        <v>3.1</v>
      </c>
      <c r="I27" s="1116">
        <v>154.9</v>
      </c>
      <c r="J27" s="1116">
        <v>59.1</v>
      </c>
      <c r="K27" s="1116">
        <v>12</v>
      </c>
      <c r="L27" s="1112">
        <v>0</v>
      </c>
      <c r="M27" s="1115">
        <f t="shared" si="4"/>
        <v>229.1</v>
      </c>
      <c r="N27" s="1114">
        <f t="shared" si="5"/>
        <v>8.8000000000000114</v>
      </c>
    </row>
    <row r="28" spans="2:14" ht="15" x14ac:dyDescent="0.25">
      <c r="B28" s="1082" t="s">
        <v>2024</v>
      </c>
      <c r="C28" s="1116">
        <v>136.9</v>
      </c>
      <c r="D28" s="1116">
        <v>89.8</v>
      </c>
      <c r="E28" s="1116">
        <v>1.7</v>
      </c>
      <c r="F28" s="1116">
        <v>12.4</v>
      </c>
      <c r="G28" s="1115">
        <f t="shared" si="3"/>
        <v>240.79999999999998</v>
      </c>
      <c r="H28" s="1112">
        <v>0</v>
      </c>
      <c r="I28" s="1116">
        <v>154</v>
      </c>
      <c r="J28" s="1116">
        <v>21.5</v>
      </c>
      <c r="K28" s="1116">
        <v>24.9</v>
      </c>
      <c r="L28" s="1112">
        <v>0</v>
      </c>
      <c r="M28" s="1115">
        <f t="shared" si="4"/>
        <v>200.4</v>
      </c>
      <c r="N28" s="1114">
        <f t="shared" si="5"/>
        <v>40.399999999999977</v>
      </c>
    </row>
    <row r="29" spans="2:14" ht="15" x14ac:dyDescent="0.25">
      <c r="B29" s="1082" t="s">
        <v>1930</v>
      </c>
      <c r="C29" s="1116">
        <v>20.9</v>
      </c>
      <c r="D29" s="1116">
        <v>8.5</v>
      </c>
      <c r="E29" s="1112">
        <v>0</v>
      </c>
      <c r="F29" s="1116">
        <v>0.8</v>
      </c>
      <c r="G29" s="1115">
        <f t="shared" si="3"/>
        <v>30.2</v>
      </c>
      <c r="H29" s="1112">
        <v>0</v>
      </c>
      <c r="I29" s="1116">
        <v>20.9</v>
      </c>
      <c r="J29" s="1116">
        <v>3.1</v>
      </c>
      <c r="K29" s="1116">
        <v>5.7</v>
      </c>
      <c r="L29" s="1112">
        <v>0</v>
      </c>
      <c r="M29" s="1115">
        <f t="shared" si="4"/>
        <v>29.7</v>
      </c>
      <c r="N29" s="1114">
        <f t="shared" si="5"/>
        <v>0.5</v>
      </c>
    </row>
    <row r="30" spans="2:14" ht="15" x14ac:dyDescent="0.25">
      <c r="B30" s="1082" t="s">
        <v>2023</v>
      </c>
      <c r="C30" s="1116">
        <v>71.3</v>
      </c>
      <c r="D30" s="1116">
        <v>63.3</v>
      </c>
      <c r="E30" s="1116">
        <v>4.5999999999999996</v>
      </c>
      <c r="F30" s="1116">
        <v>16.600000000000001</v>
      </c>
      <c r="G30" s="1115">
        <f t="shared" si="3"/>
        <v>155.79999999999998</v>
      </c>
      <c r="H30" s="1116">
        <v>33.4</v>
      </c>
      <c r="I30" s="1112">
        <v>0</v>
      </c>
      <c r="J30" s="1116">
        <v>19.5</v>
      </c>
      <c r="K30" s="1116">
        <v>101</v>
      </c>
      <c r="L30" s="1112">
        <v>0</v>
      </c>
      <c r="M30" s="1115">
        <f t="shared" si="4"/>
        <v>153.9</v>
      </c>
      <c r="N30" s="1114">
        <f t="shared" si="5"/>
        <v>1.8999999999999773</v>
      </c>
    </row>
    <row r="31" spans="2:14" ht="15" x14ac:dyDescent="0.25">
      <c r="B31" s="1082" t="s">
        <v>1929</v>
      </c>
      <c r="C31" s="1116">
        <v>413.3</v>
      </c>
      <c r="D31" s="1116">
        <v>213.9</v>
      </c>
      <c r="E31" s="1116">
        <v>6.5</v>
      </c>
      <c r="F31" s="1116">
        <v>1.9</v>
      </c>
      <c r="G31" s="1115">
        <f t="shared" si="3"/>
        <v>635.6</v>
      </c>
      <c r="H31" s="1116">
        <v>90.7</v>
      </c>
      <c r="I31" s="1116">
        <v>404.6</v>
      </c>
      <c r="J31" s="1116">
        <v>47.3</v>
      </c>
      <c r="K31" s="1116">
        <v>86.2</v>
      </c>
      <c r="L31" s="1112">
        <v>0</v>
      </c>
      <c r="M31" s="1115">
        <f t="shared" si="4"/>
        <v>628.80000000000007</v>
      </c>
      <c r="N31" s="1114">
        <f t="shared" si="5"/>
        <v>6.7999999999999545</v>
      </c>
    </row>
    <row r="32" spans="2:14" ht="15" x14ac:dyDescent="0.25">
      <c r="B32" s="1133"/>
      <c r="C32" s="1132"/>
      <c r="D32" s="1132"/>
      <c r="E32" s="1132"/>
      <c r="F32" s="1132"/>
      <c r="G32" s="1131"/>
      <c r="H32" s="1132"/>
      <c r="I32" s="1132"/>
      <c r="J32" s="1132"/>
      <c r="K32" s="1132"/>
      <c r="L32" s="1132"/>
      <c r="M32" s="1131"/>
      <c r="N32" s="1131"/>
    </row>
    <row r="33" spans="2:14" ht="15.75" thickBot="1" x14ac:dyDescent="0.3">
      <c r="B33" s="1108" t="s">
        <v>1981</v>
      </c>
      <c r="C33" s="1127"/>
      <c r="D33" s="1127"/>
      <c r="E33" s="1127"/>
      <c r="F33" s="1127"/>
      <c r="G33" s="1121"/>
      <c r="H33" s="1127"/>
      <c r="I33" s="1127"/>
      <c r="J33" s="1127"/>
      <c r="K33" s="1127"/>
      <c r="L33" s="1127"/>
      <c r="M33" s="1121"/>
      <c r="N33" s="1121"/>
    </row>
    <row r="34" spans="2:14" ht="31.5" thickTop="1" thickBot="1" x14ac:dyDescent="0.3">
      <c r="B34" s="1120" t="s">
        <v>1980</v>
      </c>
      <c r="C34" s="1118" t="s">
        <v>1979</v>
      </c>
      <c r="D34" s="1118" t="s">
        <v>1978</v>
      </c>
      <c r="E34" s="1118" t="s">
        <v>1977</v>
      </c>
      <c r="F34" s="1118" t="s">
        <v>1976</v>
      </c>
      <c r="G34" s="1118" t="s">
        <v>791</v>
      </c>
      <c r="H34" s="1118" t="s">
        <v>1975</v>
      </c>
      <c r="I34" s="1119" t="s">
        <v>1974</v>
      </c>
      <c r="J34" s="1119" t="s">
        <v>1973</v>
      </c>
      <c r="K34" s="1118" t="s">
        <v>1972</v>
      </c>
      <c r="L34" s="1118" t="s">
        <v>1971</v>
      </c>
      <c r="M34" s="1118" t="s">
        <v>1970</v>
      </c>
      <c r="N34" s="1118" t="s">
        <v>1969</v>
      </c>
    </row>
    <row r="35" spans="2:14" ht="15.75" thickTop="1" x14ac:dyDescent="0.25">
      <c r="B35" s="1082" t="s">
        <v>1928</v>
      </c>
      <c r="C35" s="1116">
        <v>15.6</v>
      </c>
      <c r="D35" s="1116">
        <v>24.5</v>
      </c>
      <c r="E35" s="1112">
        <v>0</v>
      </c>
      <c r="F35" s="1116">
        <v>1.8</v>
      </c>
      <c r="G35" s="1115">
        <f t="shared" ref="G35:G40" si="6">SUM(C35:F35)</f>
        <v>41.9</v>
      </c>
      <c r="H35" s="1116">
        <v>28.1</v>
      </c>
      <c r="I35" s="1112">
        <v>0</v>
      </c>
      <c r="J35" s="1116">
        <v>8.6999999999999993</v>
      </c>
      <c r="K35" s="1112">
        <v>0</v>
      </c>
      <c r="L35" s="1112">
        <v>0</v>
      </c>
      <c r="M35" s="1115">
        <f t="shared" ref="M35:M40" si="7">SUM(H35:L35)</f>
        <v>36.799999999999997</v>
      </c>
      <c r="N35" s="1114">
        <f t="shared" ref="N35:N40" si="8">G35-M35</f>
        <v>5.1000000000000014</v>
      </c>
    </row>
    <row r="36" spans="2:14" ht="15" x14ac:dyDescent="0.25">
      <c r="B36" s="1082" t="s">
        <v>910</v>
      </c>
      <c r="C36" s="1116">
        <v>72.599999999999994</v>
      </c>
      <c r="D36" s="1116">
        <v>42.2</v>
      </c>
      <c r="E36" s="1116">
        <v>1.8</v>
      </c>
      <c r="F36" s="1116">
        <v>0</v>
      </c>
      <c r="G36" s="1115">
        <f t="shared" si="6"/>
        <v>116.6</v>
      </c>
      <c r="H36" s="1116">
        <v>77.7</v>
      </c>
      <c r="I36" s="1112">
        <v>0</v>
      </c>
      <c r="J36" s="1116">
        <v>9.1999999999999993</v>
      </c>
      <c r="K36" s="1116">
        <v>13.7</v>
      </c>
      <c r="L36" s="1112">
        <v>0</v>
      </c>
      <c r="M36" s="1115">
        <f t="shared" si="7"/>
        <v>100.60000000000001</v>
      </c>
      <c r="N36" s="1114">
        <f t="shared" si="8"/>
        <v>15.999999999999986</v>
      </c>
    </row>
    <row r="37" spans="2:14" ht="15" x14ac:dyDescent="0.25">
      <c r="B37" s="1082" t="s">
        <v>2022</v>
      </c>
      <c r="C37" s="1116">
        <v>32.4</v>
      </c>
      <c r="D37" s="1116">
        <v>12.2</v>
      </c>
      <c r="E37" s="1116">
        <v>0.1</v>
      </c>
      <c r="F37" s="1116">
        <v>0.9</v>
      </c>
      <c r="G37" s="1115">
        <f t="shared" si="6"/>
        <v>45.599999999999994</v>
      </c>
      <c r="H37" s="1116">
        <v>0</v>
      </c>
      <c r="I37" s="1116">
        <v>27.7</v>
      </c>
      <c r="J37" s="1116">
        <v>3.1</v>
      </c>
      <c r="K37" s="1116">
        <v>8.1999999999999993</v>
      </c>
      <c r="L37" s="1112">
        <v>0</v>
      </c>
      <c r="M37" s="1115">
        <f t="shared" si="7"/>
        <v>39</v>
      </c>
      <c r="N37" s="1114">
        <f t="shared" si="8"/>
        <v>6.5999999999999943</v>
      </c>
    </row>
    <row r="38" spans="2:14" ht="15" x14ac:dyDescent="0.25">
      <c r="B38" s="1082" t="s">
        <v>2021</v>
      </c>
      <c r="C38" s="1116">
        <v>391</v>
      </c>
      <c r="D38" s="1116">
        <v>440.8</v>
      </c>
      <c r="E38" s="1116">
        <v>13.8</v>
      </c>
      <c r="F38" s="1116">
        <v>1.3</v>
      </c>
      <c r="G38" s="1115">
        <f t="shared" si="6"/>
        <v>846.89999999999986</v>
      </c>
      <c r="H38" s="1116">
        <v>465.8</v>
      </c>
      <c r="I38" s="1112">
        <v>0</v>
      </c>
      <c r="J38" s="1116">
        <v>88.5</v>
      </c>
      <c r="K38" s="1116">
        <v>306</v>
      </c>
      <c r="L38" s="1116">
        <v>2.6</v>
      </c>
      <c r="M38" s="1115">
        <f t="shared" si="7"/>
        <v>862.9</v>
      </c>
      <c r="N38" s="1114">
        <f t="shared" si="8"/>
        <v>-16.000000000000114</v>
      </c>
    </row>
    <row r="39" spans="2:14" ht="15" x14ac:dyDescent="0.25">
      <c r="B39" s="1082" t="s">
        <v>2020</v>
      </c>
      <c r="C39" s="1116">
        <v>72.599999999999994</v>
      </c>
      <c r="D39" s="1116">
        <v>60.4</v>
      </c>
      <c r="E39" s="1116">
        <v>5</v>
      </c>
      <c r="F39" s="1116">
        <v>2.2000000000000002</v>
      </c>
      <c r="G39" s="1115">
        <f t="shared" si="6"/>
        <v>140.19999999999999</v>
      </c>
      <c r="H39" s="1116">
        <v>61.2</v>
      </c>
      <c r="I39" s="1112">
        <v>0</v>
      </c>
      <c r="J39" s="1116">
        <v>15.5</v>
      </c>
      <c r="K39" s="1116">
        <v>79.099999999999994</v>
      </c>
      <c r="L39" s="1112">
        <v>0</v>
      </c>
      <c r="M39" s="1115">
        <f t="shared" si="7"/>
        <v>155.80000000000001</v>
      </c>
      <c r="N39" s="1114">
        <f t="shared" si="8"/>
        <v>-15.600000000000023</v>
      </c>
    </row>
    <row r="40" spans="2:14" ht="15" x14ac:dyDescent="0.25">
      <c r="B40" s="1082" t="s">
        <v>1924</v>
      </c>
      <c r="C40" s="1116">
        <v>71.7</v>
      </c>
      <c r="D40" s="1116">
        <v>5</v>
      </c>
      <c r="E40" s="1116">
        <v>22.5</v>
      </c>
      <c r="F40" s="1116">
        <v>15.6</v>
      </c>
      <c r="G40" s="1115">
        <f t="shared" si="6"/>
        <v>114.8</v>
      </c>
      <c r="H40" s="1116">
        <v>7.5</v>
      </c>
      <c r="I40" s="1116">
        <v>42.7</v>
      </c>
      <c r="J40" s="1116">
        <v>5.7</v>
      </c>
      <c r="K40" s="1116">
        <v>48.1</v>
      </c>
      <c r="L40" s="1112">
        <v>0</v>
      </c>
      <c r="M40" s="1115">
        <f t="shared" si="7"/>
        <v>104</v>
      </c>
      <c r="N40" s="1114">
        <f t="shared" si="8"/>
        <v>10.799999999999997</v>
      </c>
    </row>
    <row r="41" spans="2:14" ht="15" x14ac:dyDescent="0.25">
      <c r="B41" s="1082" t="s">
        <v>1923</v>
      </c>
      <c r="C41" s="1116"/>
      <c r="D41" s="1116"/>
      <c r="E41" s="1116"/>
      <c r="F41" s="1116"/>
      <c r="G41" s="1115"/>
      <c r="H41" s="1116"/>
      <c r="I41" s="1116"/>
      <c r="J41" s="1116"/>
      <c r="K41" s="1116"/>
      <c r="L41" s="1116"/>
      <c r="M41" s="1115"/>
      <c r="N41" s="1114"/>
    </row>
    <row r="42" spans="2:14" ht="15" x14ac:dyDescent="0.25">
      <c r="B42" s="1082" t="s">
        <v>2019</v>
      </c>
      <c r="C42" s="1116">
        <v>60.5</v>
      </c>
      <c r="D42" s="1116">
        <v>45.8</v>
      </c>
      <c r="E42" s="1116">
        <v>4</v>
      </c>
      <c r="F42" s="1116">
        <v>0.8</v>
      </c>
      <c r="G42" s="1115">
        <f>SUM(C42:F42)</f>
        <v>111.1</v>
      </c>
      <c r="H42" s="1112">
        <v>0</v>
      </c>
      <c r="I42" s="1116">
        <v>76.900000000000006</v>
      </c>
      <c r="J42" s="1116">
        <v>13.3</v>
      </c>
      <c r="K42" s="1116">
        <v>18</v>
      </c>
      <c r="L42" s="1112">
        <v>0</v>
      </c>
      <c r="M42" s="1115">
        <f>SUM(H42:L42)</f>
        <v>108.2</v>
      </c>
      <c r="N42" s="1114">
        <f>G42-M42</f>
        <v>2.8999999999999915</v>
      </c>
    </row>
    <row r="43" spans="2:14" ht="15" x14ac:dyDescent="0.25">
      <c r="B43" s="1082" t="s">
        <v>912</v>
      </c>
      <c r="C43" s="1116">
        <v>146.5</v>
      </c>
      <c r="D43" s="1116">
        <v>100.5</v>
      </c>
      <c r="E43" s="1116">
        <v>2.8</v>
      </c>
      <c r="F43" s="1116">
        <v>31.1</v>
      </c>
      <c r="G43" s="1115">
        <f>SUM(C43:F43)</f>
        <v>280.90000000000003</v>
      </c>
      <c r="H43" s="1116">
        <v>2.2000000000000002</v>
      </c>
      <c r="I43" s="1116">
        <v>219.2</v>
      </c>
      <c r="J43" s="1116">
        <v>18.2</v>
      </c>
      <c r="K43" s="1116">
        <v>27.1</v>
      </c>
      <c r="L43" s="1112">
        <v>0</v>
      </c>
      <c r="M43" s="1115">
        <f>SUM(H43:L43)</f>
        <v>266.7</v>
      </c>
      <c r="N43" s="1114">
        <f>G43-M43</f>
        <v>14.200000000000045</v>
      </c>
    </row>
    <row r="44" spans="2:14" ht="15" x14ac:dyDescent="0.25">
      <c r="B44" s="1082" t="s">
        <v>2018</v>
      </c>
      <c r="C44" s="1116">
        <v>2811.2</v>
      </c>
      <c r="D44" s="1116">
        <v>1922.7</v>
      </c>
      <c r="E44" s="1116">
        <v>240.5</v>
      </c>
      <c r="F44" s="1116">
        <v>29.6</v>
      </c>
      <c r="G44" s="1115">
        <f>SUM(C44:F44)</f>
        <v>5004</v>
      </c>
      <c r="H44" s="1116">
        <v>3657</v>
      </c>
      <c r="I44" s="1112">
        <v>0</v>
      </c>
      <c r="J44" s="1116">
        <v>591.4</v>
      </c>
      <c r="K44" s="1116">
        <v>270.2</v>
      </c>
      <c r="L44" s="1116">
        <v>436</v>
      </c>
      <c r="M44" s="1115">
        <f>SUM(H44:L44)</f>
        <v>4954.5999999999995</v>
      </c>
      <c r="N44" s="1114">
        <f>G44-M44</f>
        <v>49.400000000000546</v>
      </c>
    </row>
    <row r="45" spans="2:14" ht="15" x14ac:dyDescent="0.25">
      <c r="B45" s="1082" t="s">
        <v>2017</v>
      </c>
      <c r="C45" s="1116"/>
      <c r="D45" s="1116"/>
      <c r="E45" s="1116"/>
      <c r="F45" s="1116"/>
      <c r="G45" s="1115"/>
      <c r="H45" s="1116"/>
      <c r="I45" s="1116"/>
      <c r="J45" s="1116"/>
      <c r="K45" s="1116"/>
      <c r="L45" s="1116"/>
      <c r="M45" s="1115"/>
      <c r="N45" s="1114"/>
    </row>
    <row r="46" spans="2:14" ht="15" x14ac:dyDescent="0.25">
      <c r="B46" s="1082" t="s">
        <v>916</v>
      </c>
      <c r="C46" s="1116">
        <v>8.9</v>
      </c>
      <c r="D46" s="1116">
        <v>6.8</v>
      </c>
      <c r="E46" s="1112">
        <v>0</v>
      </c>
      <c r="F46" s="1112">
        <v>0</v>
      </c>
      <c r="G46" s="1115">
        <f t="shared" ref="G46:G64" si="9">SUM(C46:F46)</f>
        <v>15.7</v>
      </c>
      <c r="H46" s="1116">
        <v>14.5</v>
      </c>
      <c r="I46" s="1112">
        <v>0</v>
      </c>
      <c r="J46" s="1112">
        <v>0</v>
      </c>
      <c r="K46" s="1116">
        <v>1.3</v>
      </c>
      <c r="L46" s="1112">
        <v>0</v>
      </c>
      <c r="M46" s="1115">
        <f t="shared" ref="M46:M64" si="10">SUM(H46:L46)</f>
        <v>15.8</v>
      </c>
      <c r="N46" s="1114">
        <f t="shared" ref="N46:N64" si="11">G46-M46</f>
        <v>-0.10000000000000142</v>
      </c>
    </row>
    <row r="47" spans="2:14" ht="15" x14ac:dyDescent="0.25">
      <c r="B47" s="1082" t="s">
        <v>2016</v>
      </c>
      <c r="C47" s="1116">
        <v>18.8</v>
      </c>
      <c r="D47" s="1116">
        <v>9.6999999999999993</v>
      </c>
      <c r="E47" s="1112">
        <v>0</v>
      </c>
      <c r="F47" s="1116">
        <v>0.1</v>
      </c>
      <c r="G47" s="1115">
        <f t="shared" si="9"/>
        <v>28.6</v>
      </c>
      <c r="H47" s="1112">
        <v>0</v>
      </c>
      <c r="I47" s="1116">
        <v>20.399999999999999</v>
      </c>
      <c r="J47" s="1116">
        <v>0.7</v>
      </c>
      <c r="K47" s="1116">
        <v>8.6999999999999993</v>
      </c>
      <c r="L47" s="1112">
        <v>0</v>
      </c>
      <c r="M47" s="1115">
        <f t="shared" si="10"/>
        <v>29.799999999999997</v>
      </c>
      <c r="N47" s="1114">
        <f t="shared" si="11"/>
        <v>-1.1999999999999957</v>
      </c>
    </row>
    <row r="48" spans="2:14" ht="15" x14ac:dyDescent="0.25">
      <c r="B48" s="1082" t="s">
        <v>2015</v>
      </c>
      <c r="C48" s="1116">
        <v>13.1</v>
      </c>
      <c r="D48" s="1116">
        <v>9</v>
      </c>
      <c r="E48" s="1116">
        <v>0.3</v>
      </c>
      <c r="F48" s="1116">
        <v>0.1</v>
      </c>
      <c r="G48" s="1115">
        <f t="shared" si="9"/>
        <v>22.500000000000004</v>
      </c>
      <c r="H48" s="1112">
        <v>0</v>
      </c>
      <c r="I48" s="1116">
        <v>19.600000000000001</v>
      </c>
      <c r="J48" s="1116">
        <v>0.2</v>
      </c>
      <c r="K48" s="1116">
        <v>2.4</v>
      </c>
      <c r="L48" s="1112">
        <v>0</v>
      </c>
      <c r="M48" s="1115">
        <f t="shared" si="10"/>
        <v>22.2</v>
      </c>
      <c r="N48" s="1114">
        <f t="shared" si="11"/>
        <v>0.30000000000000426</v>
      </c>
    </row>
    <row r="49" spans="2:14" ht="15" x14ac:dyDescent="0.25">
      <c r="B49" s="1082" t="s">
        <v>1917</v>
      </c>
      <c r="C49" s="1116">
        <v>11.6</v>
      </c>
      <c r="D49" s="1116">
        <v>6.8</v>
      </c>
      <c r="E49" s="1112">
        <v>0</v>
      </c>
      <c r="F49" s="1116">
        <v>0.1</v>
      </c>
      <c r="G49" s="1115">
        <f t="shared" si="9"/>
        <v>18.5</v>
      </c>
      <c r="H49" s="1112">
        <v>0</v>
      </c>
      <c r="I49" s="1116">
        <v>16.3</v>
      </c>
      <c r="J49" s="1116">
        <v>1.4</v>
      </c>
      <c r="K49" s="1112">
        <v>0</v>
      </c>
      <c r="L49" s="1112">
        <v>0</v>
      </c>
      <c r="M49" s="1115">
        <f t="shared" si="10"/>
        <v>17.7</v>
      </c>
      <c r="N49" s="1114">
        <f t="shared" si="11"/>
        <v>0.80000000000000071</v>
      </c>
    </row>
    <row r="50" spans="2:14" ht="15" x14ac:dyDescent="0.25">
      <c r="B50" s="1082" t="s">
        <v>2014</v>
      </c>
      <c r="C50" s="1116">
        <v>9.3000000000000007</v>
      </c>
      <c r="D50" s="1116">
        <v>6.9</v>
      </c>
      <c r="E50" s="1112">
        <v>0</v>
      </c>
      <c r="F50" s="1116">
        <v>0.9</v>
      </c>
      <c r="G50" s="1115">
        <f t="shared" si="9"/>
        <v>17.100000000000001</v>
      </c>
      <c r="H50" s="1116">
        <v>7</v>
      </c>
      <c r="I50" s="1112">
        <v>0</v>
      </c>
      <c r="J50" s="1116">
        <v>2.8</v>
      </c>
      <c r="K50" s="1116">
        <v>7.5</v>
      </c>
      <c r="L50" s="1112">
        <v>0</v>
      </c>
      <c r="M50" s="1115">
        <f t="shared" si="10"/>
        <v>17.3</v>
      </c>
      <c r="N50" s="1114">
        <f t="shared" si="11"/>
        <v>-0.19999999999999929</v>
      </c>
    </row>
    <row r="51" spans="2:14" ht="15" x14ac:dyDescent="0.25">
      <c r="B51" s="1082" t="s">
        <v>2013</v>
      </c>
      <c r="C51" s="1116">
        <v>16.399999999999999</v>
      </c>
      <c r="D51" s="1116">
        <v>10</v>
      </c>
      <c r="E51" s="1116">
        <v>1.3</v>
      </c>
      <c r="F51" s="1116">
        <v>0.2</v>
      </c>
      <c r="G51" s="1115">
        <f t="shared" si="9"/>
        <v>27.9</v>
      </c>
      <c r="H51" s="1112">
        <v>0</v>
      </c>
      <c r="I51" s="1116">
        <v>21.4</v>
      </c>
      <c r="J51" s="1112">
        <v>0</v>
      </c>
      <c r="K51" s="1116">
        <v>3.6</v>
      </c>
      <c r="L51" s="1112">
        <v>0</v>
      </c>
      <c r="M51" s="1115">
        <f t="shared" si="10"/>
        <v>25</v>
      </c>
      <c r="N51" s="1114">
        <f t="shared" si="11"/>
        <v>2.8999999999999986</v>
      </c>
    </row>
    <row r="52" spans="2:14" ht="15" x14ac:dyDescent="0.25">
      <c r="B52" s="1082" t="s">
        <v>1914</v>
      </c>
      <c r="C52" s="1116">
        <v>7.9</v>
      </c>
      <c r="D52" s="1116">
        <v>6.4</v>
      </c>
      <c r="E52" s="1112">
        <v>0</v>
      </c>
      <c r="F52" s="1116">
        <v>0</v>
      </c>
      <c r="G52" s="1115">
        <f t="shared" si="9"/>
        <v>14.3</v>
      </c>
      <c r="H52" s="1116">
        <v>7.5</v>
      </c>
      <c r="I52" s="1112">
        <v>0</v>
      </c>
      <c r="J52" s="1112">
        <v>0</v>
      </c>
      <c r="K52" s="1116">
        <v>5.9</v>
      </c>
      <c r="L52" s="1112">
        <v>0</v>
      </c>
      <c r="M52" s="1115">
        <f t="shared" si="10"/>
        <v>13.4</v>
      </c>
      <c r="N52" s="1114">
        <f t="shared" si="11"/>
        <v>0.90000000000000036</v>
      </c>
    </row>
    <row r="53" spans="2:14" ht="15" x14ac:dyDescent="0.25">
      <c r="B53" s="1082" t="s">
        <v>2012</v>
      </c>
      <c r="C53" s="1116">
        <v>5.6</v>
      </c>
      <c r="D53" s="1116">
        <v>4.7</v>
      </c>
      <c r="E53" s="1112">
        <v>0</v>
      </c>
      <c r="F53" s="1116">
        <v>0.4</v>
      </c>
      <c r="G53" s="1115">
        <f t="shared" si="9"/>
        <v>10.700000000000001</v>
      </c>
      <c r="H53" s="1112">
        <v>0</v>
      </c>
      <c r="I53" s="1116">
        <v>8.5</v>
      </c>
      <c r="J53" s="1112">
        <v>0</v>
      </c>
      <c r="K53" s="1116">
        <v>1.7</v>
      </c>
      <c r="L53" s="1112">
        <v>0</v>
      </c>
      <c r="M53" s="1115">
        <f t="shared" si="10"/>
        <v>10.199999999999999</v>
      </c>
      <c r="N53" s="1114">
        <f t="shared" si="11"/>
        <v>0.50000000000000178</v>
      </c>
    </row>
    <row r="54" spans="2:14" ht="15" x14ac:dyDescent="0.25">
      <c r="B54" s="1082" t="s">
        <v>2011</v>
      </c>
      <c r="C54" s="1116">
        <v>14.6</v>
      </c>
      <c r="D54" s="1116">
        <v>7.3</v>
      </c>
      <c r="E54" s="1112">
        <v>0</v>
      </c>
      <c r="F54" s="1116">
        <v>0.6</v>
      </c>
      <c r="G54" s="1115">
        <f t="shared" si="9"/>
        <v>22.5</v>
      </c>
      <c r="H54" s="1112">
        <v>0</v>
      </c>
      <c r="I54" s="1116">
        <v>17.399999999999999</v>
      </c>
      <c r="J54" s="1116">
        <v>2.4</v>
      </c>
      <c r="K54" s="1116">
        <v>2.6</v>
      </c>
      <c r="L54" s="1112">
        <v>0</v>
      </c>
      <c r="M54" s="1115">
        <f t="shared" si="10"/>
        <v>22.4</v>
      </c>
      <c r="N54" s="1114">
        <f t="shared" si="11"/>
        <v>0.10000000000000142</v>
      </c>
    </row>
    <row r="55" spans="2:14" ht="15" x14ac:dyDescent="0.25">
      <c r="B55" s="1082" t="s">
        <v>2010</v>
      </c>
      <c r="C55" s="1116">
        <v>98.5</v>
      </c>
      <c r="D55" s="1116">
        <v>96.3</v>
      </c>
      <c r="E55" s="1112">
        <v>0</v>
      </c>
      <c r="F55" s="1116">
        <v>0.7</v>
      </c>
      <c r="G55" s="1115">
        <f t="shared" si="9"/>
        <v>195.5</v>
      </c>
      <c r="H55" s="1116">
        <v>117.80000000000001</v>
      </c>
      <c r="I55" s="1112">
        <v>0</v>
      </c>
      <c r="J55" s="1116">
        <v>35.700000000000003</v>
      </c>
      <c r="K55" s="1116">
        <v>21.6</v>
      </c>
      <c r="L55" s="1112">
        <v>0</v>
      </c>
      <c r="M55" s="1115">
        <f t="shared" si="10"/>
        <v>175.1</v>
      </c>
      <c r="N55" s="1114">
        <f t="shared" si="11"/>
        <v>20.400000000000006</v>
      </c>
    </row>
    <row r="56" spans="2:14" ht="15" x14ac:dyDescent="0.25">
      <c r="B56" s="1082" t="s">
        <v>2009</v>
      </c>
      <c r="C56" s="1116">
        <v>283.89999999999998</v>
      </c>
      <c r="D56" s="1116">
        <v>161.30000000000001</v>
      </c>
      <c r="E56" s="1116">
        <v>15</v>
      </c>
      <c r="F56" s="1116">
        <v>78.5</v>
      </c>
      <c r="G56" s="1115">
        <f t="shared" si="9"/>
        <v>538.70000000000005</v>
      </c>
      <c r="H56" s="1116">
        <v>67.3</v>
      </c>
      <c r="I56" s="1116">
        <v>317.39999999999998</v>
      </c>
      <c r="J56" s="1116">
        <v>8.8000000000000007</v>
      </c>
      <c r="K56" s="1116">
        <v>91.1</v>
      </c>
      <c r="L56" s="1112">
        <v>0</v>
      </c>
      <c r="M56" s="1115">
        <f t="shared" si="10"/>
        <v>484.6</v>
      </c>
      <c r="N56" s="1114">
        <f t="shared" si="11"/>
        <v>54.100000000000023</v>
      </c>
    </row>
    <row r="57" spans="2:14" ht="15" x14ac:dyDescent="0.25">
      <c r="B57" s="1082" t="s">
        <v>2008</v>
      </c>
      <c r="C57" s="1116">
        <v>442.7</v>
      </c>
      <c r="D57" s="1116">
        <v>229.7</v>
      </c>
      <c r="E57" s="1116">
        <v>43.8</v>
      </c>
      <c r="F57" s="1116">
        <v>15.6</v>
      </c>
      <c r="G57" s="1115">
        <f t="shared" si="9"/>
        <v>731.8</v>
      </c>
      <c r="H57" s="1116">
        <v>91.5</v>
      </c>
      <c r="I57" s="1116">
        <v>473.8</v>
      </c>
      <c r="J57" s="1116">
        <v>33.1</v>
      </c>
      <c r="K57" s="1116">
        <v>81.5</v>
      </c>
      <c r="L57" s="1112">
        <v>0</v>
      </c>
      <c r="M57" s="1115">
        <f t="shared" si="10"/>
        <v>679.9</v>
      </c>
      <c r="N57" s="1114">
        <f t="shared" si="11"/>
        <v>51.899999999999977</v>
      </c>
    </row>
    <row r="58" spans="2:14" ht="15" x14ac:dyDescent="0.25">
      <c r="B58" s="1082" t="s">
        <v>1910</v>
      </c>
      <c r="C58" s="1116">
        <v>77.900000000000006</v>
      </c>
      <c r="D58" s="1116">
        <v>66.5</v>
      </c>
      <c r="E58" s="1116">
        <v>1.9</v>
      </c>
      <c r="F58" s="1116">
        <v>0.2</v>
      </c>
      <c r="G58" s="1115">
        <f t="shared" si="9"/>
        <v>146.5</v>
      </c>
      <c r="H58" s="1116">
        <v>86.199999999999989</v>
      </c>
      <c r="I58" s="1112">
        <v>0</v>
      </c>
      <c r="J58" s="1116">
        <v>17</v>
      </c>
      <c r="K58" s="1116">
        <v>33.799999999999997</v>
      </c>
      <c r="L58" s="1112">
        <v>0</v>
      </c>
      <c r="M58" s="1115">
        <f t="shared" si="10"/>
        <v>137</v>
      </c>
      <c r="N58" s="1114">
        <f t="shared" si="11"/>
        <v>9.5</v>
      </c>
    </row>
    <row r="59" spans="2:14" ht="15" x14ac:dyDescent="0.25">
      <c r="B59" s="1082" t="s">
        <v>1575</v>
      </c>
      <c r="C59" s="1116">
        <v>61.7</v>
      </c>
      <c r="D59" s="1116">
        <v>40.299999999999997</v>
      </c>
      <c r="E59" s="1116">
        <v>2.7</v>
      </c>
      <c r="F59" s="1116">
        <v>1.2</v>
      </c>
      <c r="G59" s="1115">
        <f t="shared" si="9"/>
        <v>105.9</v>
      </c>
      <c r="H59" s="1116">
        <v>18.399999999999999</v>
      </c>
      <c r="I59" s="1116">
        <v>68.5</v>
      </c>
      <c r="J59" s="1116">
        <v>6</v>
      </c>
      <c r="K59" s="1116">
        <v>13.5</v>
      </c>
      <c r="L59" s="1112">
        <v>0</v>
      </c>
      <c r="M59" s="1115">
        <f t="shared" si="10"/>
        <v>106.4</v>
      </c>
      <c r="N59" s="1114">
        <f t="shared" si="11"/>
        <v>-0.5</v>
      </c>
    </row>
    <row r="60" spans="2:14" ht="15" x14ac:dyDescent="0.25">
      <c r="B60" s="1082" t="s">
        <v>2007</v>
      </c>
      <c r="C60" s="1116">
        <v>127.5</v>
      </c>
      <c r="D60" s="1116">
        <v>59.8</v>
      </c>
      <c r="E60" s="1116">
        <v>2.7</v>
      </c>
      <c r="F60" s="1116">
        <v>0.6</v>
      </c>
      <c r="G60" s="1115">
        <f t="shared" si="9"/>
        <v>190.6</v>
      </c>
      <c r="H60" s="1116">
        <v>13.6</v>
      </c>
      <c r="I60" s="1116">
        <v>103.7</v>
      </c>
      <c r="J60" s="1116">
        <v>50.9</v>
      </c>
      <c r="K60" s="1116">
        <v>17.8</v>
      </c>
      <c r="L60" s="1112">
        <v>0</v>
      </c>
      <c r="M60" s="1115">
        <f t="shared" si="10"/>
        <v>186</v>
      </c>
      <c r="N60" s="1114">
        <f t="shared" si="11"/>
        <v>4.5999999999999943</v>
      </c>
    </row>
    <row r="61" spans="2:14" ht="15" x14ac:dyDescent="0.25">
      <c r="B61" s="1082" t="s">
        <v>926</v>
      </c>
      <c r="C61" s="1116">
        <v>89.3</v>
      </c>
      <c r="D61" s="1116">
        <v>69.900000000000006</v>
      </c>
      <c r="E61" s="1116">
        <v>7.9</v>
      </c>
      <c r="F61" s="1116">
        <v>12.8</v>
      </c>
      <c r="G61" s="1115">
        <f t="shared" si="9"/>
        <v>179.9</v>
      </c>
      <c r="H61" s="1116">
        <v>12.2</v>
      </c>
      <c r="I61" s="1116">
        <v>120.2</v>
      </c>
      <c r="J61" s="1116">
        <v>11.2</v>
      </c>
      <c r="K61" s="1116">
        <v>27.9</v>
      </c>
      <c r="L61" s="1116">
        <v>0.1</v>
      </c>
      <c r="M61" s="1115">
        <f t="shared" si="10"/>
        <v>171.6</v>
      </c>
      <c r="N61" s="1114">
        <f t="shared" si="11"/>
        <v>8.3000000000000114</v>
      </c>
    </row>
    <row r="62" spans="2:14" ht="15" x14ac:dyDescent="0.25">
      <c r="B62" s="1082" t="s">
        <v>1908</v>
      </c>
      <c r="C62" s="1116">
        <v>16.8</v>
      </c>
      <c r="D62" s="1116">
        <v>10.7</v>
      </c>
      <c r="E62" s="1116">
        <v>0.2</v>
      </c>
      <c r="F62" s="1116">
        <v>0.4</v>
      </c>
      <c r="G62" s="1115">
        <f t="shared" si="9"/>
        <v>28.099999999999998</v>
      </c>
      <c r="H62" s="1116">
        <v>0.1</v>
      </c>
      <c r="I62" s="1116">
        <v>23.7</v>
      </c>
      <c r="J62" s="1116">
        <v>3.1</v>
      </c>
      <c r="K62" s="1112">
        <v>0</v>
      </c>
      <c r="L62" s="1112">
        <v>0</v>
      </c>
      <c r="M62" s="1115">
        <f t="shared" si="10"/>
        <v>26.900000000000002</v>
      </c>
      <c r="N62" s="1114">
        <f t="shared" si="11"/>
        <v>1.1999999999999957</v>
      </c>
    </row>
    <row r="63" spans="2:14" ht="15" x14ac:dyDescent="0.25">
      <c r="B63" s="1082" t="s">
        <v>928</v>
      </c>
      <c r="C63" s="1116">
        <v>113.1</v>
      </c>
      <c r="D63" s="1116">
        <v>41.6</v>
      </c>
      <c r="E63" s="1116">
        <v>3.6</v>
      </c>
      <c r="F63" s="1116">
        <v>3.6</v>
      </c>
      <c r="G63" s="1115">
        <f t="shared" si="9"/>
        <v>161.89999999999998</v>
      </c>
      <c r="H63" s="1116">
        <v>33.9</v>
      </c>
      <c r="I63" s="1116">
        <v>80.5</v>
      </c>
      <c r="J63" s="1116">
        <v>11.7</v>
      </c>
      <c r="K63" s="1116">
        <v>22</v>
      </c>
      <c r="L63" s="1112">
        <v>0</v>
      </c>
      <c r="M63" s="1115">
        <f t="shared" si="10"/>
        <v>148.10000000000002</v>
      </c>
      <c r="N63" s="1114">
        <f t="shared" si="11"/>
        <v>13.799999999999955</v>
      </c>
    </row>
    <row r="64" spans="2:14" ht="15" x14ac:dyDescent="0.25">
      <c r="B64" s="1082" t="s">
        <v>929</v>
      </c>
      <c r="C64" s="1116">
        <v>1132.8</v>
      </c>
      <c r="D64" s="1116">
        <v>1140</v>
      </c>
      <c r="E64" s="1116">
        <v>37.700000000000003</v>
      </c>
      <c r="F64" s="1116">
        <v>9.6999999999999993</v>
      </c>
      <c r="G64" s="1115">
        <f t="shared" si="9"/>
        <v>2320.1999999999998</v>
      </c>
      <c r="H64" s="1116">
        <v>224.5</v>
      </c>
      <c r="I64" s="1116">
        <v>1592</v>
      </c>
      <c r="J64" s="1116">
        <v>266.8</v>
      </c>
      <c r="K64" s="1116">
        <v>222.8</v>
      </c>
      <c r="L64" s="1112">
        <v>0</v>
      </c>
      <c r="M64" s="1115">
        <f t="shared" si="10"/>
        <v>2306.1000000000004</v>
      </c>
      <c r="N64" s="1114">
        <f t="shared" si="11"/>
        <v>14.099999999999454</v>
      </c>
    </row>
    <row r="65" spans="2:14" ht="15" x14ac:dyDescent="0.25">
      <c r="B65" s="1125"/>
      <c r="C65" s="1122"/>
      <c r="D65" s="1122"/>
      <c r="E65" s="1122"/>
      <c r="F65" s="1122"/>
      <c r="G65" s="1121"/>
      <c r="H65" s="1122"/>
      <c r="I65" s="1122"/>
      <c r="J65" s="1122"/>
      <c r="K65" s="1122"/>
      <c r="L65" s="1122"/>
      <c r="M65" s="1121"/>
      <c r="N65" s="1121"/>
    </row>
    <row r="66" spans="2:14" ht="15.75" thickBot="1" x14ac:dyDescent="0.3">
      <c r="B66" s="1108" t="s">
        <v>1981</v>
      </c>
      <c r="C66" s="1122"/>
      <c r="D66" s="1122"/>
      <c r="E66" s="1122"/>
      <c r="F66" s="1122"/>
      <c r="G66" s="1121"/>
      <c r="H66" s="1122"/>
      <c r="I66" s="1122"/>
      <c r="J66" s="1122"/>
      <c r="K66" s="1122"/>
      <c r="L66" s="1122"/>
      <c r="M66" s="1121"/>
      <c r="N66" s="1121"/>
    </row>
    <row r="67" spans="2:14" ht="31.5" thickTop="1" thickBot="1" x14ac:dyDescent="0.3">
      <c r="B67" s="1120" t="s">
        <v>1980</v>
      </c>
      <c r="C67" s="1118" t="s">
        <v>1979</v>
      </c>
      <c r="D67" s="1118" t="s">
        <v>1978</v>
      </c>
      <c r="E67" s="1118" t="s">
        <v>1977</v>
      </c>
      <c r="F67" s="1118" t="s">
        <v>1976</v>
      </c>
      <c r="G67" s="1118" t="s">
        <v>791</v>
      </c>
      <c r="H67" s="1118" t="s">
        <v>1975</v>
      </c>
      <c r="I67" s="1119" t="s">
        <v>1974</v>
      </c>
      <c r="J67" s="1119" t="s">
        <v>1973</v>
      </c>
      <c r="K67" s="1118" t="s">
        <v>1972</v>
      </c>
      <c r="L67" s="1118" t="s">
        <v>1971</v>
      </c>
      <c r="M67" s="1118" t="s">
        <v>1970</v>
      </c>
      <c r="N67" s="1118" t="s">
        <v>1969</v>
      </c>
    </row>
    <row r="68" spans="2:14" ht="15.75" thickTop="1" x14ac:dyDescent="0.25">
      <c r="B68" s="1082" t="s">
        <v>1907</v>
      </c>
      <c r="C68" s="1116">
        <v>86.3</v>
      </c>
      <c r="D68" s="1116">
        <v>40.4</v>
      </c>
      <c r="E68" s="1116">
        <v>0.4</v>
      </c>
      <c r="F68" s="1116">
        <v>12</v>
      </c>
      <c r="G68" s="1115">
        <f t="shared" ref="G68:G99" si="12">SUM(C68:F68)</f>
        <v>139.1</v>
      </c>
      <c r="H68" s="1116">
        <v>22.4</v>
      </c>
      <c r="I68" s="1116">
        <v>76.3</v>
      </c>
      <c r="J68" s="1116">
        <v>6.7</v>
      </c>
      <c r="K68" s="1116">
        <v>30.5</v>
      </c>
      <c r="L68" s="1112">
        <v>0</v>
      </c>
      <c r="M68" s="1115">
        <f t="shared" ref="M68:M99" si="13">SUM(H68:L68)</f>
        <v>135.89999999999998</v>
      </c>
      <c r="N68" s="1114">
        <f t="shared" ref="N68:N99" si="14">G68-M68</f>
        <v>3.2000000000000171</v>
      </c>
    </row>
    <row r="69" spans="2:14" ht="15" x14ac:dyDescent="0.25">
      <c r="B69" s="1082" t="s">
        <v>2006</v>
      </c>
      <c r="C69" s="1116">
        <v>86.4</v>
      </c>
      <c r="D69" s="1116">
        <v>35.700000000000003</v>
      </c>
      <c r="E69" s="1116">
        <v>0.1</v>
      </c>
      <c r="F69" s="1116">
        <v>1.4</v>
      </c>
      <c r="G69" s="1115">
        <f t="shared" si="12"/>
        <v>123.60000000000001</v>
      </c>
      <c r="H69" s="1112">
        <v>0</v>
      </c>
      <c r="I69" s="1116">
        <v>81.400000000000006</v>
      </c>
      <c r="J69" s="1116">
        <v>9.9</v>
      </c>
      <c r="K69" s="1116">
        <v>27.6</v>
      </c>
      <c r="L69" s="1112">
        <v>0</v>
      </c>
      <c r="M69" s="1115">
        <f t="shared" si="13"/>
        <v>118.9</v>
      </c>
      <c r="N69" s="1114">
        <f t="shared" si="14"/>
        <v>4.7000000000000028</v>
      </c>
    </row>
    <row r="70" spans="2:14" ht="15" x14ac:dyDescent="0.25">
      <c r="B70" s="1082" t="s">
        <v>2005</v>
      </c>
      <c r="C70" s="1116">
        <v>479.5</v>
      </c>
      <c r="D70" s="1116">
        <v>301.10000000000002</v>
      </c>
      <c r="E70" s="1116">
        <v>27.3</v>
      </c>
      <c r="F70" s="1116">
        <v>0.4</v>
      </c>
      <c r="G70" s="1115">
        <f t="shared" si="12"/>
        <v>808.3</v>
      </c>
      <c r="H70" s="1116">
        <v>89.199999999999989</v>
      </c>
      <c r="I70" s="1116">
        <v>554.70000000000005</v>
      </c>
      <c r="J70" s="1116">
        <v>95.6</v>
      </c>
      <c r="K70" s="1116">
        <v>75.599999999999994</v>
      </c>
      <c r="L70" s="1112">
        <v>0</v>
      </c>
      <c r="M70" s="1115">
        <f t="shared" si="13"/>
        <v>815.10000000000014</v>
      </c>
      <c r="N70" s="1114">
        <f t="shared" si="14"/>
        <v>-6.8000000000001819</v>
      </c>
    </row>
    <row r="71" spans="2:14" ht="15" x14ac:dyDescent="0.25">
      <c r="B71" s="1082" t="s">
        <v>1904</v>
      </c>
      <c r="C71" s="1116">
        <v>14.8</v>
      </c>
      <c r="D71" s="1116">
        <v>5.6</v>
      </c>
      <c r="E71" s="1112">
        <v>0</v>
      </c>
      <c r="F71" s="1116">
        <v>2.9</v>
      </c>
      <c r="G71" s="1115">
        <f t="shared" si="12"/>
        <v>23.299999999999997</v>
      </c>
      <c r="H71" s="1112">
        <v>0</v>
      </c>
      <c r="I71" s="1116">
        <v>13.6</v>
      </c>
      <c r="J71" s="1116">
        <v>0.1</v>
      </c>
      <c r="K71" s="1116">
        <v>6.3</v>
      </c>
      <c r="L71" s="1112">
        <v>0</v>
      </c>
      <c r="M71" s="1115">
        <f t="shared" si="13"/>
        <v>20</v>
      </c>
      <c r="N71" s="1114">
        <f t="shared" si="14"/>
        <v>3.2999999999999972</v>
      </c>
    </row>
    <row r="72" spans="2:14" ht="15" x14ac:dyDescent="0.25">
      <c r="B72" s="1091" t="s">
        <v>2004</v>
      </c>
      <c r="C72" s="1130">
        <v>16.399999999999999</v>
      </c>
      <c r="D72" s="1130">
        <v>8.1</v>
      </c>
      <c r="E72" s="1130">
        <v>0.1</v>
      </c>
      <c r="F72" s="1130">
        <v>0.7</v>
      </c>
      <c r="G72" s="1129">
        <f t="shared" si="12"/>
        <v>25.3</v>
      </c>
      <c r="H72" s="1130">
        <v>2.5999999999999996</v>
      </c>
      <c r="I72" s="1130">
        <v>18.100000000000001</v>
      </c>
      <c r="J72" s="1130">
        <v>0.9</v>
      </c>
      <c r="K72" s="1130">
        <v>3.2</v>
      </c>
      <c r="L72" s="1112">
        <v>0</v>
      </c>
      <c r="M72" s="1129">
        <f t="shared" si="13"/>
        <v>24.8</v>
      </c>
      <c r="N72" s="1128">
        <f t="shared" si="14"/>
        <v>0.5</v>
      </c>
    </row>
    <row r="73" spans="2:14" ht="15" x14ac:dyDescent="0.25">
      <c r="B73" s="1082" t="s">
        <v>1902</v>
      </c>
      <c r="C73" s="1116">
        <v>834.6</v>
      </c>
      <c r="D73" s="1116">
        <v>489</v>
      </c>
      <c r="E73" s="1116">
        <v>63.4</v>
      </c>
      <c r="F73" s="1116">
        <v>65.599999999999994</v>
      </c>
      <c r="G73" s="1115">
        <f t="shared" si="12"/>
        <v>1452.6</v>
      </c>
      <c r="H73" s="1116">
        <v>841</v>
      </c>
      <c r="I73" s="1112">
        <v>0</v>
      </c>
      <c r="J73" s="1116">
        <v>188.4</v>
      </c>
      <c r="K73" s="1116">
        <v>271.3</v>
      </c>
      <c r="L73" s="1112">
        <v>0</v>
      </c>
      <c r="M73" s="1115">
        <f t="shared" si="13"/>
        <v>1300.7</v>
      </c>
      <c r="N73" s="1114">
        <f t="shared" si="14"/>
        <v>151.89999999999986</v>
      </c>
    </row>
    <row r="74" spans="2:14" ht="15" x14ac:dyDescent="0.25">
      <c r="B74" s="1082" t="s">
        <v>1901</v>
      </c>
      <c r="C74" s="1116">
        <v>143.1</v>
      </c>
      <c r="D74" s="1116">
        <v>67.900000000000006</v>
      </c>
      <c r="E74" s="1116">
        <v>3.3</v>
      </c>
      <c r="F74" s="1112">
        <v>0</v>
      </c>
      <c r="G74" s="1115">
        <f t="shared" si="12"/>
        <v>214.3</v>
      </c>
      <c r="H74" s="1116">
        <v>16.100000000000001</v>
      </c>
      <c r="I74" s="1116">
        <v>118.2</v>
      </c>
      <c r="J74" s="1116">
        <v>24.2</v>
      </c>
      <c r="K74" s="1116">
        <v>54.9</v>
      </c>
      <c r="L74" s="1112">
        <v>0</v>
      </c>
      <c r="M74" s="1115">
        <f t="shared" si="13"/>
        <v>213.4</v>
      </c>
      <c r="N74" s="1114">
        <f t="shared" si="14"/>
        <v>0.90000000000000568</v>
      </c>
    </row>
    <row r="75" spans="2:14" ht="15" x14ac:dyDescent="0.25">
      <c r="B75" s="1082" t="s">
        <v>1900</v>
      </c>
      <c r="C75" s="1116">
        <v>319.7</v>
      </c>
      <c r="D75" s="1116">
        <v>113.2</v>
      </c>
      <c r="E75" s="1116">
        <v>6.1</v>
      </c>
      <c r="F75" s="1116">
        <v>6.6</v>
      </c>
      <c r="G75" s="1115">
        <f t="shared" si="12"/>
        <v>445.6</v>
      </c>
      <c r="H75" s="1116">
        <v>291.10000000000002</v>
      </c>
      <c r="I75" s="1116">
        <v>77.3</v>
      </c>
      <c r="J75" s="1116">
        <v>46.4</v>
      </c>
      <c r="K75" s="1116">
        <v>40.4</v>
      </c>
      <c r="L75" s="1112">
        <v>0</v>
      </c>
      <c r="M75" s="1115">
        <f t="shared" si="13"/>
        <v>455.2</v>
      </c>
      <c r="N75" s="1114">
        <f t="shared" si="14"/>
        <v>-9.5999999999999659</v>
      </c>
    </row>
    <row r="76" spans="2:14" ht="15" x14ac:dyDescent="0.25">
      <c r="B76" s="1082" t="s">
        <v>1899</v>
      </c>
      <c r="C76" s="1116">
        <v>358.4</v>
      </c>
      <c r="D76" s="1116">
        <v>262.89999999999998</v>
      </c>
      <c r="E76" s="1116">
        <v>14.2</v>
      </c>
      <c r="F76" s="1112">
        <v>0</v>
      </c>
      <c r="G76" s="1115">
        <f t="shared" si="12"/>
        <v>635.5</v>
      </c>
      <c r="H76" s="1116">
        <v>306.3</v>
      </c>
      <c r="I76" s="1112">
        <v>0</v>
      </c>
      <c r="J76" s="1116">
        <v>82.5</v>
      </c>
      <c r="K76" s="1116">
        <v>189</v>
      </c>
      <c r="L76" s="1112">
        <v>0</v>
      </c>
      <c r="M76" s="1115">
        <f t="shared" si="13"/>
        <v>577.79999999999995</v>
      </c>
      <c r="N76" s="1114">
        <f t="shared" si="14"/>
        <v>57.700000000000045</v>
      </c>
    </row>
    <row r="77" spans="2:14" ht="15" x14ac:dyDescent="0.25">
      <c r="B77" s="1082" t="s">
        <v>2003</v>
      </c>
      <c r="C77" s="1116">
        <v>140.80000000000001</v>
      </c>
      <c r="D77" s="1116">
        <v>70.8</v>
      </c>
      <c r="E77" s="1116">
        <v>3.6</v>
      </c>
      <c r="F77" s="1116">
        <v>2.1</v>
      </c>
      <c r="G77" s="1115">
        <f t="shared" si="12"/>
        <v>217.3</v>
      </c>
      <c r="H77" s="1116">
        <v>16.2</v>
      </c>
      <c r="I77" s="1116">
        <v>128</v>
      </c>
      <c r="J77" s="1116">
        <v>14</v>
      </c>
      <c r="K77" s="1116">
        <v>51</v>
      </c>
      <c r="L77" s="1112">
        <v>0</v>
      </c>
      <c r="M77" s="1115">
        <f t="shared" si="13"/>
        <v>209.2</v>
      </c>
      <c r="N77" s="1114">
        <f t="shared" si="14"/>
        <v>8.1000000000000227</v>
      </c>
    </row>
    <row r="78" spans="2:14" ht="15" x14ac:dyDescent="0.25">
      <c r="B78" s="1082" t="s">
        <v>2002</v>
      </c>
      <c r="C78" s="1116">
        <v>626.4</v>
      </c>
      <c r="D78" s="1116">
        <v>303.5</v>
      </c>
      <c r="E78" s="1116">
        <v>83</v>
      </c>
      <c r="F78" s="1116">
        <v>17.7</v>
      </c>
      <c r="G78" s="1115">
        <f t="shared" si="12"/>
        <v>1030.5999999999999</v>
      </c>
      <c r="H78" s="1116">
        <v>773.90000000000009</v>
      </c>
      <c r="I78" s="1112">
        <v>0</v>
      </c>
      <c r="J78" s="1116">
        <v>54.5</v>
      </c>
      <c r="K78" s="1116">
        <v>123</v>
      </c>
      <c r="L78" s="1116">
        <v>4.7</v>
      </c>
      <c r="M78" s="1115">
        <f t="shared" si="13"/>
        <v>956.10000000000014</v>
      </c>
      <c r="N78" s="1114">
        <f t="shared" si="14"/>
        <v>74.499999999999773</v>
      </c>
    </row>
    <row r="79" spans="2:14" ht="15" x14ac:dyDescent="0.25">
      <c r="B79" s="1082" t="s">
        <v>2001</v>
      </c>
      <c r="C79" s="1116">
        <v>252.9</v>
      </c>
      <c r="D79" s="1116">
        <v>168.7</v>
      </c>
      <c r="E79" s="1116">
        <v>8</v>
      </c>
      <c r="F79" s="1116">
        <v>11.4</v>
      </c>
      <c r="G79" s="1115">
        <f t="shared" si="12"/>
        <v>441</v>
      </c>
      <c r="H79" s="1116">
        <v>10.5</v>
      </c>
      <c r="I79" s="1116">
        <v>361.7</v>
      </c>
      <c r="J79" s="1116">
        <v>11.8</v>
      </c>
      <c r="K79" s="1116">
        <v>38.799999999999997</v>
      </c>
      <c r="L79" s="1112">
        <v>0</v>
      </c>
      <c r="M79" s="1115">
        <f t="shared" si="13"/>
        <v>422.8</v>
      </c>
      <c r="N79" s="1114">
        <f t="shared" si="14"/>
        <v>18.199999999999989</v>
      </c>
    </row>
    <row r="80" spans="2:14" ht="15" x14ac:dyDescent="0.25">
      <c r="B80" s="1082" t="s">
        <v>1895</v>
      </c>
      <c r="C80" s="1116">
        <v>52.7</v>
      </c>
      <c r="D80" s="1116">
        <v>34.200000000000003</v>
      </c>
      <c r="E80" s="1116">
        <v>1.7</v>
      </c>
      <c r="F80" s="1116">
        <v>1.5</v>
      </c>
      <c r="G80" s="1115">
        <f t="shared" si="12"/>
        <v>90.100000000000009</v>
      </c>
      <c r="H80" s="1116">
        <v>3.9</v>
      </c>
      <c r="I80" s="1116">
        <v>57.1</v>
      </c>
      <c r="J80" s="1116">
        <v>9.4</v>
      </c>
      <c r="K80" s="1116">
        <v>14.8</v>
      </c>
      <c r="L80" s="1112">
        <v>0</v>
      </c>
      <c r="M80" s="1115">
        <f t="shared" si="13"/>
        <v>85.2</v>
      </c>
      <c r="N80" s="1114">
        <f t="shared" si="14"/>
        <v>4.9000000000000057</v>
      </c>
    </row>
    <row r="81" spans="2:14" ht="15" x14ac:dyDescent="0.25">
      <c r="B81" s="1082" t="s">
        <v>2000</v>
      </c>
      <c r="C81" s="1116">
        <v>51.8</v>
      </c>
      <c r="D81" s="1116">
        <v>29.2</v>
      </c>
      <c r="E81" s="1116">
        <v>5</v>
      </c>
      <c r="F81" s="1116">
        <v>17.899999999999999</v>
      </c>
      <c r="G81" s="1115">
        <f t="shared" si="12"/>
        <v>103.9</v>
      </c>
      <c r="H81" s="1116">
        <v>0.1</v>
      </c>
      <c r="I81" s="1116">
        <v>70.5</v>
      </c>
      <c r="J81" s="1116">
        <v>9.4</v>
      </c>
      <c r="K81" s="1116">
        <v>22.6</v>
      </c>
      <c r="L81" s="1112">
        <v>0</v>
      </c>
      <c r="M81" s="1115">
        <f t="shared" si="13"/>
        <v>102.6</v>
      </c>
      <c r="N81" s="1114">
        <f t="shared" si="14"/>
        <v>1.3000000000000114</v>
      </c>
    </row>
    <row r="82" spans="2:14" ht="15" x14ac:dyDescent="0.25">
      <c r="B82" s="1082" t="s">
        <v>930</v>
      </c>
      <c r="C82" s="1116">
        <v>63.6</v>
      </c>
      <c r="D82" s="1116">
        <v>36</v>
      </c>
      <c r="E82" s="1116">
        <v>2.5</v>
      </c>
      <c r="F82" s="1116">
        <v>0.1</v>
      </c>
      <c r="G82" s="1115">
        <f t="shared" si="12"/>
        <v>102.19999999999999</v>
      </c>
      <c r="H82" s="1116">
        <v>65.2</v>
      </c>
      <c r="I82" s="1112">
        <v>0</v>
      </c>
      <c r="J82" s="1116">
        <v>9.4</v>
      </c>
      <c r="K82" s="1116">
        <v>35.799999999999997</v>
      </c>
      <c r="L82" s="1112">
        <v>0</v>
      </c>
      <c r="M82" s="1115">
        <f t="shared" si="13"/>
        <v>110.4</v>
      </c>
      <c r="N82" s="1114">
        <f t="shared" si="14"/>
        <v>-8.2000000000000171</v>
      </c>
    </row>
    <row r="83" spans="2:14" ht="15" x14ac:dyDescent="0.25">
      <c r="B83" s="1082" t="s">
        <v>1893</v>
      </c>
      <c r="C83" s="1116">
        <v>2330.1</v>
      </c>
      <c r="D83" s="1116">
        <v>807.6</v>
      </c>
      <c r="E83" s="1116">
        <v>278.10000000000002</v>
      </c>
      <c r="F83" s="1116">
        <v>4.9000000000000004</v>
      </c>
      <c r="G83" s="1115">
        <f t="shared" si="12"/>
        <v>3420.7</v>
      </c>
      <c r="H83" s="1116">
        <v>3.1</v>
      </c>
      <c r="I83" s="1116">
        <v>2091.9</v>
      </c>
      <c r="J83" s="1116">
        <v>725.9</v>
      </c>
      <c r="K83" s="1116">
        <v>90.2</v>
      </c>
      <c r="L83" s="1112">
        <v>0</v>
      </c>
      <c r="M83" s="1115">
        <f t="shared" si="13"/>
        <v>2911.1</v>
      </c>
      <c r="N83" s="1114">
        <f t="shared" si="14"/>
        <v>509.59999999999991</v>
      </c>
    </row>
    <row r="84" spans="2:14" ht="15" x14ac:dyDescent="0.25">
      <c r="B84" s="1082" t="s">
        <v>1892</v>
      </c>
      <c r="C84" s="1116">
        <v>66.599999999999994</v>
      </c>
      <c r="D84" s="1116">
        <v>42.7</v>
      </c>
      <c r="E84" s="1116">
        <v>5.2</v>
      </c>
      <c r="F84" s="1116">
        <v>3.7</v>
      </c>
      <c r="G84" s="1115">
        <f t="shared" si="12"/>
        <v>118.2</v>
      </c>
      <c r="H84" s="1116">
        <v>27.6</v>
      </c>
      <c r="I84" s="1116">
        <v>75.900000000000006</v>
      </c>
      <c r="J84" s="1116">
        <v>4.4000000000000004</v>
      </c>
      <c r="K84" s="1116">
        <v>2.2999999999999998</v>
      </c>
      <c r="L84" s="1112">
        <v>0</v>
      </c>
      <c r="M84" s="1115">
        <f t="shared" si="13"/>
        <v>110.2</v>
      </c>
      <c r="N84" s="1114">
        <f t="shared" si="14"/>
        <v>8</v>
      </c>
    </row>
    <row r="85" spans="2:14" ht="15" x14ac:dyDescent="0.25">
      <c r="B85" s="1082" t="s">
        <v>1999</v>
      </c>
      <c r="C85" s="1116">
        <v>34.200000000000003</v>
      </c>
      <c r="D85" s="1116">
        <v>17.899999999999999</v>
      </c>
      <c r="E85" s="1116">
        <v>0.3</v>
      </c>
      <c r="F85" s="1116">
        <v>1.3</v>
      </c>
      <c r="G85" s="1115">
        <f t="shared" si="12"/>
        <v>53.699999999999996</v>
      </c>
      <c r="H85" s="1116">
        <v>10.1</v>
      </c>
      <c r="I85" s="1116">
        <v>28.4</v>
      </c>
      <c r="J85" s="1116">
        <v>4.5</v>
      </c>
      <c r="K85" s="1116">
        <v>10</v>
      </c>
      <c r="L85" s="1112">
        <v>0</v>
      </c>
      <c r="M85" s="1115">
        <f t="shared" si="13"/>
        <v>53</v>
      </c>
      <c r="N85" s="1114">
        <f t="shared" si="14"/>
        <v>0.69999999999999574</v>
      </c>
    </row>
    <row r="86" spans="2:14" ht="15" x14ac:dyDescent="0.25">
      <c r="B86" s="1082" t="s">
        <v>1998</v>
      </c>
      <c r="C86" s="1116">
        <v>6.3</v>
      </c>
      <c r="D86" s="1116">
        <v>4.7</v>
      </c>
      <c r="E86" s="1116">
        <v>0.1</v>
      </c>
      <c r="F86" s="1116">
        <v>0.1</v>
      </c>
      <c r="G86" s="1115">
        <f t="shared" si="12"/>
        <v>11.2</v>
      </c>
      <c r="H86" s="1116">
        <v>0.8</v>
      </c>
      <c r="I86" s="1116">
        <v>8.1</v>
      </c>
      <c r="J86" s="1116">
        <v>0.7</v>
      </c>
      <c r="K86" s="1116">
        <v>1.7</v>
      </c>
      <c r="L86" s="1112">
        <v>0</v>
      </c>
      <c r="M86" s="1115">
        <f t="shared" si="13"/>
        <v>11.299999999999999</v>
      </c>
      <c r="N86" s="1114">
        <f t="shared" si="14"/>
        <v>-9.9999999999999645E-2</v>
      </c>
    </row>
    <row r="87" spans="2:14" ht="15" x14ac:dyDescent="0.25">
      <c r="B87" s="1082" t="s">
        <v>1997</v>
      </c>
      <c r="C87" s="1116">
        <v>5.5</v>
      </c>
      <c r="D87" s="1116">
        <v>7.8</v>
      </c>
      <c r="E87" s="1116">
        <v>0.5</v>
      </c>
      <c r="F87" s="1116">
        <v>0.1</v>
      </c>
      <c r="G87" s="1115">
        <f t="shared" si="12"/>
        <v>13.9</v>
      </c>
      <c r="H87" s="1112">
        <v>0</v>
      </c>
      <c r="I87" s="1116">
        <v>6.4</v>
      </c>
      <c r="J87" s="1116">
        <v>1.1000000000000001</v>
      </c>
      <c r="K87" s="1116">
        <v>6.4</v>
      </c>
      <c r="L87" s="1112">
        <v>0</v>
      </c>
      <c r="M87" s="1115">
        <f t="shared" si="13"/>
        <v>13.9</v>
      </c>
      <c r="N87" s="1114">
        <f t="shared" si="14"/>
        <v>0</v>
      </c>
    </row>
    <row r="88" spans="2:14" ht="15" x14ac:dyDescent="0.25">
      <c r="B88" s="1082" t="s">
        <v>1996</v>
      </c>
      <c r="C88" s="1116">
        <v>15.9</v>
      </c>
      <c r="D88" s="1116">
        <v>7.4</v>
      </c>
      <c r="E88" s="1116">
        <v>0.6</v>
      </c>
      <c r="F88" s="1116">
        <v>0.2</v>
      </c>
      <c r="G88" s="1115">
        <f t="shared" si="12"/>
        <v>24.1</v>
      </c>
      <c r="H88" s="1116">
        <v>0.89999999999999991</v>
      </c>
      <c r="I88" s="1116">
        <v>12.6</v>
      </c>
      <c r="J88" s="1116">
        <v>0.7</v>
      </c>
      <c r="K88" s="1116">
        <v>7.3</v>
      </c>
      <c r="L88" s="1112">
        <v>0</v>
      </c>
      <c r="M88" s="1115">
        <f t="shared" si="13"/>
        <v>21.5</v>
      </c>
      <c r="N88" s="1114">
        <f t="shared" si="14"/>
        <v>2.6000000000000014</v>
      </c>
    </row>
    <row r="89" spans="2:14" ht="15" x14ac:dyDescent="0.25">
      <c r="B89" s="1082" t="s">
        <v>1995</v>
      </c>
      <c r="C89" s="1116">
        <v>12.7</v>
      </c>
      <c r="D89" s="1116">
        <v>6.8</v>
      </c>
      <c r="E89" s="1116">
        <v>0.6</v>
      </c>
      <c r="F89" s="1112">
        <v>0</v>
      </c>
      <c r="G89" s="1115">
        <f t="shared" si="12"/>
        <v>20.100000000000001</v>
      </c>
      <c r="H89" s="1116">
        <v>13.4</v>
      </c>
      <c r="I89" s="1112">
        <v>0</v>
      </c>
      <c r="J89" s="1116">
        <v>0.2</v>
      </c>
      <c r="K89" s="1116">
        <v>6.9</v>
      </c>
      <c r="L89" s="1112">
        <v>0</v>
      </c>
      <c r="M89" s="1115">
        <f t="shared" si="13"/>
        <v>20.5</v>
      </c>
      <c r="N89" s="1114">
        <f t="shared" si="14"/>
        <v>-0.39999999999999858</v>
      </c>
    </row>
    <row r="90" spans="2:14" ht="15" x14ac:dyDescent="0.25">
      <c r="B90" s="1082" t="s">
        <v>1886</v>
      </c>
      <c r="C90" s="1116">
        <v>615.5</v>
      </c>
      <c r="D90" s="1116">
        <v>270</v>
      </c>
      <c r="E90" s="1116">
        <v>10.9</v>
      </c>
      <c r="F90" s="1116">
        <v>4.9000000000000004</v>
      </c>
      <c r="G90" s="1115">
        <f t="shared" si="12"/>
        <v>901.3</v>
      </c>
      <c r="H90" s="1112">
        <v>0</v>
      </c>
      <c r="I90" s="1116">
        <v>724.9</v>
      </c>
      <c r="J90" s="1116">
        <v>71.7</v>
      </c>
      <c r="K90" s="1116">
        <v>50.5</v>
      </c>
      <c r="L90" s="1112">
        <v>0</v>
      </c>
      <c r="M90" s="1115">
        <f t="shared" si="13"/>
        <v>847.1</v>
      </c>
      <c r="N90" s="1114">
        <f t="shared" si="14"/>
        <v>54.199999999999932</v>
      </c>
    </row>
    <row r="91" spans="2:14" ht="15" x14ac:dyDescent="0.25">
      <c r="B91" s="1082" t="s">
        <v>1885</v>
      </c>
      <c r="C91" s="1116">
        <v>32.4</v>
      </c>
      <c r="D91" s="1116">
        <v>22</v>
      </c>
      <c r="E91" s="1116">
        <v>1.8</v>
      </c>
      <c r="F91" s="1116">
        <v>0.5</v>
      </c>
      <c r="G91" s="1115">
        <f t="shared" si="12"/>
        <v>56.699999999999996</v>
      </c>
      <c r="H91" s="1116">
        <v>5</v>
      </c>
      <c r="I91" s="1116">
        <v>37.5</v>
      </c>
      <c r="J91" s="1116">
        <v>6.4</v>
      </c>
      <c r="K91" s="1116">
        <v>6.8</v>
      </c>
      <c r="L91" s="1112">
        <v>0</v>
      </c>
      <c r="M91" s="1115">
        <f t="shared" si="13"/>
        <v>55.699999999999996</v>
      </c>
      <c r="N91" s="1114">
        <f t="shared" si="14"/>
        <v>1</v>
      </c>
    </row>
    <row r="92" spans="2:14" ht="15" x14ac:dyDescent="0.25">
      <c r="B92" s="1082" t="s">
        <v>1884</v>
      </c>
      <c r="C92" s="1116">
        <v>10.6</v>
      </c>
      <c r="D92" s="1116">
        <v>6.2</v>
      </c>
      <c r="E92" s="1112">
        <v>0</v>
      </c>
      <c r="F92" s="1112">
        <v>0</v>
      </c>
      <c r="G92" s="1115">
        <f t="shared" si="12"/>
        <v>16.8</v>
      </c>
      <c r="H92" s="1112">
        <v>0</v>
      </c>
      <c r="I92" s="1116">
        <v>15.2</v>
      </c>
      <c r="J92" s="1112">
        <v>0</v>
      </c>
      <c r="K92" s="1116">
        <v>1.1000000000000001</v>
      </c>
      <c r="L92" s="1112">
        <v>0</v>
      </c>
      <c r="M92" s="1115">
        <f t="shared" si="13"/>
        <v>16.3</v>
      </c>
      <c r="N92" s="1114">
        <f t="shared" si="14"/>
        <v>0.5</v>
      </c>
    </row>
    <row r="93" spans="2:14" ht="15" x14ac:dyDescent="0.25">
      <c r="B93" s="1082" t="s">
        <v>1883</v>
      </c>
      <c r="C93" s="1116">
        <v>753</v>
      </c>
      <c r="D93" s="1116">
        <v>416.9</v>
      </c>
      <c r="E93" s="1116">
        <v>8</v>
      </c>
      <c r="F93" s="1116">
        <v>2.8</v>
      </c>
      <c r="G93" s="1115">
        <f t="shared" si="12"/>
        <v>1180.7</v>
      </c>
      <c r="H93" s="1116">
        <v>75.400000000000006</v>
      </c>
      <c r="I93" s="1116">
        <v>643.9</v>
      </c>
      <c r="J93" s="1116">
        <v>167.3</v>
      </c>
      <c r="K93" s="1116">
        <v>266.89999999999998</v>
      </c>
      <c r="L93" s="1112">
        <v>0</v>
      </c>
      <c r="M93" s="1115">
        <f t="shared" si="13"/>
        <v>1153.5</v>
      </c>
      <c r="N93" s="1114">
        <f t="shared" si="14"/>
        <v>27.200000000000045</v>
      </c>
    </row>
    <row r="94" spans="2:14" ht="15" x14ac:dyDescent="0.25">
      <c r="B94" s="1082" t="s">
        <v>1994</v>
      </c>
      <c r="C94" s="1116">
        <v>424.6</v>
      </c>
      <c r="D94" s="1116">
        <v>303.3</v>
      </c>
      <c r="E94" s="1116">
        <v>2.8</v>
      </c>
      <c r="F94" s="1116">
        <v>1.5</v>
      </c>
      <c r="G94" s="1115">
        <f t="shared" si="12"/>
        <v>732.2</v>
      </c>
      <c r="H94" s="1116">
        <v>60.8</v>
      </c>
      <c r="I94" s="1116">
        <v>498.5</v>
      </c>
      <c r="J94" s="1116">
        <v>61.3</v>
      </c>
      <c r="K94" s="1116">
        <v>71.400000000000006</v>
      </c>
      <c r="L94" s="1112">
        <v>0</v>
      </c>
      <c r="M94" s="1115">
        <f t="shared" si="13"/>
        <v>691.99999999999989</v>
      </c>
      <c r="N94" s="1114">
        <f t="shared" si="14"/>
        <v>40.200000000000159</v>
      </c>
    </row>
    <row r="95" spans="2:14" ht="15" x14ac:dyDescent="0.25">
      <c r="B95" s="1082" t="s">
        <v>1882</v>
      </c>
      <c r="C95" s="1116">
        <v>212</v>
      </c>
      <c r="D95" s="1116">
        <v>198.3</v>
      </c>
      <c r="E95" s="1116">
        <v>18.2</v>
      </c>
      <c r="F95" s="1116">
        <v>1.1000000000000001</v>
      </c>
      <c r="G95" s="1115">
        <f t="shared" si="12"/>
        <v>429.6</v>
      </c>
      <c r="H95" s="1116">
        <v>247.6</v>
      </c>
      <c r="I95" s="1112">
        <v>0</v>
      </c>
      <c r="J95" s="1116">
        <v>110.2</v>
      </c>
      <c r="K95" s="1116">
        <v>91.4</v>
      </c>
      <c r="L95" s="1112">
        <v>0</v>
      </c>
      <c r="M95" s="1115">
        <f t="shared" si="13"/>
        <v>449.20000000000005</v>
      </c>
      <c r="N95" s="1114">
        <f t="shared" si="14"/>
        <v>-19.600000000000023</v>
      </c>
    </row>
    <row r="96" spans="2:14" ht="15" x14ac:dyDescent="0.25">
      <c r="B96" s="1082" t="s">
        <v>1993</v>
      </c>
      <c r="C96" s="1116">
        <v>241.3</v>
      </c>
      <c r="D96" s="1116">
        <v>236.1</v>
      </c>
      <c r="E96" s="1116">
        <v>24.2</v>
      </c>
      <c r="F96" s="1116">
        <v>2.2000000000000002</v>
      </c>
      <c r="G96" s="1115">
        <f t="shared" si="12"/>
        <v>503.79999999999995</v>
      </c>
      <c r="H96" s="1116">
        <v>389.79999999999995</v>
      </c>
      <c r="I96" s="1112">
        <v>0</v>
      </c>
      <c r="J96" s="1116">
        <v>47.5</v>
      </c>
      <c r="K96" s="1116">
        <v>95.7</v>
      </c>
      <c r="L96" s="1112">
        <v>0</v>
      </c>
      <c r="M96" s="1115">
        <f t="shared" si="13"/>
        <v>533</v>
      </c>
      <c r="N96" s="1114">
        <f t="shared" si="14"/>
        <v>-29.200000000000045</v>
      </c>
    </row>
    <row r="97" spans="2:14" ht="15" x14ac:dyDescent="0.25">
      <c r="B97" s="1082" t="s">
        <v>935</v>
      </c>
      <c r="C97" s="1116">
        <v>152</v>
      </c>
      <c r="D97" s="1116">
        <v>160.6</v>
      </c>
      <c r="E97" s="1116">
        <v>15.3</v>
      </c>
      <c r="F97" s="1116">
        <v>3</v>
      </c>
      <c r="G97" s="1115">
        <f t="shared" si="12"/>
        <v>330.90000000000003</v>
      </c>
      <c r="H97" s="1116">
        <v>185.5</v>
      </c>
      <c r="I97" s="1112">
        <v>0</v>
      </c>
      <c r="J97" s="1116">
        <v>56.7</v>
      </c>
      <c r="K97" s="1116">
        <v>80.099999999999994</v>
      </c>
      <c r="L97" s="1116">
        <v>4.0999999999999996</v>
      </c>
      <c r="M97" s="1115">
        <f t="shared" si="13"/>
        <v>326.39999999999998</v>
      </c>
      <c r="N97" s="1114">
        <f t="shared" si="14"/>
        <v>4.5000000000000568</v>
      </c>
    </row>
    <row r="98" spans="2:14" ht="15" x14ac:dyDescent="0.25">
      <c r="B98" s="1082" t="s">
        <v>936</v>
      </c>
      <c r="C98" s="1116">
        <v>427.8</v>
      </c>
      <c r="D98" s="1116">
        <v>346.9</v>
      </c>
      <c r="E98" s="1116">
        <v>29</v>
      </c>
      <c r="F98" s="1116">
        <v>1.5</v>
      </c>
      <c r="G98" s="1115">
        <f t="shared" si="12"/>
        <v>805.2</v>
      </c>
      <c r="H98" s="1116">
        <v>510.4</v>
      </c>
      <c r="I98" s="1112">
        <v>0</v>
      </c>
      <c r="J98" s="1116">
        <v>112</v>
      </c>
      <c r="K98" s="1116">
        <v>207.2</v>
      </c>
      <c r="L98" s="1116">
        <v>3.2</v>
      </c>
      <c r="M98" s="1115">
        <f t="shared" si="13"/>
        <v>832.8</v>
      </c>
      <c r="N98" s="1114">
        <f t="shared" si="14"/>
        <v>-27.599999999999909</v>
      </c>
    </row>
    <row r="99" spans="2:14" ht="15" x14ac:dyDescent="0.25">
      <c r="B99" s="1082" t="s">
        <v>937</v>
      </c>
      <c r="C99" s="1116">
        <v>102.5</v>
      </c>
      <c r="D99" s="1116">
        <v>118.4</v>
      </c>
      <c r="E99" s="1116">
        <v>0.5</v>
      </c>
      <c r="F99" s="1116">
        <v>0.9</v>
      </c>
      <c r="G99" s="1115">
        <f t="shared" si="12"/>
        <v>222.3</v>
      </c>
      <c r="H99" s="1116">
        <v>89.5</v>
      </c>
      <c r="I99" s="1112">
        <v>0</v>
      </c>
      <c r="J99" s="1116">
        <v>26.1</v>
      </c>
      <c r="K99" s="1116">
        <v>92.3</v>
      </c>
      <c r="L99" s="1112">
        <v>0</v>
      </c>
      <c r="M99" s="1115">
        <f t="shared" si="13"/>
        <v>207.89999999999998</v>
      </c>
      <c r="N99" s="1114">
        <f t="shared" si="14"/>
        <v>14.400000000000034</v>
      </c>
    </row>
    <row r="100" spans="2:14" ht="15" x14ac:dyDescent="0.25">
      <c r="B100" s="1125"/>
      <c r="C100" s="1127"/>
      <c r="D100" s="1127"/>
      <c r="E100" s="1127"/>
      <c r="F100" s="1127"/>
      <c r="G100" s="1121"/>
      <c r="H100" s="1127"/>
      <c r="I100" s="1127"/>
      <c r="J100" s="1127"/>
      <c r="K100" s="1127"/>
      <c r="L100" s="1127"/>
      <c r="M100" s="1121"/>
      <c r="N100" s="1121"/>
    </row>
    <row r="101" spans="2:14" ht="15.75" thickBot="1" x14ac:dyDescent="0.3">
      <c r="B101" s="1123" t="s">
        <v>1981</v>
      </c>
      <c r="C101" s="1127"/>
      <c r="D101" s="1127"/>
      <c r="E101" s="1127"/>
      <c r="F101" s="1127"/>
      <c r="G101" s="1121"/>
      <c r="H101" s="1127"/>
      <c r="I101" s="1127"/>
      <c r="J101" s="1127"/>
      <c r="K101" s="1127"/>
      <c r="L101" s="1126"/>
      <c r="M101" s="1121"/>
      <c r="N101" s="1121"/>
    </row>
    <row r="102" spans="2:14" ht="31.5" thickTop="1" thickBot="1" x14ac:dyDescent="0.3">
      <c r="B102" s="1120" t="s">
        <v>1980</v>
      </c>
      <c r="C102" s="1118" t="s">
        <v>1979</v>
      </c>
      <c r="D102" s="1118" t="s">
        <v>1978</v>
      </c>
      <c r="E102" s="1118" t="s">
        <v>1977</v>
      </c>
      <c r="F102" s="1118" t="s">
        <v>1976</v>
      </c>
      <c r="G102" s="1118" t="s">
        <v>791</v>
      </c>
      <c r="H102" s="1118" t="s">
        <v>1975</v>
      </c>
      <c r="I102" s="1119" t="s">
        <v>1974</v>
      </c>
      <c r="J102" s="1119" t="s">
        <v>1973</v>
      </c>
      <c r="K102" s="1118" t="s">
        <v>1972</v>
      </c>
      <c r="L102" s="1118" t="s">
        <v>1971</v>
      </c>
      <c r="M102" s="1118" t="s">
        <v>1970</v>
      </c>
      <c r="N102" s="1118" t="s">
        <v>1969</v>
      </c>
    </row>
    <row r="103" spans="2:14" ht="15.75" thickTop="1" x14ac:dyDescent="0.25">
      <c r="B103" s="1082" t="s">
        <v>938</v>
      </c>
      <c r="C103" s="1116">
        <v>106.8</v>
      </c>
      <c r="D103" s="1116">
        <v>127.5</v>
      </c>
      <c r="E103" s="1116">
        <v>15.8</v>
      </c>
      <c r="F103" s="1116">
        <v>1</v>
      </c>
      <c r="G103" s="1115">
        <f t="shared" ref="G103:G131" si="15">SUM(C103:F103)</f>
        <v>251.10000000000002</v>
      </c>
      <c r="H103" s="1116">
        <v>116.9</v>
      </c>
      <c r="I103" s="1112">
        <v>0</v>
      </c>
      <c r="J103" s="1116">
        <v>57.6</v>
      </c>
      <c r="K103" s="1116">
        <v>66.2</v>
      </c>
      <c r="L103" s="1112">
        <v>0</v>
      </c>
      <c r="M103" s="1115">
        <f t="shared" ref="M103:M131" si="16">SUM(H103:L103)</f>
        <v>240.7</v>
      </c>
      <c r="N103" s="1114">
        <f t="shared" ref="N103:N131" si="17">G103-M103</f>
        <v>10.400000000000034</v>
      </c>
    </row>
    <row r="104" spans="2:14" ht="15" x14ac:dyDescent="0.25">
      <c r="B104" s="1082" t="s">
        <v>939</v>
      </c>
      <c r="C104" s="1116">
        <v>179.4</v>
      </c>
      <c r="D104" s="1116">
        <v>182.5</v>
      </c>
      <c r="E104" s="1116">
        <v>5</v>
      </c>
      <c r="F104" s="1116">
        <v>0.9</v>
      </c>
      <c r="G104" s="1115">
        <f t="shared" si="15"/>
        <v>367.79999999999995</v>
      </c>
      <c r="H104" s="1116">
        <v>161.89999999999998</v>
      </c>
      <c r="I104" s="1112">
        <v>0</v>
      </c>
      <c r="J104" s="1116">
        <v>74.2</v>
      </c>
      <c r="K104" s="1116">
        <v>110.1</v>
      </c>
      <c r="L104" s="1116">
        <v>105.7</v>
      </c>
      <c r="M104" s="1115">
        <f t="shared" si="16"/>
        <v>451.89999999999992</v>
      </c>
      <c r="N104" s="1114">
        <f t="shared" si="17"/>
        <v>-84.099999999999966</v>
      </c>
    </row>
    <row r="105" spans="2:14" ht="15" x14ac:dyDescent="0.25">
      <c r="B105" s="1082" t="s">
        <v>1992</v>
      </c>
      <c r="C105" s="1116">
        <v>88.2</v>
      </c>
      <c r="D105" s="1116">
        <v>122.7</v>
      </c>
      <c r="E105" s="1116">
        <v>2.7</v>
      </c>
      <c r="F105" s="1116">
        <v>0.1</v>
      </c>
      <c r="G105" s="1115">
        <f t="shared" si="15"/>
        <v>213.7</v>
      </c>
      <c r="H105" s="1116">
        <v>124</v>
      </c>
      <c r="I105" s="1112">
        <v>0</v>
      </c>
      <c r="J105" s="1116">
        <v>54.9</v>
      </c>
      <c r="K105" s="1116">
        <v>41.3</v>
      </c>
      <c r="L105" s="1116">
        <v>6.3</v>
      </c>
      <c r="M105" s="1115">
        <f t="shared" si="16"/>
        <v>226.5</v>
      </c>
      <c r="N105" s="1114">
        <f t="shared" si="17"/>
        <v>-12.800000000000011</v>
      </c>
    </row>
    <row r="106" spans="2:14" ht="15" x14ac:dyDescent="0.25">
      <c r="B106" s="1082" t="s">
        <v>940</v>
      </c>
      <c r="C106" s="1116">
        <v>264.39999999999998</v>
      </c>
      <c r="D106" s="1116">
        <v>242.4</v>
      </c>
      <c r="E106" s="1116">
        <v>8.4</v>
      </c>
      <c r="F106" s="1116">
        <v>1.5</v>
      </c>
      <c r="G106" s="1115">
        <f t="shared" si="15"/>
        <v>516.69999999999993</v>
      </c>
      <c r="H106" s="1116">
        <v>287.2</v>
      </c>
      <c r="I106" s="1112">
        <v>0</v>
      </c>
      <c r="J106" s="1116">
        <v>87.7</v>
      </c>
      <c r="K106" s="1116">
        <v>98</v>
      </c>
      <c r="L106" s="1116">
        <v>18</v>
      </c>
      <c r="M106" s="1115">
        <f t="shared" si="16"/>
        <v>490.9</v>
      </c>
      <c r="N106" s="1114">
        <f t="shared" si="17"/>
        <v>25.799999999999955</v>
      </c>
    </row>
    <row r="107" spans="2:14" ht="15" x14ac:dyDescent="0.25">
      <c r="B107" s="1082" t="s">
        <v>942</v>
      </c>
      <c r="C107" s="1116">
        <v>420</v>
      </c>
      <c r="D107" s="1116">
        <v>402.1</v>
      </c>
      <c r="E107" s="1116">
        <v>36.700000000000003</v>
      </c>
      <c r="F107" s="1116">
        <v>2.4</v>
      </c>
      <c r="G107" s="1115">
        <f t="shared" si="15"/>
        <v>861.2</v>
      </c>
      <c r="H107" s="1116">
        <v>511</v>
      </c>
      <c r="I107" s="1112">
        <v>0</v>
      </c>
      <c r="J107" s="1116">
        <v>108.8</v>
      </c>
      <c r="K107" s="1116">
        <v>242.6</v>
      </c>
      <c r="L107" s="1116">
        <v>30</v>
      </c>
      <c r="M107" s="1115">
        <f t="shared" si="16"/>
        <v>892.4</v>
      </c>
      <c r="N107" s="1114">
        <f t="shared" si="17"/>
        <v>-31.199999999999932</v>
      </c>
    </row>
    <row r="108" spans="2:14" ht="15" x14ac:dyDescent="0.25">
      <c r="B108" s="1082" t="s">
        <v>943</v>
      </c>
      <c r="C108" s="1116">
        <v>278</v>
      </c>
      <c r="D108" s="1116">
        <v>338.3</v>
      </c>
      <c r="E108" s="1116">
        <v>5.5</v>
      </c>
      <c r="F108" s="1116">
        <v>1.6</v>
      </c>
      <c r="G108" s="1115">
        <f t="shared" si="15"/>
        <v>623.4</v>
      </c>
      <c r="H108" s="1116">
        <v>411.2</v>
      </c>
      <c r="I108" s="1112">
        <v>0</v>
      </c>
      <c r="J108" s="1116">
        <v>113</v>
      </c>
      <c r="K108" s="1116">
        <v>104.7</v>
      </c>
      <c r="L108" s="1112">
        <v>0</v>
      </c>
      <c r="M108" s="1115">
        <f t="shared" si="16"/>
        <v>628.90000000000009</v>
      </c>
      <c r="N108" s="1114">
        <f t="shared" si="17"/>
        <v>-5.5000000000001137</v>
      </c>
    </row>
    <row r="109" spans="2:14" ht="15" x14ac:dyDescent="0.25">
      <c r="B109" s="1082" t="s">
        <v>941</v>
      </c>
      <c r="C109" s="1116">
        <v>111.2</v>
      </c>
      <c r="D109" s="1116">
        <v>127.1</v>
      </c>
      <c r="E109" s="1116">
        <v>33.6</v>
      </c>
      <c r="F109" s="1116">
        <v>2.2999999999999998</v>
      </c>
      <c r="G109" s="1115">
        <f t="shared" si="15"/>
        <v>274.20000000000005</v>
      </c>
      <c r="H109" s="1116">
        <v>88.1</v>
      </c>
      <c r="I109" s="1112">
        <v>0</v>
      </c>
      <c r="J109" s="1116">
        <v>60.1</v>
      </c>
      <c r="K109" s="1116">
        <v>118.9</v>
      </c>
      <c r="L109" s="1112">
        <v>0</v>
      </c>
      <c r="M109" s="1115">
        <f t="shared" si="16"/>
        <v>267.10000000000002</v>
      </c>
      <c r="N109" s="1114">
        <f t="shared" si="17"/>
        <v>7.1000000000000227</v>
      </c>
    </row>
    <row r="110" spans="2:14" ht="15" x14ac:dyDescent="0.25">
      <c r="B110" s="1082" t="s">
        <v>947</v>
      </c>
      <c r="C110" s="1116">
        <v>207.4</v>
      </c>
      <c r="D110" s="1116">
        <v>245</v>
      </c>
      <c r="E110" s="1116">
        <v>95.6</v>
      </c>
      <c r="F110" s="1116">
        <v>5.8</v>
      </c>
      <c r="G110" s="1115">
        <f t="shared" si="15"/>
        <v>553.79999999999995</v>
      </c>
      <c r="H110" s="1116">
        <v>170.8</v>
      </c>
      <c r="I110" s="1112">
        <v>0</v>
      </c>
      <c r="J110" s="1116">
        <v>130.1</v>
      </c>
      <c r="K110" s="1116">
        <v>133</v>
      </c>
      <c r="L110" s="1116">
        <v>50</v>
      </c>
      <c r="M110" s="1115">
        <f t="shared" si="16"/>
        <v>483.9</v>
      </c>
      <c r="N110" s="1114">
        <f t="shared" si="17"/>
        <v>69.899999999999977</v>
      </c>
    </row>
    <row r="111" spans="2:14" ht="15" x14ac:dyDescent="0.25">
      <c r="B111" s="1082" t="s">
        <v>948</v>
      </c>
      <c r="C111" s="1116">
        <v>108.5</v>
      </c>
      <c r="D111" s="1116">
        <v>138</v>
      </c>
      <c r="E111" s="1116">
        <v>11</v>
      </c>
      <c r="F111" s="1112">
        <v>0</v>
      </c>
      <c r="G111" s="1115">
        <f t="shared" si="15"/>
        <v>257.5</v>
      </c>
      <c r="H111" s="1116">
        <v>84.9</v>
      </c>
      <c r="I111" s="1112">
        <v>0</v>
      </c>
      <c r="J111" s="1116">
        <v>71.3</v>
      </c>
      <c r="K111" s="1116">
        <v>53.5</v>
      </c>
      <c r="L111" s="1112">
        <v>0</v>
      </c>
      <c r="M111" s="1115">
        <f t="shared" si="16"/>
        <v>209.7</v>
      </c>
      <c r="N111" s="1114">
        <f t="shared" si="17"/>
        <v>47.800000000000011</v>
      </c>
    </row>
    <row r="112" spans="2:14" ht="15" x14ac:dyDescent="0.25">
      <c r="B112" s="1082" t="s">
        <v>1991</v>
      </c>
      <c r="C112" s="1116">
        <v>347.3</v>
      </c>
      <c r="D112" s="1116">
        <v>279.5</v>
      </c>
      <c r="E112" s="1116">
        <v>17.399999999999999</v>
      </c>
      <c r="F112" s="1116">
        <v>0.5</v>
      </c>
      <c r="G112" s="1115">
        <f t="shared" si="15"/>
        <v>644.69999999999993</v>
      </c>
      <c r="H112" s="1116">
        <v>376.59999999999997</v>
      </c>
      <c r="I112" s="1112">
        <v>0</v>
      </c>
      <c r="J112" s="1116">
        <v>157.19999999999999</v>
      </c>
      <c r="K112" s="1116">
        <v>138</v>
      </c>
      <c r="L112" s="1112">
        <v>0</v>
      </c>
      <c r="M112" s="1115">
        <f t="shared" si="16"/>
        <v>671.8</v>
      </c>
      <c r="N112" s="1114">
        <f t="shared" si="17"/>
        <v>-27.100000000000023</v>
      </c>
    </row>
    <row r="113" spans="2:14" ht="15" x14ac:dyDescent="0.25">
      <c r="B113" s="1082" t="s">
        <v>949</v>
      </c>
      <c r="C113" s="1116">
        <v>141</v>
      </c>
      <c r="D113" s="1116">
        <v>132.9</v>
      </c>
      <c r="E113" s="1116">
        <v>11.1</v>
      </c>
      <c r="F113" s="1116">
        <v>0.2</v>
      </c>
      <c r="G113" s="1115">
        <f t="shared" si="15"/>
        <v>285.2</v>
      </c>
      <c r="H113" s="1116">
        <v>93.5</v>
      </c>
      <c r="I113" s="1112">
        <v>0</v>
      </c>
      <c r="J113" s="1116">
        <v>48.3</v>
      </c>
      <c r="K113" s="1116">
        <v>134.1</v>
      </c>
      <c r="L113" s="1112">
        <v>0</v>
      </c>
      <c r="M113" s="1115">
        <f t="shared" si="16"/>
        <v>275.89999999999998</v>
      </c>
      <c r="N113" s="1114">
        <f t="shared" si="17"/>
        <v>9.3000000000000114</v>
      </c>
    </row>
    <row r="114" spans="2:14" ht="15" x14ac:dyDescent="0.25">
      <c r="B114" s="1082" t="s">
        <v>1875</v>
      </c>
      <c r="C114" s="1116">
        <v>440.1</v>
      </c>
      <c r="D114" s="1116">
        <v>499.2</v>
      </c>
      <c r="E114" s="1116">
        <v>6.8</v>
      </c>
      <c r="F114" s="1116">
        <v>0.4</v>
      </c>
      <c r="G114" s="1115">
        <f t="shared" si="15"/>
        <v>946.49999999999989</v>
      </c>
      <c r="H114" s="1116">
        <v>557.30000000000007</v>
      </c>
      <c r="I114" s="1112">
        <v>0</v>
      </c>
      <c r="J114" s="1116">
        <v>198.6</v>
      </c>
      <c r="K114" s="1116">
        <v>214.7</v>
      </c>
      <c r="L114" s="1116">
        <v>10</v>
      </c>
      <c r="M114" s="1115">
        <f t="shared" si="16"/>
        <v>980.60000000000014</v>
      </c>
      <c r="N114" s="1114">
        <f t="shared" si="17"/>
        <v>-34.10000000000025</v>
      </c>
    </row>
    <row r="115" spans="2:14" ht="15" x14ac:dyDescent="0.25">
      <c r="B115" s="1082" t="s">
        <v>1990</v>
      </c>
      <c r="C115" s="1116">
        <v>475.2</v>
      </c>
      <c r="D115" s="1116">
        <v>476.6</v>
      </c>
      <c r="E115" s="1116">
        <v>1</v>
      </c>
      <c r="F115" s="1116">
        <v>11.6</v>
      </c>
      <c r="G115" s="1115">
        <f t="shared" si="15"/>
        <v>964.4</v>
      </c>
      <c r="H115" s="1116">
        <v>475.9</v>
      </c>
      <c r="I115" s="1112">
        <v>0</v>
      </c>
      <c r="J115" s="1116">
        <v>144.1</v>
      </c>
      <c r="K115" s="1116">
        <v>276.3</v>
      </c>
      <c r="L115" s="1112">
        <v>0</v>
      </c>
      <c r="M115" s="1115">
        <f t="shared" si="16"/>
        <v>896.3</v>
      </c>
      <c r="N115" s="1114">
        <f t="shared" si="17"/>
        <v>68.100000000000023</v>
      </c>
    </row>
    <row r="116" spans="2:14" ht="15" x14ac:dyDescent="0.25">
      <c r="B116" s="1082" t="s">
        <v>1989</v>
      </c>
      <c r="C116" s="1116">
        <v>397.9</v>
      </c>
      <c r="D116" s="1116">
        <v>343.2</v>
      </c>
      <c r="E116" s="1116">
        <v>9.3000000000000007</v>
      </c>
      <c r="F116" s="1116">
        <v>9.4</v>
      </c>
      <c r="G116" s="1115">
        <f t="shared" si="15"/>
        <v>759.79999999999984</v>
      </c>
      <c r="H116" s="1116">
        <v>341.8</v>
      </c>
      <c r="I116" s="1116">
        <v>96.9</v>
      </c>
      <c r="J116" s="1116">
        <v>87.7</v>
      </c>
      <c r="K116" s="1116">
        <v>185.2</v>
      </c>
      <c r="L116" s="1112">
        <v>0</v>
      </c>
      <c r="M116" s="1115">
        <f t="shared" si="16"/>
        <v>711.60000000000014</v>
      </c>
      <c r="N116" s="1114">
        <f t="shared" si="17"/>
        <v>48.199999999999704</v>
      </c>
    </row>
    <row r="117" spans="2:14" ht="15" x14ac:dyDescent="0.25">
      <c r="B117" s="1082" t="s">
        <v>1988</v>
      </c>
      <c r="C117" s="1116">
        <v>455.6</v>
      </c>
      <c r="D117" s="1116">
        <v>490.6</v>
      </c>
      <c r="E117" s="1116">
        <v>17.5</v>
      </c>
      <c r="F117" s="1116">
        <v>6.2</v>
      </c>
      <c r="G117" s="1115">
        <f t="shared" si="15"/>
        <v>969.90000000000009</v>
      </c>
      <c r="H117" s="1116">
        <v>569.9</v>
      </c>
      <c r="I117" s="1112">
        <v>0</v>
      </c>
      <c r="J117" s="1116">
        <v>144.1</v>
      </c>
      <c r="K117" s="1116">
        <v>201.4</v>
      </c>
      <c r="L117" s="1112">
        <v>0</v>
      </c>
      <c r="M117" s="1115">
        <f t="shared" si="16"/>
        <v>915.4</v>
      </c>
      <c r="N117" s="1114">
        <f t="shared" si="17"/>
        <v>54.500000000000114</v>
      </c>
    </row>
    <row r="118" spans="2:14" ht="15" x14ac:dyDescent="0.25">
      <c r="B118" s="1082" t="s">
        <v>1987</v>
      </c>
      <c r="C118" s="1116">
        <v>439.5</v>
      </c>
      <c r="D118" s="1116">
        <v>423.3</v>
      </c>
      <c r="E118" s="1116">
        <v>3.5</v>
      </c>
      <c r="F118" s="1116">
        <v>23.1</v>
      </c>
      <c r="G118" s="1115">
        <f t="shared" si="15"/>
        <v>889.4</v>
      </c>
      <c r="H118" s="1116">
        <v>492.3</v>
      </c>
      <c r="I118" s="1112">
        <v>0</v>
      </c>
      <c r="J118" s="1116">
        <v>154.6</v>
      </c>
      <c r="K118" s="1116">
        <v>227.5</v>
      </c>
      <c r="L118" s="1112">
        <v>0</v>
      </c>
      <c r="M118" s="1115">
        <f t="shared" si="16"/>
        <v>874.4</v>
      </c>
      <c r="N118" s="1114">
        <f t="shared" si="17"/>
        <v>15</v>
      </c>
    </row>
    <row r="119" spans="2:14" ht="15" x14ac:dyDescent="0.25">
      <c r="B119" s="1082" t="s">
        <v>1986</v>
      </c>
      <c r="C119" s="1116">
        <v>426.9</v>
      </c>
      <c r="D119" s="1116">
        <v>451.3</v>
      </c>
      <c r="E119" s="1116">
        <v>25.8</v>
      </c>
      <c r="F119" s="1116">
        <v>2.8</v>
      </c>
      <c r="G119" s="1115">
        <f t="shared" si="15"/>
        <v>906.8</v>
      </c>
      <c r="H119" s="1116">
        <v>422.1</v>
      </c>
      <c r="I119" s="1112">
        <v>0</v>
      </c>
      <c r="J119" s="1116">
        <v>194.9</v>
      </c>
      <c r="K119" s="1116">
        <v>216.5</v>
      </c>
      <c r="L119" s="1112">
        <v>0</v>
      </c>
      <c r="M119" s="1115">
        <f t="shared" si="16"/>
        <v>833.5</v>
      </c>
      <c r="N119" s="1114">
        <f t="shared" si="17"/>
        <v>73.299999999999955</v>
      </c>
    </row>
    <row r="120" spans="2:14" ht="15" x14ac:dyDescent="0.25">
      <c r="B120" s="1082" t="s">
        <v>1985</v>
      </c>
      <c r="C120" s="1116">
        <v>343.8</v>
      </c>
      <c r="D120" s="1116">
        <v>336</v>
      </c>
      <c r="E120" s="1116">
        <v>11.6</v>
      </c>
      <c r="F120" s="1116">
        <v>6.8</v>
      </c>
      <c r="G120" s="1115">
        <f t="shared" si="15"/>
        <v>698.19999999999993</v>
      </c>
      <c r="H120" s="1116">
        <v>368.20000000000005</v>
      </c>
      <c r="I120" s="1112">
        <v>0</v>
      </c>
      <c r="J120" s="1116">
        <v>118</v>
      </c>
      <c r="K120" s="1116">
        <v>132.5</v>
      </c>
      <c r="L120" s="1112">
        <v>0</v>
      </c>
      <c r="M120" s="1115">
        <f t="shared" si="16"/>
        <v>618.70000000000005</v>
      </c>
      <c r="N120" s="1114">
        <f t="shared" si="17"/>
        <v>79.499999999999886</v>
      </c>
    </row>
    <row r="121" spans="2:14" ht="15" x14ac:dyDescent="0.25">
      <c r="B121" s="1082" t="s">
        <v>956</v>
      </c>
      <c r="C121" s="1116">
        <v>309.39999999999998</v>
      </c>
      <c r="D121" s="1116">
        <v>280</v>
      </c>
      <c r="E121" s="1116">
        <v>13.3</v>
      </c>
      <c r="F121" s="1116">
        <v>1</v>
      </c>
      <c r="G121" s="1115">
        <f t="shared" si="15"/>
        <v>603.69999999999993</v>
      </c>
      <c r="H121" s="1116">
        <v>330.1</v>
      </c>
      <c r="I121" s="1112">
        <v>0</v>
      </c>
      <c r="J121" s="1116">
        <v>94.2</v>
      </c>
      <c r="K121" s="1116">
        <v>158.69999999999999</v>
      </c>
      <c r="L121" s="1112">
        <v>0</v>
      </c>
      <c r="M121" s="1115">
        <f t="shared" si="16"/>
        <v>583</v>
      </c>
      <c r="N121" s="1114">
        <f t="shared" si="17"/>
        <v>20.699999999999932</v>
      </c>
    </row>
    <row r="122" spans="2:14" ht="15" x14ac:dyDescent="0.25">
      <c r="B122" s="1082" t="s">
        <v>1984</v>
      </c>
      <c r="C122" s="1116">
        <v>163.5</v>
      </c>
      <c r="D122" s="1116">
        <v>217.8</v>
      </c>
      <c r="E122" s="1116">
        <v>20.9</v>
      </c>
      <c r="F122" s="1116">
        <v>0.2</v>
      </c>
      <c r="G122" s="1115">
        <f t="shared" si="15"/>
        <v>402.4</v>
      </c>
      <c r="H122" s="1116">
        <v>221.1</v>
      </c>
      <c r="I122" s="1112">
        <v>0</v>
      </c>
      <c r="J122" s="1116">
        <v>68.7</v>
      </c>
      <c r="K122" s="1116">
        <v>74.8</v>
      </c>
      <c r="L122" s="1112">
        <v>0</v>
      </c>
      <c r="M122" s="1115">
        <f t="shared" si="16"/>
        <v>364.6</v>
      </c>
      <c r="N122" s="1114">
        <f t="shared" si="17"/>
        <v>37.799999999999955</v>
      </c>
    </row>
    <row r="123" spans="2:14" ht="15" x14ac:dyDescent="0.25">
      <c r="B123" s="1082" t="s">
        <v>959</v>
      </c>
      <c r="C123" s="1116">
        <v>309.60000000000002</v>
      </c>
      <c r="D123" s="1116">
        <v>230.6</v>
      </c>
      <c r="E123" s="1116">
        <v>12.9</v>
      </c>
      <c r="F123" s="1112">
        <v>0</v>
      </c>
      <c r="G123" s="1115">
        <f t="shared" si="15"/>
        <v>553.1</v>
      </c>
      <c r="H123" s="1116">
        <v>252.60000000000002</v>
      </c>
      <c r="I123" s="1112">
        <v>0</v>
      </c>
      <c r="J123" s="1116">
        <v>127.3</v>
      </c>
      <c r="K123" s="1116">
        <v>133</v>
      </c>
      <c r="L123" s="1112">
        <v>0</v>
      </c>
      <c r="M123" s="1115">
        <f t="shared" si="16"/>
        <v>512.90000000000009</v>
      </c>
      <c r="N123" s="1114">
        <f t="shared" si="17"/>
        <v>40.199999999999932</v>
      </c>
    </row>
    <row r="124" spans="2:14" ht="15" x14ac:dyDescent="0.25">
      <c r="B124" s="1082" t="s">
        <v>960</v>
      </c>
      <c r="C124" s="1116">
        <v>229.4</v>
      </c>
      <c r="D124" s="1116">
        <v>218.5</v>
      </c>
      <c r="E124" s="1116">
        <v>27</v>
      </c>
      <c r="F124" s="1116">
        <v>0.3</v>
      </c>
      <c r="G124" s="1115">
        <f t="shared" si="15"/>
        <v>475.2</v>
      </c>
      <c r="H124" s="1116">
        <v>127.1</v>
      </c>
      <c r="I124" s="1112">
        <v>0</v>
      </c>
      <c r="J124" s="1116">
        <v>155.4</v>
      </c>
      <c r="K124" s="1116">
        <v>181.1</v>
      </c>
      <c r="L124" s="1112">
        <v>0</v>
      </c>
      <c r="M124" s="1115">
        <f t="shared" si="16"/>
        <v>463.6</v>
      </c>
      <c r="N124" s="1114">
        <f t="shared" si="17"/>
        <v>11.599999999999966</v>
      </c>
    </row>
    <row r="125" spans="2:14" ht="15" x14ac:dyDescent="0.25">
      <c r="B125" s="1082" t="s">
        <v>961</v>
      </c>
      <c r="C125" s="1116">
        <v>256.89999999999998</v>
      </c>
      <c r="D125" s="1116">
        <v>453.2</v>
      </c>
      <c r="E125" s="1116">
        <v>23.4</v>
      </c>
      <c r="F125" s="1116">
        <v>1.6</v>
      </c>
      <c r="G125" s="1115">
        <f t="shared" si="15"/>
        <v>735.09999999999991</v>
      </c>
      <c r="H125" s="1116">
        <v>475.1</v>
      </c>
      <c r="I125" s="1112">
        <v>0</v>
      </c>
      <c r="J125" s="1116">
        <v>112</v>
      </c>
      <c r="K125" s="1116">
        <v>130.30000000000001</v>
      </c>
      <c r="L125" s="1112">
        <v>0</v>
      </c>
      <c r="M125" s="1115">
        <f t="shared" si="16"/>
        <v>717.40000000000009</v>
      </c>
      <c r="N125" s="1114">
        <f t="shared" si="17"/>
        <v>17.699999999999818</v>
      </c>
    </row>
    <row r="126" spans="2:14" ht="15" x14ac:dyDescent="0.25">
      <c r="B126" s="1082" t="s">
        <v>1983</v>
      </c>
      <c r="C126" s="1116">
        <v>350.8</v>
      </c>
      <c r="D126" s="1116">
        <v>371.4</v>
      </c>
      <c r="E126" s="1116">
        <v>24.9</v>
      </c>
      <c r="F126" s="1116">
        <v>7.1</v>
      </c>
      <c r="G126" s="1115">
        <f t="shared" si="15"/>
        <v>754.2</v>
      </c>
      <c r="H126" s="1116">
        <v>459.2</v>
      </c>
      <c r="I126" s="1112">
        <v>0</v>
      </c>
      <c r="J126" s="1116">
        <v>147.1</v>
      </c>
      <c r="K126" s="1116">
        <v>153.30000000000001</v>
      </c>
      <c r="L126" s="1112">
        <v>0</v>
      </c>
      <c r="M126" s="1115">
        <f t="shared" si="16"/>
        <v>759.59999999999991</v>
      </c>
      <c r="N126" s="1114">
        <f t="shared" si="17"/>
        <v>-5.3999999999998636</v>
      </c>
    </row>
    <row r="127" spans="2:14" ht="15" x14ac:dyDescent="0.25">
      <c r="B127" s="1082" t="s">
        <v>1872</v>
      </c>
      <c r="C127" s="1116">
        <v>376.4</v>
      </c>
      <c r="D127" s="1116">
        <v>187.5</v>
      </c>
      <c r="E127" s="1116">
        <v>6.7</v>
      </c>
      <c r="F127" s="1116">
        <v>10.3</v>
      </c>
      <c r="G127" s="1115">
        <f t="shared" si="15"/>
        <v>580.9</v>
      </c>
      <c r="H127" s="1116">
        <v>0</v>
      </c>
      <c r="I127" s="1116">
        <v>443.9</v>
      </c>
      <c r="J127" s="1116">
        <v>10</v>
      </c>
      <c r="K127" s="1116">
        <v>64.099999999999994</v>
      </c>
      <c r="L127" s="1112">
        <v>0</v>
      </c>
      <c r="M127" s="1115">
        <f t="shared" si="16"/>
        <v>518</v>
      </c>
      <c r="N127" s="1114">
        <f t="shared" si="17"/>
        <v>62.899999999999977</v>
      </c>
    </row>
    <row r="128" spans="2:14" ht="15" x14ac:dyDescent="0.25">
      <c r="B128" s="1082" t="s">
        <v>963</v>
      </c>
      <c r="C128" s="1116">
        <v>48.2</v>
      </c>
      <c r="D128" s="1116">
        <v>25</v>
      </c>
      <c r="E128" s="1116">
        <v>1</v>
      </c>
      <c r="F128" s="1116">
        <v>0.7</v>
      </c>
      <c r="G128" s="1115">
        <f t="shared" si="15"/>
        <v>74.900000000000006</v>
      </c>
      <c r="H128" s="1116">
        <v>0.1</v>
      </c>
      <c r="I128" s="1116">
        <v>60.1</v>
      </c>
      <c r="J128" s="1116">
        <v>6</v>
      </c>
      <c r="K128" s="1116">
        <v>11.3</v>
      </c>
      <c r="L128" s="1112">
        <v>0</v>
      </c>
      <c r="M128" s="1115">
        <f t="shared" si="16"/>
        <v>77.5</v>
      </c>
      <c r="N128" s="1114">
        <f t="shared" si="17"/>
        <v>-2.5999999999999943</v>
      </c>
    </row>
    <row r="129" spans="2:14" ht="15" x14ac:dyDescent="0.25">
      <c r="B129" s="1082" t="s">
        <v>1982</v>
      </c>
      <c r="C129" s="1116">
        <v>92.8</v>
      </c>
      <c r="D129" s="1116">
        <v>91.4</v>
      </c>
      <c r="E129" s="1116">
        <v>7.1</v>
      </c>
      <c r="F129" s="1116">
        <v>0.7</v>
      </c>
      <c r="G129" s="1115">
        <f t="shared" si="15"/>
        <v>191.99999999999997</v>
      </c>
      <c r="H129" s="1116">
        <v>94.7</v>
      </c>
      <c r="I129" s="1112">
        <v>0</v>
      </c>
      <c r="J129" s="1116">
        <v>49.3</v>
      </c>
      <c r="K129" s="1116">
        <v>41.6</v>
      </c>
      <c r="L129" s="1112">
        <v>0</v>
      </c>
      <c r="M129" s="1115">
        <f t="shared" si="16"/>
        <v>185.6</v>
      </c>
      <c r="N129" s="1114">
        <f t="shared" si="17"/>
        <v>6.3999999999999773</v>
      </c>
    </row>
    <row r="130" spans="2:14" ht="15" x14ac:dyDescent="0.25">
      <c r="B130" s="1082" t="s">
        <v>965</v>
      </c>
      <c r="C130" s="1116">
        <v>405.3</v>
      </c>
      <c r="D130" s="1116">
        <v>164.6</v>
      </c>
      <c r="E130" s="1116">
        <v>1.1000000000000001</v>
      </c>
      <c r="F130" s="1116">
        <v>2.4</v>
      </c>
      <c r="G130" s="1115">
        <f t="shared" si="15"/>
        <v>573.4</v>
      </c>
      <c r="H130" s="1116">
        <v>431.8</v>
      </c>
      <c r="I130" s="1112">
        <v>0</v>
      </c>
      <c r="J130" s="1116">
        <v>51</v>
      </c>
      <c r="K130" s="1116">
        <v>53.2</v>
      </c>
      <c r="L130" s="1112">
        <v>0</v>
      </c>
      <c r="M130" s="1115">
        <f t="shared" si="16"/>
        <v>536</v>
      </c>
      <c r="N130" s="1114">
        <f t="shared" si="17"/>
        <v>37.399999999999977</v>
      </c>
    </row>
    <row r="131" spans="2:14" ht="15" x14ac:dyDescent="0.25">
      <c r="B131" s="1082" t="s">
        <v>966</v>
      </c>
      <c r="C131" s="1116">
        <f>78.4</f>
        <v>78.400000000000006</v>
      </c>
      <c r="D131" s="1116">
        <v>45.1</v>
      </c>
      <c r="E131" s="1116">
        <v>8.9</v>
      </c>
      <c r="F131" s="1116">
        <v>2.4</v>
      </c>
      <c r="G131" s="1115">
        <f t="shared" si="15"/>
        <v>134.80000000000001</v>
      </c>
      <c r="H131" s="1116">
        <v>8.6</v>
      </c>
      <c r="I131" s="1116">
        <v>91.2</v>
      </c>
      <c r="J131" s="1116">
        <v>4.2</v>
      </c>
      <c r="K131" s="1116">
        <v>35.6</v>
      </c>
      <c r="L131" s="1112">
        <v>0</v>
      </c>
      <c r="M131" s="1115">
        <f t="shared" si="16"/>
        <v>139.6</v>
      </c>
      <c r="N131" s="1114">
        <f t="shared" si="17"/>
        <v>-4.7999999999999829</v>
      </c>
    </row>
    <row r="132" spans="2:14" ht="15" x14ac:dyDescent="0.25">
      <c r="B132" s="1125"/>
      <c r="C132" s="1122"/>
      <c r="D132" s="1122"/>
      <c r="E132" s="1122"/>
      <c r="F132" s="1122"/>
      <c r="G132" s="1121"/>
      <c r="H132" s="1122"/>
      <c r="I132" s="1124"/>
      <c r="J132" s="1122"/>
      <c r="K132" s="1122"/>
      <c r="L132" s="1122"/>
      <c r="M132" s="1121"/>
      <c r="N132" s="1121"/>
    </row>
    <row r="133" spans="2:14" ht="15.75" thickBot="1" x14ac:dyDescent="0.3">
      <c r="B133" s="1123" t="s">
        <v>1981</v>
      </c>
      <c r="C133" s="1122"/>
      <c r="D133" s="1122"/>
      <c r="E133" s="1122"/>
      <c r="F133" s="1122"/>
      <c r="G133" s="1121"/>
      <c r="H133" s="1122"/>
      <c r="I133" s="1122"/>
      <c r="J133" s="1122"/>
      <c r="K133" s="1122"/>
      <c r="L133" s="1122"/>
      <c r="M133" s="1121"/>
      <c r="N133" s="1121"/>
    </row>
    <row r="134" spans="2:14" ht="31.5" thickTop="1" thickBot="1" x14ac:dyDescent="0.3">
      <c r="B134" s="1120" t="s">
        <v>1980</v>
      </c>
      <c r="C134" s="1118" t="s">
        <v>1979</v>
      </c>
      <c r="D134" s="1118" t="s">
        <v>1978</v>
      </c>
      <c r="E134" s="1118" t="s">
        <v>1977</v>
      </c>
      <c r="F134" s="1118" t="s">
        <v>1976</v>
      </c>
      <c r="G134" s="1118" t="s">
        <v>791</v>
      </c>
      <c r="H134" s="1118" t="s">
        <v>1975</v>
      </c>
      <c r="I134" s="1119" t="s">
        <v>1974</v>
      </c>
      <c r="J134" s="1119" t="s">
        <v>1973</v>
      </c>
      <c r="K134" s="1118" t="s">
        <v>1972</v>
      </c>
      <c r="L134" s="1118" t="s">
        <v>1971</v>
      </c>
      <c r="M134" s="1118" t="s">
        <v>1970</v>
      </c>
      <c r="N134" s="1118" t="s">
        <v>1969</v>
      </c>
    </row>
    <row r="135" spans="2:14" ht="15.75" thickTop="1" x14ac:dyDescent="0.25">
      <c r="B135" s="1082" t="s">
        <v>1870</v>
      </c>
      <c r="C135" s="1116">
        <v>142.9</v>
      </c>
      <c r="D135" s="1116">
        <v>50.5</v>
      </c>
      <c r="E135" s="1116">
        <v>1.3</v>
      </c>
      <c r="F135" s="1112">
        <v>0</v>
      </c>
      <c r="G135" s="1115">
        <f t="shared" ref="G135:G145" si="18">SUM(C135:F135)</f>
        <v>194.70000000000002</v>
      </c>
      <c r="H135" s="1112">
        <v>0</v>
      </c>
      <c r="I135" s="1116">
        <v>136.30000000000001</v>
      </c>
      <c r="J135" s="1116">
        <v>11.8</v>
      </c>
      <c r="K135" s="1116">
        <v>40.4</v>
      </c>
      <c r="L135" s="1112">
        <v>0</v>
      </c>
      <c r="M135" s="1115">
        <f t="shared" ref="M135:M157" si="19">SUM(H135:L135)</f>
        <v>188.50000000000003</v>
      </c>
      <c r="N135" s="1114">
        <f t="shared" ref="N135:N157" si="20">G135-M135</f>
        <v>6.1999999999999886</v>
      </c>
    </row>
    <row r="136" spans="2:14" ht="15" x14ac:dyDescent="0.25">
      <c r="B136" s="1082" t="s">
        <v>1968</v>
      </c>
      <c r="C136" s="1116">
        <v>17.8</v>
      </c>
      <c r="D136" s="1116">
        <v>12.1</v>
      </c>
      <c r="E136" s="1116">
        <v>0.4</v>
      </c>
      <c r="F136" s="1116">
        <v>0.3</v>
      </c>
      <c r="G136" s="1115">
        <f t="shared" si="18"/>
        <v>30.599999999999998</v>
      </c>
      <c r="H136" s="1112">
        <v>0</v>
      </c>
      <c r="I136" s="1116">
        <v>20.9</v>
      </c>
      <c r="J136" s="1116">
        <v>2.6</v>
      </c>
      <c r="K136" s="1116">
        <v>6.7</v>
      </c>
      <c r="L136" s="1112">
        <v>0</v>
      </c>
      <c r="M136" s="1115">
        <f t="shared" si="19"/>
        <v>30.2</v>
      </c>
      <c r="N136" s="1114">
        <f t="shared" si="20"/>
        <v>0.39999999999999858</v>
      </c>
    </row>
    <row r="137" spans="2:14" ht="15" x14ac:dyDescent="0.25">
      <c r="B137" s="1082" t="s">
        <v>967</v>
      </c>
      <c r="C137" s="1116">
        <v>63</v>
      </c>
      <c r="D137" s="1116">
        <v>34.799999999999997</v>
      </c>
      <c r="E137" s="1116">
        <v>1.5</v>
      </c>
      <c r="F137" s="1116">
        <v>1.1000000000000001</v>
      </c>
      <c r="G137" s="1115">
        <f t="shared" si="18"/>
        <v>100.39999999999999</v>
      </c>
      <c r="H137" s="1112">
        <v>0</v>
      </c>
      <c r="I137" s="1116">
        <v>75.5</v>
      </c>
      <c r="J137" s="1116">
        <v>21.2</v>
      </c>
      <c r="K137" s="1112">
        <v>0</v>
      </c>
      <c r="L137" s="1112">
        <v>0</v>
      </c>
      <c r="M137" s="1115">
        <f t="shared" si="19"/>
        <v>96.7</v>
      </c>
      <c r="N137" s="1114">
        <f t="shared" si="20"/>
        <v>3.6999999999999886</v>
      </c>
    </row>
    <row r="138" spans="2:14" ht="15" x14ac:dyDescent="0.25">
      <c r="B138" s="1082" t="s">
        <v>968</v>
      </c>
      <c r="C138" s="1116">
        <v>346.2</v>
      </c>
      <c r="D138" s="1116">
        <v>354.2</v>
      </c>
      <c r="E138" s="1116">
        <v>15.8</v>
      </c>
      <c r="F138" s="1116">
        <v>3.6</v>
      </c>
      <c r="G138" s="1115">
        <f t="shared" si="18"/>
        <v>719.8</v>
      </c>
      <c r="H138" s="1116">
        <v>427.3</v>
      </c>
      <c r="I138" s="1112">
        <v>0</v>
      </c>
      <c r="J138" s="1116">
        <v>118.8</v>
      </c>
      <c r="K138" s="1116">
        <v>155.80000000000001</v>
      </c>
      <c r="L138" s="1112">
        <v>0</v>
      </c>
      <c r="M138" s="1115">
        <f t="shared" si="19"/>
        <v>701.90000000000009</v>
      </c>
      <c r="N138" s="1114">
        <f t="shared" si="20"/>
        <v>17.899999999999864</v>
      </c>
    </row>
    <row r="139" spans="2:14" ht="15" x14ac:dyDescent="0.25">
      <c r="B139" s="1082" t="s">
        <v>1868</v>
      </c>
      <c r="C139" s="1116">
        <v>96.3</v>
      </c>
      <c r="D139" s="1116">
        <v>62.2</v>
      </c>
      <c r="E139" s="1116">
        <v>1</v>
      </c>
      <c r="F139" s="1116">
        <v>1.5</v>
      </c>
      <c r="G139" s="1115">
        <f t="shared" si="18"/>
        <v>161</v>
      </c>
      <c r="H139" s="1116">
        <v>0.1</v>
      </c>
      <c r="I139" s="1116">
        <v>107.7</v>
      </c>
      <c r="J139" s="1116">
        <v>8.4</v>
      </c>
      <c r="K139" s="1116">
        <v>39.700000000000003</v>
      </c>
      <c r="L139" s="1112">
        <v>0</v>
      </c>
      <c r="M139" s="1115">
        <f t="shared" si="19"/>
        <v>155.9</v>
      </c>
      <c r="N139" s="1114">
        <f t="shared" si="20"/>
        <v>5.0999999999999943</v>
      </c>
    </row>
    <row r="140" spans="2:14" ht="15" x14ac:dyDescent="0.25">
      <c r="B140" s="1082" t="s">
        <v>969</v>
      </c>
      <c r="C140" s="1116">
        <v>48.5</v>
      </c>
      <c r="D140" s="1116">
        <v>22.8</v>
      </c>
      <c r="E140" s="1116">
        <v>0.1</v>
      </c>
      <c r="F140" s="1116">
        <v>0.1</v>
      </c>
      <c r="G140" s="1115">
        <f t="shared" si="18"/>
        <v>71.499999999999986</v>
      </c>
      <c r="H140" s="1112">
        <v>0</v>
      </c>
      <c r="I140" s="1116">
        <v>39.5</v>
      </c>
      <c r="J140" s="1116">
        <v>4.5</v>
      </c>
      <c r="K140" s="1116">
        <v>15.8</v>
      </c>
      <c r="L140" s="1112">
        <v>0</v>
      </c>
      <c r="M140" s="1115">
        <f t="shared" si="19"/>
        <v>59.8</v>
      </c>
      <c r="N140" s="1114">
        <f t="shared" si="20"/>
        <v>11.699999999999989</v>
      </c>
    </row>
    <row r="141" spans="2:14" ht="15" x14ac:dyDescent="0.25">
      <c r="B141" s="1082" t="s">
        <v>1867</v>
      </c>
      <c r="C141" s="1116">
        <v>13</v>
      </c>
      <c r="D141" s="1116">
        <v>10.199999999999999</v>
      </c>
      <c r="E141" s="1112">
        <v>0</v>
      </c>
      <c r="F141" s="1116">
        <v>0.7</v>
      </c>
      <c r="G141" s="1115">
        <f t="shared" si="18"/>
        <v>23.9</v>
      </c>
      <c r="H141" s="1112">
        <v>0</v>
      </c>
      <c r="I141" s="1116">
        <v>18.399999999999999</v>
      </c>
      <c r="J141" s="1112">
        <v>0</v>
      </c>
      <c r="K141" s="1116">
        <v>5</v>
      </c>
      <c r="L141" s="1112">
        <v>0</v>
      </c>
      <c r="M141" s="1115">
        <f t="shared" si="19"/>
        <v>23.4</v>
      </c>
      <c r="N141" s="1114">
        <f t="shared" si="20"/>
        <v>0.5</v>
      </c>
    </row>
    <row r="142" spans="2:14" ht="15" x14ac:dyDescent="0.25">
      <c r="B142" s="1082" t="s">
        <v>1967</v>
      </c>
      <c r="C142" s="1116">
        <v>40.299999999999997</v>
      </c>
      <c r="D142" s="1116">
        <v>18.899999999999999</v>
      </c>
      <c r="E142" s="1116">
        <v>0.8</v>
      </c>
      <c r="F142" s="1116">
        <v>0.1</v>
      </c>
      <c r="G142" s="1115">
        <f t="shared" si="18"/>
        <v>60.099999999999994</v>
      </c>
      <c r="H142" s="1112">
        <v>0</v>
      </c>
      <c r="I142" s="1116">
        <v>42.5</v>
      </c>
      <c r="J142" s="1116">
        <v>4.3</v>
      </c>
      <c r="K142" s="1116">
        <v>5.9</v>
      </c>
      <c r="L142" s="1112">
        <v>0</v>
      </c>
      <c r="M142" s="1115">
        <f t="shared" si="19"/>
        <v>52.699999999999996</v>
      </c>
      <c r="N142" s="1114">
        <f t="shared" si="20"/>
        <v>7.3999999999999986</v>
      </c>
    </row>
    <row r="143" spans="2:14" ht="29.25" x14ac:dyDescent="0.25">
      <c r="B143" s="1117" t="s">
        <v>1966</v>
      </c>
      <c r="C143" s="1116">
        <v>12.5</v>
      </c>
      <c r="D143" s="1116">
        <v>6.9</v>
      </c>
      <c r="E143" s="1112">
        <v>0</v>
      </c>
      <c r="F143" s="1116">
        <v>1.8</v>
      </c>
      <c r="G143" s="1115">
        <f t="shared" si="18"/>
        <v>21.2</v>
      </c>
      <c r="H143" s="1112">
        <v>0</v>
      </c>
      <c r="I143" s="1116">
        <v>11.5</v>
      </c>
      <c r="J143" s="1116">
        <v>1.4</v>
      </c>
      <c r="K143" s="1116">
        <v>4.0999999999999996</v>
      </c>
      <c r="L143" s="1112">
        <v>0</v>
      </c>
      <c r="M143" s="1115">
        <f t="shared" si="19"/>
        <v>17</v>
      </c>
      <c r="N143" s="1114">
        <f t="shared" si="20"/>
        <v>4.1999999999999993</v>
      </c>
    </row>
    <row r="144" spans="2:14" ht="29.25" x14ac:dyDescent="0.25">
      <c r="B144" s="1084" t="s">
        <v>1864</v>
      </c>
      <c r="C144" s="1116">
        <v>42.2</v>
      </c>
      <c r="D144" s="1116">
        <v>24.3</v>
      </c>
      <c r="E144" s="1116">
        <v>0.1</v>
      </c>
      <c r="F144" s="1116">
        <v>0.1</v>
      </c>
      <c r="G144" s="1115">
        <f t="shared" si="18"/>
        <v>66.699999999999989</v>
      </c>
      <c r="H144" s="1116">
        <v>21.2</v>
      </c>
      <c r="I144" s="1116">
        <v>21.5</v>
      </c>
      <c r="J144" s="1116">
        <v>6.6</v>
      </c>
      <c r="K144" s="1116">
        <v>15.1</v>
      </c>
      <c r="L144" s="1112">
        <v>0</v>
      </c>
      <c r="M144" s="1115">
        <f t="shared" si="19"/>
        <v>64.400000000000006</v>
      </c>
      <c r="N144" s="1114">
        <f t="shared" si="20"/>
        <v>2.2999999999999829</v>
      </c>
    </row>
    <row r="145" spans="2:14" ht="15" x14ac:dyDescent="0.25">
      <c r="B145" s="1082" t="s">
        <v>1965</v>
      </c>
      <c r="C145" s="1116">
        <v>89.2</v>
      </c>
      <c r="D145" s="1116">
        <v>23.1</v>
      </c>
      <c r="E145" s="1116">
        <v>3.8</v>
      </c>
      <c r="F145" s="1116">
        <v>0.3</v>
      </c>
      <c r="G145" s="1115">
        <f t="shared" si="18"/>
        <v>116.4</v>
      </c>
      <c r="H145" s="1112">
        <v>0</v>
      </c>
      <c r="I145" s="1112">
        <v>0</v>
      </c>
      <c r="J145" s="1116">
        <v>57.7</v>
      </c>
      <c r="K145" s="1116">
        <v>45.2</v>
      </c>
      <c r="L145" s="1112">
        <v>0</v>
      </c>
      <c r="M145" s="1115">
        <f t="shared" si="19"/>
        <v>102.9</v>
      </c>
      <c r="N145" s="1114">
        <f t="shared" si="20"/>
        <v>13.5</v>
      </c>
    </row>
    <row r="146" spans="2:14" ht="15" x14ac:dyDescent="0.25">
      <c r="B146" s="1082" t="s">
        <v>1964</v>
      </c>
      <c r="C146" s="1116"/>
      <c r="D146" s="1116"/>
      <c r="E146" s="1116"/>
      <c r="F146" s="1116"/>
      <c r="G146" s="1115"/>
      <c r="H146" s="1116"/>
      <c r="I146" s="1116"/>
      <c r="J146" s="1116"/>
      <c r="K146" s="1116"/>
      <c r="L146" s="1112"/>
      <c r="M146" s="1115">
        <f t="shared" si="19"/>
        <v>0</v>
      </c>
      <c r="N146" s="1114">
        <f t="shared" si="20"/>
        <v>0</v>
      </c>
    </row>
    <row r="147" spans="2:14" ht="15" x14ac:dyDescent="0.25">
      <c r="B147" s="1082" t="s">
        <v>1861</v>
      </c>
      <c r="C147" s="1116">
        <v>10.6</v>
      </c>
      <c r="D147" s="1116">
        <v>5.2</v>
      </c>
      <c r="E147" s="1112">
        <v>0</v>
      </c>
      <c r="F147" s="1116">
        <v>0.1</v>
      </c>
      <c r="G147" s="1115">
        <f t="shared" ref="G147:G157" si="21">SUM(C147:F147)</f>
        <v>15.9</v>
      </c>
      <c r="H147" s="1112">
        <v>0</v>
      </c>
      <c r="I147" s="1116">
        <v>10</v>
      </c>
      <c r="J147" s="1112">
        <v>0</v>
      </c>
      <c r="K147" s="1112">
        <v>0</v>
      </c>
      <c r="L147" s="1112">
        <v>0</v>
      </c>
      <c r="M147" s="1115">
        <f t="shared" si="19"/>
        <v>10</v>
      </c>
      <c r="N147" s="1114">
        <f t="shared" si="20"/>
        <v>5.9</v>
      </c>
    </row>
    <row r="148" spans="2:14" ht="15" x14ac:dyDescent="0.25">
      <c r="B148" s="1082" t="s">
        <v>1963</v>
      </c>
      <c r="C148" s="1116">
        <v>49.5</v>
      </c>
      <c r="D148" s="1116">
        <v>24</v>
      </c>
      <c r="E148" s="1116">
        <v>0.6</v>
      </c>
      <c r="F148" s="1116">
        <v>18.100000000000001</v>
      </c>
      <c r="G148" s="1115">
        <f t="shared" si="21"/>
        <v>92.199999999999989</v>
      </c>
      <c r="H148" s="1112">
        <v>0</v>
      </c>
      <c r="I148" s="1116">
        <v>63.7</v>
      </c>
      <c r="J148" s="1116">
        <v>7.9</v>
      </c>
      <c r="K148" s="1116">
        <v>15</v>
      </c>
      <c r="L148" s="1116">
        <v>0.2</v>
      </c>
      <c r="M148" s="1115">
        <f t="shared" si="19"/>
        <v>86.800000000000011</v>
      </c>
      <c r="N148" s="1114">
        <f t="shared" si="20"/>
        <v>5.3999999999999773</v>
      </c>
    </row>
    <row r="149" spans="2:14" ht="15" x14ac:dyDescent="0.25">
      <c r="B149" s="1084" t="s">
        <v>1860</v>
      </c>
      <c r="C149" s="1116">
        <v>18.8</v>
      </c>
      <c r="D149" s="1116">
        <v>9</v>
      </c>
      <c r="E149" s="1116">
        <v>0.2</v>
      </c>
      <c r="F149" s="1116">
        <v>0.4</v>
      </c>
      <c r="G149" s="1115">
        <f t="shared" si="21"/>
        <v>28.4</v>
      </c>
      <c r="H149" s="1116">
        <v>1.4</v>
      </c>
      <c r="I149" s="1116">
        <v>15.6</v>
      </c>
      <c r="J149" s="1116">
        <v>1.8</v>
      </c>
      <c r="K149" s="1116">
        <v>9.4</v>
      </c>
      <c r="L149" s="1112">
        <v>0</v>
      </c>
      <c r="M149" s="1115">
        <f t="shared" si="19"/>
        <v>28.200000000000003</v>
      </c>
      <c r="N149" s="1114">
        <f t="shared" si="20"/>
        <v>0.19999999999999574</v>
      </c>
    </row>
    <row r="150" spans="2:14" ht="15" x14ac:dyDescent="0.25">
      <c r="B150" s="1082" t="s">
        <v>1859</v>
      </c>
      <c r="C150" s="1116">
        <v>45.8</v>
      </c>
      <c r="D150" s="1116">
        <v>19.3</v>
      </c>
      <c r="E150" s="1112">
        <v>0</v>
      </c>
      <c r="F150" s="1112">
        <v>0</v>
      </c>
      <c r="G150" s="1115">
        <f t="shared" si="21"/>
        <v>65.099999999999994</v>
      </c>
      <c r="H150" s="1116">
        <v>1.6</v>
      </c>
      <c r="I150" s="1116">
        <v>49.6</v>
      </c>
      <c r="J150" s="1116">
        <v>3.3</v>
      </c>
      <c r="K150" s="1116">
        <v>10.8</v>
      </c>
      <c r="L150" s="1112">
        <v>0</v>
      </c>
      <c r="M150" s="1115">
        <f t="shared" si="19"/>
        <v>65.3</v>
      </c>
      <c r="N150" s="1114">
        <f t="shared" si="20"/>
        <v>-0.20000000000000284</v>
      </c>
    </row>
    <row r="151" spans="2:14" ht="15" x14ac:dyDescent="0.25">
      <c r="B151" s="1082" t="s">
        <v>1858</v>
      </c>
      <c r="C151" s="1116">
        <v>45</v>
      </c>
      <c r="D151" s="1116">
        <v>21.4</v>
      </c>
      <c r="E151" s="1116">
        <v>1.5</v>
      </c>
      <c r="F151" s="1116">
        <v>0.2</v>
      </c>
      <c r="G151" s="1115">
        <f t="shared" si="21"/>
        <v>68.100000000000009</v>
      </c>
      <c r="H151" s="1112">
        <v>0</v>
      </c>
      <c r="I151" s="1116">
        <v>40.5</v>
      </c>
      <c r="J151" s="1116">
        <v>8.6999999999999993</v>
      </c>
      <c r="K151" s="1116">
        <v>14.3</v>
      </c>
      <c r="L151" s="1112">
        <v>0</v>
      </c>
      <c r="M151" s="1115">
        <f t="shared" si="19"/>
        <v>63.5</v>
      </c>
      <c r="N151" s="1114">
        <f t="shared" si="20"/>
        <v>4.6000000000000085</v>
      </c>
    </row>
    <row r="152" spans="2:14" ht="15" x14ac:dyDescent="0.25">
      <c r="B152" s="1082" t="s">
        <v>975</v>
      </c>
      <c r="C152" s="1116">
        <v>35.5</v>
      </c>
      <c r="D152" s="1116">
        <v>18.5</v>
      </c>
      <c r="E152" s="1116">
        <v>1.1000000000000001</v>
      </c>
      <c r="F152" s="1116">
        <v>0.1</v>
      </c>
      <c r="G152" s="1115">
        <f t="shared" si="21"/>
        <v>55.2</v>
      </c>
      <c r="H152" s="1116">
        <v>0.2</v>
      </c>
      <c r="I152" s="1116">
        <v>28.8</v>
      </c>
      <c r="J152" s="1116">
        <v>9.3000000000000007</v>
      </c>
      <c r="K152" s="1116">
        <v>10.9</v>
      </c>
      <c r="L152" s="1112">
        <v>0</v>
      </c>
      <c r="M152" s="1115">
        <f t="shared" si="19"/>
        <v>49.199999999999996</v>
      </c>
      <c r="N152" s="1114">
        <f t="shared" si="20"/>
        <v>6.0000000000000071</v>
      </c>
    </row>
    <row r="153" spans="2:14" ht="15" x14ac:dyDescent="0.25">
      <c r="B153" s="1082" t="s">
        <v>1962</v>
      </c>
      <c r="C153" s="1116">
        <v>17.600000000000001</v>
      </c>
      <c r="D153" s="1116">
        <v>10.1</v>
      </c>
      <c r="E153" s="1112">
        <v>0</v>
      </c>
      <c r="F153" s="1116">
        <v>0.1</v>
      </c>
      <c r="G153" s="1115">
        <f t="shared" si="21"/>
        <v>27.800000000000004</v>
      </c>
      <c r="H153" s="1112">
        <v>0</v>
      </c>
      <c r="I153" s="1116">
        <v>16</v>
      </c>
      <c r="J153" s="1116">
        <v>2.7</v>
      </c>
      <c r="K153" s="1116">
        <v>6.2</v>
      </c>
      <c r="L153" s="1112">
        <v>0</v>
      </c>
      <c r="M153" s="1115">
        <f t="shared" si="19"/>
        <v>24.9</v>
      </c>
      <c r="N153" s="1114">
        <f t="shared" si="20"/>
        <v>2.9000000000000057</v>
      </c>
    </row>
    <row r="154" spans="2:14" ht="15" x14ac:dyDescent="0.25">
      <c r="B154" s="1082" t="s">
        <v>1961</v>
      </c>
      <c r="C154" s="1116">
        <v>85.6</v>
      </c>
      <c r="D154" s="1116">
        <v>28.9</v>
      </c>
      <c r="E154" s="1116">
        <v>10.4</v>
      </c>
      <c r="F154" s="1116">
        <v>17.600000000000001</v>
      </c>
      <c r="G154" s="1115">
        <f t="shared" si="21"/>
        <v>142.5</v>
      </c>
      <c r="H154" s="1112">
        <v>0</v>
      </c>
      <c r="I154" s="1116">
        <v>79.5</v>
      </c>
      <c r="J154" s="1116">
        <v>51.6</v>
      </c>
      <c r="K154" s="1116">
        <v>11.1</v>
      </c>
      <c r="L154" s="1116">
        <v>0.3</v>
      </c>
      <c r="M154" s="1115">
        <f t="shared" si="19"/>
        <v>142.5</v>
      </c>
      <c r="N154" s="1114">
        <f t="shared" si="20"/>
        <v>0</v>
      </c>
    </row>
    <row r="155" spans="2:14" ht="15" x14ac:dyDescent="0.25">
      <c r="B155" s="1083" t="s">
        <v>1960</v>
      </c>
      <c r="C155" s="1116">
        <v>11.8</v>
      </c>
      <c r="D155" s="1116">
        <v>8.8000000000000007</v>
      </c>
      <c r="E155" s="1116">
        <v>0.1</v>
      </c>
      <c r="F155" s="1116">
        <v>0.2</v>
      </c>
      <c r="G155" s="1115">
        <f t="shared" si="21"/>
        <v>20.900000000000002</v>
      </c>
      <c r="H155" s="1112">
        <v>0</v>
      </c>
      <c r="I155" s="1116">
        <v>16.5</v>
      </c>
      <c r="J155" s="1116">
        <v>1.1000000000000001</v>
      </c>
      <c r="K155" s="1116">
        <v>2.6</v>
      </c>
      <c r="L155" s="1112">
        <v>0</v>
      </c>
      <c r="M155" s="1115">
        <f t="shared" si="19"/>
        <v>20.200000000000003</v>
      </c>
      <c r="N155" s="1114">
        <f t="shared" si="20"/>
        <v>0.69999999999999929</v>
      </c>
    </row>
    <row r="156" spans="2:14" ht="15" x14ac:dyDescent="0.25">
      <c r="B156" s="1082" t="s">
        <v>1959</v>
      </c>
      <c r="C156" s="1116">
        <v>79.400000000000006</v>
      </c>
      <c r="D156" s="1116">
        <v>75.099999999999994</v>
      </c>
      <c r="E156" s="1116">
        <v>7.7</v>
      </c>
      <c r="F156" s="1116">
        <v>2.4</v>
      </c>
      <c r="G156" s="1115">
        <f t="shared" si="21"/>
        <v>164.6</v>
      </c>
      <c r="H156" s="1116">
        <v>18.600000000000001</v>
      </c>
      <c r="I156" s="1116">
        <v>74.3</v>
      </c>
      <c r="J156" s="1116">
        <v>15.2</v>
      </c>
      <c r="K156" s="1116">
        <v>74.5</v>
      </c>
      <c r="L156" s="1112">
        <v>0</v>
      </c>
      <c r="M156" s="1115">
        <f t="shared" si="19"/>
        <v>182.60000000000002</v>
      </c>
      <c r="N156" s="1114">
        <f t="shared" si="20"/>
        <v>-18.000000000000028</v>
      </c>
    </row>
    <row r="157" spans="2:14" ht="15" x14ac:dyDescent="0.25">
      <c r="B157" s="1082" t="s">
        <v>1958</v>
      </c>
      <c r="C157" s="1116">
        <v>108</v>
      </c>
      <c r="D157" s="1116">
        <v>60</v>
      </c>
      <c r="E157" s="1116">
        <v>31.4</v>
      </c>
      <c r="F157" s="1116">
        <v>45.9</v>
      </c>
      <c r="G157" s="1115">
        <f t="shared" si="21"/>
        <v>245.3</v>
      </c>
      <c r="H157" s="1116">
        <v>50.8</v>
      </c>
      <c r="I157" s="1116">
        <v>126.2</v>
      </c>
      <c r="J157" s="1116">
        <v>10</v>
      </c>
      <c r="K157" s="1116">
        <v>20.9</v>
      </c>
      <c r="L157" s="1116">
        <v>43.8</v>
      </c>
      <c r="M157" s="1115">
        <f t="shared" si="19"/>
        <v>251.7</v>
      </c>
      <c r="N157" s="1114">
        <f t="shared" si="20"/>
        <v>-6.3999999999999773</v>
      </c>
    </row>
    <row r="158" spans="2:14" ht="15" x14ac:dyDescent="0.25">
      <c r="B158" s="1082" t="s">
        <v>1856</v>
      </c>
      <c r="C158" s="1116"/>
      <c r="D158" s="1116"/>
      <c r="E158" s="1116"/>
      <c r="F158" s="1116"/>
      <c r="G158" s="1115"/>
      <c r="H158" s="1116"/>
      <c r="I158" s="1116"/>
      <c r="J158" s="1116"/>
      <c r="K158" s="1116"/>
      <c r="L158" s="1116"/>
      <c r="M158" s="1115"/>
      <c r="N158" s="1114"/>
    </row>
    <row r="159" spans="2:14" ht="15" x14ac:dyDescent="0.25">
      <c r="B159" s="1082" t="s">
        <v>1855</v>
      </c>
      <c r="C159" s="1116"/>
      <c r="D159" s="1116"/>
      <c r="E159" s="1116"/>
      <c r="F159" s="1116"/>
      <c r="G159" s="1115"/>
      <c r="H159" s="1116"/>
      <c r="I159" s="1116"/>
      <c r="J159" s="1116"/>
      <c r="K159" s="1116"/>
      <c r="L159" s="1116"/>
      <c r="M159" s="1115"/>
      <c r="N159" s="1114"/>
    </row>
    <row r="160" spans="2:14" ht="15" x14ac:dyDescent="0.25">
      <c r="B160" s="1082" t="s">
        <v>985</v>
      </c>
      <c r="C160" s="1116">
        <v>56</v>
      </c>
      <c r="D160" s="1116">
        <v>21.8</v>
      </c>
      <c r="E160" s="1116">
        <v>3.5</v>
      </c>
      <c r="F160" s="1116">
        <v>0.3</v>
      </c>
      <c r="G160" s="1115">
        <f t="shared" ref="G160:G167" si="22">SUM(C160:F160)</f>
        <v>81.599999999999994</v>
      </c>
      <c r="H160" s="1116">
        <v>53</v>
      </c>
      <c r="I160" s="1112">
        <v>0</v>
      </c>
      <c r="J160" s="1116">
        <v>4</v>
      </c>
      <c r="K160" s="1116">
        <v>23.8</v>
      </c>
      <c r="L160" s="1112">
        <v>0</v>
      </c>
      <c r="M160" s="1115">
        <f t="shared" ref="M160:M167" si="23">SUM(H160:L160)</f>
        <v>80.8</v>
      </c>
      <c r="N160" s="1114">
        <f t="shared" ref="N160:N167" si="24">G160-M160</f>
        <v>0.79999999999999716</v>
      </c>
    </row>
    <row r="161" spans="2:14" ht="15" x14ac:dyDescent="0.25">
      <c r="B161" s="1082" t="s">
        <v>1957</v>
      </c>
      <c r="C161" s="1116">
        <v>48.6</v>
      </c>
      <c r="D161" s="1116">
        <v>55</v>
      </c>
      <c r="E161" s="1116">
        <v>11</v>
      </c>
      <c r="F161" s="1116">
        <v>0.1</v>
      </c>
      <c r="G161" s="1115">
        <f t="shared" si="22"/>
        <v>114.69999999999999</v>
      </c>
      <c r="H161" s="1116">
        <v>7.5</v>
      </c>
      <c r="I161" s="1116">
        <v>71.900000000000006</v>
      </c>
      <c r="J161" s="1116">
        <v>10.8</v>
      </c>
      <c r="K161" s="1116">
        <v>19.7</v>
      </c>
      <c r="L161" s="1112">
        <v>0</v>
      </c>
      <c r="M161" s="1115">
        <f t="shared" si="23"/>
        <v>109.9</v>
      </c>
      <c r="N161" s="1114">
        <f t="shared" si="24"/>
        <v>4.7999999999999829</v>
      </c>
    </row>
    <row r="162" spans="2:14" ht="15" x14ac:dyDescent="0.25">
      <c r="B162" s="1082" t="s">
        <v>1956</v>
      </c>
      <c r="C162" s="1116">
        <v>113</v>
      </c>
      <c r="D162" s="1116">
        <v>97.6</v>
      </c>
      <c r="E162" s="1116">
        <v>6.7</v>
      </c>
      <c r="F162" s="1116">
        <v>0.7</v>
      </c>
      <c r="G162" s="1115">
        <f t="shared" si="22"/>
        <v>217.99999999999997</v>
      </c>
      <c r="H162" s="1116">
        <v>0.6</v>
      </c>
      <c r="I162" s="1116">
        <v>121.9</v>
      </c>
      <c r="J162" s="1116">
        <v>30</v>
      </c>
      <c r="K162" s="1116">
        <v>42.7</v>
      </c>
      <c r="L162" s="1116">
        <v>0.5</v>
      </c>
      <c r="M162" s="1115">
        <f t="shared" si="23"/>
        <v>195.7</v>
      </c>
      <c r="N162" s="1114">
        <f t="shared" si="24"/>
        <v>22.299999999999983</v>
      </c>
    </row>
    <row r="163" spans="2:14" ht="15" x14ac:dyDescent="0.25">
      <c r="B163" s="1082" t="s">
        <v>989</v>
      </c>
      <c r="C163" s="1116">
        <v>110.3</v>
      </c>
      <c r="D163" s="1116">
        <v>72.400000000000006</v>
      </c>
      <c r="E163" s="1116">
        <v>50.2</v>
      </c>
      <c r="F163" s="1116">
        <v>0.4</v>
      </c>
      <c r="G163" s="1115">
        <f t="shared" si="22"/>
        <v>233.29999999999998</v>
      </c>
      <c r="H163" s="1116">
        <v>15.3</v>
      </c>
      <c r="I163" s="1116">
        <v>109.8</v>
      </c>
      <c r="J163" s="1116">
        <v>21</v>
      </c>
      <c r="K163" s="1116">
        <v>70.400000000000006</v>
      </c>
      <c r="L163" s="1112">
        <v>0</v>
      </c>
      <c r="M163" s="1115">
        <f t="shared" si="23"/>
        <v>216.5</v>
      </c>
      <c r="N163" s="1114">
        <f t="shared" si="24"/>
        <v>16.799999999999983</v>
      </c>
    </row>
    <row r="164" spans="2:14" ht="15" x14ac:dyDescent="0.25">
      <c r="B164" s="1082" t="s">
        <v>990</v>
      </c>
      <c r="C164" s="1116">
        <v>370.2</v>
      </c>
      <c r="D164" s="1116">
        <v>141.30000000000001</v>
      </c>
      <c r="E164" s="1116">
        <v>12.5</v>
      </c>
      <c r="F164" s="1116">
        <v>1.4</v>
      </c>
      <c r="G164" s="1115">
        <f t="shared" si="22"/>
        <v>525.4</v>
      </c>
      <c r="H164" s="1112">
        <v>0</v>
      </c>
      <c r="I164" s="1116">
        <v>300.39999999999998</v>
      </c>
      <c r="J164" s="1116">
        <v>39.200000000000003</v>
      </c>
      <c r="K164" s="1116">
        <v>94</v>
      </c>
      <c r="L164" s="1116">
        <v>0.5</v>
      </c>
      <c r="M164" s="1115">
        <f t="shared" si="23"/>
        <v>434.09999999999997</v>
      </c>
      <c r="N164" s="1114">
        <f t="shared" si="24"/>
        <v>91.300000000000011</v>
      </c>
    </row>
    <row r="165" spans="2:14" ht="15" x14ac:dyDescent="0.25">
      <c r="B165" s="1082" t="s">
        <v>1852</v>
      </c>
      <c r="C165" s="1116">
        <v>193.9</v>
      </c>
      <c r="D165" s="1116">
        <v>100.8</v>
      </c>
      <c r="E165" s="1116">
        <v>43.6</v>
      </c>
      <c r="F165" s="1116">
        <v>0.7</v>
      </c>
      <c r="G165" s="1115">
        <f t="shared" si="22"/>
        <v>339</v>
      </c>
      <c r="H165" s="1116">
        <v>3.8</v>
      </c>
      <c r="I165" s="1116">
        <v>210.9</v>
      </c>
      <c r="J165" s="1116">
        <v>17.8</v>
      </c>
      <c r="K165" s="1116">
        <v>66.599999999999994</v>
      </c>
      <c r="L165" s="1112">
        <v>0</v>
      </c>
      <c r="M165" s="1115">
        <f t="shared" si="23"/>
        <v>299.10000000000002</v>
      </c>
      <c r="N165" s="1114">
        <f t="shared" si="24"/>
        <v>39.899999999999977</v>
      </c>
    </row>
    <row r="166" spans="2:14" ht="15" x14ac:dyDescent="0.25">
      <c r="B166" s="1082" t="s">
        <v>1955</v>
      </c>
      <c r="C166" s="1116">
        <v>127.3</v>
      </c>
      <c r="D166" s="1116">
        <v>52.2</v>
      </c>
      <c r="E166" s="1116">
        <v>14.4</v>
      </c>
      <c r="F166" s="1116">
        <v>0.5</v>
      </c>
      <c r="G166" s="1115">
        <f t="shared" si="22"/>
        <v>194.4</v>
      </c>
      <c r="H166" s="1116">
        <v>1.4</v>
      </c>
      <c r="I166" s="1116">
        <v>154.80000000000001</v>
      </c>
      <c r="J166" s="1116">
        <v>5.8</v>
      </c>
      <c r="K166" s="1116">
        <v>32.4</v>
      </c>
      <c r="L166" s="1112">
        <v>0</v>
      </c>
      <c r="M166" s="1115">
        <f t="shared" si="23"/>
        <v>194.40000000000003</v>
      </c>
      <c r="N166" s="1114">
        <f t="shared" si="24"/>
        <v>0</v>
      </c>
    </row>
    <row r="167" spans="2:14" ht="15.75" thickBot="1" x14ac:dyDescent="0.3">
      <c r="B167" s="1079" t="s">
        <v>1954</v>
      </c>
      <c r="C167" s="1113">
        <v>100.6</v>
      </c>
      <c r="D167" s="1113">
        <v>48.3</v>
      </c>
      <c r="E167" s="1113">
        <v>7.8</v>
      </c>
      <c r="F167" s="1113">
        <v>0.4</v>
      </c>
      <c r="G167" s="1111">
        <f t="shared" si="22"/>
        <v>157.1</v>
      </c>
      <c r="H167" s="1112">
        <v>0</v>
      </c>
      <c r="I167" s="1113">
        <v>129.1</v>
      </c>
      <c r="J167" s="1113">
        <v>8</v>
      </c>
      <c r="K167" s="1113">
        <v>12.9</v>
      </c>
      <c r="L167" s="1112">
        <v>0</v>
      </c>
      <c r="M167" s="1111">
        <f t="shared" si="23"/>
        <v>150</v>
      </c>
      <c r="N167" s="1110">
        <f t="shared" si="24"/>
        <v>7.0999999999999943</v>
      </c>
    </row>
    <row r="168" spans="2:14" ht="15" x14ac:dyDescent="0.25">
      <c r="B168" s="1076" t="s">
        <v>127</v>
      </c>
      <c r="C168" s="1109">
        <f t="shared" ref="C168:N168" si="25">SUM(C7:C167)</f>
        <v>27740.7</v>
      </c>
      <c r="D168" s="1109">
        <f t="shared" si="25"/>
        <v>19955.199999999997</v>
      </c>
      <c r="E168" s="1109">
        <f t="shared" si="25"/>
        <v>1869.2999999999997</v>
      </c>
      <c r="F168" s="1109">
        <f t="shared" si="25"/>
        <v>661.4</v>
      </c>
      <c r="G168" s="1109">
        <f t="shared" si="25"/>
        <v>50226.599999999991</v>
      </c>
      <c r="H168" s="1109">
        <f t="shared" si="25"/>
        <v>18218.099999999991</v>
      </c>
      <c r="I168" s="1109">
        <f t="shared" si="25"/>
        <v>13603.3</v>
      </c>
      <c r="J168" s="1109">
        <f t="shared" si="25"/>
        <v>6934.5000000000027</v>
      </c>
      <c r="K168" s="1109">
        <f t="shared" si="25"/>
        <v>8667.1000000000022</v>
      </c>
      <c r="L168" s="1109">
        <f t="shared" si="25"/>
        <v>722.59999999999991</v>
      </c>
      <c r="M168" s="1109">
        <f t="shared" si="25"/>
        <v>48145.599999999999</v>
      </c>
      <c r="N168" s="1109">
        <f t="shared" si="25"/>
        <v>2080.9999999999982</v>
      </c>
    </row>
    <row r="169" spans="2:14" ht="15" x14ac:dyDescent="0.2">
      <c r="B169" s="1108" t="s">
        <v>1953</v>
      </c>
      <c r="C169" s="1107"/>
      <c r="D169" s="1107"/>
      <c r="E169" s="1107"/>
      <c r="F169" s="1107"/>
      <c r="G169" s="1107"/>
      <c r="H169" s="1107"/>
      <c r="I169" s="1107"/>
      <c r="J169" s="1107"/>
      <c r="K169" s="1107"/>
      <c r="L169" s="1107"/>
      <c r="M169" s="1107"/>
      <c r="N169" s="1105"/>
    </row>
    <row r="170" spans="2:14" ht="15" x14ac:dyDescent="0.2">
      <c r="B170" s="267" t="s">
        <v>1952</v>
      </c>
      <c r="C170" s="1107"/>
      <c r="D170" s="1107"/>
      <c r="E170" s="1107"/>
      <c r="F170" s="1107"/>
      <c r="G170" s="1107"/>
      <c r="H170" s="1107"/>
      <c r="I170" s="1107"/>
      <c r="J170" s="1107"/>
      <c r="K170" s="1107"/>
      <c r="L170" s="1107"/>
      <c r="M170" s="1107"/>
      <c r="N170" s="1105"/>
    </row>
    <row r="171" spans="2:14" ht="15" x14ac:dyDescent="0.2">
      <c r="B171" s="267" t="s">
        <v>1951</v>
      </c>
      <c r="C171" s="1107"/>
      <c r="D171" s="1107"/>
      <c r="E171" s="1107"/>
      <c r="F171" s="1107"/>
      <c r="G171" s="1107"/>
      <c r="H171" s="1107"/>
      <c r="I171" s="1107"/>
      <c r="J171" s="1107"/>
      <c r="K171" s="1107"/>
      <c r="L171" s="1107"/>
      <c r="M171" s="1107"/>
      <c r="N171" s="1105"/>
    </row>
    <row r="172" spans="2:14" x14ac:dyDescent="0.2">
      <c r="B172" s="1842"/>
      <c r="C172" s="1843"/>
      <c r="D172" s="1843"/>
      <c r="E172" s="1843"/>
      <c r="F172" s="1843"/>
      <c r="G172" s="1843"/>
      <c r="H172" s="1843"/>
      <c r="I172" s="1843"/>
      <c r="J172" s="1843"/>
      <c r="K172" s="1843"/>
      <c r="L172" s="1843"/>
      <c r="M172" s="1843"/>
      <c r="N172" s="1843"/>
    </row>
    <row r="173" spans="2:14" ht="15" x14ac:dyDescent="0.2">
      <c r="B173" s="1832"/>
      <c r="C173" s="1833"/>
      <c r="D173" s="1833"/>
      <c r="E173" s="1833"/>
      <c r="F173" s="1833"/>
      <c r="G173" s="1833"/>
      <c r="H173" s="1833"/>
      <c r="I173" s="1833"/>
      <c r="J173" s="1833"/>
      <c r="K173" s="1833"/>
      <c r="L173" s="1833"/>
      <c r="M173" s="1833"/>
      <c r="N173" s="1833"/>
    </row>
    <row r="174" spans="2:14" ht="15" x14ac:dyDescent="0.2">
      <c r="B174" s="267"/>
      <c r="C174" s="1107"/>
      <c r="D174" s="1107"/>
      <c r="E174" s="1107"/>
      <c r="F174" s="1107"/>
      <c r="G174" s="1107"/>
      <c r="H174" s="1107"/>
      <c r="I174" s="1107"/>
      <c r="J174" s="1107"/>
      <c r="K174" s="1107"/>
      <c r="L174" s="1107"/>
      <c r="M174" s="1107"/>
      <c r="N174" s="1105"/>
    </row>
    <row r="175" spans="2:14" ht="15" x14ac:dyDescent="0.2">
      <c r="B175" s="267"/>
      <c r="C175" s="1106"/>
      <c r="D175" s="1106"/>
      <c r="E175" s="1106"/>
      <c r="F175" s="1106"/>
      <c r="G175" s="1106"/>
      <c r="H175" s="1106"/>
      <c r="I175" s="1106"/>
      <c r="J175" s="1106"/>
      <c r="K175" s="1106"/>
      <c r="L175" s="1106"/>
      <c r="M175" s="1106"/>
      <c r="N175" s="1105"/>
    </row>
    <row r="176" spans="2:14" ht="15" x14ac:dyDescent="0.2">
      <c r="B176" s="1095"/>
      <c r="C176" s="1101"/>
      <c r="D176" s="1104"/>
      <c r="E176" s="1101"/>
      <c r="F176" s="1101"/>
      <c r="G176" s="1103"/>
      <c r="H176" s="1102"/>
      <c r="I176" s="1101"/>
      <c r="J176" s="1101"/>
      <c r="K176" s="1101"/>
      <c r="L176" s="1101"/>
      <c r="M176" s="1101"/>
      <c r="N176" s="1101"/>
    </row>
    <row r="177" spans="2:14" ht="15.75" x14ac:dyDescent="0.25">
      <c r="B177" s="1095"/>
      <c r="C177" s="1100"/>
      <c r="D177" s="1100"/>
      <c r="E177" s="1100"/>
      <c r="F177" s="1100"/>
      <c r="G177" s="1099"/>
      <c r="H177" s="1100"/>
      <c r="I177" s="1100"/>
      <c r="J177" s="1100"/>
      <c r="K177" s="1100"/>
      <c r="L177" s="1100"/>
      <c r="M177" s="1100"/>
      <c r="N177" s="1099"/>
    </row>
    <row r="178" spans="2:14" ht="15.75" x14ac:dyDescent="0.25">
      <c r="B178" s="1095"/>
      <c r="C178" s="1096"/>
      <c r="D178" s="1096"/>
      <c r="E178" s="1096"/>
      <c r="F178" s="1096"/>
      <c r="G178" s="1096"/>
      <c r="H178" s="1096"/>
      <c r="I178" s="1096"/>
      <c r="J178" s="1096"/>
      <c r="K178" s="1096"/>
      <c r="L178" s="1096"/>
      <c r="M178" s="1096"/>
      <c r="N178" s="1098"/>
    </row>
    <row r="179" spans="2:14" ht="15.75" x14ac:dyDescent="0.25">
      <c r="B179" s="1096"/>
      <c r="C179" s="1096"/>
      <c r="D179" s="1096"/>
      <c r="E179" s="1096"/>
      <c r="F179" s="1096"/>
      <c r="G179" s="1096"/>
      <c r="H179" s="1096"/>
      <c r="I179" s="1096"/>
      <c r="J179" s="1096"/>
      <c r="K179" s="1096"/>
      <c r="L179" s="1096"/>
      <c r="M179" s="1096"/>
      <c r="N179" s="1098"/>
    </row>
    <row r="180" spans="2:14" ht="15.75" x14ac:dyDescent="0.25">
      <c r="B180" s="1097"/>
      <c r="C180" s="1096"/>
      <c r="D180" s="1096"/>
      <c r="E180" s="1096"/>
      <c r="F180" s="1096"/>
      <c r="G180" s="1096"/>
      <c r="H180" s="1096"/>
      <c r="I180" s="1096"/>
      <c r="J180" s="1096"/>
      <c r="K180" s="1096"/>
      <c r="L180" s="1096"/>
      <c r="M180" s="1096"/>
      <c r="N180" s="1098"/>
    </row>
    <row r="181" spans="2:14" ht="15" x14ac:dyDescent="0.2">
      <c r="B181" s="1097"/>
      <c r="C181" s="1096"/>
      <c r="D181" s="1096"/>
      <c r="E181" s="1096"/>
      <c r="F181" s="1096"/>
      <c r="G181" s="1096"/>
      <c r="H181" s="1096"/>
      <c r="I181" s="1096"/>
      <c r="J181" s="1096"/>
      <c r="K181" s="1096"/>
      <c r="L181" s="1096"/>
      <c r="M181" s="1096"/>
      <c r="N181" s="1096"/>
    </row>
    <row r="182" spans="2:14" ht="15" x14ac:dyDescent="0.2">
      <c r="B182" s="1095"/>
      <c r="C182" s="1095"/>
      <c r="D182" s="1095"/>
      <c r="E182" s="1095"/>
      <c r="F182" s="1095"/>
      <c r="G182" s="1095"/>
      <c r="H182" s="1095"/>
      <c r="I182" s="1095"/>
      <c r="J182" s="1095"/>
      <c r="K182" s="1095"/>
      <c r="L182" s="1095"/>
      <c r="M182" s="1095"/>
      <c r="N182" s="1095"/>
    </row>
    <row r="183" spans="2:14" ht="15" x14ac:dyDescent="0.2">
      <c r="B183" s="1095"/>
      <c r="C183" s="1095"/>
      <c r="D183" s="1095"/>
      <c r="E183" s="1095"/>
      <c r="F183" s="1095"/>
      <c r="G183" s="1095"/>
      <c r="H183" s="1095"/>
      <c r="I183" s="1095"/>
      <c r="J183" s="1095"/>
      <c r="K183" s="1095"/>
      <c r="L183" s="1095"/>
      <c r="M183" s="1095"/>
      <c r="N183" s="1095"/>
    </row>
    <row r="184" spans="2:14" ht="15" x14ac:dyDescent="0.2">
      <c r="B184" s="1095"/>
      <c r="C184" s="1095"/>
      <c r="D184" s="1095"/>
      <c r="E184" s="1095"/>
      <c r="F184" s="1095"/>
      <c r="G184" s="1095"/>
      <c r="H184" s="1095"/>
      <c r="I184" s="1095"/>
      <c r="J184" s="1095"/>
      <c r="K184" s="1095"/>
      <c r="L184" s="1095"/>
      <c r="M184" s="1095"/>
      <c r="N184" s="1095"/>
    </row>
    <row r="185" spans="2:14" ht="15" x14ac:dyDescent="0.2">
      <c r="B185" s="1095"/>
      <c r="C185" s="1095"/>
      <c r="D185" s="1095"/>
      <c r="E185" s="1095"/>
      <c r="F185" s="1095"/>
      <c r="G185" s="1095"/>
      <c r="H185" s="1095"/>
      <c r="I185" s="1095"/>
      <c r="J185" s="1095"/>
      <c r="K185" s="1095"/>
      <c r="L185" s="1095"/>
      <c r="M185" s="1095"/>
      <c r="N185" s="1095"/>
    </row>
    <row r="186" spans="2:14" ht="15" x14ac:dyDescent="0.2">
      <c r="B186" s="1095"/>
      <c r="C186" s="1095"/>
      <c r="D186" s="1095"/>
      <c r="E186" s="1095"/>
      <c r="F186" s="1095"/>
      <c r="G186" s="1095"/>
      <c r="H186" s="1095"/>
      <c r="I186" s="1095"/>
      <c r="J186" s="1095"/>
      <c r="K186" s="1095"/>
      <c r="L186" s="1095"/>
      <c r="M186" s="1095"/>
      <c r="N186" s="1095"/>
    </row>
  </sheetData>
  <mergeCells count="6">
    <mergeCell ref="B173:N173"/>
    <mergeCell ref="B2:N2"/>
    <mergeCell ref="B3:N3"/>
    <mergeCell ref="B5:N5"/>
    <mergeCell ref="B4:N4"/>
    <mergeCell ref="B172:N172"/>
  </mergeCells>
  <hyperlinks>
    <hyperlink ref="O2" location="'Indice Total'!A185" display="Volver"/>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pageSetUpPr fitToPage="1"/>
  </sheetPr>
  <dimension ref="B1:I23"/>
  <sheetViews>
    <sheetView showGridLines="0" topLeftCell="A4" workbookViewId="0">
      <selection activeCell="H25" sqref="H25"/>
    </sheetView>
  </sheetViews>
  <sheetFormatPr baseColWidth="10" defaultRowHeight="12.75" x14ac:dyDescent="0.2"/>
  <cols>
    <col min="1" max="1" width="21.140625" style="71" customWidth="1"/>
    <col min="2" max="2" width="52" style="71" customWidth="1"/>
    <col min="3" max="5" width="12.7109375" style="71" customWidth="1"/>
    <col min="6" max="6" width="11.7109375" style="71" customWidth="1"/>
    <col min="7" max="7" width="11.42578125" style="71" bestFit="1" customWidth="1"/>
    <col min="8" max="16384" width="11.42578125" style="71"/>
  </cols>
  <sheetData>
    <row r="1" spans="2:9" ht="42.75" customHeight="1" x14ac:dyDescent="0.2"/>
    <row r="2" spans="2:9" ht="22.5" customHeight="1" x14ac:dyDescent="0.25">
      <c r="B2" s="1525" t="s">
        <v>1585</v>
      </c>
      <c r="C2" s="1526"/>
      <c r="D2" s="1526"/>
      <c r="E2" s="1526"/>
      <c r="F2" s="1568"/>
      <c r="G2" s="1568"/>
      <c r="H2" s="3" t="s">
        <v>13</v>
      </c>
    </row>
    <row r="3" spans="2:9" ht="39" customHeight="1" x14ac:dyDescent="0.2">
      <c r="B3" s="1516" t="s">
        <v>1600</v>
      </c>
      <c r="C3" s="1577"/>
      <c r="D3" s="1577"/>
      <c r="E3" s="1578"/>
      <c r="F3" s="1578"/>
      <c r="G3" s="1578"/>
    </row>
    <row r="4" spans="2:9" ht="23.25" customHeight="1" thickBot="1" x14ac:dyDescent="0.3">
      <c r="B4" s="1564" t="s">
        <v>14</v>
      </c>
      <c r="C4" s="1579"/>
      <c r="D4" s="1579"/>
      <c r="E4" s="1579"/>
      <c r="F4" s="1579"/>
      <c r="G4" s="1579"/>
    </row>
    <row r="5" spans="2:9" ht="20.25" customHeight="1" x14ac:dyDescent="0.2">
      <c r="B5" s="657"/>
      <c r="C5" s="657"/>
      <c r="D5" s="657"/>
      <c r="E5" s="657"/>
      <c r="F5" s="657"/>
      <c r="G5" s="657"/>
    </row>
    <row r="6" spans="2:9" ht="21.75" customHeight="1" x14ac:dyDescent="0.2">
      <c r="B6" s="34" t="s">
        <v>15</v>
      </c>
      <c r="C6" s="34">
        <v>2010</v>
      </c>
      <c r="D6" s="34">
        <v>2011</v>
      </c>
      <c r="E6" s="34">
        <v>2012</v>
      </c>
      <c r="F6" s="34">
        <v>2013</v>
      </c>
      <c r="G6" s="34">
        <v>2014</v>
      </c>
    </row>
    <row r="7" spans="2:9" ht="21.75" customHeight="1" x14ac:dyDescent="0.25">
      <c r="B7" s="112" t="s">
        <v>26</v>
      </c>
      <c r="C7" s="105"/>
      <c r="D7" s="105"/>
      <c r="E7" s="105"/>
      <c r="F7" s="105"/>
      <c r="G7" s="105"/>
    </row>
    <row r="8" spans="2:9" ht="24" customHeight="1" x14ac:dyDescent="0.2">
      <c r="B8" s="90" t="s">
        <v>104</v>
      </c>
      <c r="C8" s="113">
        <v>1960393</v>
      </c>
      <c r="D8" s="113">
        <v>2070578</v>
      </c>
      <c r="E8" s="113">
        <v>2175846</v>
      </c>
      <c r="F8" s="113">
        <v>2219279.666666667</v>
      </c>
      <c r="G8" s="113">
        <v>2243972</v>
      </c>
      <c r="H8" s="79"/>
    </row>
    <row r="9" spans="2:9" ht="20.100000000000001" customHeight="1" x14ac:dyDescent="0.2">
      <c r="B9" s="90" t="s">
        <v>17</v>
      </c>
      <c r="C9" s="113">
        <v>1302714</v>
      </c>
      <c r="D9" s="113">
        <v>1455620</v>
      </c>
      <c r="E9" s="113">
        <v>1620001</v>
      </c>
      <c r="F9" s="113">
        <v>1879690.5</v>
      </c>
      <c r="G9" s="113">
        <v>1904808.1666666667</v>
      </c>
    </row>
    <row r="10" spans="2:9" ht="20.100000000000001" customHeight="1" x14ac:dyDescent="0.2">
      <c r="B10" s="90" t="s">
        <v>18</v>
      </c>
      <c r="C10" s="113">
        <v>527994</v>
      </c>
      <c r="D10" s="113">
        <v>518752</v>
      </c>
      <c r="E10" s="113">
        <v>515745</v>
      </c>
      <c r="F10" s="113">
        <v>536928.41666666674</v>
      </c>
      <c r="G10" s="113">
        <v>555431.25</v>
      </c>
    </row>
    <row r="11" spans="2:9" ht="20.100000000000001" customHeight="1" x14ac:dyDescent="0.25">
      <c r="B11" s="112" t="s">
        <v>118</v>
      </c>
      <c r="C11" s="105">
        <v>3791101</v>
      </c>
      <c r="D11" s="105">
        <v>4044950</v>
      </c>
      <c r="E11" s="105">
        <v>4311592</v>
      </c>
      <c r="F11" s="105">
        <v>4635898.583333334</v>
      </c>
      <c r="G11" s="105">
        <v>4704211.416666667</v>
      </c>
    </row>
    <row r="12" spans="2:9" ht="20.100000000000001" customHeight="1" x14ac:dyDescent="0.25">
      <c r="B12" s="93" t="s">
        <v>106</v>
      </c>
      <c r="C12" s="114">
        <v>1026970</v>
      </c>
      <c r="D12" s="114">
        <v>986878</v>
      </c>
      <c r="E12" s="114">
        <v>945640</v>
      </c>
      <c r="F12" s="114">
        <v>877506.66666666663</v>
      </c>
      <c r="G12" s="114">
        <v>847780.25</v>
      </c>
      <c r="H12" s="79"/>
      <c r="I12" s="79"/>
    </row>
    <row r="13" spans="2:9" ht="20.100000000000001" customHeight="1" x14ac:dyDescent="0.2">
      <c r="B13" s="75" t="s">
        <v>119</v>
      </c>
      <c r="C13" s="113">
        <v>1561</v>
      </c>
      <c r="D13" s="113">
        <v>1521</v>
      </c>
      <c r="E13" s="113">
        <v>1498</v>
      </c>
      <c r="F13" s="113">
        <v>1482.3333333333333</v>
      </c>
      <c r="G13" s="113">
        <v>1430.3333333333333</v>
      </c>
      <c r="H13" s="79"/>
    </row>
    <row r="14" spans="2:9" ht="20.100000000000001" customHeight="1" x14ac:dyDescent="0.2">
      <c r="B14" s="115" t="s">
        <v>120</v>
      </c>
      <c r="C14" s="113">
        <v>8475</v>
      </c>
      <c r="D14" s="113">
        <v>7482</v>
      </c>
      <c r="E14" s="113">
        <v>6832</v>
      </c>
      <c r="F14" s="113">
        <v>6597.75</v>
      </c>
      <c r="G14" s="113">
        <v>6200.75</v>
      </c>
      <c r="H14" s="79"/>
    </row>
    <row r="15" spans="2:9" ht="20.100000000000001" customHeight="1" x14ac:dyDescent="0.2">
      <c r="B15" s="75" t="s">
        <v>121</v>
      </c>
      <c r="C15" s="113">
        <v>5373</v>
      </c>
      <c r="D15" s="113">
        <v>4940</v>
      </c>
      <c r="E15" s="113">
        <v>5000</v>
      </c>
      <c r="F15" s="113">
        <v>5048.583333333333</v>
      </c>
      <c r="G15" s="113">
        <v>4919.916666666667</v>
      </c>
      <c r="H15" s="79"/>
      <c r="I15" s="79"/>
    </row>
    <row r="16" spans="2:9" ht="20.100000000000001" customHeight="1" x14ac:dyDescent="0.2">
      <c r="B16" s="75" t="s">
        <v>122</v>
      </c>
      <c r="C16" s="113">
        <v>1613</v>
      </c>
      <c r="D16" s="113">
        <v>1557</v>
      </c>
      <c r="E16" s="113">
        <v>1566</v>
      </c>
      <c r="F16" s="113">
        <v>1610.75</v>
      </c>
      <c r="G16" s="113">
        <v>1618.5</v>
      </c>
      <c r="H16" s="79"/>
    </row>
    <row r="17" spans="2:8" ht="20.100000000000001" customHeight="1" x14ac:dyDescent="0.2">
      <c r="B17" s="75" t="s">
        <v>123</v>
      </c>
      <c r="C17" s="113">
        <v>332</v>
      </c>
      <c r="D17" s="116" t="s">
        <v>124</v>
      </c>
      <c r="E17" s="116" t="s">
        <v>124</v>
      </c>
      <c r="F17" s="116" t="s">
        <v>124</v>
      </c>
      <c r="G17" s="116" t="s">
        <v>124</v>
      </c>
      <c r="H17" s="79"/>
    </row>
    <row r="18" spans="2:8" ht="20.100000000000001" customHeight="1" x14ac:dyDescent="0.2">
      <c r="B18" s="75" t="s">
        <v>125</v>
      </c>
      <c r="C18" s="113">
        <v>8407</v>
      </c>
      <c r="D18" s="113">
        <v>8687</v>
      </c>
      <c r="E18" s="113">
        <v>9177</v>
      </c>
      <c r="F18" s="113">
        <v>9533.3333333333339</v>
      </c>
      <c r="G18" s="113">
        <v>9973.4166666666661</v>
      </c>
    </row>
    <row r="19" spans="2:8" ht="20.100000000000001" customHeight="1" x14ac:dyDescent="0.25">
      <c r="B19" s="93" t="s">
        <v>126</v>
      </c>
      <c r="C19" s="114">
        <v>25761</v>
      </c>
      <c r="D19" s="114">
        <v>24187</v>
      </c>
      <c r="E19" s="114">
        <v>24073</v>
      </c>
      <c r="F19" s="114">
        <v>24272.75</v>
      </c>
      <c r="G19" s="114">
        <v>24142.916666666664</v>
      </c>
    </row>
    <row r="20" spans="2:8" ht="20.100000000000001" customHeight="1" x14ac:dyDescent="0.25">
      <c r="B20" s="112" t="s">
        <v>127</v>
      </c>
      <c r="C20" s="105">
        <v>4843832</v>
      </c>
      <c r="D20" s="105">
        <v>5056015</v>
      </c>
      <c r="E20" s="105">
        <v>5281305</v>
      </c>
      <c r="F20" s="105">
        <v>5537678.0000000009</v>
      </c>
      <c r="G20" s="105">
        <v>5576134.583333334</v>
      </c>
    </row>
    <row r="21" spans="2:8" ht="39.75" customHeight="1" x14ac:dyDescent="0.2">
      <c r="B21" s="1551" t="s">
        <v>128</v>
      </c>
      <c r="C21" s="1551"/>
      <c r="D21" s="1551"/>
      <c r="E21" s="1551"/>
      <c r="F21" s="1551"/>
      <c r="G21" s="1551"/>
    </row>
    <row r="22" spans="2:8" x14ac:dyDescent="0.2">
      <c r="B22" s="117"/>
      <c r="C22" s="47"/>
      <c r="D22" s="47"/>
      <c r="E22" s="47"/>
      <c r="F22" s="47"/>
      <c r="G22" s="47"/>
    </row>
    <row r="23" spans="2:8" x14ac:dyDescent="0.2">
      <c r="B23" s="55"/>
    </row>
  </sheetData>
  <mergeCells count="4">
    <mergeCell ref="B2:G2"/>
    <mergeCell ref="B3:G3"/>
    <mergeCell ref="B4:G4"/>
    <mergeCell ref="B21:G21"/>
  </mergeCells>
  <hyperlinks>
    <hyperlink ref="H2" location="'Indice Total'!A1"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S30"/>
  <sheetViews>
    <sheetView showGridLines="0" workbookViewId="0">
      <selection activeCell="H25" sqref="H25"/>
    </sheetView>
  </sheetViews>
  <sheetFormatPr baseColWidth="10" defaultRowHeight="12.75" x14ac:dyDescent="0.2"/>
  <cols>
    <col min="1" max="1" width="20.85546875" style="1467" customWidth="1"/>
    <col min="2" max="2" width="43" style="639" customWidth="1"/>
    <col min="3" max="3" width="12.7109375" style="639" customWidth="1"/>
    <col min="4" max="4" width="3.7109375" style="639" customWidth="1"/>
    <col min="5" max="5" width="16.85546875" style="639" customWidth="1"/>
    <col min="6" max="6" width="18.5703125" style="639" customWidth="1"/>
    <col min="7" max="8" width="12.7109375" style="639" customWidth="1"/>
    <col min="9" max="9" width="4.85546875" style="639" customWidth="1"/>
    <col min="10" max="10" width="16" style="639" bestFit="1" customWidth="1"/>
    <col min="11" max="11" width="12.140625" style="639" bestFit="1" customWidth="1"/>
    <col min="12" max="18" width="11.5703125" style="639" bestFit="1" customWidth="1"/>
    <col min="19" max="19" width="12.85546875" style="639" bestFit="1" customWidth="1"/>
    <col min="20" max="16384" width="11.42578125" style="639"/>
  </cols>
  <sheetData>
    <row r="1" spans="2:19" s="1467" customFormat="1" ht="49.5" customHeight="1" x14ac:dyDescent="0.2"/>
    <row r="2" spans="2:19" ht="18" x14ac:dyDescent="0.25">
      <c r="B2" s="1525" t="s">
        <v>1683</v>
      </c>
      <c r="C2" s="1553"/>
      <c r="D2" s="1553"/>
      <c r="E2" s="1553"/>
      <c r="F2" s="1553"/>
      <c r="G2" s="1553"/>
      <c r="H2" s="1553"/>
      <c r="J2" s="3" t="s">
        <v>13</v>
      </c>
    </row>
    <row r="3" spans="2:19" ht="36.75" customHeight="1" x14ac:dyDescent="0.25">
      <c r="B3" s="1519" t="s">
        <v>1684</v>
      </c>
      <c r="C3" s="1580"/>
      <c r="D3" s="1580"/>
      <c r="E3" s="1580"/>
      <c r="F3" s="1580"/>
      <c r="G3" s="1580"/>
      <c r="H3" s="1580"/>
    </row>
    <row r="4" spans="2:19" ht="20.25" customHeight="1" x14ac:dyDescent="0.25">
      <c r="B4" s="1564">
        <v>2014</v>
      </c>
      <c r="C4" s="1569"/>
      <c r="D4" s="1569"/>
      <c r="E4" s="1569"/>
      <c r="F4" s="1569"/>
      <c r="G4" s="1569"/>
      <c r="H4" s="1569"/>
    </row>
    <row r="5" spans="2:19" ht="20.25" customHeight="1" x14ac:dyDescent="0.25">
      <c r="B5" s="641"/>
      <c r="C5" s="642"/>
      <c r="D5" s="642"/>
      <c r="E5" s="642"/>
      <c r="F5" s="642"/>
      <c r="G5" s="642"/>
      <c r="H5" s="642"/>
    </row>
    <row r="6" spans="2:19" ht="15.75" x14ac:dyDescent="0.2">
      <c r="B6" s="95"/>
      <c r="C6" s="1535" t="s">
        <v>36</v>
      </c>
      <c r="D6" s="1535"/>
      <c r="E6" s="1535"/>
      <c r="F6" s="1535"/>
      <c r="G6" s="95"/>
      <c r="H6" s="96"/>
    </row>
    <row r="7" spans="2:19" ht="24.75" customHeight="1" x14ac:dyDescent="0.2">
      <c r="B7" s="640" t="s">
        <v>35</v>
      </c>
      <c r="C7" s="34" t="s">
        <v>130</v>
      </c>
      <c r="D7" s="34"/>
      <c r="E7" s="34" t="s">
        <v>38</v>
      </c>
      <c r="F7" s="34" t="s">
        <v>110</v>
      </c>
      <c r="G7" s="640" t="s">
        <v>131</v>
      </c>
      <c r="H7" s="640" t="s">
        <v>40</v>
      </c>
    </row>
    <row r="8" spans="2:19" ht="21" customHeight="1" x14ac:dyDescent="0.25">
      <c r="B8" s="90" t="s">
        <v>41</v>
      </c>
      <c r="C8" s="75">
        <v>196293.83333333334</v>
      </c>
      <c r="D8" s="75"/>
      <c r="E8" s="75">
        <v>117395.66666666667</v>
      </c>
      <c r="F8" s="75">
        <v>36741.083333333336</v>
      </c>
      <c r="G8" s="115">
        <v>68404.333333333328</v>
      </c>
      <c r="H8" s="70">
        <v>418834.91666666663</v>
      </c>
      <c r="J8" s="758"/>
      <c r="K8" s="120"/>
      <c r="L8" s="120"/>
      <c r="M8" s="120"/>
      <c r="N8" s="120"/>
      <c r="O8" s="120"/>
      <c r="P8" s="120"/>
      <c r="Q8" s="120"/>
      <c r="R8" s="120"/>
      <c r="S8" s="120"/>
    </row>
    <row r="9" spans="2:19" ht="21" customHeight="1" x14ac:dyDescent="0.25">
      <c r="B9" s="90" t="s">
        <v>42</v>
      </c>
      <c r="C9" s="75">
        <v>29837.083333333332</v>
      </c>
      <c r="D9" s="75"/>
      <c r="E9" s="75">
        <v>30981</v>
      </c>
      <c r="F9" s="75">
        <v>5674.416666666667</v>
      </c>
      <c r="G9" s="115">
        <v>18719.166666666668</v>
      </c>
      <c r="H9" s="70">
        <v>85211.666666666672</v>
      </c>
      <c r="J9" s="758"/>
      <c r="K9" s="120"/>
      <c r="L9" s="120"/>
    </row>
    <row r="10" spans="2:19" ht="21" customHeight="1" x14ac:dyDescent="0.25">
      <c r="B10" s="90" t="s">
        <v>43</v>
      </c>
      <c r="C10" s="75">
        <v>267843.08333333331</v>
      </c>
      <c r="D10" s="75"/>
      <c r="E10" s="75">
        <v>173101.16666666666</v>
      </c>
      <c r="F10" s="75">
        <v>80437.75</v>
      </c>
      <c r="G10" s="115">
        <v>41539.75</v>
      </c>
      <c r="H10" s="70">
        <v>562921.75</v>
      </c>
      <c r="J10" s="758"/>
      <c r="K10" s="120"/>
      <c r="L10" s="120"/>
    </row>
    <row r="11" spans="2:19" ht="21" customHeight="1" x14ac:dyDescent="0.25">
      <c r="B11" s="90" t="s">
        <v>44</v>
      </c>
      <c r="C11" s="75">
        <v>14139</v>
      </c>
      <c r="D11" s="75"/>
      <c r="E11" s="75">
        <v>13679.25</v>
      </c>
      <c r="F11" s="75">
        <v>2330.1666666666665</v>
      </c>
      <c r="G11" s="115">
        <v>2926.5833333333335</v>
      </c>
      <c r="H11" s="70">
        <v>33075</v>
      </c>
      <c r="J11" s="758"/>
      <c r="K11" s="120"/>
      <c r="L11" s="120"/>
    </row>
    <row r="12" spans="2:19" ht="21" customHeight="1" x14ac:dyDescent="0.25">
      <c r="B12" s="90" t="s">
        <v>45</v>
      </c>
      <c r="C12" s="75">
        <v>122182.08333333333</v>
      </c>
      <c r="D12" s="102"/>
      <c r="E12" s="75">
        <v>417421.58333333331</v>
      </c>
      <c r="F12" s="75">
        <v>47476.75</v>
      </c>
      <c r="G12" s="115">
        <v>57088.166666666664</v>
      </c>
      <c r="H12" s="70">
        <v>644168.58333333326</v>
      </c>
      <c r="J12" s="758"/>
      <c r="K12" s="120"/>
      <c r="L12" s="120"/>
    </row>
    <row r="13" spans="2:19" ht="21" customHeight="1" x14ac:dyDescent="0.25">
      <c r="B13" s="90" t="s">
        <v>112</v>
      </c>
      <c r="C13" s="75">
        <v>481315.91666666669</v>
      </c>
      <c r="D13" s="749" t="s">
        <v>59</v>
      </c>
      <c r="E13" s="75">
        <v>280194.16666666669</v>
      </c>
      <c r="F13" s="75">
        <v>78480.833333333343</v>
      </c>
      <c r="G13" s="115">
        <v>167543.75</v>
      </c>
      <c r="H13" s="70">
        <v>1007534.6666666667</v>
      </c>
      <c r="J13" s="758"/>
      <c r="K13" s="120"/>
      <c r="L13" s="120"/>
    </row>
    <row r="14" spans="2:19" ht="21" customHeight="1" x14ac:dyDescent="0.25">
      <c r="B14" s="90" t="s">
        <v>48</v>
      </c>
      <c r="C14" s="75">
        <v>131094.91666666666</v>
      </c>
      <c r="D14" s="750"/>
      <c r="E14" s="75">
        <v>148606.08333333334</v>
      </c>
      <c r="F14" s="75">
        <v>66681.916666666672</v>
      </c>
      <c r="G14" s="115">
        <v>56808.666666666664</v>
      </c>
      <c r="H14" s="70">
        <v>403191.58333333337</v>
      </c>
      <c r="J14" s="758"/>
      <c r="K14" s="120"/>
      <c r="L14" s="120"/>
    </row>
    <row r="15" spans="2:19" ht="21" customHeight="1" x14ac:dyDescent="0.25">
      <c r="B15" s="751" t="s">
        <v>113</v>
      </c>
      <c r="C15" s="75">
        <v>372759.25</v>
      </c>
      <c r="D15" s="749" t="s">
        <v>60</v>
      </c>
      <c r="E15" s="115">
        <v>391828.66666666669</v>
      </c>
      <c r="F15" s="75">
        <v>88889.583333333328</v>
      </c>
      <c r="G15" s="115">
        <v>10794.083333333334</v>
      </c>
      <c r="H15" s="70">
        <v>864271.58333333349</v>
      </c>
      <c r="J15" s="119"/>
      <c r="K15" s="120"/>
      <c r="L15" s="120"/>
    </row>
    <row r="16" spans="2:19" ht="21" customHeight="1" x14ac:dyDescent="0.25">
      <c r="B16" s="751" t="s">
        <v>51</v>
      </c>
      <c r="C16" s="75">
        <v>628506.83333333326</v>
      </c>
      <c r="D16" s="749" t="s">
        <v>52</v>
      </c>
      <c r="E16" s="75">
        <v>331600.58333333337</v>
      </c>
      <c r="F16" s="75">
        <v>148718.75</v>
      </c>
      <c r="G16" s="115">
        <v>448090.58333333331</v>
      </c>
      <c r="H16" s="70">
        <v>1556916.7499999998</v>
      </c>
      <c r="J16" s="119"/>
      <c r="K16" s="120"/>
      <c r="L16" s="120"/>
    </row>
    <row r="17" spans="2:12" ht="21" customHeight="1" x14ac:dyDescent="0.25">
      <c r="B17" s="90" t="s">
        <v>114</v>
      </c>
      <c r="C17" s="75"/>
      <c r="D17" s="75"/>
      <c r="E17" s="75"/>
      <c r="F17" s="75"/>
      <c r="G17" s="115">
        <v>8.0833333333333339</v>
      </c>
      <c r="H17" s="70">
        <v>8.0833333333333339</v>
      </c>
      <c r="J17" s="752"/>
      <c r="K17" s="120"/>
      <c r="L17" s="120"/>
    </row>
    <row r="18" spans="2:12" ht="21" customHeight="1" x14ac:dyDescent="0.25">
      <c r="B18" s="112" t="s">
        <v>88</v>
      </c>
      <c r="C18" s="105">
        <v>2243972</v>
      </c>
      <c r="D18" s="105"/>
      <c r="E18" s="105">
        <v>1904808.166666667</v>
      </c>
      <c r="F18" s="105">
        <v>555431.25</v>
      </c>
      <c r="G18" s="105">
        <v>871923.16666666663</v>
      </c>
      <c r="H18" s="105">
        <v>5576134.583333334</v>
      </c>
      <c r="J18" s="100"/>
      <c r="K18" s="92"/>
    </row>
    <row r="19" spans="2:12" ht="15.75" customHeight="1" x14ac:dyDescent="0.2">
      <c r="B19" s="78" t="s">
        <v>132</v>
      </c>
    </row>
    <row r="20" spans="2:12" ht="24.75" customHeight="1" x14ac:dyDescent="0.2">
      <c r="B20" s="1571" t="s">
        <v>54</v>
      </c>
      <c r="C20" s="1581"/>
      <c r="D20" s="1581"/>
      <c r="E20" s="1581"/>
      <c r="F20" s="1581"/>
      <c r="G20" s="1581"/>
      <c r="H20" s="1581"/>
      <c r="I20" s="121"/>
    </row>
    <row r="21" spans="2:12" ht="24.75" customHeight="1" x14ac:dyDescent="0.2">
      <c r="B21" s="1571" t="s">
        <v>55</v>
      </c>
      <c r="C21" s="1573"/>
      <c r="D21" s="1573"/>
      <c r="E21" s="1573"/>
      <c r="F21" s="1573"/>
      <c r="G21" s="1573"/>
      <c r="H21" s="1573"/>
      <c r="I21" s="753"/>
    </row>
    <row r="22" spans="2:12" ht="24.75" customHeight="1" x14ac:dyDescent="0.2">
      <c r="B22" s="1571" t="s">
        <v>56</v>
      </c>
      <c r="C22" s="1574"/>
      <c r="D22" s="1574"/>
      <c r="E22" s="1574"/>
      <c r="F22" s="1574"/>
      <c r="G22" s="1574"/>
      <c r="H22" s="1573"/>
    </row>
    <row r="23" spans="2:12" ht="15" x14ac:dyDescent="0.2">
      <c r="C23" s="92"/>
      <c r="D23" s="91"/>
      <c r="E23" s="91"/>
      <c r="F23" s="91"/>
      <c r="G23" s="91"/>
      <c r="H23" s="754"/>
      <c r="I23" s="755"/>
    </row>
    <row r="24" spans="2:12" ht="15" x14ac:dyDescent="0.2">
      <c r="B24" s="55"/>
      <c r="C24" s="92"/>
      <c r="D24" s="91"/>
      <c r="E24" s="91"/>
      <c r="F24" s="91"/>
      <c r="G24" s="91"/>
      <c r="H24" s="754"/>
    </row>
    <row r="25" spans="2:12" ht="15" x14ac:dyDescent="0.2">
      <c r="C25" s="92"/>
      <c r="D25" s="91"/>
      <c r="E25" s="91"/>
      <c r="F25" s="91"/>
      <c r="G25" s="91"/>
      <c r="H25" s="754"/>
    </row>
    <row r="26" spans="2:12" ht="15" x14ac:dyDescent="0.2">
      <c r="C26" s="92"/>
      <c r="D26" s="91"/>
      <c r="E26" s="91"/>
      <c r="F26" s="91"/>
      <c r="G26" s="91"/>
      <c r="H26" s="754"/>
    </row>
    <row r="27" spans="2:12" ht="15" x14ac:dyDescent="0.2">
      <c r="C27" s="92"/>
      <c r="D27" s="91"/>
      <c r="E27" s="91"/>
      <c r="F27" s="91"/>
      <c r="G27" s="91"/>
      <c r="H27" s="754"/>
    </row>
    <row r="28" spans="2:12" ht="15" x14ac:dyDescent="0.2">
      <c r="C28" s="92"/>
      <c r="D28" s="91"/>
      <c r="E28" s="91"/>
      <c r="F28" s="754"/>
      <c r="G28" s="91"/>
      <c r="H28" s="754"/>
    </row>
    <row r="29" spans="2:12" ht="15" x14ac:dyDescent="0.2">
      <c r="C29" s="92"/>
      <c r="D29" s="91"/>
      <c r="E29" s="91"/>
      <c r="F29" s="91"/>
      <c r="G29" s="91"/>
      <c r="H29" s="754"/>
    </row>
    <row r="30" spans="2:12" ht="15" x14ac:dyDescent="0.2">
      <c r="C30" s="92"/>
      <c r="D30" s="756"/>
      <c r="E30" s="756"/>
      <c r="F30" s="756"/>
      <c r="G30" s="756"/>
      <c r="H30" s="757"/>
    </row>
  </sheetData>
  <mergeCells count="7">
    <mergeCell ref="B22:H22"/>
    <mergeCell ref="B2:H2"/>
    <mergeCell ref="B3:H3"/>
    <mergeCell ref="B4:H4"/>
    <mergeCell ref="C6:F6"/>
    <mergeCell ref="B20:H20"/>
    <mergeCell ref="B21:H21"/>
  </mergeCells>
  <hyperlinks>
    <hyperlink ref="J2" location="'Indice Total'!A1"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pageSetUpPr fitToPage="1"/>
  </sheetPr>
  <dimension ref="B1:J26"/>
  <sheetViews>
    <sheetView showGridLines="0" workbookViewId="0">
      <selection activeCell="H12" sqref="H12"/>
    </sheetView>
  </sheetViews>
  <sheetFormatPr baseColWidth="10" defaultRowHeight="12.75" x14ac:dyDescent="0.2"/>
  <cols>
    <col min="1" max="1" width="21.140625" style="71" customWidth="1"/>
    <col min="2" max="2" width="39.5703125" style="71" customWidth="1"/>
    <col min="3" max="3" width="14.7109375" style="71" customWidth="1"/>
    <col min="4" max="4" width="17.42578125" style="71" customWidth="1"/>
    <col min="5" max="7" width="14.7109375" style="71" customWidth="1"/>
    <col min="8" max="8" width="13" style="71" bestFit="1" customWidth="1"/>
    <col min="9" max="9" width="11.85546875" style="71" bestFit="1" customWidth="1"/>
    <col min="10" max="16384" width="11.42578125" style="71"/>
  </cols>
  <sheetData>
    <row r="1" spans="2:10" ht="52.5" customHeight="1" x14ac:dyDescent="0.2"/>
    <row r="2" spans="2:10" ht="18" x14ac:dyDescent="0.25">
      <c r="B2" s="1525" t="s">
        <v>134</v>
      </c>
      <c r="C2" s="1525"/>
      <c r="D2" s="1525"/>
      <c r="E2" s="1525"/>
      <c r="F2" s="1525"/>
      <c r="G2" s="1525"/>
      <c r="H2" s="3" t="s">
        <v>13</v>
      </c>
      <c r="I2" s="3" t="s">
        <v>13</v>
      </c>
    </row>
    <row r="3" spans="2:10" ht="36.75" customHeight="1" x14ac:dyDescent="0.25">
      <c r="B3" s="1519" t="s">
        <v>1601</v>
      </c>
      <c r="C3" s="1519"/>
      <c r="D3" s="1519"/>
      <c r="E3" s="1519"/>
      <c r="F3" s="1519"/>
      <c r="G3" s="1519"/>
    </row>
    <row r="4" spans="2:10" ht="16.5" thickBot="1" x14ac:dyDescent="0.3">
      <c r="B4" s="1564">
        <v>2014</v>
      </c>
      <c r="C4" s="1564"/>
      <c r="D4" s="1564"/>
      <c r="E4" s="1564"/>
      <c r="F4" s="1564"/>
      <c r="G4" s="1564"/>
    </row>
    <row r="5" spans="2:10" ht="21.75" customHeight="1" x14ac:dyDescent="0.2">
      <c r="B5" s="658"/>
      <c r="C5" s="658"/>
      <c r="D5" s="658"/>
      <c r="E5" s="658"/>
      <c r="F5" s="658"/>
      <c r="G5" s="658"/>
    </row>
    <row r="6" spans="2:10" ht="15.75" x14ac:dyDescent="0.2">
      <c r="B6" s="1533" t="s">
        <v>116</v>
      </c>
      <c r="C6" s="1535" t="s">
        <v>36</v>
      </c>
      <c r="D6" s="1535"/>
      <c r="E6" s="1535"/>
      <c r="F6" s="122"/>
      <c r="G6" s="123"/>
    </row>
    <row r="7" spans="2:10" ht="21.75" customHeight="1" x14ac:dyDescent="0.2">
      <c r="B7" s="1534"/>
      <c r="C7" s="34" t="s">
        <v>108</v>
      </c>
      <c r="D7" s="34" t="s">
        <v>38</v>
      </c>
      <c r="E7" s="34" t="s">
        <v>110</v>
      </c>
      <c r="F7" s="97" t="s">
        <v>131</v>
      </c>
      <c r="G7" s="97" t="s">
        <v>40</v>
      </c>
    </row>
    <row r="8" spans="2:10" ht="21" customHeight="1" x14ac:dyDescent="0.25">
      <c r="B8" s="74" t="s">
        <v>73</v>
      </c>
      <c r="C8" s="75">
        <v>15897.25</v>
      </c>
      <c r="D8" s="75">
        <v>9568.3333333333339</v>
      </c>
      <c r="E8" s="75">
        <v>1220.4166666666667</v>
      </c>
      <c r="F8" s="75">
        <v>11018.25</v>
      </c>
      <c r="G8" s="70">
        <v>37704.25</v>
      </c>
      <c r="H8" s="622"/>
      <c r="I8" s="149"/>
      <c r="J8" s="79"/>
    </row>
    <row r="9" spans="2:10" ht="21" customHeight="1" x14ac:dyDescent="0.25">
      <c r="B9" s="74" t="s">
        <v>74</v>
      </c>
      <c r="C9" s="75">
        <v>13365</v>
      </c>
      <c r="D9" s="75">
        <v>27078.333333333332</v>
      </c>
      <c r="E9" s="75">
        <v>4008.5833333333335</v>
      </c>
      <c r="F9" s="75">
        <v>23160.916666666668</v>
      </c>
      <c r="G9" s="70">
        <v>67612.833333333328</v>
      </c>
      <c r="H9" s="622"/>
      <c r="I9" s="149"/>
      <c r="J9" s="79"/>
    </row>
    <row r="10" spans="2:10" ht="21" customHeight="1" x14ac:dyDescent="0.25">
      <c r="B10" s="74" t="s">
        <v>75</v>
      </c>
      <c r="C10" s="75">
        <v>36089.416666666664</v>
      </c>
      <c r="D10" s="75">
        <v>57264.5</v>
      </c>
      <c r="E10" s="75">
        <v>7256.75</v>
      </c>
      <c r="F10" s="75">
        <v>35394.416666666664</v>
      </c>
      <c r="G10" s="70">
        <v>136005.08333333331</v>
      </c>
      <c r="H10" s="622"/>
      <c r="I10" s="149"/>
      <c r="J10" s="79"/>
    </row>
    <row r="11" spans="2:10" ht="21" customHeight="1" x14ac:dyDescent="0.25">
      <c r="B11" s="74" t="s">
        <v>76</v>
      </c>
      <c r="C11" s="75">
        <v>25592.333333333332</v>
      </c>
      <c r="D11" s="75">
        <v>20579.916666666668</v>
      </c>
      <c r="E11" s="75">
        <v>1181.25</v>
      </c>
      <c r="F11" s="75">
        <v>14023.333333333334</v>
      </c>
      <c r="G11" s="70">
        <v>61376.833333333336</v>
      </c>
      <c r="H11" s="622"/>
      <c r="I11" s="149"/>
      <c r="J11" s="79"/>
    </row>
    <row r="12" spans="2:10" ht="21" customHeight="1" x14ac:dyDescent="0.25">
      <c r="B12" s="74" t="s">
        <v>77</v>
      </c>
      <c r="C12" s="75">
        <v>57249.25</v>
      </c>
      <c r="D12" s="75">
        <v>39654.75</v>
      </c>
      <c r="E12" s="75">
        <v>3661.75</v>
      </c>
      <c r="F12" s="75">
        <v>28219.25</v>
      </c>
      <c r="G12" s="70">
        <v>128785</v>
      </c>
      <c r="H12" s="622"/>
      <c r="I12" s="149"/>
      <c r="J12" s="79"/>
    </row>
    <row r="13" spans="2:10" ht="21" customHeight="1" x14ac:dyDescent="0.25">
      <c r="B13" s="74" t="s">
        <v>78</v>
      </c>
      <c r="C13" s="75">
        <v>65929.166666666672</v>
      </c>
      <c r="D13" s="75">
        <v>59999.583333333336</v>
      </c>
      <c r="E13" s="75">
        <v>198393.16666666666</v>
      </c>
      <c r="F13" s="75">
        <v>78329.166666666672</v>
      </c>
      <c r="G13" s="70">
        <v>402651.08333333331</v>
      </c>
      <c r="H13" s="622"/>
      <c r="I13" s="149"/>
      <c r="J13" s="79"/>
    </row>
    <row r="14" spans="2:10" ht="21" customHeight="1" x14ac:dyDescent="0.25">
      <c r="B14" s="74" t="s">
        <v>79</v>
      </c>
      <c r="C14" s="75">
        <v>81635.75</v>
      </c>
      <c r="D14" s="75">
        <v>64144.25</v>
      </c>
      <c r="E14" s="75">
        <v>16521.166666666668</v>
      </c>
      <c r="F14" s="75">
        <v>51163.5</v>
      </c>
      <c r="G14" s="70">
        <v>213464.66666666666</v>
      </c>
      <c r="H14" s="622"/>
      <c r="I14" s="149"/>
      <c r="J14" s="79"/>
    </row>
    <row r="15" spans="2:10" ht="21" customHeight="1" x14ac:dyDescent="0.25">
      <c r="B15" s="74" t="s">
        <v>80</v>
      </c>
      <c r="C15" s="75">
        <v>72572.666666666672</v>
      </c>
      <c r="D15" s="75">
        <v>76869.083333333328</v>
      </c>
      <c r="E15" s="75">
        <v>11222.5</v>
      </c>
      <c r="F15" s="75">
        <v>49645.833333333336</v>
      </c>
      <c r="G15" s="70">
        <v>210310.08333333334</v>
      </c>
      <c r="H15" s="622"/>
      <c r="I15" s="149"/>
      <c r="J15" s="79"/>
    </row>
    <row r="16" spans="2:10" ht="21" customHeight="1" x14ac:dyDescent="0.25">
      <c r="B16" s="74" t="s">
        <v>81</v>
      </c>
      <c r="C16" s="75">
        <v>197305.16666666666</v>
      </c>
      <c r="D16" s="75">
        <v>95859.5</v>
      </c>
      <c r="E16" s="75">
        <v>30157.416666666668</v>
      </c>
      <c r="F16" s="75">
        <v>81204.5</v>
      </c>
      <c r="G16" s="70">
        <v>404526.58333333331</v>
      </c>
      <c r="H16" s="622"/>
      <c r="I16" s="149"/>
      <c r="J16" s="79"/>
    </row>
    <row r="17" spans="2:10" ht="21" customHeight="1" x14ac:dyDescent="0.25">
      <c r="B17" s="74" t="s">
        <v>82</v>
      </c>
      <c r="C17" s="75">
        <v>47124.333333333336</v>
      </c>
      <c r="D17" s="75">
        <v>81252.25</v>
      </c>
      <c r="E17" s="75">
        <v>385.5</v>
      </c>
      <c r="F17" s="75">
        <v>43189.833333333336</v>
      </c>
      <c r="G17" s="70">
        <v>171951.91666666669</v>
      </c>
      <c r="H17" s="622"/>
      <c r="I17" s="149"/>
      <c r="J17" s="79"/>
    </row>
    <row r="18" spans="2:10" ht="21" customHeight="1" x14ac:dyDescent="0.25">
      <c r="B18" s="74" t="s">
        <v>83</v>
      </c>
      <c r="C18" s="75">
        <v>28566.583333333332</v>
      </c>
      <c r="D18" s="75">
        <v>19199.333333333332</v>
      </c>
      <c r="E18" s="75">
        <v>989.75</v>
      </c>
      <c r="F18" s="75">
        <v>17142.166666666668</v>
      </c>
      <c r="G18" s="70">
        <v>65897.833333333328</v>
      </c>
      <c r="H18" s="622"/>
      <c r="I18" s="149"/>
      <c r="J18" s="79"/>
    </row>
    <row r="19" spans="2:10" ht="21" customHeight="1" x14ac:dyDescent="0.25">
      <c r="B19" s="77" t="s">
        <v>84</v>
      </c>
      <c r="C19" s="75">
        <v>65590.666666666672</v>
      </c>
      <c r="D19" s="75">
        <v>71350.833333333328</v>
      </c>
      <c r="E19" s="75">
        <v>23915.333333333332</v>
      </c>
      <c r="F19" s="75">
        <v>40006.75</v>
      </c>
      <c r="G19" s="70">
        <v>200863.58333333334</v>
      </c>
      <c r="H19" s="622"/>
      <c r="I19" s="149"/>
      <c r="J19" s="79"/>
    </row>
    <row r="20" spans="2:10" ht="21" customHeight="1" x14ac:dyDescent="0.25">
      <c r="B20" s="77" t="s">
        <v>117</v>
      </c>
      <c r="C20" s="75">
        <v>6130.25</v>
      </c>
      <c r="D20" s="75">
        <v>8336.5</v>
      </c>
      <c r="E20" s="75">
        <v>253.41666666666666</v>
      </c>
      <c r="F20" s="75">
        <v>4260.833333333333</v>
      </c>
      <c r="G20" s="70">
        <v>18981</v>
      </c>
      <c r="H20" s="622"/>
      <c r="I20" s="149"/>
      <c r="J20" s="79"/>
    </row>
    <row r="21" spans="2:10" ht="21" customHeight="1" x14ac:dyDescent="0.25">
      <c r="B21" s="74" t="s">
        <v>86</v>
      </c>
      <c r="C21" s="75">
        <v>6850</v>
      </c>
      <c r="D21" s="75">
        <v>12079.75</v>
      </c>
      <c r="E21" s="75">
        <v>11979.833333333334</v>
      </c>
      <c r="F21" s="75">
        <v>11137.916666666666</v>
      </c>
      <c r="G21" s="70">
        <v>42047.5</v>
      </c>
      <c r="H21" s="622"/>
      <c r="I21" s="149"/>
      <c r="J21" s="79"/>
    </row>
    <row r="22" spans="2:10" ht="21" customHeight="1" x14ac:dyDescent="0.25">
      <c r="B22" s="74" t="s">
        <v>87</v>
      </c>
      <c r="C22" s="75">
        <v>1524074.1666666667</v>
      </c>
      <c r="D22" s="75">
        <v>1261571.25</v>
      </c>
      <c r="E22" s="75">
        <v>244284.41666666666</v>
      </c>
      <c r="F22" s="75">
        <v>384026.5</v>
      </c>
      <c r="G22" s="70">
        <v>3413956.3333333335</v>
      </c>
      <c r="H22" s="622"/>
      <c r="I22" s="149"/>
      <c r="J22" s="79"/>
    </row>
    <row r="23" spans="2:10" ht="26.25" customHeight="1" x14ac:dyDescent="0.25">
      <c r="B23" s="112" t="s">
        <v>88</v>
      </c>
      <c r="C23" s="105">
        <v>2243972</v>
      </c>
      <c r="D23" s="105">
        <v>1904808.1666666667</v>
      </c>
      <c r="E23" s="105">
        <v>555431.25</v>
      </c>
      <c r="F23" s="105">
        <v>871923.16666666674</v>
      </c>
      <c r="G23" s="105">
        <v>5576134.583333334</v>
      </c>
      <c r="H23" s="623"/>
      <c r="I23" s="621"/>
      <c r="J23" s="79"/>
    </row>
    <row r="24" spans="2:10" x14ac:dyDescent="0.2">
      <c r="B24" s="78" t="s">
        <v>132</v>
      </c>
    </row>
    <row r="26" spans="2:10" x14ac:dyDescent="0.2">
      <c r="B26" s="55"/>
    </row>
  </sheetData>
  <mergeCells count="5">
    <mergeCell ref="B2:G2"/>
    <mergeCell ref="B3:G3"/>
    <mergeCell ref="B4:G4"/>
    <mergeCell ref="C6:E6"/>
    <mergeCell ref="B6:B7"/>
  </mergeCells>
  <hyperlinks>
    <hyperlink ref="H2" location="'Capítulo I'!A1" display="Volver"/>
    <hyperlink ref="I2" location="'Indice Total'!A1" display="Volver"/>
  </hyperlinks>
  <pageMargins left="0.70866141732283472" right="0.51181102362204722" top="0.74803149606299213" bottom="0.74803149606299213" header="0.31496062992125984" footer="0.31496062992125984"/>
  <pageSetup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pageSetUpPr fitToPage="1"/>
  </sheetPr>
  <dimension ref="B1:N25"/>
  <sheetViews>
    <sheetView showGridLines="0" workbookViewId="0">
      <selection activeCell="C25" sqref="C25:K25"/>
    </sheetView>
  </sheetViews>
  <sheetFormatPr baseColWidth="10" defaultRowHeight="12.75" x14ac:dyDescent="0.2"/>
  <cols>
    <col min="1" max="1" width="20.42578125" style="71" customWidth="1"/>
    <col min="2" max="2" width="39.5703125" style="71" customWidth="1"/>
    <col min="3" max="4" width="12.7109375" style="71" customWidth="1"/>
    <col min="5" max="5" width="13.85546875" style="71" customWidth="1"/>
    <col min="6" max="6" width="12.5703125" style="71" customWidth="1"/>
    <col min="7" max="7" width="12.7109375" style="71" customWidth="1"/>
    <col min="8" max="8" width="10.42578125" style="71" customWidth="1"/>
    <col min="9" max="9" width="16.7109375" style="71" customWidth="1"/>
    <col min="10" max="11" width="12.7109375" style="71" customWidth="1"/>
    <col min="12" max="12" width="14.140625" style="71" customWidth="1"/>
    <col min="13" max="16384" width="11.42578125" style="71"/>
  </cols>
  <sheetData>
    <row r="1" spans="2:14" ht="52.5" customHeight="1" x14ac:dyDescent="0.2"/>
    <row r="2" spans="2:14" ht="18" x14ac:dyDescent="0.25">
      <c r="B2" s="1525" t="s">
        <v>141</v>
      </c>
      <c r="C2" s="1525"/>
      <c r="D2" s="1525"/>
      <c r="E2" s="1525"/>
      <c r="F2" s="1525"/>
      <c r="G2" s="1525"/>
      <c r="H2" s="1525"/>
      <c r="I2" s="1525"/>
      <c r="J2" s="1525"/>
      <c r="K2" s="1525"/>
      <c r="L2" s="1525"/>
      <c r="M2" s="1525"/>
      <c r="N2" s="3" t="s">
        <v>13</v>
      </c>
    </row>
    <row r="3" spans="2:14" ht="36.75" customHeight="1" x14ac:dyDescent="0.25">
      <c r="B3" s="1519" t="s">
        <v>1602</v>
      </c>
      <c r="C3" s="1519"/>
      <c r="D3" s="1519"/>
      <c r="E3" s="1519"/>
      <c r="F3" s="1519"/>
      <c r="G3" s="1519"/>
      <c r="H3" s="1519"/>
      <c r="I3" s="1519"/>
      <c r="J3" s="1519"/>
      <c r="K3" s="1519"/>
      <c r="L3" s="1519"/>
      <c r="M3" s="1519"/>
    </row>
    <row r="4" spans="2:14" ht="16.5" thickBot="1" x14ac:dyDescent="0.3">
      <c r="B4" s="1564">
        <v>2014</v>
      </c>
      <c r="C4" s="1564"/>
      <c r="D4" s="1564"/>
      <c r="E4" s="1564"/>
      <c r="F4" s="1564"/>
      <c r="G4" s="1564"/>
      <c r="H4" s="1564"/>
      <c r="I4" s="1564"/>
      <c r="J4" s="1564"/>
      <c r="K4" s="1564"/>
      <c r="L4" s="1564"/>
      <c r="M4" s="1564"/>
    </row>
    <row r="5" spans="2:14" ht="15" x14ac:dyDescent="0.2">
      <c r="B5" s="659"/>
      <c r="C5" s="660"/>
      <c r="D5" s="660"/>
      <c r="E5" s="660"/>
      <c r="F5" s="660"/>
      <c r="G5" s="660"/>
      <c r="H5" s="660"/>
      <c r="I5" s="660"/>
      <c r="J5" s="660"/>
      <c r="K5" s="660"/>
      <c r="L5" s="660"/>
      <c r="M5" s="661"/>
    </row>
    <row r="6" spans="2:14" ht="38.25" x14ac:dyDescent="0.2">
      <c r="B6" s="125" t="s">
        <v>116</v>
      </c>
      <c r="C6" s="126" t="s">
        <v>41</v>
      </c>
      <c r="D6" s="126" t="s">
        <v>42</v>
      </c>
      <c r="E6" s="126" t="s">
        <v>43</v>
      </c>
      <c r="F6" s="126" t="s">
        <v>44</v>
      </c>
      <c r="G6" s="126" t="s">
        <v>45</v>
      </c>
      <c r="H6" s="126" t="s">
        <v>112</v>
      </c>
      <c r="I6" s="126" t="s">
        <v>48</v>
      </c>
      <c r="J6" s="126" t="s">
        <v>113</v>
      </c>
      <c r="K6" s="126" t="s">
        <v>51</v>
      </c>
      <c r="L6" s="126" t="s">
        <v>114</v>
      </c>
      <c r="M6" s="126" t="s">
        <v>40</v>
      </c>
    </row>
    <row r="7" spans="2:14" ht="18" customHeight="1" x14ac:dyDescent="0.25">
      <c r="B7" s="127" t="s">
        <v>73</v>
      </c>
      <c r="C7" s="128">
        <v>991.5</v>
      </c>
      <c r="D7" s="128">
        <v>55.5</v>
      </c>
      <c r="E7" s="128">
        <v>534.41666666666663</v>
      </c>
      <c r="F7" s="128">
        <v>36.166666666666664</v>
      </c>
      <c r="G7" s="128">
        <v>661.25</v>
      </c>
      <c r="H7" s="128">
        <v>3694.3333333333335</v>
      </c>
      <c r="I7" s="128">
        <v>1562.25</v>
      </c>
      <c r="J7" s="128">
        <v>32</v>
      </c>
      <c r="K7" s="128">
        <v>3450.8333333333335</v>
      </c>
      <c r="L7" s="128">
        <v>0</v>
      </c>
      <c r="M7" s="129">
        <v>11018.25</v>
      </c>
      <c r="N7" s="130"/>
    </row>
    <row r="8" spans="2:14" ht="18" customHeight="1" x14ac:dyDescent="0.25">
      <c r="B8" s="127" t="s">
        <v>74</v>
      </c>
      <c r="C8" s="128">
        <v>219.58333333333334</v>
      </c>
      <c r="D8" s="128">
        <v>70.75</v>
      </c>
      <c r="E8" s="128">
        <v>947.5</v>
      </c>
      <c r="F8" s="128">
        <v>23.833333333333332</v>
      </c>
      <c r="G8" s="128">
        <v>2072.4166666666665</v>
      </c>
      <c r="H8" s="128">
        <v>8909.8333333333339</v>
      </c>
      <c r="I8" s="128">
        <v>1939</v>
      </c>
      <c r="J8" s="128">
        <v>113.58333333333333</v>
      </c>
      <c r="K8" s="128">
        <v>8864.4166666666661</v>
      </c>
      <c r="L8" s="128">
        <v>0</v>
      </c>
      <c r="M8" s="129">
        <v>23160.916666666668</v>
      </c>
      <c r="N8" s="130"/>
    </row>
    <row r="9" spans="2:14" ht="18" customHeight="1" x14ac:dyDescent="0.25">
      <c r="B9" s="127" t="s">
        <v>75</v>
      </c>
      <c r="C9" s="128">
        <v>345.25</v>
      </c>
      <c r="D9" s="128">
        <v>6736.583333333333</v>
      </c>
      <c r="E9" s="128">
        <v>1531.25</v>
      </c>
      <c r="F9" s="128">
        <v>67.333333333333329</v>
      </c>
      <c r="G9" s="128">
        <v>3666.9166666666665</v>
      </c>
      <c r="H9" s="128">
        <v>8018.833333333333</v>
      </c>
      <c r="I9" s="128">
        <v>3295.4166666666665</v>
      </c>
      <c r="J9" s="128">
        <v>119.75</v>
      </c>
      <c r="K9" s="128">
        <v>11612.916666666666</v>
      </c>
      <c r="L9" s="128">
        <v>0.16666666666666666</v>
      </c>
      <c r="M9" s="129">
        <v>35394.416666666664</v>
      </c>
      <c r="N9" s="130"/>
    </row>
    <row r="10" spans="2:14" ht="18" customHeight="1" x14ac:dyDescent="0.25">
      <c r="B10" s="127" t="s">
        <v>76</v>
      </c>
      <c r="C10" s="128">
        <v>1115</v>
      </c>
      <c r="D10" s="128">
        <v>2097.583333333333</v>
      </c>
      <c r="E10" s="128">
        <v>767.33333333333337</v>
      </c>
      <c r="F10" s="128">
        <v>105.75</v>
      </c>
      <c r="G10" s="128">
        <v>1111.1666666666667</v>
      </c>
      <c r="H10" s="128">
        <v>3398.1666666666665</v>
      </c>
      <c r="I10" s="128">
        <v>990.33333333333337</v>
      </c>
      <c r="J10" s="128">
        <v>54.083333333333336</v>
      </c>
      <c r="K10" s="128">
        <v>4383.75</v>
      </c>
      <c r="L10" s="128">
        <v>0.16666666666666666</v>
      </c>
      <c r="M10" s="129">
        <v>14023.333333333334</v>
      </c>
      <c r="N10" s="130"/>
    </row>
    <row r="11" spans="2:14" ht="18" customHeight="1" x14ac:dyDescent="0.25">
      <c r="B11" s="127" t="s">
        <v>77</v>
      </c>
      <c r="C11" s="128">
        <v>4085.9166666666665</v>
      </c>
      <c r="D11" s="128">
        <v>1024.5</v>
      </c>
      <c r="E11" s="128">
        <v>1159.1666666666667</v>
      </c>
      <c r="F11" s="128">
        <v>161.83333333333334</v>
      </c>
      <c r="G11" s="128">
        <v>2229.0833333333335</v>
      </c>
      <c r="H11" s="128">
        <v>6527.5</v>
      </c>
      <c r="I11" s="128">
        <v>2270</v>
      </c>
      <c r="J11" s="128">
        <v>105.58333333333333</v>
      </c>
      <c r="K11" s="128">
        <v>10654.833333333334</v>
      </c>
      <c r="L11" s="128">
        <v>0.83333333333333337</v>
      </c>
      <c r="M11" s="129">
        <v>28219.249999999996</v>
      </c>
      <c r="N11" s="130"/>
    </row>
    <row r="12" spans="2:14" ht="18" customHeight="1" x14ac:dyDescent="0.25">
      <c r="B12" s="127" t="s">
        <v>78</v>
      </c>
      <c r="C12" s="128">
        <v>7655.166666666667</v>
      </c>
      <c r="D12" s="128">
        <v>1929.6666666666667</v>
      </c>
      <c r="E12" s="128">
        <v>3284.5</v>
      </c>
      <c r="F12" s="128">
        <v>308.75</v>
      </c>
      <c r="G12" s="128">
        <v>4599.666666666667</v>
      </c>
      <c r="H12" s="128">
        <v>16691.583333333332</v>
      </c>
      <c r="I12" s="128">
        <v>5887.583333333333</v>
      </c>
      <c r="J12" s="128">
        <v>742</v>
      </c>
      <c r="K12" s="128">
        <v>37228.916666666664</v>
      </c>
      <c r="L12" s="128">
        <v>1.3333333333333333</v>
      </c>
      <c r="M12" s="129">
        <v>78329.166666666657</v>
      </c>
      <c r="N12" s="130"/>
    </row>
    <row r="13" spans="2:14" ht="18" customHeight="1" x14ac:dyDescent="0.25">
      <c r="B13" s="127" t="s">
        <v>79</v>
      </c>
      <c r="C13" s="128">
        <v>10551.416666666666</v>
      </c>
      <c r="D13" s="128">
        <v>5408.416666666667</v>
      </c>
      <c r="E13" s="128">
        <v>1745.9166666666667</v>
      </c>
      <c r="F13" s="128">
        <v>354.33333333333331</v>
      </c>
      <c r="G13" s="128">
        <v>2343.25</v>
      </c>
      <c r="H13" s="128">
        <v>8293.6666666666661</v>
      </c>
      <c r="I13" s="128">
        <v>2938.75</v>
      </c>
      <c r="J13" s="128">
        <v>190</v>
      </c>
      <c r="K13" s="128">
        <v>19337.75</v>
      </c>
      <c r="L13" s="128">
        <v>0</v>
      </c>
      <c r="M13" s="129">
        <v>51163.5</v>
      </c>
      <c r="N13" s="131"/>
    </row>
    <row r="14" spans="2:14" ht="18" customHeight="1" x14ac:dyDescent="0.25">
      <c r="B14" s="127" t="s">
        <v>80</v>
      </c>
      <c r="C14" s="128">
        <v>9199.4166666666661</v>
      </c>
      <c r="D14" s="128">
        <v>87.75</v>
      </c>
      <c r="E14" s="128">
        <v>2394.5</v>
      </c>
      <c r="F14" s="128">
        <v>423.75</v>
      </c>
      <c r="G14" s="128">
        <v>3069.1666666666665</v>
      </c>
      <c r="H14" s="128">
        <v>8041.25</v>
      </c>
      <c r="I14" s="128">
        <v>3944.75</v>
      </c>
      <c r="J14" s="128">
        <v>187.66666666666666</v>
      </c>
      <c r="K14" s="128">
        <v>22297.166666666668</v>
      </c>
      <c r="L14" s="128">
        <v>0.41666666666666669</v>
      </c>
      <c r="M14" s="129">
        <v>49645.833333333336</v>
      </c>
      <c r="N14" s="131"/>
    </row>
    <row r="15" spans="2:14" ht="18" customHeight="1" x14ac:dyDescent="0.25">
      <c r="B15" s="127" t="s">
        <v>81</v>
      </c>
      <c r="C15" s="128">
        <v>7659.333333333333</v>
      </c>
      <c r="D15" s="128">
        <v>222.83333333333334</v>
      </c>
      <c r="E15" s="128">
        <v>4467</v>
      </c>
      <c r="F15" s="128">
        <v>439.91666666666669</v>
      </c>
      <c r="G15" s="128">
        <v>5843.583333333333</v>
      </c>
      <c r="H15" s="128">
        <v>15554.666666666666</v>
      </c>
      <c r="I15" s="128">
        <v>6973.833333333333</v>
      </c>
      <c r="J15" s="128">
        <v>380.5</v>
      </c>
      <c r="K15" s="128">
        <v>39662.75</v>
      </c>
      <c r="L15" s="128">
        <v>8.3333333333333329E-2</v>
      </c>
      <c r="M15" s="129">
        <v>81204.499999999985</v>
      </c>
      <c r="N15" s="131"/>
    </row>
    <row r="16" spans="2:14" ht="18" customHeight="1" x14ac:dyDescent="0.25">
      <c r="B16" s="127" t="s">
        <v>82</v>
      </c>
      <c r="C16" s="128">
        <v>4762.166666666667</v>
      </c>
      <c r="D16" s="128">
        <v>40.333333333333336</v>
      </c>
      <c r="E16" s="128">
        <v>2005</v>
      </c>
      <c r="F16" s="128">
        <v>209.58333333333334</v>
      </c>
      <c r="G16" s="128">
        <v>2801.8333333333335</v>
      </c>
      <c r="H16" s="128">
        <v>7518.75</v>
      </c>
      <c r="I16" s="128">
        <v>2888.1666666666665</v>
      </c>
      <c r="J16" s="128">
        <v>215.08333333333334</v>
      </c>
      <c r="K16" s="128">
        <v>22748.916666666668</v>
      </c>
      <c r="L16" s="128">
        <v>0</v>
      </c>
      <c r="M16" s="129">
        <v>43189.833333333328</v>
      </c>
      <c r="N16" s="131"/>
    </row>
    <row r="17" spans="2:14" ht="18" customHeight="1" x14ac:dyDescent="0.25">
      <c r="B17" s="127" t="s">
        <v>83</v>
      </c>
      <c r="C17" s="128">
        <v>2083.8333333333335</v>
      </c>
      <c r="D17" s="128">
        <v>23.333333333333332</v>
      </c>
      <c r="E17" s="128">
        <v>881.33333333333337</v>
      </c>
      <c r="F17" s="128">
        <v>101.66666666666667</v>
      </c>
      <c r="G17" s="128">
        <v>1368</v>
      </c>
      <c r="H17" s="128">
        <v>2819.25</v>
      </c>
      <c r="I17" s="128">
        <v>1202.25</v>
      </c>
      <c r="J17" s="128">
        <v>58.833333333333336</v>
      </c>
      <c r="K17" s="128">
        <v>8603.25</v>
      </c>
      <c r="L17" s="128">
        <v>0.41666666666666669</v>
      </c>
      <c r="M17" s="129">
        <v>17142.166666666668</v>
      </c>
      <c r="N17" s="131"/>
    </row>
    <row r="18" spans="2:14" ht="18" customHeight="1" x14ac:dyDescent="0.25">
      <c r="B18" s="132" t="s">
        <v>84</v>
      </c>
      <c r="C18" s="128">
        <v>5661.083333333333</v>
      </c>
      <c r="D18" s="128">
        <v>69.5</v>
      </c>
      <c r="E18" s="128">
        <v>1721.5</v>
      </c>
      <c r="F18" s="128">
        <v>264.41666666666669</v>
      </c>
      <c r="G18" s="128">
        <v>3288.8333333333335</v>
      </c>
      <c r="H18" s="128">
        <v>7835.833333333333</v>
      </c>
      <c r="I18" s="128">
        <v>3475.5</v>
      </c>
      <c r="J18" s="128">
        <v>184.41666666666666</v>
      </c>
      <c r="K18" s="128">
        <v>17505.25</v>
      </c>
      <c r="L18" s="128">
        <v>0.41666666666666669</v>
      </c>
      <c r="M18" s="129">
        <v>40006.75</v>
      </c>
      <c r="N18" s="131"/>
    </row>
    <row r="19" spans="2:14" ht="18" customHeight="1" x14ac:dyDescent="0.25">
      <c r="B19" s="132" t="s">
        <v>117</v>
      </c>
      <c r="C19" s="128">
        <v>481.66666666666669</v>
      </c>
      <c r="D19" s="128">
        <v>2.75</v>
      </c>
      <c r="E19" s="128">
        <v>149.58333333333334</v>
      </c>
      <c r="F19" s="128">
        <v>38.333333333333336</v>
      </c>
      <c r="G19" s="128">
        <v>479.5</v>
      </c>
      <c r="H19" s="128">
        <v>1167.75</v>
      </c>
      <c r="I19" s="128">
        <v>404</v>
      </c>
      <c r="J19" s="128">
        <v>9.0833333333333339</v>
      </c>
      <c r="K19" s="128">
        <v>1528.1666666666667</v>
      </c>
      <c r="L19" s="128">
        <v>0</v>
      </c>
      <c r="M19" s="129">
        <v>4260.8333333333339</v>
      </c>
      <c r="N19" s="131"/>
    </row>
    <row r="20" spans="2:14" ht="18" customHeight="1" x14ac:dyDescent="0.25">
      <c r="B20" s="127" t="s">
        <v>86</v>
      </c>
      <c r="C20" s="128">
        <v>889.83333333333337</v>
      </c>
      <c r="D20" s="128">
        <v>18.833333333333332</v>
      </c>
      <c r="E20" s="128">
        <v>407.83333333333331</v>
      </c>
      <c r="F20" s="128">
        <v>5.083333333333333</v>
      </c>
      <c r="G20" s="128">
        <v>936.58333333333337</v>
      </c>
      <c r="H20" s="128">
        <v>2484.5</v>
      </c>
      <c r="I20" s="128">
        <v>911.91666666666663</v>
      </c>
      <c r="J20" s="128">
        <v>56.916666666666664</v>
      </c>
      <c r="K20" s="128">
        <v>5425.916666666667</v>
      </c>
      <c r="L20" s="128">
        <v>0.5</v>
      </c>
      <c r="M20" s="129">
        <v>11137.916666666668</v>
      </c>
      <c r="N20" s="131"/>
    </row>
    <row r="21" spans="2:14" ht="18" customHeight="1" x14ac:dyDescent="0.25">
      <c r="B21" s="127" t="s">
        <v>87</v>
      </c>
      <c r="C21" s="128">
        <v>12703.166666666666</v>
      </c>
      <c r="D21" s="128">
        <v>930.83333333333337</v>
      </c>
      <c r="E21" s="128">
        <v>19542.916666666668</v>
      </c>
      <c r="F21" s="128">
        <v>385.83333333333331</v>
      </c>
      <c r="G21" s="128">
        <v>22616.916666666668</v>
      </c>
      <c r="H21" s="128">
        <v>66587.833333333328</v>
      </c>
      <c r="I21" s="128">
        <v>18124.916666666668</v>
      </c>
      <c r="J21" s="128">
        <v>8344.5833333333339</v>
      </c>
      <c r="K21" s="128">
        <v>234785.75</v>
      </c>
      <c r="L21" s="128">
        <v>3.75</v>
      </c>
      <c r="M21" s="129">
        <v>384026.5</v>
      </c>
      <c r="N21" s="130"/>
    </row>
    <row r="22" spans="2:14" ht="21" customHeight="1" x14ac:dyDescent="0.25">
      <c r="B22" s="133" t="s">
        <v>88</v>
      </c>
      <c r="C22" s="129">
        <v>68404.333333333343</v>
      </c>
      <c r="D22" s="129">
        <v>18719.166666666661</v>
      </c>
      <c r="E22" s="129">
        <v>41539.75</v>
      </c>
      <c r="F22" s="129">
        <v>2926.5833333333335</v>
      </c>
      <c r="G22" s="129">
        <v>57088.166666666672</v>
      </c>
      <c r="H22" s="129">
        <v>167543.75</v>
      </c>
      <c r="I22" s="129">
        <v>56808.666666666657</v>
      </c>
      <c r="J22" s="129">
        <v>10794.083333333334</v>
      </c>
      <c r="K22" s="129">
        <v>448090.58333333326</v>
      </c>
      <c r="L22" s="129">
        <v>8.0833333333333321</v>
      </c>
      <c r="M22" s="129">
        <v>871923.16666666663</v>
      </c>
      <c r="N22" s="130"/>
    </row>
    <row r="23" spans="2:14" ht="14.25" customHeight="1" x14ac:dyDescent="0.2">
      <c r="B23" s="134" t="s">
        <v>133</v>
      </c>
      <c r="C23" s="135"/>
      <c r="D23" s="135"/>
      <c r="E23" s="135"/>
      <c r="F23" s="135"/>
      <c r="G23" s="135"/>
      <c r="H23" s="135"/>
      <c r="I23" s="135"/>
      <c r="J23" s="135"/>
      <c r="K23" s="135"/>
      <c r="L23" s="135"/>
    </row>
    <row r="25" spans="2:14" x14ac:dyDescent="0.2">
      <c r="B25" s="55"/>
      <c r="C25" s="79"/>
      <c r="D25" s="79"/>
      <c r="E25" s="79"/>
      <c r="F25" s="79"/>
      <c r="G25" s="79"/>
      <c r="H25" s="79"/>
      <c r="I25" s="79"/>
      <c r="J25" s="79"/>
      <c r="K25" s="79"/>
      <c r="L25" s="79"/>
    </row>
  </sheetData>
  <mergeCells count="3">
    <mergeCell ref="B2:M2"/>
    <mergeCell ref="B3:M3"/>
    <mergeCell ref="B4:M4"/>
  </mergeCells>
  <hyperlinks>
    <hyperlink ref="N2" location="'Indice Total'!A1" display="Volver"/>
  </hyperlinks>
  <pageMargins left="0.70866141732283472" right="0.51181102362204722" top="0.94488188976377963" bottom="0.74803149606299213" header="0.31496062992125984" footer="0.31496062992125984"/>
  <pageSetup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pageSetUpPr fitToPage="1"/>
  </sheetPr>
  <dimension ref="B1:O27"/>
  <sheetViews>
    <sheetView showGridLines="0" topLeftCell="A7" workbookViewId="0">
      <selection activeCell="B25" sqref="B25:M25"/>
    </sheetView>
  </sheetViews>
  <sheetFormatPr baseColWidth="10" defaultRowHeight="12.75" x14ac:dyDescent="0.2"/>
  <cols>
    <col min="1" max="1" width="21.140625" style="71" customWidth="1"/>
    <col min="2" max="2" width="39.42578125" style="71" customWidth="1"/>
    <col min="3" max="3" width="11.28515625" style="71" bestFit="1" customWidth="1"/>
    <col min="4" max="4" width="8.28515625" style="71" bestFit="1" customWidth="1"/>
    <col min="5" max="5" width="12.7109375" style="71" customWidth="1"/>
    <col min="6" max="6" width="11" style="71" bestFit="1" customWidth="1"/>
    <col min="7" max="7" width="11.85546875" style="71" bestFit="1" customWidth="1"/>
    <col min="8" max="8" width="9.85546875" style="71" customWidth="1"/>
    <col min="9" max="9" width="14.28515625" style="71" customWidth="1"/>
    <col min="10" max="10" width="10.42578125" style="71" bestFit="1" customWidth="1"/>
    <col min="11" max="12" width="12.85546875" style="71" customWidth="1"/>
    <col min="13" max="13" width="11.42578125" style="71"/>
    <col min="14" max="14" width="12.85546875" style="71" bestFit="1" customWidth="1"/>
    <col min="15" max="16384" width="11.42578125" style="71"/>
  </cols>
  <sheetData>
    <row r="1" spans="2:15" ht="48" customHeight="1" x14ac:dyDescent="0.2"/>
    <row r="2" spans="2:15" ht="18" x14ac:dyDescent="0.25">
      <c r="B2" s="136" t="s">
        <v>145</v>
      </c>
      <c r="C2" s="137"/>
      <c r="D2" s="137"/>
      <c r="E2" s="138"/>
      <c r="F2" s="139"/>
      <c r="G2" s="137"/>
      <c r="H2" s="137"/>
      <c r="I2" s="137"/>
      <c r="J2" s="137"/>
      <c r="K2" s="137"/>
      <c r="L2" s="137"/>
      <c r="N2" s="3" t="s">
        <v>13</v>
      </c>
    </row>
    <row r="3" spans="2:15" ht="42" customHeight="1" x14ac:dyDescent="0.25">
      <c r="B3" s="1519" t="s">
        <v>1603</v>
      </c>
      <c r="C3" s="1583"/>
      <c r="D3" s="1583"/>
      <c r="E3" s="1583"/>
      <c r="F3" s="1583"/>
      <c r="G3" s="1583"/>
      <c r="H3" s="1583"/>
      <c r="I3" s="1583"/>
      <c r="J3" s="1583"/>
      <c r="K3" s="1583"/>
      <c r="L3" s="1583"/>
      <c r="M3" s="1584"/>
    </row>
    <row r="4" spans="2:15" ht="16.5" thickBot="1" x14ac:dyDescent="0.3">
      <c r="B4" s="1564">
        <v>2014</v>
      </c>
      <c r="C4" s="1564"/>
      <c r="D4" s="1564"/>
      <c r="E4" s="1564"/>
      <c r="F4" s="1564"/>
      <c r="G4" s="1564"/>
      <c r="H4" s="1564"/>
      <c r="I4" s="1564"/>
      <c r="J4" s="1564"/>
      <c r="K4" s="1564"/>
      <c r="L4" s="1564"/>
      <c r="M4" s="1564"/>
    </row>
    <row r="5" spans="2:15" ht="15" x14ac:dyDescent="0.2">
      <c r="B5" s="659"/>
      <c r="C5" s="660"/>
      <c r="D5" s="660"/>
      <c r="E5" s="660"/>
      <c r="F5" s="660"/>
      <c r="G5" s="660"/>
      <c r="H5" s="660"/>
      <c r="I5" s="660"/>
      <c r="J5" s="660"/>
      <c r="K5" s="660"/>
      <c r="L5" s="659"/>
      <c r="M5" s="661"/>
    </row>
    <row r="6" spans="2:15" ht="37.5" x14ac:dyDescent="0.2">
      <c r="B6" s="125" t="s">
        <v>116</v>
      </c>
      <c r="C6" s="140" t="s">
        <v>41</v>
      </c>
      <c r="D6" s="140" t="s">
        <v>42</v>
      </c>
      <c r="E6" s="140" t="s">
        <v>43</v>
      </c>
      <c r="F6" s="140" t="s">
        <v>44</v>
      </c>
      <c r="G6" s="140" t="s">
        <v>45</v>
      </c>
      <c r="H6" s="140" t="s">
        <v>135</v>
      </c>
      <c r="I6" s="140" t="s">
        <v>48</v>
      </c>
      <c r="J6" s="140" t="s">
        <v>136</v>
      </c>
      <c r="K6" s="140" t="s">
        <v>137</v>
      </c>
      <c r="L6" s="140" t="s">
        <v>114</v>
      </c>
      <c r="M6" s="125" t="s">
        <v>40</v>
      </c>
    </row>
    <row r="7" spans="2:15" ht="18" customHeight="1" x14ac:dyDescent="0.25">
      <c r="B7" s="127" t="s">
        <v>73</v>
      </c>
      <c r="C7" s="141">
        <v>1263.1666666666665</v>
      </c>
      <c r="D7" s="128">
        <v>619.58333333333326</v>
      </c>
      <c r="E7" s="128">
        <v>4015.9166666666665</v>
      </c>
      <c r="F7" s="128">
        <v>152.16666666666666</v>
      </c>
      <c r="G7" s="128">
        <v>1711.1666666666665</v>
      </c>
      <c r="H7" s="128">
        <v>3716.9166666666665</v>
      </c>
      <c r="I7" s="128">
        <v>1688.5833333333335</v>
      </c>
      <c r="J7" s="128">
        <v>1541.4999999999998</v>
      </c>
      <c r="K7" s="128">
        <v>11977</v>
      </c>
      <c r="L7" s="128"/>
      <c r="M7" s="129">
        <v>26686</v>
      </c>
      <c r="N7" s="142"/>
      <c r="O7" s="109"/>
    </row>
    <row r="8" spans="2:15" ht="18" customHeight="1" x14ac:dyDescent="0.25">
      <c r="B8" s="127" t="s">
        <v>74</v>
      </c>
      <c r="C8" s="141">
        <v>181.5</v>
      </c>
      <c r="D8" s="128">
        <v>3623.0833333333335</v>
      </c>
      <c r="E8" s="128">
        <v>3359.4166666666665</v>
      </c>
      <c r="F8" s="128">
        <v>235.5</v>
      </c>
      <c r="G8" s="128">
        <v>7514.666666666667</v>
      </c>
      <c r="H8" s="128">
        <v>7708.416666666667</v>
      </c>
      <c r="I8" s="128">
        <v>4216.833333333333</v>
      </c>
      <c r="J8" s="128">
        <v>4964.8333333333339</v>
      </c>
      <c r="K8" s="128">
        <v>12647.666666666666</v>
      </c>
      <c r="L8" s="128"/>
      <c r="M8" s="129">
        <v>44451.916666666664</v>
      </c>
      <c r="N8" s="142"/>
      <c r="O8" s="109"/>
    </row>
    <row r="9" spans="2:15" ht="18" customHeight="1" x14ac:dyDescent="0.25">
      <c r="B9" s="127" t="s">
        <v>75</v>
      </c>
      <c r="C9" s="141">
        <v>72.75</v>
      </c>
      <c r="D9" s="128">
        <v>10694.416666666666</v>
      </c>
      <c r="E9" s="128">
        <v>7129.083333333333</v>
      </c>
      <c r="F9" s="128">
        <v>846.08333333333337</v>
      </c>
      <c r="G9" s="128">
        <v>23253.75</v>
      </c>
      <c r="H9" s="128">
        <v>11671.333333333334</v>
      </c>
      <c r="I9" s="128">
        <v>10011.25</v>
      </c>
      <c r="J9" s="128">
        <v>12696.999999999998</v>
      </c>
      <c r="K9" s="128">
        <v>24235.000000000004</v>
      </c>
      <c r="L9" s="128"/>
      <c r="M9" s="129">
        <v>100610.66666666666</v>
      </c>
      <c r="N9" s="142"/>
      <c r="O9" s="109"/>
    </row>
    <row r="10" spans="2:15" ht="18" customHeight="1" x14ac:dyDescent="0.25">
      <c r="B10" s="127" t="s">
        <v>76</v>
      </c>
      <c r="C10" s="141">
        <v>3347.9166666666665</v>
      </c>
      <c r="D10" s="128">
        <v>6581.583333333333</v>
      </c>
      <c r="E10" s="128">
        <v>3005.7499999999995</v>
      </c>
      <c r="F10" s="128">
        <v>461</v>
      </c>
      <c r="G10" s="128">
        <v>8552.3333333333339</v>
      </c>
      <c r="H10" s="128">
        <v>3777.6666666666665</v>
      </c>
      <c r="I10" s="128">
        <v>3134.75</v>
      </c>
      <c r="J10" s="128">
        <v>5328.5000000000009</v>
      </c>
      <c r="K10" s="128">
        <v>13163.999999999998</v>
      </c>
      <c r="L10" s="128"/>
      <c r="M10" s="129">
        <v>47353.500000000007</v>
      </c>
      <c r="N10" s="142"/>
      <c r="O10" s="109"/>
    </row>
    <row r="11" spans="2:15" ht="18" customHeight="1" x14ac:dyDescent="0.25">
      <c r="B11" s="127" t="s">
        <v>77</v>
      </c>
      <c r="C11" s="141">
        <v>13996.499999999998</v>
      </c>
      <c r="D11" s="128">
        <v>6598.4166666666661</v>
      </c>
      <c r="E11" s="128">
        <v>4868.5000000000009</v>
      </c>
      <c r="F11" s="128">
        <v>635.25</v>
      </c>
      <c r="G11" s="128">
        <v>14044.416666666668</v>
      </c>
      <c r="H11" s="128">
        <v>14088.666666666668</v>
      </c>
      <c r="I11" s="128">
        <v>4717</v>
      </c>
      <c r="J11" s="128">
        <v>10004.666666666666</v>
      </c>
      <c r="K11" s="128">
        <v>31612.333333333328</v>
      </c>
      <c r="L11" s="128"/>
      <c r="M11" s="129">
        <v>100565.75</v>
      </c>
      <c r="N11" s="142"/>
      <c r="O11" s="109"/>
    </row>
    <row r="12" spans="2:15" ht="18" customHeight="1" x14ac:dyDescent="0.25">
      <c r="B12" s="127" t="s">
        <v>78</v>
      </c>
      <c r="C12" s="141">
        <v>28705.916666666668</v>
      </c>
      <c r="D12" s="128">
        <v>1803</v>
      </c>
      <c r="E12" s="128">
        <v>31248.25</v>
      </c>
      <c r="F12" s="128">
        <v>1929.5833333333335</v>
      </c>
      <c r="G12" s="128">
        <v>34298.333333333336</v>
      </c>
      <c r="H12" s="128">
        <v>40594</v>
      </c>
      <c r="I12" s="128">
        <v>38063.416666666672</v>
      </c>
      <c r="J12" s="128">
        <v>33819</v>
      </c>
      <c r="K12" s="128">
        <v>113860.41666666667</v>
      </c>
      <c r="L12" s="128"/>
      <c r="M12" s="129">
        <v>324321.91666666669</v>
      </c>
      <c r="N12" s="142"/>
      <c r="O12" s="109"/>
    </row>
    <row r="13" spans="2:15" ht="18" customHeight="1" x14ac:dyDescent="0.25">
      <c r="B13" s="127" t="s">
        <v>79</v>
      </c>
      <c r="C13" s="141">
        <v>56049.416666666672</v>
      </c>
      <c r="D13" s="128">
        <v>836.75</v>
      </c>
      <c r="E13" s="128">
        <v>19500</v>
      </c>
      <c r="F13" s="128">
        <v>482.91666666666663</v>
      </c>
      <c r="G13" s="128">
        <v>11830.833333333334</v>
      </c>
      <c r="H13" s="128">
        <v>18034.416666666668</v>
      </c>
      <c r="I13" s="128">
        <v>6919.3333333333339</v>
      </c>
      <c r="J13" s="128">
        <v>13125</v>
      </c>
      <c r="K13" s="128">
        <v>35522.5</v>
      </c>
      <c r="L13" s="128"/>
      <c r="M13" s="129">
        <v>162301.16666666669</v>
      </c>
      <c r="N13" s="142"/>
      <c r="O13" s="109"/>
    </row>
    <row r="14" spans="2:15" ht="18" customHeight="1" x14ac:dyDescent="0.25">
      <c r="B14" s="127" t="s">
        <v>80</v>
      </c>
      <c r="C14" s="141">
        <v>46599.416666666672</v>
      </c>
      <c r="D14" s="128">
        <v>207.66666666666666</v>
      </c>
      <c r="E14" s="128">
        <v>19469.833333333336</v>
      </c>
      <c r="F14" s="128">
        <v>948.41666666666663</v>
      </c>
      <c r="G14" s="128">
        <v>12797.25</v>
      </c>
      <c r="H14" s="128">
        <v>16894.166666666668</v>
      </c>
      <c r="I14" s="128">
        <v>9563.4166666666679</v>
      </c>
      <c r="J14" s="128">
        <v>12349.25</v>
      </c>
      <c r="K14" s="128">
        <v>41834.833333333336</v>
      </c>
      <c r="L14" s="128"/>
      <c r="M14" s="129">
        <v>160664.25000000003</v>
      </c>
      <c r="N14" s="142"/>
      <c r="O14" s="109"/>
    </row>
    <row r="15" spans="2:15" ht="18" customHeight="1" x14ac:dyDescent="0.25">
      <c r="B15" s="127" t="s">
        <v>81</v>
      </c>
      <c r="C15" s="141">
        <v>37506.916666666664</v>
      </c>
      <c r="D15" s="128">
        <v>594.33333333333326</v>
      </c>
      <c r="E15" s="128">
        <v>40286.75</v>
      </c>
      <c r="F15" s="128">
        <v>2561.75</v>
      </c>
      <c r="G15" s="128">
        <v>40879</v>
      </c>
      <c r="H15" s="128">
        <v>32275.250000000004</v>
      </c>
      <c r="I15" s="128">
        <v>24157.333333333332</v>
      </c>
      <c r="J15" s="128">
        <v>34027.916666666672</v>
      </c>
      <c r="K15" s="128">
        <v>111032.83333333333</v>
      </c>
      <c r="L15" s="128"/>
      <c r="M15" s="129">
        <v>323322.08333333331</v>
      </c>
      <c r="N15" s="142"/>
      <c r="O15" s="109"/>
    </row>
    <row r="16" spans="2:15" ht="18" customHeight="1" x14ac:dyDescent="0.25">
      <c r="B16" s="127" t="s">
        <v>82</v>
      </c>
      <c r="C16" s="141">
        <v>15645.916666666666</v>
      </c>
      <c r="D16" s="128">
        <v>308.16666666666663</v>
      </c>
      <c r="E16" s="128">
        <v>14077.166666666668</v>
      </c>
      <c r="F16" s="128">
        <v>240</v>
      </c>
      <c r="G16" s="128">
        <v>23296.5</v>
      </c>
      <c r="H16" s="128">
        <v>16263.5</v>
      </c>
      <c r="I16" s="128">
        <v>6994.666666666667</v>
      </c>
      <c r="J16" s="128">
        <v>7998.166666666667</v>
      </c>
      <c r="K16" s="128">
        <v>43938</v>
      </c>
      <c r="L16" s="128"/>
      <c r="M16" s="129">
        <v>128762.08333333334</v>
      </c>
      <c r="N16" s="142"/>
      <c r="O16" s="109"/>
    </row>
    <row r="17" spans="2:15" ht="18" customHeight="1" x14ac:dyDescent="0.25">
      <c r="B17" s="127" t="s">
        <v>83</v>
      </c>
      <c r="C17" s="141">
        <v>11456.416666666666</v>
      </c>
      <c r="D17" s="128">
        <v>138.66666666666666</v>
      </c>
      <c r="E17" s="128">
        <v>5908</v>
      </c>
      <c r="F17" s="128">
        <v>278.5</v>
      </c>
      <c r="G17" s="128">
        <v>4329.666666666667</v>
      </c>
      <c r="H17" s="128">
        <v>4682</v>
      </c>
      <c r="I17" s="128">
        <v>3072.3333333333335</v>
      </c>
      <c r="J17" s="128">
        <v>2906.833333333333</v>
      </c>
      <c r="K17" s="128">
        <v>15983.25</v>
      </c>
      <c r="L17" s="128"/>
      <c r="M17" s="129">
        <v>48755.666666666664</v>
      </c>
      <c r="N17" s="142"/>
      <c r="O17" s="109"/>
    </row>
    <row r="18" spans="2:15" ht="18" customHeight="1" x14ac:dyDescent="0.25">
      <c r="B18" s="127" t="s">
        <v>84</v>
      </c>
      <c r="C18" s="141">
        <v>38050.25</v>
      </c>
      <c r="D18" s="128">
        <v>206.41666666666669</v>
      </c>
      <c r="E18" s="128">
        <v>23839.333333333332</v>
      </c>
      <c r="F18" s="128">
        <v>1465.0833333333335</v>
      </c>
      <c r="G18" s="128">
        <v>13409.166666666668</v>
      </c>
      <c r="H18" s="128">
        <v>20232</v>
      </c>
      <c r="I18" s="128">
        <v>11104.5</v>
      </c>
      <c r="J18" s="128">
        <v>12776.083333333332</v>
      </c>
      <c r="K18" s="128">
        <v>39773.999999999993</v>
      </c>
      <c r="L18" s="128"/>
      <c r="M18" s="129">
        <v>160856.83333333331</v>
      </c>
      <c r="N18" s="142"/>
      <c r="O18" s="109"/>
    </row>
    <row r="19" spans="2:15" ht="18" customHeight="1" x14ac:dyDescent="0.25">
      <c r="B19" s="127" t="s">
        <v>117</v>
      </c>
      <c r="C19" s="141">
        <v>2407.6666666666665</v>
      </c>
      <c r="D19" s="128">
        <v>835.33333333333337</v>
      </c>
      <c r="E19" s="128">
        <v>523.91666666666674</v>
      </c>
      <c r="F19" s="128">
        <v>189.58333333333334</v>
      </c>
      <c r="G19" s="128">
        <v>1622</v>
      </c>
      <c r="H19" s="128">
        <v>1508.1666666666667</v>
      </c>
      <c r="I19" s="128">
        <v>629.66666666666663</v>
      </c>
      <c r="J19" s="128">
        <v>1110.6666666666667</v>
      </c>
      <c r="K19" s="128">
        <v>5893.1666666666661</v>
      </c>
      <c r="L19" s="128"/>
      <c r="M19" s="129">
        <v>14720.166666666666</v>
      </c>
      <c r="N19" s="142"/>
      <c r="O19" s="109"/>
    </row>
    <row r="20" spans="2:15" ht="18" customHeight="1" x14ac:dyDescent="0.25">
      <c r="B20" s="127" t="s">
        <v>86</v>
      </c>
      <c r="C20" s="141">
        <v>2068.166666666667</v>
      </c>
      <c r="D20" s="128">
        <v>789.41666666666674</v>
      </c>
      <c r="E20" s="128">
        <v>4275.583333333333</v>
      </c>
      <c r="F20" s="128">
        <v>153.66666666666669</v>
      </c>
      <c r="G20" s="128">
        <v>2806.416666666667</v>
      </c>
      <c r="H20" s="128">
        <v>7153.6666666666661</v>
      </c>
      <c r="I20" s="128">
        <v>3450.8333333333335</v>
      </c>
      <c r="J20" s="128">
        <v>3194.0833333333335</v>
      </c>
      <c r="K20" s="128">
        <v>7017.75</v>
      </c>
      <c r="L20" s="128"/>
      <c r="M20" s="129">
        <v>30909.583333333328</v>
      </c>
      <c r="N20" s="142"/>
      <c r="O20" s="109"/>
    </row>
    <row r="21" spans="2:15" ht="18" customHeight="1" x14ac:dyDescent="0.25">
      <c r="B21" s="127" t="s">
        <v>87</v>
      </c>
      <c r="C21" s="141">
        <v>93078.666666666672</v>
      </c>
      <c r="D21" s="128">
        <v>32655.666666666664</v>
      </c>
      <c r="E21" s="128">
        <v>339874.5</v>
      </c>
      <c r="F21" s="128">
        <v>19568.916666666668</v>
      </c>
      <c r="G21" s="128">
        <v>386734.91666666669</v>
      </c>
      <c r="H21" s="128">
        <v>641390.75</v>
      </c>
      <c r="I21" s="128">
        <v>218659</v>
      </c>
      <c r="J21" s="128">
        <v>697634</v>
      </c>
      <c r="K21" s="128">
        <v>600333.41666666663</v>
      </c>
      <c r="L21" s="128"/>
      <c r="M21" s="129">
        <v>3029929.8333333335</v>
      </c>
      <c r="N21" s="142"/>
      <c r="O21" s="109"/>
    </row>
    <row r="22" spans="2:15" ht="21" customHeight="1" x14ac:dyDescent="0.25">
      <c r="B22" s="133" t="s">
        <v>88</v>
      </c>
      <c r="C22" s="129">
        <v>350430.58333333331</v>
      </c>
      <c r="D22" s="129">
        <v>66492.5</v>
      </c>
      <c r="E22" s="129">
        <v>521382</v>
      </c>
      <c r="F22" s="129">
        <v>30148.416666666672</v>
      </c>
      <c r="G22" s="129">
        <v>587080.41666666663</v>
      </c>
      <c r="H22" s="129">
        <v>839990.91666666663</v>
      </c>
      <c r="I22" s="129">
        <v>346382.91666666669</v>
      </c>
      <c r="J22" s="129">
        <v>853477.5</v>
      </c>
      <c r="K22" s="129">
        <v>1108826.1666666665</v>
      </c>
      <c r="L22" s="129">
        <v>0</v>
      </c>
      <c r="M22" s="129">
        <v>4704211.416666667</v>
      </c>
      <c r="N22" s="110"/>
      <c r="O22" s="110"/>
    </row>
    <row r="23" spans="2:15" x14ac:dyDescent="0.2">
      <c r="B23" s="1582" t="s">
        <v>138</v>
      </c>
      <c r="C23" s="1582"/>
      <c r="D23" s="1582"/>
      <c r="E23" s="1582"/>
      <c r="F23" s="1582"/>
      <c r="G23" s="1582"/>
      <c r="H23" s="1582"/>
      <c r="I23" s="1582"/>
      <c r="J23" s="1582"/>
      <c r="K23" s="1582"/>
      <c r="L23" s="1582"/>
      <c r="M23" s="1582"/>
      <c r="O23" s="110"/>
    </row>
    <row r="24" spans="2:15" ht="15" customHeight="1" x14ac:dyDescent="0.2">
      <c r="B24" s="1556" t="s">
        <v>139</v>
      </c>
      <c r="C24" s="1556"/>
      <c r="D24" s="1556"/>
      <c r="E24" s="1556"/>
      <c r="F24" s="1556"/>
      <c r="G24" s="1556"/>
      <c r="H24" s="1556"/>
      <c r="I24" s="1556"/>
      <c r="J24" s="1556"/>
      <c r="K24" s="1556"/>
      <c r="L24" s="1556"/>
      <c r="M24" s="1556"/>
    </row>
    <row r="25" spans="2:15" ht="28.5" customHeight="1" x14ac:dyDescent="0.2">
      <c r="B25" s="1556" t="s">
        <v>140</v>
      </c>
      <c r="C25" s="1556"/>
      <c r="D25" s="1556"/>
      <c r="E25" s="1556"/>
      <c r="F25" s="1556"/>
      <c r="G25" s="1556"/>
      <c r="H25" s="1556"/>
      <c r="I25" s="1556"/>
      <c r="J25" s="1556"/>
      <c r="K25" s="1556"/>
      <c r="L25" s="1556"/>
      <c r="M25" s="1556"/>
    </row>
    <row r="27" spans="2:15" x14ac:dyDescent="0.2">
      <c r="B27" s="55"/>
    </row>
  </sheetData>
  <mergeCells count="5">
    <mergeCell ref="B23:M23"/>
    <mergeCell ref="B24:M24"/>
    <mergeCell ref="B25:M25"/>
    <mergeCell ref="B3:M3"/>
    <mergeCell ref="B4:M4"/>
  </mergeCells>
  <hyperlinks>
    <hyperlink ref="N2" location="'Indice Total'!A1" display="Volver"/>
  </hyperlinks>
  <pageMargins left="0.70866141732283472" right="0.70866141732283472" top="0.74803149606299213" bottom="0.74803149606299213" header="0.31496062992125984" footer="0.31496062992125984"/>
  <pageSetup scale="7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M23"/>
  <sheetViews>
    <sheetView showGridLines="0" workbookViewId="0">
      <selection activeCell="H25" sqref="H25"/>
    </sheetView>
  </sheetViews>
  <sheetFormatPr baseColWidth="10" defaultRowHeight="12.75" x14ac:dyDescent="0.2"/>
  <cols>
    <col min="1" max="1" width="20.7109375" style="1467" customWidth="1"/>
    <col min="2" max="2" width="44.42578125" style="2" bestFit="1" customWidth="1"/>
    <col min="3" max="3" width="11.42578125" style="2"/>
    <col min="4" max="4" width="3" style="2" customWidth="1"/>
    <col min="5" max="8" width="13.5703125" style="2" customWidth="1"/>
    <col min="9" max="9" width="11.42578125" style="2"/>
    <col min="10" max="10" width="13" style="2" bestFit="1" customWidth="1"/>
    <col min="11" max="13" width="12.85546875" style="2" bestFit="1" customWidth="1"/>
    <col min="14" max="16384" width="11.42578125" style="2"/>
  </cols>
  <sheetData>
    <row r="1" spans="2:13" s="1467" customFormat="1" ht="41.25" customHeight="1" x14ac:dyDescent="0.2"/>
    <row r="2" spans="2:13" ht="21.75" customHeight="1" x14ac:dyDescent="0.25">
      <c r="B2" s="1525" t="s">
        <v>1586</v>
      </c>
      <c r="C2" s="1525"/>
      <c r="D2" s="1525"/>
      <c r="E2" s="1525"/>
      <c r="F2" s="1525"/>
      <c r="G2" s="1525"/>
      <c r="H2" s="151"/>
      <c r="I2" s="3" t="s">
        <v>13</v>
      </c>
    </row>
    <row r="3" spans="2:13" ht="60.75" customHeight="1" x14ac:dyDescent="0.2">
      <c r="B3" s="1516" t="s">
        <v>143</v>
      </c>
      <c r="C3" s="1575"/>
      <c r="D3" s="1575"/>
      <c r="E3" s="1575"/>
      <c r="F3" s="1575"/>
      <c r="G3" s="1575"/>
      <c r="H3" s="1575"/>
    </row>
    <row r="4" spans="2:13" ht="15.75" x14ac:dyDescent="0.25">
      <c r="B4" s="1564">
        <v>2014</v>
      </c>
      <c r="C4" s="1564"/>
      <c r="D4" s="1564"/>
      <c r="E4" s="1564"/>
      <c r="F4" s="1564"/>
      <c r="G4" s="1564"/>
      <c r="H4" s="1564"/>
      <c r="J4" s="609"/>
      <c r="K4" s="609"/>
      <c r="L4" s="609"/>
    </row>
    <row r="5" spans="2:13" ht="15.75" thickBot="1" x14ac:dyDescent="0.3">
      <c r="B5" s="1585" t="s">
        <v>144</v>
      </c>
      <c r="C5" s="1585"/>
      <c r="D5" s="1585"/>
      <c r="E5" s="1585"/>
      <c r="F5" s="1585"/>
      <c r="G5" s="1585"/>
      <c r="H5" s="1585"/>
      <c r="J5" s="609"/>
      <c r="K5" s="609"/>
      <c r="L5" s="609"/>
    </row>
    <row r="6" spans="2:13" ht="23.25" customHeight="1" x14ac:dyDescent="0.2">
      <c r="B6" s="651"/>
      <c r="C6" s="651"/>
      <c r="D6" s="651"/>
      <c r="E6" s="651"/>
      <c r="F6" s="651"/>
      <c r="G6" s="651"/>
      <c r="H6" s="651"/>
    </row>
    <row r="7" spans="2:13" ht="15.75" x14ac:dyDescent="0.25">
      <c r="B7" s="143"/>
      <c r="C7" s="1535" t="s">
        <v>36</v>
      </c>
      <c r="D7" s="1535"/>
      <c r="E7" s="1535"/>
      <c r="F7" s="1535"/>
      <c r="G7" s="144"/>
      <c r="H7" s="144"/>
    </row>
    <row r="8" spans="2:13" ht="23.25" customHeight="1" x14ac:dyDescent="0.2">
      <c r="B8" s="125" t="s">
        <v>35</v>
      </c>
      <c r="C8" s="152" t="s">
        <v>130</v>
      </c>
      <c r="D8" s="152"/>
      <c r="E8" s="152" t="s">
        <v>38</v>
      </c>
      <c r="F8" s="152" t="s">
        <v>110</v>
      </c>
      <c r="G8" s="152" t="s">
        <v>142</v>
      </c>
      <c r="H8" s="125" t="s">
        <v>40</v>
      </c>
      <c r="J8" s="759"/>
      <c r="K8" s="759"/>
      <c r="L8" s="759"/>
      <c r="M8" s="759"/>
    </row>
    <row r="9" spans="2:13" ht="18" customHeight="1" x14ac:dyDescent="0.25">
      <c r="B9" s="145" t="s">
        <v>41</v>
      </c>
      <c r="C9" s="128">
        <v>430333.82900125068</v>
      </c>
      <c r="D9" s="128"/>
      <c r="E9" s="128">
        <v>343441.81259335321</v>
      </c>
      <c r="F9" s="128">
        <v>423162.36463949317</v>
      </c>
      <c r="G9" s="128">
        <v>220971.45892316764</v>
      </c>
      <c r="H9" s="153">
        <v>371156.51133277873</v>
      </c>
      <c r="J9" s="68"/>
      <c r="K9" s="68"/>
      <c r="L9" s="68"/>
      <c r="M9" s="68"/>
    </row>
    <row r="10" spans="2:13" ht="18" customHeight="1" x14ac:dyDescent="0.25">
      <c r="B10" s="145" t="s">
        <v>42</v>
      </c>
      <c r="C10" s="128">
        <v>1236482.876294879</v>
      </c>
      <c r="D10" s="128"/>
      <c r="E10" s="128">
        <v>1201500.3303040792</v>
      </c>
      <c r="F10" s="128">
        <v>1131146.4002760933</v>
      </c>
      <c r="G10" s="128">
        <v>1345260.0854738902</v>
      </c>
      <c r="H10" s="153">
        <v>1240645.4682211045</v>
      </c>
      <c r="J10" s="68"/>
      <c r="K10" s="68"/>
      <c r="L10" s="68"/>
      <c r="M10" s="68"/>
    </row>
    <row r="11" spans="2:13" ht="18" customHeight="1" x14ac:dyDescent="0.25">
      <c r="B11" s="145" t="s">
        <v>43</v>
      </c>
      <c r="C11" s="128">
        <v>686311.12582304876</v>
      </c>
      <c r="D11" s="128"/>
      <c r="E11" s="128">
        <v>642314.34283163922</v>
      </c>
      <c r="F11" s="128">
        <v>605528.80250359222</v>
      </c>
      <c r="G11" s="128">
        <v>340332.02534921368</v>
      </c>
      <c r="H11" s="153">
        <v>635707.77263605478</v>
      </c>
      <c r="J11" s="68"/>
      <c r="K11" s="68"/>
      <c r="L11" s="68"/>
      <c r="M11" s="68"/>
    </row>
    <row r="12" spans="2:13" ht="18" customHeight="1" x14ac:dyDescent="0.25">
      <c r="B12" s="145" t="s">
        <v>44</v>
      </c>
      <c r="C12" s="128">
        <v>1016199.0303475022</v>
      </c>
      <c r="D12" s="128"/>
      <c r="E12" s="128">
        <v>1035178.800530077</v>
      </c>
      <c r="F12" s="128">
        <v>1149945.3740075817</v>
      </c>
      <c r="G12" s="128">
        <v>319806.82821264846</v>
      </c>
      <c r="H12" s="153">
        <v>971852.25728095893</v>
      </c>
      <c r="J12" s="68"/>
      <c r="K12" s="68"/>
      <c r="L12" s="68"/>
      <c r="M12" s="68"/>
    </row>
    <row r="13" spans="2:13" ht="18" customHeight="1" x14ac:dyDescent="0.25">
      <c r="B13" s="145" t="s">
        <v>45</v>
      </c>
      <c r="C13" s="128">
        <v>576788.58532040648</v>
      </c>
      <c r="D13" s="128"/>
      <c r="E13" s="128">
        <v>593450.82219863986</v>
      </c>
      <c r="F13" s="128">
        <v>519917.9058679599</v>
      </c>
      <c r="G13" s="128">
        <v>296966.13863351714</v>
      </c>
      <c r="H13" s="153">
        <v>558595.50899246964</v>
      </c>
      <c r="J13" s="68"/>
      <c r="K13" s="68"/>
      <c r="L13" s="68"/>
      <c r="M13" s="68"/>
    </row>
    <row r="14" spans="2:13" ht="18" customHeight="1" x14ac:dyDescent="0.25">
      <c r="B14" s="145" t="s">
        <v>112</v>
      </c>
      <c r="C14" s="128">
        <v>541352.19147143653</v>
      </c>
      <c r="D14" s="154" t="s">
        <v>59</v>
      </c>
      <c r="E14" s="128">
        <v>543877.46439764451</v>
      </c>
      <c r="F14" s="128">
        <v>455047.37978805852</v>
      </c>
      <c r="G14" s="128">
        <v>331240.6396339265</v>
      </c>
      <c r="H14" s="153">
        <v>500392.22703851806</v>
      </c>
      <c r="J14" s="68"/>
      <c r="K14" s="68"/>
      <c r="L14" s="68"/>
      <c r="M14" s="68"/>
    </row>
    <row r="15" spans="2:13" ht="18" customHeight="1" x14ac:dyDescent="0.25">
      <c r="B15" s="145" t="s">
        <v>48</v>
      </c>
      <c r="C15" s="128">
        <v>674337.36382099765</v>
      </c>
      <c r="D15" s="155"/>
      <c r="E15" s="128">
        <v>632736.32978174335</v>
      </c>
      <c r="F15" s="128">
        <v>598324.73027919873</v>
      </c>
      <c r="G15" s="128">
        <v>317034.00156079477</v>
      </c>
      <c r="H15" s="153">
        <v>596089.79185698915</v>
      </c>
      <c r="J15" s="68"/>
      <c r="K15" s="68"/>
      <c r="L15" s="68"/>
      <c r="M15" s="68"/>
    </row>
    <row r="16" spans="2:13" ht="18" customHeight="1" x14ac:dyDescent="0.25">
      <c r="B16" s="148" t="s">
        <v>113</v>
      </c>
      <c r="C16" s="128">
        <v>668962.56513799913</v>
      </c>
      <c r="D16" s="154" t="s">
        <v>60</v>
      </c>
      <c r="E16" s="128">
        <v>641508.09953077009</v>
      </c>
      <c r="F16" s="128">
        <v>572459.83335036447</v>
      </c>
      <c r="G16" s="128">
        <v>834247.82867157145</v>
      </c>
      <c r="H16" s="153">
        <v>648654.79186144203</v>
      </c>
      <c r="J16" s="68"/>
      <c r="K16" s="68"/>
      <c r="L16" s="68"/>
      <c r="M16" s="68"/>
    </row>
    <row r="17" spans="2:13" ht="18" customHeight="1" x14ac:dyDescent="0.25">
      <c r="B17" s="148" t="s">
        <v>51</v>
      </c>
      <c r="C17" s="128">
        <v>742141.29410499649</v>
      </c>
      <c r="D17" s="154" t="s">
        <v>52</v>
      </c>
      <c r="E17" s="128">
        <v>643953.29817013571</v>
      </c>
      <c r="F17" s="128">
        <v>575205.9591751768</v>
      </c>
      <c r="G17" s="128">
        <v>412020.57266322826</v>
      </c>
      <c r="H17" s="153">
        <v>610271.9454637235</v>
      </c>
      <c r="J17" s="68"/>
      <c r="K17" s="68"/>
      <c r="L17" s="68"/>
      <c r="M17" s="68"/>
    </row>
    <row r="18" spans="2:13" ht="18" customHeight="1" x14ac:dyDescent="0.25">
      <c r="B18" s="145" t="s">
        <v>114</v>
      </c>
      <c r="C18" s="128"/>
      <c r="D18" s="150"/>
      <c r="E18" s="128"/>
      <c r="F18" s="128"/>
      <c r="G18" s="128">
        <v>249453.60824742264</v>
      </c>
      <c r="H18" s="153">
        <v>249453.60824742264</v>
      </c>
      <c r="J18" s="68"/>
      <c r="K18" s="68"/>
      <c r="L18" s="68"/>
      <c r="M18" s="68"/>
    </row>
    <row r="19" spans="2:13" ht="24.75" customHeight="1" x14ac:dyDescent="0.25">
      <c r="B19" s="156" t="s">
        <v>88</v>
      </c>
      <c r="C19" s="157">
        <v>648313.06370017841</v>
      </c>
      <c r="D19" s="157"/>
      <c r="E19" s="157">
        <v>609995.06902190542</v>
      </c>
      <c r="F19" s="157">
        <v>558262.71139332431</v>
      </c>
      <c r="G19" s="157">
        <v>389324.58804187452</v>
      </c>
      <c r="H19" s="157">
        <v>585756.59997941914</v>
      </c>
      <c r="J19" s="68"/>
      <c r="K19" s="68"/>
      <c r="L19" s="68"/>
      <c r="M19" s="68"/>
    </row>
    <row r="20" spans="2:13" x14ac:dyDescent="0.2">
      <c r="B20" s="134" t="s">
        <v>132</v>
      </c>
      <c r="C20" s="79"/>
      <c r="D20" s="79"/>
      <c r="E20" s="79"/>
      <c r="F20" s="79"/>
      <c r="G20" s="79"/>
      <c r="H20" s="79"/>
    </row>
    <row r="21" spans="2:13" x14ac:dyDescent="0.2">
      <c r="B21" s="1571" t="s">
        <v>54</v>
      </c>
      <c r="C21" s="1581"/>
      <c r="D21" s="1581"/>
      <c r="E21" s="1581"/>
      <c r="F21" s="1581"/>
      <c r="G21" s="1581"/>
      <c r="H21" s="159"/>
    </row>
    <row r="22" spans="2:13" x14ac:dyDescent="0.2">
      <c r="B22" s="1571" t="s">
        <v>55</v>
      </c>
      <c r="C22" s="1573"/>
      <c r="D22" s="1573"/>
      <c r="E22" s="1573"/>
      <c r="F22" s="1573"/>
      <c r="G22" s="1573"/>
      <c r="H22" s="160"/>
    </row>
    <row r="23" spans="2:13" ht="36.75" customHeight="1" x14ac:dyDescent="0.2">
      <c r="B23" s="1571" t="s">
        <v>56</v>
      </c>
      <c r="C23" s="1574"/>
      <c r="D23" s="1574"/>
      <c r="E23" s="1574"/>
      <c r="F23" s="1574"/>
      <c r="G23" s="1573"/>
      <c r="H23" s="160"/>
    </row>
  </sheetData>
  <mergeCells count="8">
    <mergeCell ref="B23:G23"/>
    <mergeCell ref="B2:G2"/>
    <mergeCell ref="C7:F7"/>
    <mergeCell ref="B21:G21"/>
    <mergeCell ref="B22:G22"/>
    <mergeCell ref="B4:H4"/>
    <mergeCell ref="B5:H5"/>
    <mergeCell ref="B3:H3"/>
  </mergeCells>
  <hyperlinks>
    <hyperlink ref="I2" location="'Indice Total'!A1" display="Volver"/>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C3"/>
  <sheetViews>
    <sheetView showGridLines="0" workbookViewId="0">
      <selection activeCell="H25" sqref="H25"/>
    </sheetView>
  </sheetViews>
  <sheetFormatPr baseColWidth="10" defaultRowHeight="15" x14ac:dyDescent="0.25"/>
  <cols>
    <col min="1" max="1" width="18.28515625" customWidth="1"/>
    <col min="3" max="3" width="11.42578125" customWidth="1"/>
  </cols>
  <sheetData>
    <row r="1" spans="1:3" ht="33" customHeight="1" x14ac:dyDescent="0.25">
      <c r="A1" s="632"/>
      <c r="B1" s="637"/>
      <c r="C1" s="632"/>
    </row>
    <row r="2" spans="1:3" ht="26.25" x14ac:dyDescent="0.25">
      <c r="A2" s="632"/>
      <c r="B2" s="637"/>
      <c r="C2" s="1469" t="s">
        <v>2408</v>
      </c>
    </row>
    <row r="3" spans="1:3" x14ac:dyDescent="0.25">
      <c r="A3" s="632"/>
      <c r="B3" s="637"/>
      <c r="C3" s="632"/>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L25"/>
  <sheetViews>
    <sheetView showGridLines="0" workbookViewId="0">
      <selection activeCell="B7" sqref="B7:B8"/>
    </sheetView>
  </sheetViews>
  <sheetFormatPr baseColWidth="10" defaultRowHeight="12.75" x14ac:dyDescent="0.2"/>
  <cols>
    <col min="1" max="1" width="21" style="1467" customWidth="1"/>
    <col min="2" max="2" width="42.7109375" style="2" bestFit="1" customWidth="1"/>
    <col min="3" max="8" width="11.42578125" style="2"/>
    <col min="9" max="10" width="11.7109375" style="2" bestFit="1" customWidth="1"/>
    <col min="11" max="11" width="12.85546875" style="2" bestFit="1" customWidth="1"/>
    <col min="12" max="16384" width="11.42578125" style="2"/>
  </cols>
  <sheetData>
    <row r="1" spans="1:12" s="1467" customFormat="1" ht="39.75" customHeight="1" x14ac:dyDescent="0.2"/>
    <row r="2" spans="1:12" ht="18" x14ac:dyDescent="0.25">
      <c r="B2" s="1527" t="s">
        <v>1587</v>
      </c>
      <c r="C2" s="1528"/>
      <c r="D2" s="1528"/>
      <c r="E2" s="1528"/>
      <c r="F2" s="1528"/>
      <c r="G2" s="1528"/>
      <c r="H2" s="3" t="s">
        <v>13</v>
      </c>
    </row>
    <row r="3" spans="1:12" ht="54" customHeight="1" x14ac:dyDescent="0.25">
      <c r="B3" s="1519" t="s">
        <v>147</v>
      </c>
      <c r="C3" s="1519"/>
      <c r="D3" s="1519"/>
      <c r="E3" s="1519"/>
      <c r="F3" s="1519"/>
      <c r="G3" s="1519"/>
      <c r="J3" s="616"/>
      <c r="K3" s="616"/>
      <c r="L3" s="616"/>
    </row>
    <row r="4" spans="1:12" s="631" customFormat="1" ht="18.75" customHeight="1" x14ac:dyDescent="0.25">
      <c r="A4" s="1467"/>
      <c r="B4" s="1585" t="s">
        <v>1670</v>
      </c>
      <c r="C4" s="1585"/>
      <c r="D4" s="1585"/>
      <c r="E4" s="1585"/>
      <c r="F4" s="1585"/>
      <c r="G4" s="1585"/>
      <c r="H4" s="668"/>
    </row>
    <row r="5" spans="1:12" ht="16.5" thickBot="1" x14ac:dyDescent="0.3">
      <c r="B5" s="1564">
        <v>2014</v>
      </c>
      <c r="C5" s="1564"/>
      <c r="D5" s="1564"/>
      <c r="E5" s="1564"/>
      <c r="F5" s="1564"/>
      <c r="G5" s="1564"/>
      <c r="J5" s="616"/>
      <c r="K5" s="616"/>
      <c r="L5" s="616"/>
    </row>
    <row r="6" spans="1:12" x14ac:dyDescent="0.2">
      <c r="B6" s="667"/>
      <c r="C6" s="667"/>
      <c r="D6" s="667"/>
      <c r="E6" s="667"/>
      <c r="F6" s="667"/>
      <c r="G6" s="667"/>
    </row>
    <row r="7" spans="1:12" ht="15.75" x14ac:dyDescent="0.2">
      <c r="B7" s="1533" t="s">
        <v>116</v>
      </c>
      <c r="C7" s="1535" t="s">
        <v>36</v>
      </c>
      <c r="D7" s="1535"/>
      <c r="E7" s="1535"/>
      <c r="F7" s="161"/>
      <c r="G7" s="161"/>
    </row>
    <row r="8" spans="1:12" ht="21" customHeight="1" x14ac:dyDescent="0.2">
      <c r="B8" s="1586"/>
      <c r="C8" s="152" t="s">
        <v>108</v>
      </c>
      <c r="D8" s="152" t="s">
        <v>38</v>
      </c>
      <c r="E8" s="152" t="s">
        <v>110</v>
      </c>
      <c r="F8" s="152" t="s">
        <v>146</v>
      </c>
      <c r="G8" s="152" t="s">
        <v>40</v>
      </c>
      <c r="I8" s="759"/>
      <c r="J8" s="759"/>
      <c r="K8" s="759"/>
    </row>
    <row r="9" spans="1:12" ht="18" customHeight="1" x14ac:dyDescent="0.25">
      <c r="B9" s="127" t="s">
        <v>73</v>
      </c>
      <c r="C9" s="150">
        <v>627694.05453249253</v>
      </c>
      <c r="D9" s="150">
        <v>496800.54640711518</v>
      </c>
      <c r="E9" s="150">
        <v>510895.46684875386</v>
      </c>
      <c r="F9" s="150">
        <v>248173.2580037665</v>
      </c>
      <c r="G9" s="147">
        <v>479789.49002536177</v>
      </c>
      <c r="I9" s="68"/>
      <c r="J9" s="68"/>
      <c r="K9" s="68"/>
    </row>
    <row r="10" spans="1:12" ht="18" customHeight="1" x14ac:dyDescent="0.25">
      <c r="B10" s="127" t="s">
        <v>74</v>
      </c>
      <c r="C10" s="150">
        <v>694301.68764185056</v>
      </c>
      <c r="D10" s="150">
        <v>615592.99390708318</v>
      </c>
      <c r="E10" s="150">
        <v>792158.43107498495</v>
      </c>
      <c r="F10" s="150">
        <v>380973.90359477705</v>
      </c>
      <c r="G10" s="147">
        <v>561250.14126283664</v>
      </c>
      <c r="I10" s="68"/>
      <c r="J10" s="68"/>
      <c r="K10" s="68"/>
    </row>
    <row r="11" spans="1:12" ht="18" customHeight="1" x14ac:dyDescent="0.25">
      <c r="B11" s="127" t="s">
        <v>75</v>
      </c>
      <c r="C11" s="150">
        <v>891340.43267070455</v>
      </c>
      <c r="D11" s="150">
        <v>824422.68147257308</v>
      </c>
      <c r="E11" s="150">
        <v>593685.16063205514</v>
      </c>
      <c r="F11" s="150">
        <v>603259.75142030406</v>
      </c>
      <c r="G11" s="147">
        <v>772312.02043871779</v>
      </c>
      <c r="I11" s="68"/>
      <c r="J11" s="68"/>
      <c r="K11" s="68"/>
    </row>
    <row r="12" spans="1:12" ht="18" customHeight="1" x14ac:dyDescent="0.25">
      <c r="B12" s="127" t="s">
        <v>76</v>
      </c>
      <c r="C12" s="150">
        <v>805973.61447764316</v>
      </c>
      <c r="D12" s="150">
        <v>677941.38578715932</v>
      </c>
      <c r="E12" s="150">
        <v>818939.14144620812</v>
      </c>
      <c r="F12" s="150">
        <v>448582.77870216296</v>
      </c>
      <c r="G12" s="147">
        <v>681636.99633902474</v>
      </c>
      <c r="I12" s="68"/>
      <c r="J12" s="68"/>
      <c r="K12" s="68"/>
    </row>
    <row r="13" spans="1:12" ht="18" customHeight="1" x14ac:dyDescent="0.25">
      <c r="B13" s="127" t="s">
        <v>77</v>
      </c>
      <c r="C13" s="150">
        <v>614063.21641040419</v>
      </c>
      <c r="D13" s="128">
        <v>479501.34401528205</v>
      </c>
      <c r="E13" s="128">
        <v>1024237.684394984</v>
      </c>
      <c r="F13" s="128">
        <v>258027.1829808848</v>
      </c>
      <c r="G13" s="147">
        <v>506277.90843529924</v>
      </c>
      <c r="I13" s="68"/>
      <c r="J13" s="68"/>
      <c r="K13" s="68"/>
    </row>
    <row r="14" spans="1:12" ht="18" customHeight="1" x14ac:dyDescent="0.25">
      <c r="B14" s="127" t="s">
        <v>78</v>
      </c>
      <c r="C14" s="150">
        <v>552930.23681349924</v>
      </c>
      <c r="D14" s="128">
        <v>433840.71260530181</v>
      </c>
      <c r="E14" s="128">
        <v>535341.85543688911</v>
      </c>
      <c r="F14" s="128">
        <v>305136.63386350335</v>
      </c>
      <c r="G14" s="147">
        <v>478314.26239369251</v>
      </c>
      <c r="I14" s="68"/>
      <c r="J14" s="68"/>
      <c r="K14" s="68"/>
    </row>
    <row r="15" spans="1:12" ht="18" customHeight="1" x14ac:dyDescent="0.25">
      <c r="B15" s="127" t="s">
        <v>79</v>
      </c>
      <c r="C15" s="150">
        <v>495503.29252911051</v>
      </c>
      <c r="D15" s="128">
        <v>398197.68054230447</v>
      </c>
      <c r="E15" s="128">
        <v>601494.51731617015</v>
      </c>
      <c r="F15" s="128">
        <v>415130.46084285347</v>
      </c>
      <c r="G15" s="147">
        <v>455203.17017121823</v>
      </c>
      <c r="I15" s="68"/>
      <c r="J15" s="68"/>
      <c r="K15" s="68"/>
    </row>
    <row r="16" spans="1:12" ht="18" customHeight="1" x14ac:dyDescent="0.25">
      <c r="B16" s="127" t="s">
        <v>80</v>
      </c>
      <c r="C16" s="150">
        <v>456376.10901602072</v>
      </c>
      <c r="D16" s="128">
        <v>427178.87267866777</v>
      </c>
      <c r="E16" s="128">
        <v>359736.33317739662</v>
      </c>
      <c r="F16" s="128">
        <v>288894.65211917751</v>
      </c>
      <c r="G16" s="147">
        <v>401011.85358687071</v>
      </c>
      <c r="I16" s="68"/>
      <c r="J16" s="68"/>
      <c r="K16" s="68"/>
    </row>
    <row r="17" spans="2:11" ht="18" customHeight="1" x14ac:dyDescent="0.25">
      <c r="B17" s="127" t="s">
        <v>81</v>
      </c>
      <c r="C17" s="150">
        <v>551915.86045094277</v>
      </c>
      <c r="D17" s="128">
        <v>442655.5277424886</v>
      </c>
      <c r="E17" s="128">
        <v>536142.73763502063</v>
      </c>
      <c r="F17" s="128">
        <v>323677.31262840523</v>
      </c>
      <c r="G17" s="147">
        <v>479032.3569395775</v>
      </c>
      <c r="I17" s="68"/>
      <c r="J17" s="68"/>
      <c r="K17" s="68"/>
    </row>
    <row r="18" spans="2:11" ht="18" customHeight="1" x14ac:dyDescent="0.25">
      <c r="B18" s="127" t="s">
        <v>82</v>
      </c>
      <c r="C18" s="150">
        <v>480195.99828644772</v>
      </c>
      <c r="D18" s="128">
        <v>466798.18033118354</v>
      </c>
      <c r="E18" s="128">
        <v>290660.50799827068</v>
      </c>
      <c r="F18" s="128">
        <v>335528.8416641262</v>
      </c>
      <c r="G18" s="147">
        <v>437103.60762033425</v>
      </c>
      <c r="I18" s="68"/>
      <c r="J18" s="68"/>
      <c r="K18" s="68"/>
    </row>
    <row r="19" spans="2:11" ht="18" customHeight="1" x14ac:dyDescent="0.25">
      <c r="B19" s="127" t="s">
        <v>83</v>
      </c>
      <c r="C19" s="150">
        <v>563376.52160595579</v>
      </c>
      <c r="D19" s="128">
        <v>445874.51864779234</v>
      </c>
      <c r="E19" s="128">
        <v>412405.80239117617</v>
      </c>
      <c r="F19" s="128">
        <v>343693.48001516727</v>
      </c>
      <c r="G19" s="147">
        <v>469728.1208604509</v>
      </c>
      <c r="I19" s="68"/>
      <c r="J19" s="68"/>
      <c r="K19" s="68"/>
    </row>
    <row r="20" spans="2:11" ht="18" customHeight="1" x14ac:dyDescent="0.25">
      <c r="B20" s="127" t="s">
        <v>84</v>
      </c>
      <c r="C20" s="150">
        <v>557062.9210545707</v>
      </c>
      <c r="D20" s="128">
        <v>489656.68866556697</v>
      </c>
      <c r="E20" s="128">
        <v>528209.34230131295</v>
      </c>
      <c r="F20" s="128">
        <v>332203.11155825789</v>
      </c>
      <c r="G20" s="147">
        <v>484897.30621501623</v>
      </c>
      <c r="I20" s="68"/>
      <c r="J20" s="68"/>
      <c r="K20" s="68"/>
    </row>
    <row r="21" spans="2:11" ht="18" customHeight="1" x14ac:dyDescent="0.25">
      <c r="B21" s="127" t="s">
        <v>117</v>
      </c>
      <c r="C21" s="150">
        <v>759931.89005342359</v>
      </c>
      <c r="D21" s="128">
        <v>533722.3740715693</v>
      </c>
      <c r="E21" s="128">
        <v>428245.07333114109</v>
      </c>
      <c r="F21" s="128">
        <v>286319.5579894387</v>
      </c>
      <c r="G21" s="147">
        <v>549835.80402056279</v>
      </c>
      <c r="I21" s="68"/>
      <c r="J21" s="68"/>
      <c r="K21" s="68"/>
    </row>
    <row r="22" spans="2:11" ht="18" customHeight="1" x14ac:dyDescent="0.25">
      <c r="B22" s="127" t="s">
        <v>86</v>
      </c>
      <c r="C22" s="150">
        <v>620435.24981751817</v>
      </c>
      <c r="D22" s="128">
        <v>672054.53705786518</v>
      </c>
      <c r="E22" s="128">
        <v>572218.02043016721</v>
      </c>
      <c r="F22" s="128">
        <v>373317.81826343946</v>
      </c>
      <c r="G22" s="147">
        <v>556068.53012326721</v>
      </c>
      <c r="I22" s="68"/>
      <c r="J22" s="68"/>
      <c r="K22" s="68"/>
    </row>
    <row r="23" spans="2:11" ht="18" customHeight="1" x14ac:dyDescent="0.25">
      <c r="B23" s="127" t="s">
        <v>87</v>
      </c>
      <c r="C23" s="150">
        <v>685333.06131717109</v>
      </c>
      <c r="D23" s="128">
        <v>665430.74139239721</v>
      </c>
      <c r="E23" s="128">
        <v>576311.86776957044</v>
      </c>
      <c r="F23" s="128">
        <v>437887.77770978474</v>
      </c>
      <c r="G23" s="147">
        <v>642343.07984970801</v>
      </c>
      <c r="I23" s="68"/>
      <c r="J23" s="68"/>
      <c r="K23" s="68"/>
    </row>
    <row r="24" spans="2:11" ht="21" customHeight="1" x14ac:dyDescent="0.25">
      <c r="B24" s="156" t="s">
        <v>88</v>
      </c>
      <c r="C24" s="158">
        <v>648313.06344022264</v>
      </c>
      <c r="D24" s="158">
        <v>609995.0690219152</v>
      </c>
      <c r="E24" s="158">
        <v>558262.71139332419</v>
      </c>
      <c r="F24" s="158">
        <v>389324.58813744871</v>
      </c>
      <c r="G24" s="147">
        <v>585756.59988975478</v>
      </c>
      <c r="I24" s="760"/>
      <c r="J24" s="760"/>
      <c r="K24" s="760"/>
    </row>
    <row r="25" spans="2:11" ht="15" x14ac:dyDescent="0.25">
      <c r="B25" s="163" t="s">
        <v>132</v>
      </c>
      <c r="C25" s="149"/>
      <c r="D25" s="149"/>
      <c r="E25" s="149"/>
      <c r="F25" s="149"/>
      <c r="G25" s="149"/>
      <c r="H25" s="120"/>
    </row>
  </sheetData>
  <mergeCells count="6">
    <mergeCell ref="C7:E7"/>
    <mergeCell ref="B2:G2"/>
    <mergeCell ref="B3:G3"/>
    <mergeCell ref="B5:G5"/>
    <mergeCell ref="B4:G4"/>
    <mergeCell ref="B7:B8"/>
  </mergeCells>
  <hyperlinks>
    <hyperlink ref="H2" location="'Indice Total'!A1" display="Volver"/>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pageSetUpPr fitToPage="1"/>
  </sheetPr>
  <dimension ref="B1:M36"/>
  <sheetViews>
    <sheetView showGridLines="0" workbookViewId="0">
      <selection activeCell="H25" sqref="H25"/>
    </sheetView>
  </sheetViews>
  <sheetFormatPr baseColWidth="10" defaultRowHeight="12.75" x14ac:dyDescent="0.25"/>
  <cols>
    <col min="1" max="1" width="22" style="164" customWidth="1"/>
    <col min="2" max="2" width="45" style="164" customWidth="1"/>
    <col min="3" max="7" width="14.7109375" style="164" customWidth="1"/>
    <col min="8" max="10" width="11.42578125" style="164"/>
    <col min="11" max="11" width="12.85546875" style="164" bestFit="1" customWidth="1"/>
    <col min="12" max="16384" width="11.42578125" style="164"/>
  </cols>
  <sheetData>
    <row r="1" spans="2:11" ht="47.25" customHeight="1" x14ac:dyDescent="0.25"/>
    <row r="2" spans="2:11" ht="19.5" customHeight="1" x14ac:dyDescent="0.25">
      <c r="B2" s="1527" t="s">
        <v>165</v>
      </c>
      <c r="C2" s="1528"/>
      <c r="D2" s="1528"/>
      <c r="E2" s="1528"/>
      <c r="F2" s="1528"/>
      <c r="G2" s="1528"/>
      <c r="H2" s="3" t="s">
        <v>13</v>
      </c>
    </row>
    <row r="3" spans="2:11" ht="35.25" customHeight="1" x14ac:dyDescent="0.25">
      <c r="B3" s="1589" t="s">
        <v>148</v>
      </c>
      <c r="C3" s="1520"/>
      <c r="D3" s="1520"/>
      <c r="E3" s="1520"/>
      <c r="F3" s="1520"/>
      <c r="G3" s="1520"/>
      <c r="I3" s="88"/>
    </row>
    <row r="4" spans="2:11" ht="15.75" thickBot="1" x14ac:dyDescent="0.3">
      <c r="B4" s="1589" t="s">
        <v>149</v>
      </c>
      <c r="C4" s="1590"/>
      <c r="D4" s="1590"/>
      <c r="E4" s="1590"/>
      <c r="F4" s="1590"/>
      <c r="G4" s="1590"/>
      <c r="I4" s="88"/>
      <c r="K4" s="165"/>
    </row>
    <row r="5" spans="2:11" x14ac:dyDescent="0.25">
      <c r="B5" s="669"/>
      <c r="C5" s="669"/>
      <c r="D5" s="669"/>
      <c r="E5" s="669"/>
      <c r="F5" s="669"/>
      <c r="G5" s="669"/>
    </row>
    <row r="6" spans="2:11" ht="20.25" customHeight="1" x14ac:dyDescent="0.25">
      <c r="B6" s="167" t="s">
        <v>150</v>
      </c>
      <c r="C6" s="168">
        <v>2010</v>
      </c>
      <c r="D6" s="168">
        <v>2011</v>
      </c>
      <c r="E6" s="168">
        <v>2012</v>
      </c>
      <c r="F6" s="168">
        <v>2013</v>
      </c>
      <c r="G6" s="168">
        <v>2014</v>
      </c>
    </row>
    <row r="7" spans="2:11" ht="18" customHeight="1" x14ac:dyDescent="0.25">
      <c r="B7" s="169" t="s">
        <v>151</v>
      </c>
      <c r="C7" s="170"/>
      <c r="D7" s="170"/>
      <c r="E7" s="170"/>
      <c r="F7" s="170"/>
      <c r="G7" s="170"/>
      <c r="H7" s="171"/>
    </row>
    <row r="8" spans="2:11" ht="18" customHeight="1" x14ac:dyDescent="0.25">
      <c r="B8" s="145" t="s">
        <v>16</v>
      </c>
      <c r="C8" s="172">
        <v>105625</v>
      </c>
      <c r="D8" s="173">
        <v>111312</v>
      </c>
      <c r="E8" s="173">
        <v>99967</v>
      </c>
      <c r="F8" s="173">
        <v>87514</v>
      </c>
      <c r="G8" s="173">
        <v>81229</v>
      </c>
      <c r="H8" s="547"/>
    </row>
    <row r="9" spans="2:11" ht="18" customHeight="1" x14ac:dyDescent="0.25">
      <c r="B9" s="145" t="s">
        <v>17</v>
      </c>
      <c r="C9" s="172">
        <v>67579</v>
      </c>
      <c r="D9" s="173">
        <v>81273</v>
      </c>
      <c r="E9" s="173">
        <v>84103</v>
      </c>
      <c r="F9" s="173">
        <v>79607</v>
      </c>
      <c r="G9" s="173">
        <v>79007</v>
      </c>
      <c r="H9" s="547"/>
    </row>
    <row r="10" spans="2:11" ht="18" customHeight="1" x14ac:dyDescent="0.25">
      <c r="B10" s="145" t="s">
        <v>18</v>
      </c>
      <c r="C10" s="172">
        <v>32565</v>
      </c>
      <c r="D10" s="173">
        <v>32950</v>
      </c>
      <c r="E10" s="173">
        <v>30916</v>
      </c>
      <c r="F10" s="173">
        <v>31430</v>
      </c>
      <c r="G10" s="173">
        <v>27696</v>
      </c>
      <c r="H10" s="547"/>
      <c r="I10" s="120"/>
    </row>
    <row r="11" spans="2:11" ht="18" customHeight="1" x14ac:dyDescent="0.25">
      <c r="B11" s="169" t="s">
        <v>152</v>
      </c>
      <c r="C11" s="174">
        <v>205769</v>
      </c>
      <c r="D11" s="174">
        <v>225535</v>
      </c>
      <c r="E11" s="174">
        <v>214986</v>
      </c>
      <c r="F11" s="174">
        <v>198551</v>
      </c>
      <c r="G11" s="174">
        <v>187932</v>
      </c>
      <c r="H11" s="547"/>
      <c r="I11" s="165"/>
    </row>
    <row r="12" spans="2:11" ht="23.25" customHeight="1" x14ac:dyDescent="0.25">
      <c r="B12" s="169" t="s">
        <v>153</v>
      </c>
      <c r="C12" s="174"/>
      <c r="D12" s="174"/>
      <c r="E12" s="174"/>
      <c r="F12" s="174"/>
      <c r="G12" s="174"/>
      <c r="H12" s="171"/>
      <c r="I12" s="165"/>
    </row>
    <row r="13" spans="2:11" ht="18" customHeight="1" x14ac:dyDescent="0.25">
      <c r="B13" s="145" t="s">
        <v>16</v>
      </c>
      <c r="C13" s="172">
        <v>24883</v>
      </c>
      <c r="D13" s="173">
        <v>27007</v>
      </c>
      <c r="E13" s="173">
        <v>23371</v>
      </c>
      <c r="F13" s="173">
        <v>20102</v>
      </c>
      <c r="G13" s="173">
        <v>20036</v>
      </c>
      <c r="H13" s="171"/>
      <c r="I13" s="165"/>
    </row>
    <row r="14" spans="2:11" ht="18" customHeight="1" x14ac:dyDescent="0.25">
      <c r="B14" s="145" t="s">
        <v>17</v>
      </c>
      <c r="C14" s="172">
        <v>16492</v>
      </c>
      <c r="D14" s="173">
        <v>18124</v>
      </c>
      <c r="E14" s="173">
        <v>18923</v>
      </c>
      <c r="F14" s="173">
        <v>19787</v>
      </c>
      <c r="G14" s="173">
        <v>20597</v>
      </c>
      <c r="H14" s="171"/>
      <c r="I14" s="165"/>
    </row>
    <row r="15" spans="2:11" ht="18" customHeight="1" x14ac:dyDescent="0.25">
      <c r="B15" s="145" t="s">
        <v>18</v>
      </c>
      <c r="C15" s="172">
        <v>6994</v>
      </c>
      <c r="D15" s="173">
        <v>6847</v>
      </c>
      <c r="E15" s="173">
        <v>6762</v>
      </c>
      <c r="F15" s="173">
        <v>7990</v>
      </c>
      <c r="G15" s="173">
        <v>7112</v>
      </c>
      <c r="H15" s="171"/>
      <c r="I15" s="165"/>
    </row>
    <row r="16" spans="2:11" ht="18" customHeight="1" x14ac:dyDescent="0.25">
      <c r="B16" s="169" t="s">
        <v>154</v>
      </c>
      <c r="C16" s="174">
        <v>48369</v>
      </c>
      <c r="D16" s="174">
        <v>51978</v>
      </c>
      <c r="E16" s="174">
        <v>49056</v>
      </c>
      <c r="F16" s="174">
        <v>47879</v>
      </c>
      <c r="G16" s="174">
        <v>47745</v>
      </c>
      <c r="H16" s="171"/>
      <c r="I16" s="165"/>
    </row>
    <row r="17" spans="2:12" ht="25.5" customHeight="1" x14ac:dyDescent="0.25">
      <c r="B17" s="169" t="s">
        <v>155</v>
      </c>
      <c r="C17" s="174"/>
      <c r="D17" s="174"/>
      <c r="E17" s="174"/>
      <c r="F17" s="174"/>
      <c r="G17" s="174"/>
      <c r="H17" s="171"/>
      <c r="I17" s="165"/>
    </row>
    <row r="18" spans="2:12" ht="18" customHeight="1" x14ac:dyDescent="0.25">
      <c r="B18" s="145" t="s">
        <v>16</v>
      </c>
      <c r="C18" s="175">
        <v>130508</v>
      </c>
      <c r="D18" s="175">
        <v>138319</v>
      </c>
      <c r="E18" s="175">
        <v>123338</v>
      </c>
      <c r="F18" s="175">
        <v>107616</v>
      </c>
      <c r="G18" s="175">
        <v>101265</v>
      </c>
      <c r="H18" s="171"/>
      <c r="I18" s="165"/>
    </row>
    <row r="19" spans="2:12" ht="18" customHeight="1" x14ac:dyDescent="0.25">
      <c r="B19" s="145" t="s">
        <v>17</v>
      </c>
      <c r="C19" s="175">
        <v>84071</v>
      </c>
      <c r="D19" s="175">
        <v>99397</v>
      </c>
      <c r="E19" s="175">
        <v>103026</v>
      </c>
      <c r="F19" s="175">
        <v>99394</v>
      </c>
      <c r="G19" s="175">
        <v>99604</v>
      </c>
      <c r="H19" s="171"/>
      <c r="I19" s="165"/>
    </row>
    <row r="20" spans="2:12" ht="18" customHeight="1" x14ac:dyDescent="0.25">
      <c r="B20" s="145" t="s">
        <v>18</v>
      </c>
      <c r="C20" s="175">
        <v>39559</v>
      </c>
      <c r="D20" s="175">
        <v>39797</v>
      </c>
      <c r="E20" s="175">
        <v>37678</v>
      </c>
      <c r="F20" s="175">
        <v>39420</v>
      </c>
      <c r="G20" s="175">
        <v>34808</v>
      </c>
      <c r="H20" s="171"/>
      <c r="I20" s="165"/>
    </row>
    <row r="21" spans="2:12" ht="18" customHeight="1" x14ac:dyDescent="0.25">
      <c r="B21" s="169" t="s">
        <v>156</v>
      </c>
      <c r="C21" s="174">
        <v>254138</v>
      </c>
      <c r="D21" s="174">
        <v>277513</v>
      </c>
      <c r="E21" s="174">
        <v>264042</v>
      </c>
      <c r="F21" s="174">
        <v>246430</v>
      </c>
      <c r="G21" s="174">
        <v>235677</v>
      </c>
      <c r="H21" s="171"/>
      <c r="I21" s="165"/>
    </row>
    <row r="22" spans="2:12" ht="24.75" customHeight="1" x14ac:dyDescent="0.25">
      <c r="B22" s="169" t="s">
        <v>157</v>
      </c>
      <c r="C22" s="174"/>
      <c r="D22" s="174"/>
      <c r="E22" s="174"/>
      <c r="F22" s="174"/>
      <c r="G22" s="174"/>
      <c r="H22" s="171"/>
      <c r="I22" s="176"/>
    </row>
    <row r="23" spans="2:12" ht="18" customHeight="1" x14ac:dyDescent="0.25">
      <c r="B23" s="145" t="s">
        <v>158</v>
      </c>
      <c r="C23" s="172">
        <v>2383</v>
      </c>
      <c r="D23" s="173">
        <v>2788</v>
      </c>
      <c r="E23" s="173">
        <v>1775</v>
      </c>
      <c r="F23" s="173">
        <v>2242</v>
      </c>
      <c r="G23" s="173">
        <v>1691</v>
      </c>
      <c r="H23" s="546"/>
    </row>
    <row r="24" spans="2:12" ht="18" customHeight="1" x14ac:dyDescent="0.25">
      <c r="B24" s="145" t="s">
        <v>17</v>
      </c>
      <c r="C24" s="172">
        <v>1172</v>
      </c>
      <c r="D24" s="173">
        <v>1616</v>
      </c>
      <c r="E24" s="173">
        <v>1605</v>
      </c>
      <c r="F24" s="173">
        <v>1668</v>
      </c>
      <c r="G24" s="173">
        <v>1727</v>
      </c>
      <c r="H24" s="546"/>
    </row>
    <row r="25" spans="2:12" ht="18" customHeight="1" x14ac:dyDescent="0.25">
      <c r="B25" s="145" t="s">
        <v>18</v>
      </c>
      <c r="C25" s="172">
        <v>1753</v>
      </c>
      <c r="D25" s="173">
        <v>1252</v>
      </c>
      <c r="E25" s="173">
        <v>1052</v>
      </c>
      <c r="F25" s="173">
        <v>1257</v>
      </c>
      <c r="G25" s="173">
        <v>993</v>
      </c>
      <c r="H25" s="546"/>
    </row>
    <row r="26" spans="2:12" ht="18" customHeight="1" x14ac:dyDescent="0.25">
      <c r="B26" s="169" t="s">
        <v>159</v>
      </c>
      <c r="C26" s="174">
        <v>5308</v>
      </c>
      <c r="D26" s="174">
        <v>5656</v>
      </c>
      <c r="E26" s="174">
        <v>4432</v>
      </c>
      <c r="F26" s="174">
        <v>5167</v>
      </c>
      <c r="G26" s="174">
        <v>4411</v>
      </c>
      <c r="H26" s="546"/>
    </row>
    <row r="27" spans="2:12" ht="37.5" customHeight="1" x14ac:dyDescent="0.25">
      <c r="B27" s="1591" t="s">
        <v>160</v>
      </c>
      <c r="C27" s="1592"/>
      <c r="D27" s="1592"/>
      <c r="E27" s="1592"/>
      <c r="F27" s="1592"/>
      <c r="G27" s="1592"/>
    </row>
    <row r="28" spans="2:12" ht="17.25" customHeight="1" x14ac:dyDescent="0.2">
      <c r="B28" s="1587" t="s">
        <v>161</v>
      </c>
      <c r="C28" s="1588"/>
      <c r="D28" s="1588"/>
      <c r="E28" s="1588"/>
      <c r="F28" s="1588"/>
      <c r="G28" s="1588"/>
    </row>
    <row r="29" spans="2:12" ht="16.5" customHeight="1" x14ac:dyDescent="0.2">
      <c r="B29" s="1587" t="s">
        <v>162</v>
      </c>
      <c r="C29" s="1588"/>
      <c r="D29" s="1588"/>
      <c r="E29" s="1588"/>
      <c r="F29" s="1588"/>
      <c r="G29" s="1588"/>
    </row>
    <row r="30" spans="2:12" ht="16.5" customHeight="1" x14ac:dyDescent="0.2">
      <c r="B30" s="1587" t="s">
        <v>163</v>
      </c>
      <c r="C30" s="1588"/>
      <c r="D30" s="1588"/>
      <c r="E30" s="1588"/>
      <c r="F30" s="1588"/>
      <c r="G30" s="1588"/>
    </row>
    <row r="31" spans="2:12" ht="18.75" customHeight="1" x14ac:dyDescent="0.25">
      <c r="B31" s="55"/>
    </row>
    <row r="32" spans="2:12" ht="18.75" customHeight="1" x14ac:dyDescent="0.25">
      <c r="B32" s="177"/>
      <c r="C32" s="165"/>
      <c r="D32" s="165"/>
      <c r="E32" s="165"/>
      <c r="F32" s="165"/>
      <c r="G32" s="176"/>
      <c r="H32" s="176"/>
      <c r="I32" s="176"/>
      <c r="J32" s="176"/>
      <c r="K32" s="176"/>
      <c r="L32" s="176"/>
    </row>
    <row r="33" spans="2:13" ht="18.75" customHeight="1" x14ac:dyDescent="0.25">
      <c r="B33" s="177"/>
      <c r="C33" s="165"/>
      <c r="D33" s="165"/>
      <c r="E33" s="165"/>
      <c r="F33" s="165"/>
      <c r="G33" s="176"/>
      <c r="H33" s="176"/>
      <c r="I33" s="176"/>
      <c r="J33" s="176"/>
      <c r="K33" s="176"/>
      <c r="M33" s="176"/>
    </row>
    <row r="34" spans="2:13" ht="15" x14ac:dyDescent="0.25">
      <c r="B34" s="166"/>
      <c r="C34" s="165"/>
      <c r="D34" s="165"/>
      <c r="E34" s="165"/>
      <c r="F34" s="165"/>
    </row>
    <row r="35" spans="2:13" x14ac:dyDescent="0.25">
      <c r="B35" s="166"/>
      <c r="C35" s="178"/>
      <c r="D35" s="178"/>
      <c r="E35" s="178"/>
      <c r="F35" s="178"/>
    </row>
    <row r="36" spans="2:13" x14ac:dyDescent="0.25">
      <c r="B36" s="166"/>
    </row>
  </sheetData>
  <mergeCells count="7">
    <mergeCell ref="B30:G30"/>
    <mergeCell ref="B2:G2"/>
    <mergeCell ref="B3:G3"/>
    <mergeCell ref="B4:G4"/>
    <mergeCell ref="B27:G27"/>
    <mergeCell ref="B28:G28"/>
    <mergeCell ref="B29:G29"/>
  </mergeCells>
  <hyperlinks>
    <hyperlink ref="H2" location="'Indice Total'!A1" display="Volver"/>
  </hyperlinks>
  <pageMargins left="0.70866141732283472" right="0.70866141732283472" top="0.74803149606299213" bottom="0.74803149606299213" header="0.31496062992125984" footer="0.31496062992125984"/>
  <pageSetup scale="83"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J29"/>
  <sheetViews>
    <sheetView showGridLines="0" workbookViewId="0">
      <selection activeCell="H25" sqref="H25"/>
    </sheetView>
  </sheetViews>
  <sheetFormatPr baseColWidth="10" defaultRowHeight="12.75" x14ac:dyDescent="0.2"/>
  <cols>
    <col min="1" max="1" width="21.42578125" style="1467" customWidth="1"/>
    <col min="2" max="2" width="47.7109375" style="2" customWidth="1"/>
    <col min="3" max="4" width="11.42578125" style="2"/>
    <col min="5" max="5" width="11.42578125" style="544"/>
    <col min="6" max="9" width="11.42578125" style="2"/>
    <col min="10" max="10" width="16.42578125" style="2" customWidth="1"/>
    <col min="11" max="16384" width="11.42578125" style="2"/>
  </cols>
  <sheetData>
    <row r="1" spans="2:10" s="1467" customFormat="1" ht="47.25" customHeight="1" x14ac:dyDescent="0.2"/>
    <row r="2" spans="2:10" ht="22.5" customHeight="1" x14ac:dyDescent="0.25">
      <c r="B2" s="1527" t="s">
        <v>170</v>
      </c>
      <c r="C2" s="1528"/>
      <c r="D2" s="1528"/>
      <c r="E2" s="1528"/>
      <c r="F2" s="1528"/>
      <c r="G2" s="3" t="s">
        <v>13</v>
      </c>
    </row>
    <row r="3" spans="2:10" ht="45.75" customHeight="1" x14ac:dyDescent="0.25">
      <c r="B3" s="1589" t="s">
        <v>1556</v>
      </c>
      <c r="C3" s="1520"/>
      <c r="D3" s="1520"/>
      <c r="E3" s="1520"/>
      <c r="F3" s="1520"/>
      <c r="H3" s="609"/>
      <c r="I3" s="609"/>
      <c r="J3" s="609"/>
    </row>
    <row r="4" spans="2:10" ht="13.5" customHeight="1" thickBot="1" x14ac:dyDescent="0.3">
      <c r="B4" s="1589">
        <v>2014</v>
      </c>
      <c r="C4" s="1590"/>
      <c r="D4" s="1590"/>
      <c r="E4" s="1590"/>
      <c r="F4" s="1590"/>
      <c r="H4" s="609"/>
      <c r="I4" s="609"/>
      <c r="J4" s="609"/>
    </row>
    <row r="5" spans="2:10" x14ac:dyDescent="0.2">
      <c r="B5" s="669"/>
      <c r="C5" s="669"/>
      <c r="D5" s="669"/>
      <c r="E5" s="669"/>
      <c r="F5" s="669"/>
      <c r="H5" s="609"/>
      <c r="I5" s="609"/>
      <c r="J5" s="609"/>
    </row>
    <row r="6" spans="2:10" ht="30" x14ac:dyDescent="0.2">
      <c r="B6" s="167" t="s">
        <v>150</v>
      </c>
      <c r="C6" s="152" t="s">
        <v>63</v>
      </c>
      <c r="D6" s="152" t="s">
        <v>64</v>
      </c>
      <c r="E6" s="152" t="s">
        <v>65</v>
      </c>
      <c r="F6" s="152" t="s">
        <v>40</v>
      </c>
    </row>
    <row r="7" spans="2:10" ht="25.5" customHeight="1" x14ac:dyDescent="0.25">
      <c r="B7" s="169" t="s">
        <v>151</v>
      </c>
      <c r="C7" s="147"/>
      <c r="D7" s="147"/>
      <c r="E7" s="147"/>
      <c r="F7" s="147"/>
    </row>
    <row r="8" spans="2:10" ht="15" x14ac:dyDescent="0.25">
      <c r="B8" s="145" t="s">
        <v>16</v>
      </c>
      <c r="C8" s="150">
        <v>52588</v>
      </c>
      <c r="D8" s="150">
        <v>28641</v>
      </c>
      <c r="E8" s="556">
        <v>0</v>
      </c>
      <c r="F8" s="179">
        <v>81229</v>
      </c>
    </row>
    <row r="9" spans="2:10" ht="15" x14ac:dyDescent="0.25">
      <c r="B9" s="145" t="s">
        <v>17</v>
      </c>
      <c r="C9" s="150">
        <v>58234</v>
      </c>
      <c r="D9" s="150">
        <v>20749</v>
      </c>
      <c r="E9" s="556">
        <v>24</v>
      </c>
      <c r="F9" s="179">
        <v>79007</v>
      </c>
      <c r="G9" s="92"/>
    </row>
    <row r="10" spans="2:10" ht="15" x14ac:dyDescent="0.25">
      <c r="B10" s="145" t="s">
        <v>18</v>
      </c>
      <c r="C10" s="150">
        <v>19255</v>
      </c>
      <c r="D10" s="150">
        <v>8441</v>
      </c>
      <c r="E10" s="556">
        <v>0</v>
      </c>
      <c r="F10" s="179">
        <v>27696</v>
      </c>
    </row>
    <row r="11" spans="2:10" ht="18.75" customHeight="1" x14ac:dyDescent="0.25">
      <c r="B11" s="169" t="s">
        <v>152</v>
      </c>
      <c r="C11" s="147">
        <v>130077</v>
      </c>
      <c r="D11" s="147">
        <v>57831</v>
      </c>
      <c r="E11" s="147">
        <v>24</v>
      </c>
      <c r="F11" s="147">
        <v>187932</v>
      </c>
    </row>
    <row r="12" spans="2:10" ht="25.5" customHeight="1" x14ac:dyDescent="0.25">
      <c r="B12" s="169" t="s">
        <v>153</v>
      </c>
      <c r="C12" s="147"/>
      <c r="D12" s="147"/>
      <c r="E12" s="147"/>
      <c r="F12" s="147"/>
    </row>
    <row r="13" spans="2:10" ht="15" x14ac:dyDescent="0.25">
      <c r="B13" s="145" t="s">
        <v>16</v>
      </c>
      <c r="C13" s="150">
        <v>9131</v>
      </c>
      <c r="D13" s="150">
        <v>10905</v>
      </c>
      <c r="E13" s="150">
        <v>0</v>
      </c>
      <c r="F13" s="179">
        <v>20036</v>
      </c>
    </row>
    <row r="14" spans="2:10" ht="15" x14ac:dyDescent="0.25">
      <c r="B14" s="145" t="s">
        <v>17</v>
      </c>
      <c r="C14" s="150">
        <v>10985</v>
      </c>
      <c r="D14" s="150">
        <v>9603</v>
      </c>
      <c r="E14" s="150">
        <v>9</v>
      </c>
      <c r="F14" s="179">
        <v>20597</v>
      </c>
    </row>
    <row r="15" spans="2:10" ht="15" x14ac:dyDescent="0.25">
      <c r="B15" s="145" t="s">
        <v>18</v>
      </c>
      <c r="C15" s="150">
        <v>3449</v>
      </c>
      <c r="D15" s="150">
        <v>3663</v>
      </c>
      <c r="E15" s="150">
        <v>0</v>
      </c>
      <c r="F15" s="179">
        <v>7112</v>
      </c>
    </row>
    <row r="16" spans="2:10" ht="17.25" x14ac:dyDescent="0.25">
      <c r="B16" s="169" t="s">
        <v>154</v>
      </c>
      <c r="C16" s="147">
        <v>23565</v>
      </c>
      <c r="D16" s="147">
        <v>24171</v>
      </c>
      <c r="E16" s="147">
        <v>9</v>
      </c>
      <c r="F16" s="147">
        <v>47745</v>
      </c>
    </row>
    <row r="17" spans="2:6" ht="22.5" customHeight="1" x14ac:dyDescent="0.25">
      <c r="B17" s="169" t="s">
        <v>155</v>
      </c>
      <c r="C17" s="147"/>
      <c r="D17" s="147"/>
      <c r="E17" s="147"/>
      <c r="F17" s="147"/>
    </row>
    <row r="18" spans="2:6" ht="15" x14ac:dyDescent="0.25">
      <c r="B18" s="145" t="s">
        <v>16</v>
      </c>
      <c r="C18" s="180">
        <v>61719</v>
      </c>
      <c r="D18" s="180">
        <v>39546</v>
      </c>
      <c r="E18" s="180">
        <v>0</v>
      </c>
      <c r="F18" s="179">
        <v>101265</v>
      </c>
    </row>
    <row r="19" spans="2:6" ht="15" x14ac:dyDescent="0.25">
      <c r="B19" s="145" t="s">
        <v>17</v>
      </c>
      <c r="C19" s="180">
        <v>69219</v>
      </c>
      <c r="D19" s="180">
        <v>30352</v>
      </c>
      <c r="E19" s="180">
        <v>33</v>
      </c>
      <c r="F19" s="179">
        <v>99604</v>
      </c>
    </row>
    <row r="20" spans="2:6" ht="15" x14ac:dyDescent="0.25">
      <c r="B20" s="145" t="s">
        <v>18</v>
      </c>
      <c r="C20" s="180">
        <v>22704</v>
      </c>
      <c r="D20" s="180">
        <v>12104</v>
      </c>
      <c r="E20" s="180">
        <v>0</v>
      </c>
      <c r="F20" s="179">
        <v>34808</v>
      </c>
    </row>
    <row r="21" spans="2:6" ht="15" x14ac:dyDescent="0.25">
      <c r="B21" s="169" t="s">
        <v>156</v>
      </c>
      <c r="C21" s="147">
        <v>153642</v>
      </c>
      <c r="D21" s="147">
        <v>82002</v>
      </c>
      <c r="E21" s="147">
        <v>33</v>
      </c>
      <c r="F21" s="147">
        <v>235677</v>
      </c>
    </row>
    <row r="22" spans="2:6" ht="24.75" customHeight="1" x14ac:dyDescent="0.25">
      <c r="B22" s="169" t="s">
        <v>157</v>
      </c>
      <c r="C22" s="147"/>
      <c r="D22" s="147"/>
      <c r="E22" s="147"/>
      <c r="F22" s="147"/>
    </row>
    <row r="23" spans="2:6" ht="15" x14ac:dyDescent="0.25">
      <c r="B23" s="145" t="s">
        <v>16</v>
      </c>
      <c r="C23" s="150">
        <v>602</v>
      </c>
      <c r="D23" s="150">
        <v>1089</v>
      </c>
      <c r="E23" s="150">
        <v>0</v>
      </c>
      <c r="F23" s="179">
        <v>1691</v>
      </c>
    </row>
    <row r="24" spans="2:6" ht="15" x14ac:dyDescent="0.25">
      <c r="B24" s="145" t="s">
        <v>17</v>
      </c>
      <c r="C24" s="150">
        <v>945</v>
      </c>
      <c r="D24" s="150">
        <v>782</v>
      </c>
      <c r="E24" s="150">
        <v>0</v>
      </c>
      <c r="F24" s="179">
        <v>1727</v>
      </c>
    </row>
    <row r="25" spans="2:6" ht="15" x14ac:dyDescent="0.25">
      <c r="B25" s="145" t="s">
        <v>18</v>
      </c>
      <c r="C25" s="150">
        <v>495</v>
      </c>
      <c r="D25" s="150">
        <v>498</v>
      </c>
      <c r="E25" s="150">
        <v>0</v>
      </c>
      <c r="F25" s="179">
        <v>993</v>
      </c>
    </row>
    <row r="26" spans="2:6" ht="17.25" x14ac:dyDescent="0.25">
      <c r="B26" s="169" t="s">
        <v>159</v>
      </c>
      <c r="C26" s="147">
        <v>2042</v>
      </c>
      <c r="D26" s="147">
        <v>2369</v>
      </c>
      <c r="E26" s="147">
        <v>0</v>
      </c>
      <c r="F26" s="147">
        <v>4411</v>
      </c>
    </row>
    <row r="27" spans="2:6" ht="66" customHeight="1" x14ac:dyDescent="0.2">
      <c r="B27" s="1591" t="s">
        <v>160</v>
      </c>
      <c r="C27" s="1591"/>
      <c r="D27" s="1591"/>
      <c r="E27" s="1591"/>
      <c r="F27" s="1591"/>
    </row>
    <row r="28" spans="2:6" ht="19.5" customHeight="1" x14ac:dyDescent="0.2">
      <c r="B28" s="1587" t="s">
        <v>161</v>
      </c>
      <c r="C28" s="1587"/>
      <c r="D28" s="1587"/>
      <c r="E28" s="1587"/>
      <c r="F28" s="1587"/>
    </row>
    <row r="29" spans="2:6" ht="28.5" customHeight="1" x14ac:dyDescent="0.2">
      <c r="B29" s="1587" t="s">
        <v>162</v>
      </c>
      <c r="C29" s="1588"/>
      <c r="D29" s="1588"/>
      <c r="E29" s="1588"/>
      <c r="F29" s="1588"/>
    </row>
  </sheetData>
  <mergeCells count="6">
    <mergeCell ref="B29:F29"/>
    <mergeCell ref="B2:F2"/>
    <mergeCell ref="B3:F3"/>
    <mergeCell ref="B4:F4"/>
    <mergeCell ref="B27:F27"/>
    <mergeCell ref="B28:F28"/>
  </mergeCells>
  <hyperlinks>
    <hyperlink ref="G2" location="'Indice Total'!A1" display="Volver"/>
  </hyperlinks>
  <pageMargins left="0.7" right="0.7" top="0.75" bottom="0.75" header="0.3" footer="0.3"/>
  <pageSetup paperSize="14"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G78"/>
  <sheetViews>
    <sheetView showGridLines="0" workbookViewId="0">
      <selection activeCell="I4" sqref="I4"/>
    </sheetView>
  </sheetViews>
  <sheetFormatPr baseColWidth="10" defaultRowHeight="15" x14ac:dyDescent="0.25"/>
  <cols>
    <col min="1" max="1" width="21.7109375" customWidth="1"/>
    <col min="2" max="2" width="50.140625" customWidth="1"/>
  </cols>
  <sheetData>
    <row r="1" spans="2:7" ht="51.75" customHeight="1" x14ac:dyDescent="0.25"/>
    <row r="2" spans="2:7" ht="18" x14ac:dyDescent="0.25">
      <c r="B2" s="1527" t="s">
        <v>174</v>
      </c>
      <c r="C2" s="1527"/>
      <c r="D2" s="1527"/>
      <c r="E2" s="1527"/>
      <c r="F2" s="1527"/>
      <c r="G2" s="3" t="s">
        <v>13</v>
      </c>
    </row>
    <row r="3" spans="2:7" ht="46.5" customHeight="1" x14ac:dyDescent="0.25">
      <c r="B3" s="1589" t="s">
        <v>1555</v>
      </c>
      <c r="C3" s="1589"/>
      <c r="D3" s="1589"/>
      <c r="E3" s="1589"/>
      <c r="F3" s="1589"/>
    </row>
    <row r="4" spans="2:7" ht="15.75" thickBot="1" x14ac:dyDescent="0.3">
      <c r="B4" s="1589">
        <v>2014</v>
      </c>
      <c r="C4" s="1589"/>
      <c r="D4" s="1589"/>
      <c r="E4" s="1589"/>
      <c r="F4" s="1589"/>
    </row>
    <row r="5" spans="2:7" x14ac:dyDescent="0.25">
      <c r="B5" s="670"/>
      <c r="C5" s="670"/>
      <c r="D5" s="670"/>
      <c r="E5" s="670"/>
      <c r="F5" s="670"/>
    </row>
    <row r="6" spans="2:7" ht="15.75" x14ac:dyDescent="0.25">
      <c r="B6" s="1596" t="s">
        <v>784</v>
      </c>
      <c r="C6" s="1594" t="s">
        <v>36</v>
      </c>
      <c r="D6" s="1594"/>
      <c r="E6" s="1594"/>
      <c r="F6" s="182"/>
    </row>
    <row r="7" spans="2:7" ht="28.5" customHeight="1" x14ac:dyDescent="0.25">
      <c r="B7" s="1597"/>
      <c r="C7" s="555" t="s">
        <v>37</v>
      </c>
      <c r="D7" s="551" t="s">
        <v>38</v>
      </c>
      <c r="E7" s="551" t="s">
        <v>39</v>
      </c>
      <c r="F7" s="551" t="s">
        <v>40</v>
      </c>
    </row>
    <row r="8" spans="2:7" ht="24.75" customHeight="1" x14ac:dyDescent="0.25">
      <c r="B8" s="183" t="s">
        <v>189</v>
      </c>
      <c r="C8" s="147"/>
      <c r="D8" s="147"/>
      <c r="E8" s="147"/>
      <c r="F8" s="147"/>
    </row>
    <row r="9" spans="2:7" x14ac:dyDescent="0.25">
      <c r="B9" s="184" t="s">
        <v>73</v>
      </c>
      <c r="C9" s="548">
        <v>637</v>
      </c>
      <c r="D9" s="548">
        <v>401</v>
      </c>
      <c r="E9" s="548">
        <v>71</v>
      </c>
      <c r="F9" s="147">
        <v>1109</v>
      </c>
    </row>
    <row r="10" spans="2:7" x14ac:dyDescent="0.25">
      <c r="B10" s="184" t="s">
        <v>74</v>
      </c>
      <c r="C10" s="548">
        <v>382</v>
      </c>
      <c r="D10" s="548">
        <v>792</v>
      </c>
      <c r="E10" s="548">
        <v>110</v>
      </c>
      <c r="F10" s="147">
        <v>1284</v>
      </c>
    </row>
    <row r="11" spans="2:7" x14ac:dyDescent="0.25">
      <c r="B11" s="184" t="s">
        <v>75</v>
      </c>
      <c r="C11" s="548">
        <v>821</v>
      </c>
      <c r="D11" s="548">
        <v>1516</v>
      </c>
      <c r="E11" s="548">
        <v>151</v>
      </c>
      <c r="F11" s="147">
        <v>2488</v>
      </c>
    </row>
    <row r="12" spans="2:7" x14ac:dyDescent="0.25">
      <c r="B12" s="184" t="s">
        <v>76</v>
      </c>
      <c r="C12" s="548">
        <v>677</v>
      </c>
      <c r="D12" s="548">
        <v>436</v>
      </c>
      <c r="E12" s="548">
        <v>20</v>
      </c>
      <c r="F12" s="147">
        <v>1133</v>
      </c>
    </row>
    <row r="13" spans="2:7" x14ac:dyDescent="0.25">
      <c r="B13" s="184" t="s">
        <v>77</v>
      </c>
      <c r="C13" s="548">
        <v>1502</v>
      </c>
      <c r="D13" s="548">
        <v>1309</v>
      </c>
      <c r="E13" s="548">
        <v>33</v>
      </c>
      <c r="F13" s="147">
        <v>2844</v>
      </c>
    </row>
    <row r="14" spans="2:7" x14ac:dyDescent="0.25">
      <c r="B14" s="184" t="s">
        <v>78</v>
      </c>
      <c r="C14" s="548">
        <v>2754</v>
      </c>
      <c r="D14" s="548">
        <v>2945</v>
      </c>
      <c r="E14" s="548">
        <v>9883</v>
      </c>
      <c r="F14" s="147">
        <v>15582</v>
      </c>
    </row>
    <row r="15" spans="2:7" x14ac:dyDescent="0.25">
      <c r="B15" s="184" t="s">
        <v>79</v>
      </c>
      <c r="C15" s="548">
        <v>3528</v>
      </c>
      <c r="D15" s="548">
        <v>3012</v>
      </c>
      <c r="E15" s="548">
        <v>740</v>
      </c>
      <c r="F15" s="147">
        <v>7280</v>
      </c>
    </row>
    <row r="16" spans="2:7" x14ac:dyDescent="0.25">
      <c r="B16" s="184" t="s">
        <v>80</v>
      </c>
      <c r="C16" s="548">
        <v>2825</v>
      </c>
      <c r="D16" s="548">
        <v>3199</v>
      </c>
      <c r="E16" s="548">
        <v>473</v>
      </c>
      <c r="F16" s="147">
        <v>6497</v>
      </c>
    </row>
    <row r="17" spans="2:6" x14ac:dyDescent="0.25">
      <c r="B17" s="184" t="s">
        <v>81</v>
      </c>
      <c r="C17" s="548">
        <v>5829</v>
      </c>
      <c r="D17" s="548">
        <v>3640</v>
      </c>
      <c r="E17" s="548">
        <v>1441</v>
      </c>
      <c r="F17" s="147">
        <v>10910</v>
      </c>
    </row>
    <row r="18" spans="2:6" x14ac:dyDescent="0.25">
      <c r="B18" s="184" t="s">
        <v>82</v>
      </c>
      <c r="C18" s="548">
        <v>1803</v>
      </c>
      <c r="D18" s="548">
        <v>3458</v>
      </c>
      <c r="E18" s="548">
        <v>28</v>
      </c>
      <c r="F18" s="147">
        <v>5289</v>
      </c>
    </row>
    <row r="19" spans="2:6" x14ac:dyDescent="0.25">
      <c r="B19" s="184" t="s">
        <v>83</v>
      </c>
      <c r="C19" s="548">
        <v>1189</v>
      </c>
      <c r="D19" s="548">
        <v>1150</v>
      </c>
      <c r="E19" s="548">
        <v>28</v>
      </c>
      <c r="F19" s="147">
        <v>2367</v>
      </c>
    </row>
    <row r="20" spans="2:6" x14ac:dyDescent="0.25">
      <c r="B20" s="184" t="s">
        <v>84</v>
      </c>
      <c r="C20" s="548">
        <v>2426</v>
      </c>
      <c r="D20" s="548">
        <v>3483</v>
      </c>
      <c r="E20" s="548">
        <v>1623</v>
      </c>
      <c r="F20" s="147">
        <v>7532</v>
      </c>
    </row>
    <row r="21" spans="2:6" x14ac:dyDescent="0.25">
      <c r="B21" s="184" t="s">
        <v>117</v>
      </c>
      <c r="C21" s="548">
        <v>160</v>
      </c>
      <c r="D21" s="548">
        <v>377</v>
      </c>
      <c r="E21" s="548">
        <v>11</v>
      </c>
      <c r="F21" s="147">
        <v>548</v>
      </c>
    </row>
    <row r="22" spans="2:6" x14ac:dyDescent="0.25">
      <c r="B22" s="184" t="s">
        <v>86</v>
      </c>
      <c r="C22" s="548">
        <v>288</v>
      </c>
      <c r="D22" s="548">
        <v>517</v>
      </c>
      <c r="E22" s="548">
        <v>567</v>
      </c>
      <c r="F22" s="147">
        <v>1372</v>
      </c>
    </row>
    <row r="23" spans="2:6" x14ac:dyDescent="0.25">
      <c r="B23" s="184" t="s">
        <v>87</v>
      </c>
      <c r="C23" s="186">
        <v>56408</v>
      </c>
      <c r="D23" s="186">
        <v>52772</v>
      </c>
      <c r="E23" s="186">
        <v>12517</v>
      </c>
      <c r="F23" s="147">
        <v>121697</v>
      </c>
    </row>
    <row r="24" spans="2:6" ht="24.75" customHeight="1" x14ac:dyDescent="0.25">
      <c r="B24" s="183" t="s">
        <v>190</v>
      </c>
      <c r="C24" s="147">
        <v>81229</v>
      </c>
      <c r="D24" s="147">
        <v>79007</v>
      </c>
      <c r="E24" s="147">
        <v>27696</v>
      </c>
      <c r="F24" s="147">
        <v>187932</v>
      </c>
    </row>
    <row r="25" spans="2:6" ht="24.75" customHeight="1" x14ac:dyDescent="0.25">
      <c r="B25" s="183" t="s">
        <v>191</v>
      </c>
      <c r="C25" s="147"/>
      <c r="D25" s="147"/>
      <c r="E25" s="147"/>
      <c r="F25" s="147"/>
    </row>
    <row r="26" spans="2:6" x14ac:dyDescent="0.25">
      <c r="B26" s="184" t="s">
        <v>73</v>
      </c>
      <c r="C26" s="185">
        <v>121</v>
      </c>
      <c r="D26" s="185">
        <v>62</v>
      </c>
      <c r="E26" s="186">
        <v>5</v>
      </c>
      <c r="F26" s="147">
        <v>188</v>
      </c>
    </row>
    <row r="27" spans="2:6" x14ac:dyDescent="0.25">
      <c r="B27" s="184" t="s">
        <v>74</v>
      </c>
      <c r="C27" s="185">
        <v>79</v>
      </c>
      <c r="D27" s="185">
        <v>124</v>
      </c>
      <c r="E27" s="186">
        <v>33</v>
      </c>
      <c r="F27" s="147">
        <v>236</v>
      </c>
    </row>
    <row r="28" spans="2:6" x14ac:dyDescent="0.25">
      <c r="B28" s="184" t="s">
        <v>75</v>
      </c>
      <c r="C28" s="185">
        <v>187</v>
      </c>
      <c r="D28" s="185">
        <v>371</v>
      </c>
      <c r="E28" s="186">
        <v>19</v>
      </c>
      <c r="F28" s="147">
        <v>577</v>
      </c>
    </row>
    <row r="29" spans="2:6" x14ac:dyDescent="0.25">
      <c r="B29" s="184" t="s">
        <v>76</v>
      </c>
      <c r="C29" s="185">
        <v>65</v>
      </c>
      <c r="D29" s="185">
        <v>100</v>
      </c>
      <c r="E29" s="186">
        <v>4</v>
      </c>
      <c r="F29" s="147">
        <v>169</v>
      </c>
    </row>
    <row r="30" spans="2:6" x14ac:dyDescent="0.25">
      <c r="B30" s="184" t="s">
        <v>77</v>
      </c>
      <c r="C30" s="185">
        <v>266</v>
      </c>
      <c r="D30" s="185">
        <v>210</v>
      </c>
      <c r="E30" s="186">
        <v>15</v>
      </c>
      <c r="F30" s="147">
        <v>491</v>
      </c>
    </row>
    <row r="31" spans="2:6" x14ac:dyDescent="0.25">
      <c r="B31" s="184" t="s">
        <v>78</v>
      </c>
      <c r="C31" s="185">
        <v>516</v>
      </c>
      <c r="D31" s="185">
        <v>501</v>
      </c>
      <c r="E31" s="186">
        <v>2272</v>
      </c>
      <c r="F31" s="147">
        <v>3289</v>
      </c>
    </row>
    <row r="32" spans="2:6" x14ac:dyDescent="0.25">
      <c r="B32" s="184" t="s">
        <v>79</v>
      </c>
      <c r="C32" s="185">
        <v>492</v>
      </c>
      <c r="D32" s="185">
        <v>451</v>
      </c>
      <c r="E32" s="186">
        <v>221</v>
      </c>
      <c r="F32" s="147">
        <v>1164</v>
      </c>
    </row>
    <row r="33" spans="2:6" x14ac:dyDescent="0.25">
      <c r="B33" s="184" t="s">
        <v>80</v>
      </c>
      <c r="C33" s="185">
        <v>492</v>
      </c>
      <c r="D33" s="185">
        <v>503</v>
      </c>
      <c r="E33" s="185">
        <v>78</v>
      </c>
      <c r="F33" s="147">
        <v>1073</v>
      </c>
    </row>
    <row r="34" spans="2:6" x14ac:dyDescent="0.25">
      <c r="B34" s="184" t="s">
        <v>81</v>
      </c>
      <c r="C34" s="185">
        <v>1048</v>
      </c>
      <c r="D34" s="185">
        <v>644</v>
      </c>
      <c r="E34" s="185">
        <v>256</v>
      </c>
      <c r="F34" s="147">
        <v>1948</v>
      </c>
    </row>
    <row r="35" spans="2:6" x14ac:dyDescent="0.25">
      <c r="B35" s="184" t="s">
        <v>82</v>
      </c>
      <c r="C35" s="185">
        <v>261</v>
      </c>
      <c r="D35" s="185">
        <v>606</v>
      </c>
      <c r="E35" s="185">
        <v>3</v>
      </c>
      <c r="F35" s="147">
        <v>870</v>
      </c>
    </row>
    <row r="36" spans="2:6" x14ac:dyDescent="0.25">
      <c r="B36" s="184" t="s">
        <v>83</v>
      </c>
      <c r="C36" s="185">
        <v>127</v>
      </c>
      <c r="D36" s="185">
        <v>104</v>
      </c>
      <c r="E36" s="185">
        <v>5</v>
      </c>
      <c r="F36" s="147">
        <v>236</v>
      </c>
    </row>
    <row r="37" spans="2:6" x14ac:dyDescent="0.25">
      <c r="B37" s="184" t="s">
        <v>84</v>
      </c>
      <c r="C37" s="185">
        <v>308</v>
      </c>
      <c r="D37" s="185">
        <v>365</v>
      </c>
      <c r="E37" s="185">
        <v>212</v>
      </c>
      <c r="F37" s="147">
        <v>885</v>
      </c>
    </row>
    <row r="38" spans="2:6" x14ac:dyDescent="0.25">
      <c r="B38" s="184" t="s">
        <v>117</v>
      </c>
      <c r="C38" s="185">
        <v>17</v>
      </c>
      <c r="D38" s="185">
        <v>58</v>
      </c>
      <c r="E38" s="185"/>
      <c r="F38" s="147">
        <v>75</v>
      </c>
    </row>
    <row r="39" spans="2:6" x14ac:dyDescent="0.25">
      <c r="B39" s="184" t="s">
        <v>86</v>
      </c>
      <c r="C39" s="185">
        <v>53</v>
      </c>
      <c r="D39" s="185">
        <v>93</v>
      </c>
      <c r="E39" s="185">
        <v>83</v>
      </c>
      <c r="F39" s="147">
        <v>229</v>
      </c>
    </row>
    <row r="40" spans="2:6" x14ac:dyDescent="0.25">
      <c r="B40" s="184" t="s">
        <v>87</v>
      </c>
      <c r="C40" s="185">
        <v>16004</v>
      </c>
      <c r="D40" s="185">
        <v>16405</v>
      </c>
      <c r="E40" s="185">
        <v>3906</v>
      </c>
      <c r="F40" s="147">
        <v>36315</v>
      </c>
    </row>
    <row r="41" spans="2:6" ht="24.75" customHeight="1" x14ac:dyDescent="0.25">
      <c r="B41" s="183" t="s">
        <v>192</v>
      </c>
      <c r="C41" s="147">
        <v>20036</v>
      </c>
      <c r="D41" s="147">
        <v>20597</v>
      </c>
      <c r="E41" s="147">
        <v>7112</v>
      </c>
      <c r="F41" s="147">
        <v>47745</v>
      </c>
    </row>
    <row r="42" spans="2:6" ht="24.75" customHeight="1" x14ac:dyDescent="0.25">
      <c r="B42" s="183" t="s">
        <v>155</v>
      </c>
      <c r="C42" s="147"/>
      <c r="D42" s="147"/>
      <c r="E42" s="147"/>
      <c r="F42" s="147"/>
    </row>
    <row r="43" spans="2:6" x14ac:dyDescent="0.25">
      <c r="B43" s="184" t="s">
        <v>73</v>
      </c>
      <c r="C43" s="187">
        <v>758</v>
      </c>
      <c r="D43" s="187">
        <v>463</v>
      </c>
      <c r="E43" s="187">
        <v>76</v>
      </c>
      <c r="F43" s="147">
        <v>1297</v>
      </c>
    </row>
    <row r="44" spans="2:6" x14ac:dyDescent="0.25">
      <c r="B44" s="184" t="s">
        <v>74</v>
      </c>
      <c r="C44" s="187">
        <v>461</v>
      </c>
      <c r="D44" s="187">
        <v>916</v>
      </c>
      <c r="E44" s="187">
        <v>143</v>
      </c>
      <c r="F44" s="147">
        <v>1520</v>
      </c>
    </row>
    <row r="45" spans="2:6" x14ac:dyDescent="0.25">
      <c r="B45" s="184" t="s">
        <v>75</v>
      </c>
      <c r="C45" s="187">
        <v>1008</v>
      </c>
      <c r="D45" s="187">
        <v>1887</v>
      </c>
      <c r="E45" s="187">
        <v>170</v>
      </c>
      <c r="F45" s="147">
        <v>3065</v>
      </c>
    </row>
    <row r="46" spans="2:6" x14ac:dyDescent="0.25">
      <c r="B46" s="184" t="s">
        <v>76</v>
      </c>
      <c r="C46" s="187">
        <v>742</v>
      </c>
      <c r="D46" s="187">
        <v>536</v>
      </c>
      <c r="E46" s="187">
        <v>24</v>
      </c>
      <c r="F46" s="147">
        <v>1302</v>
      </c>
    </row>
    <row r="47" spans="2:6" x14ac:dyDescent="0.25">
      <c r="B47" s="184" t="s">
        <v>77</v>
      </c>
      <c r="C47" s="187">
        <v>1768</v>
      </c>
      <c r="D47" s="187">
        <v>1519</v>
      </c>
      <c r="E47" s="187">
        <v>48</v>
      </c>
      <c r="F47" s="147">
        <v>3335</v>
      </c>
    </row>
    <row r="48" spans="2:6" x14ac:dyDescent="0.25">
      <c r="B48" s="184" t="s">
        <v>78</v>
      </c>
      <c r="C48" s="187">
        <v>3270</v>
      </c>
      <c r="D48" s="187">
        <v>3446</v>
      </c>
      <c r="E48" s="187">
        <v>12155</v>
      </c>
      <c r="F48" s="147">
        <v>18871</v>
      </c>
    </row>
    <row r="49" spans="2:6" x14ac:dyDescent="0.25">
      <c r="B49" s="184" t="s">
        <v>79</v>
      </c>
      <c r="C49" s="187">
        <v>4020</v>
      </c>
      <c r="D49" s="187">
        <v>3463</v>
      </c>
      <c r="E49" s="187">
        <v>961</v>
      </c>
      <c r="F49" s="147">
        <v>8444</v>
      </c>
    </row>
    <row r="50" spans="2:6" x14ac:dyDescent="0.25">
      <c r="B50" s="184" t="s">
        <v>80</v>
      </c>
      <c r="C50" s="187">
        <v>3317</v>
      </c>
      <c r="D50" s="187">
        <v>3702</v>
      </c>
      <c r="E50" s="187">
        <v>551</v>
      </c>
      <c r="F50" s="147">
        <v>7570</v>
      </c>
    </row>
    <row r="51" spans="2:6" x14ac:dyDescent="0.25">
      <c r="B51" s="184" t="s">
        <v>81</v>
      </c>
      <c r="C51" s="187">
        <v>6877</v>
      </c>
      <c r="D51" s="187">
        <v>4284</v>
      </c>
      <c r="E51" s="187">
        <v>1697</v>
      </c>
      <c r="F51" s="147">
        <v>12858</v>
      </c>
    </row>
    <row r="52" spans="2:6" x14ac:dyDescent="0.25">
      <c r="B52" s="184" t="s">
        <v>82</v>
      </c>
      <c r="C52" s="187">
        <v>2064</v>
      </c>
      <c r="D52" s="187">
        <v>4064</v>
      </c>
      <c r="E52" s="187">
        <v>31</v>
      </c>
      <c r="F52" s="147">
        <v>6159</v>
      </c>
    </row>
    <row r="53" spans="2:6" x14ac:dyDescent="0.25">
      <c r="B53" s="184" t="s">
        <v>83</v>
      </c>
      <c r="C53" s="187">
        <v>1316</v>
      </c>
      <c r="D53" s="187">
        <v>1254</v>
      </c>
      <c r="E53" s="187">
        <v>33</v>
      </c>
      <c r="F53" s="147">
        <v>2603</v>
      </c>
    </row>
    <row r="54" spans="2:6" x14ac:dyDescent="0.25">
      <c r="B54" s="184" t="s">
        <v>84</v>
      </c>
      <c r="C54" s="187">
        <v>2734</v>
      </c>
      <c r="D54" s="187">
        <v>3848</v>
      </c>
      <c r="E54" s="187">
        <v>1835</v>
      </c>
      <c r="F54" s="147">
        <v>8417</v>
      </c>
    </row>
    <row r="55" spans="2:6" x14ac:dyDescent="0.25">
      <c r="B55" s="184" t="s">
        <v>117</v>
      </c>
      <c r="C55" s="187">
        <v>177</v>
      </c>
      <c r="D55" s="187">
        <v>435</v>
      </c>
      <c r="E55" s="187">
        <v>11</v>
      </c>
      <c r="F55" s="147">
        <v>623</v>
      </c>
    </row>
    <row r="56" spans="2:6" x14ac:dyDescent="0.25">
      <c r="B56" s="184" t="s">
        <v>86</v>
      </c>
      <c r="C56" s="187">
        <v>341</v>
      </c>
      <c r="D56" s="187">
        <v>610</v>
      </c>
      <c r="E56" s="187">
        <v>650</v>
      </c>
      <c r="F56" s="147">
        <v>1601</v>
      </c>
    </row>
    <row r="57" spans="2:6" x14ac:dyDescent="0.25">
      <c r="B57" s="184" t="s">
        <v>87</v>
      </c>
      <c r="C57" s="187">
        <v>72412</v>
      </c>
      <c r="D57" s="187">
        <v>69177</v>
      </c>
      <c r="E57" s="187">
        <v>16423</v>
      </c>
      <c r="F57" s="147">
        <v>158012</v>
      </c>
    </row>
    <row r="58" spans="2:6" ht="24.75" customHeight="1" x14ac:dyDescent="0.25">
      <c r="B58" s="183" t="s">
        <v>167</v>
      </c>
      <c r="C58" s="147">
        <v>101265</v>
      </c>
      <c r="D58" s="147">
        <v>99604</v>
      </c>
      <c r="E58" s="147">
        <v>34808</v>
      </c>
      <c r="F58" s="147">
        <v>235677</v>
      </c>
    </row>
    <row r="59" spans="2:6" ht="24" customHeight="1" x14ac:dyDescent="0.25">
      <c r="B59" s="188" t="s">
        <v>194</v>
      </c>
      <c r="C59" s="147"/>
      <c r="D59" s="147"/>
      <c r="E59" s="147"/>
      <c r="F59" s="147"/>
    </row>
    <row r="60" spans="2:6" x14ac:dyDescent="0.25">
      <c r="B60" s="184" t="s">
        <v>73</v>
      </c>
      <c r="C60" s="185">
        <v>7</v>
      </c>
      <c r="D60" s="185">
        <v>6</v>
      </c>
      <c r="E60" s="185">
        <v>2</v>
      </c>
      <c r="F60" s="189">
        <v>15</v>
      </c>
    </row>
    <row r="61" spans="2:6" x14ac:dyDescent="0.25">
      <c r="B61" s="184" t="s">
        <v>74</v>
      </c>
      <c r="C61" s="185">
        <v>9</v>
      </c>
      <c r="D61" s="185">
        <v>11</v>
      </c>
      <c r="E61" s="185">
        <v>2</v>
      </c>
      <c r="F61" s="189">
        <v>22</v>
      </c>
    </row>
    <row r="62" spans="2:6" x14ac:dyDescent="0.25">
      <c r="B62" s="184" t="s">
        <v>75</v>
      </c>
      <c r="C62" s="185">
        <v>18</v>
      </c>
      <c r="D62" s="185">
        <v>51</v>
      </c>
      <c r="E62" s="185">
        <v>2</v>
      </c>
      <c r="F62" s="189">
        <v>71</v>
      </c>
    </row>
    <row r="63" spans="2:6" x14ac:dyDescent="0.25">
      <c r="B63" s="184" t="s">
        <v>76</v>
      </c>
      <c r="C63" s="185">
        <v>23</v>
      </c>
      <c r="D63" s="185">
        <v>36</v>
      </c>
      <c r="E63" s="185">
        <v>1</v>
      </c>
      <c r="F63" s="189">
        <v>60</v>
      </c>
    </row>
    <row r="64" spans="2:6" x14ac:dyDescent="0.25">
      <c r="B64" s="184" t="s">
        <v>77</v>
      </c>
      <c r="C64" s="185">
        <v>52</v>
      </c>
      <c r="D64" s="185">
        <v>21</v>
      </c>
      <c r="E64" s="185"/>
      <c r="F64" s="189">
        <v>73</v>
      </c>
    </row>
    <row r="65" spans="2:6" x14ac:dyDescent="0.25">
      <c r="B65" s="184" t="s">
        <v>78</v>
      </c>
      <c r="C65" s="185">
        <v>61</v>
      </c>
      <c r="D65" s="185">
        <v>35</v>
      </c>
      <c r="E65" s="185">
        <v>248</v>
      </c>
      <c r="F65" s="189">
        <v>344</v>
      </c>
    </row>
    <row r="66" spans="2:6" x14ac:dyDescent="0.25">
      <c r="B66" s="184" t="s">
        <v>79</v>
      </c>
      <c r="C66" s="185">
        <v>64</v>
      </c>
      <c r="D66" s="185">
        <v>32</v>
      </c>
      <c r="E66" s="185">
        <v>119</v>
      </c>
      <c r="F66" s="189">
        <v>215</v>
      </c>
    </row>
    <row r="67" spans="2:6" x14ac:dyDescent="0.25">
      <c r="B67" s="184" t="s">
        <v>80</v>
      </c>
      <c r="C67" s="185">
        <v>37</v>
      </c>
      <c r="D67" s="185">
        <v>62</v>
      </c>
      <c r="E67" s="185">
        <v>12</v>
      </c>
      <c r="F67" s="189">
        <v>111</v>
      </c>
    </row>
    <row r="68" spans="2:6" x14ac:dyDescent="0.25">
      <c r="B68" s="184" t="s">
        <v>81</v>
      </c>
      <c r="C68" s="185">
        <v>154</v>
      </c>
      <c r="D68" s="185">
        <v>92</v>
      </c>
      <c r="E68" s="185">
        <v>40</v>
      </c>
      <c r="F68" s="189">
        <v>286</v>
      </c>
    </row>
    <row r="69" spans="2:6" x14ac:dyDescent="0.25">
      <c r="B69" s="184" t="s">
        <v>82</v>
      </c>
      <c r="C69" s="185">
        <v>49</v>
      </c>
      <c r="D69" s="185">
        <v>75</v>
      </c>
      <c r="E69" s="185"/>
      <c r="F69" s="189">
        <v>124</v>
      </c>
    </row>
    <row r="70" spans="2:6" x14ac:dyDescent="0.25">
      <c r="B70" s="184" t="s">
        <v>83</v>
      </c>
      <c r="C70" s="185">
        <v>24</v>
      </c>
      <c r="D70" s="185">
        <v>54</v>
      </c>
      <c r="E70" s="185"/>
      <c r="F70" s="189">
        <v>78</v>
      </c>
    </row>
    <row r="71" spans="2:6" x14ac:dyDescent="0.25">
      <c r="B71" s="184" t="s">
        <v>84</v>
      </c>
      <c r="C71" s="185">
        <v>88</v>
      </c>
      <c r="D71" s="185">
        <v>179</v>
      </c>
      <c r="E71" s="185">
        <v>249</v>
      </c>
      <c r="F71" s="189">
        <v>516</v>
      </c>
    </row>
    <row r="72" spans="2:6" x14ac:dyDescent="0.25">
      <c r="B72" s="184" t="s">
        <v>117</v>
      </c>
      <c r="C72" s="185">
        <v>6</v>
      </c>
      <c r="D72" s="185">
        <v>40</v>
      </c>
      <c r="E72" s="185"/>
      <c r="F72" s="189">
        <v>46</v>
      </c>
    </row>
    <row r="73" spans="2:6" x14ac:dyDescent="0.25">
      <c r="B73" s="184" t="s">
        <v>86</v>
      </c>
      <c r="C73" s="185">
        <v>4</v>
      </c>
      <c r="D73" s="185">
        <v>28</v>
      </c>
      <c r="E73" s="185">
        <v>42</v>
      </c>
      <c r="F73" s="189">
        <v>74</v>
      </c>
    </row>
    <row r="74" spans="2:6" x14ac:dyDescent="0.25">
      <c r="B74" s="184" t="s">
        <v>87</v>
      </c>
      <c r="C74" s="185">
        <v>1095</v>
      </c>
      <c r="D74" s="185">
        <v>1005</v>
      </c>
      <c r="E74" s="185">
        <v>276</v>
      </c>
      <c r="F74" s="189">
        <v>2376</v>
      </c>
    </row>
    <row r="75" spans="2:6" ht="24.75" customHeight="1" x14ac:dyDescent="0.25">
      <c r="B75" s="188" t="s">
        <v>1552</v>
      </c>
      <c r="C75" s="147">
        <v>1691</v>
      </c>
      <c r="D75" s="147">
        <v>1727</v>
      </c>
      <c r="E75" s="147">
        <v>993</v>
      </c>
      <c r="F75" s="147">
        <v>4411</v>
      </c>
    </row>
    <row r="76" spans="2:6" ht="48.75" customHeight="1" x14ac:dyDescent="0.25">
      <c r="B76" s="1595" t="s">
        <v>160</v>
      </c>
      <c r="C76" s="1595"/>
      <c r="D76" s="1595"/>
      <c r="E76" s="1595"/>
      <c r="F76" s="1595"/>
    </row>
    <row r="77" spans="2:6" ht="17.25" customHeight="1" x14ac:dyDescent="0.25">
      <c r="B77" s="1593" t="s">
        <v>161</v>
      </c>
      <c r="C77" s="1593"/>
      <c r="D77" s="1593"/>
      <c r="E77" s="1593"/>
      <c r="F77" s="1593"/>
    </row>
    <row r="78" spans="2:6" ht="27.75" customHeight="1" x14ac:dyDescent="0.25">
      <c r="B78" s="1593" t="s">
        <v>162</v>
      </c>
      <c r="C78" s="1593"/>
      <c r="D78" s="1593"/>
      <c r="E78" s="1593"/>
      <c r="F78" s="1593"/>
    </row>
  </sheetData>
  <mergeCells count="8">
    <mergeCell ref="B77:F77"/>
    <mergeCell ref="B78:F78"/>
    <mergeCell ref="B2:F2"/>
    <mergeCell ref="B3:F3"/>
    <mergeCell ref="B4:F4"/>
    <mergeCell ref="C6:E6"/>
    <mergeCell ref="B76:F76"/>
    <mergeCell ref="B6:B7"/>
  </mergeCells>
  <hyperlinks>
    <hyperlink ref="G2" location="'Indice Total'!A1" display="Volver"/>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pageSetUpPr fitToPage="1"/>
  </sheetPr>
  <dimension ref="B1:H59"/>
  <sheetViews>
    <sheetView showGridLines="0" workbookViewId="0">
      <selection activeCell="H25" sqref="H25"/>
    </sheetView>
  </sheetViews>
  <sheetFormatPr baseColWidth="10" defaultRowHeight="12.75" x14ac:dyDescent="0.25"/>
  <cols>
    <col min="1" max="1" width="20.85546875" style="4" customWidth="1"/>
    <col min="2" max="2" width="51.85546875" style="4" customWidth="1"/>
    <col min="3" max="3" width="11.42578125" style="4"/>
    <col min="4" max="4" width="3.5703125" style="4" bestFit="1" customWidth="1"/>
    <col min="5" max="5" width="15.7109375" style="4" customWidth="1"/>
    <col min="6" max="16384" width="11.42578125" style="4"/>
  </cols>
  <sheetData>
    <row r="1" spans="2:8" ht="46.5" customHeight="1" x14ac:dyDescent="0.25"/>
    <row r="2" spans="2:8" ht="18" x14ac:dyDescent="0.25">
      <c r="B2" s="1527" t="s">
        <v>181</v>
      </c>
      <c r="C2" s="1527"/>
      <c r="D2" s="1527"/>
      <c r="E2" s="1527"/>
      <c r="F2" s="1527"/>
      <c r="G2" s="1527"/>
      <c r="H2" s="3" t="s">
        <v>13</v>
      </c>
    </row>
    <row r="3" spans="2:8" ht="38.25" customHeight="1" x14ac:dyDescent="0.25">
      <c r="B3" s="1589" t="s">
        <v>1554</v>
      </c>
      <c r="C3" s="1589"/>
      <c r="D3" s="1589"/>
      <c r="E3" s="1589"/>
      <c r="F3" s="1589"/>
      <c r="G3" s="1589"/>
    </row>
    <row r="4" spans="2:8" ht="13.5" customHeight="1" thickBot="1" x14ac:dyDescent="0.3">
      <c r="B4" s="1589">
        <v>2014</v>
      </c>
      <c r="C4" s="1589"/>
      <c r="D4" s="1589"/>
      <c r="E4" s="1589"/>
      <c r="F4" s="1589"/>
      <c r="G4" s="1589"/>
    </row>
    <row r="5" spans="2:8" ht="13.5" customHeight="1" x14ac:dyDescent="0.25">
      <c r="B5" s="670"/>
      <c r="C5" s="670"/>
      <c r="D5" s="670"/>
      <c r="E5" s="670"/>
      <c r="F5" s="670"/>
      <c r="G5" s="670"/>
    </row>
    <row r="6" spans="2:8" ht="15.75" x14ac:dyDescent="0.25">
      <c r="B6" s="182"/>
      <c r="C6" s="1594" t="s">
        <v>36</v>
      </c>
      <c r="D6" s="1594"/>
      <c r="E6" s="1594"/>
      <c r="F6" s="1594"/>
      <c r="G6" s="182"/>
    </row>
    <row r="7" spans="2:8" ht="22.5" customHeight="1" x14ac:dyDescent="0.25">
      <c r="B7" s="167" t="s">
        <v>35</v>
      </c>
      <c r="C7" s="1598" t="s">
        <v>37</v>
      </c>
      <c r="D7" s="1599"/>
      <c r="E7" s="167" t="s">
        <v>38</v>
      </c>
      <c r="F7" s="167" t="s">
        <v>39</v>
      </c>
      <c r="G7" s="167" t="s">
        <v>40</v>
      </c>
    </row>
    <row r="8" spans="2:8" ht="15" x14ac:dyDescent="0.25">
      <c r="B8" s="183" t="s">
        <v>189</v>
      </c>
      <c r="C8" s="147"/>
      <c r="D8" s="147"/>
      <c r="E8" s="147"/>
      <c r="F8" s="147"/>
      <c r="G8" s="147"/>
    </row>
    <row r="9" spans="2:8" ht="15" x14ac:dyDescent="0.25">
      <c r="B9" s="184" t="s">
        <v>41</v>
      </c>
      <c r="C9" s="548">
        <v>8968</v>
      </c>
      <c r="D9" s="548"/>
      <c r="E9" s="548">
        <v>6283</v>
      </c>
      <c r="F9" s="548">
        <v>2430</v>
      </c>
      <c r="G9" s="147">
        <v>17681</v>
      </c>
    </row>
    <row r="10" spans="2:8" ht="15" x14ac:dyDescent="0.25">
      <c r="B10" s="184" t="s">
        <v>42</v>
      </c>
      <c r="C10" s="548">
        <v>477</v>
      </c>
      <c r="D10" s="548"/>
      <c r="E10" s="548">
        <v>399</v>
      </c>
      <c r="F10" s="548">
        <v>73</v>
      </c>
      <c r="G10" s="147">
        <v>949</v>
      </c>
    </row>
    <row r="11" spans="2:8" ht="15" x14ac:dyDescent="0.25">
      <c r="B11" s="184" t="s">
        <v>43</v>
      </c>
      <c r="C11" s="548">
        <v>14060</v>
      </c>
      <c r="D11" s="548"/>
      <c r="E11" s="548">
        <v>11083</v>
      </c>
      <c r="F11" s="548">
        <v>5115</v>
      </c>
      <c r="G11" s="147">
        <v>30258</v>
      </c>
    </row>
    <row r="12" spans="2:8" ht="15" x14ac:dyDescent="0.25">
      <c r="B12" s="184" t="s">
        <v>44</v>
      </c>
      <c r="C12" s="548">
        <v>263</v>
      </c>
      <c r="D12" s="548"/>
      <c r="E12" s="548">
        <v>252</v>
      </c>
      <c r="F12" s="548">
        <v>30</v>
      </c>
      <c r="G12" s="147">
        <v>545</v>
      </c>
    </row>
    <row r="13" spans="2:8" ht="15" x14ac:dyDescent="0.25">
      <c r="B13" s="184" t="s">
        <v>45</v>
      </c>
      <c r="C13" s="548">
        <v>6182</v>
      </c>
      <c r="D13" s="548"/>
      <c r="E13" s="548">
        <v>18096</v>
      </c>
      <c r="F13" s="548">
        <v>2651</v>
      </c>
      <c r="G13" s="147">
        <v>26929</v>
      </c>
    </row>
    <row r="14" spans="2:8" ht="15" x14ac:dyDescent="0.25">
      <c r="B14" s="184" t="s">
        <v>112</v>
      </c>
      <c r="C14" s="548">
        <v>21148</v>
      </c>
      <c r="D14" s="548" t="s">
        <v>59</v>
      </c>
      <c r="E14" s="548">
        <v>12371</v>
      </c>
      <c r="F14" s="548">
        <v>4343</v>
      </c>
      <c r="G14" s="147">
        <v>37862</v>
      </c>
    </row>
    <row r="15" spans="2:8" ht="15" x14ac:dyDescent="0.25">
      <c r="B15" s="184" t="s">
        <v>48</v>
      </c>
      <c r="C15" s="548">
        <v>5653</v>
      </c>
      <c r="D15" s="548"/>
      <c r="E15" s="548">
        <v>9286</v>
      </c>
      <c r="F15" s="548">
        <v>4622</v>
      </c>
      <c r="G15" s="147">
        <v>19561</v>
      </c>
    </row>
    <row r="16" spans="2:8" ht="15" x14ac:dyDescent="0.25">
      <c r="B16" s="184" t="s">
        <v>113</v>
      </c>
      <c r="C16" s="548">
        <v>10011</v>
      </c>
      <c r="D16" s="548" t="s">
        <v>60</v>
      </c>
      <c r="E16" s="548">
        <v>11935</v>
      </c>
      <c r="F16" s="548">
        <v>3129</v>
      </c>
      <c r="G16" s="147">
        <v>25075</v>
      </c>
    </row>
    <row r="17" spans="2:7" ht="15" x14ac:dyDescent="0.25">
      <c r="B17" s="184" t="s">
        <v>51</v>
      </c>
      <c r="C17" s="548">
        <v>14467</v>
      </c>
      <c r="D17" s="548" t="s">
        <v>52</v>
      </c>
      <c r="E17" s="548">
        <v>9302</v>
      </c>
      <c r="F17" s="548">
        <v>5303</v>
      </c>
      <c r="G17" s="147">
        <v>29072</v>
      </c>
    </row>
    <row r="18" spans="2:7" ht="22.5" customHeight="1" x14ac:dyDescent="0.25">
      <c r="B18" s="183" t="s">
        <v>190</v>
      </c>
      <c r="C18" s="147">
        <v>81229</v>
      </c>
      <c r="D18" s="147"/>
      <c r="E18" s="147">
        <v>79007</v>
      </c>
      <c r="F18" s="147">
        <v>27696</v>
      </c>
      <c r="G18" s="147">
        <v>187932</v>
      </c>
    </row>
    <row r="19" spans="2:7" ht="21" customHeight="1" x14ac:dyDescent="0.25">
      <c r="B19" s="183" t="s">
        <v>1553</v>
      </c>
      <c r="C19" s="147"/>
      <c r="D19" s="147"/>
      <c r="E19" s="147"/>
      <c r="F19" s="147"/>
      <c r="G19" s="147"/>
    </row>
    <row r="20" spans="2:7" ht="15" x14ac:dyDescent="0.25">
      <c r="B20" s="184" t="s">
        <v>41</v>
      </c>
      <c r="C20" s="185">
        <v>864</v>
      </c>
      <c r="D20" s="185"/>
      <c r="E20" s="185">
        <v>562</v>
      </c>
      <c r="F20" s="186">
        <v>267</v>
      </c>
      <c r="G20" s="147">
        <v>1693</v>
      </c>
    </row>
    <row r="21" spans="2:7" ht="15" x14ac:dyDescent="0.25">
      <c r="B21" s="184" t="s">
        <v>42</v>
      </c>
      <c r="C21" s="185">
        <v>47</v>
      </c>
      <c r="D21" s="185"/>
      <c r="E21" s="185">
        <v>74</v>
      </c>
      <c r="F21" s="186">
        <v>16</v>
      </c>
      <c r="G21" s="147">
        <v>137</v>
      </c>
    </row>
    <row r="22" spans="2:7" ht="15" x14ac:dyDescent="0.25">
      <c r="B22" s="184" t="s">
        <v>43</v>
      </c>
      <c r="C22" s="185">
        <v>2350</v>
      </c>
      <c r="D22" s="185"/>
      <c r="E22" s="185">
        <v>1568</v>
      </c>
      <c r="F22" s="185">
        <v>1013</v>
      </c>
      <c r="G22" s="147">
        <v>4931</v>
      </c>
    </row>
    <row r="23" spans="2:7" ht="15" x14ac:dyDescent="0.25">
      <c r="B23" s="184" t="s">
        <v>44</v>
      </c>
      <c r="C23" s="185">
        <v>69</v>
      </c>
      <c r="D23" s="185"/>
      <c r="E23" s="185">
        <v>73</v>
      </c>
      <c r="F23" s="185">
        <v>11</v>
      </c>
      <c r="G23" s="147">
        <v>153</v>
      </c>
    </row>
    <row r="24" spans="2:7" ht="17.100000000000001" customHeight="1" x14ac:dyDescent="0.25">
      <c r="B24" s="184" t="s">
        <v>45</v>
      </c>
      <c r="C24" s="185">
        <v>950</v>
      </c>
      <c r="D24" s="185"/>
      <c r="E24" s="185">
        <v>3917</v>
      </c>
      <c r="F24" s="185">
        <v>626</v>
      </c>
      <c r="G24" s="147">
        <v>5493</v>
      </c>
    </row>
    <row r="25" spans="2:7" ht="17.100000000000001" customHeight="1" x14ac:dyDescent="0.25">
      <c r="B25" s="184" t="s">
        <v>112</v>
      </c>
      <c r="C25" s="185">
        <v>4972</v>
      </c>
      <c r="D25" s="185" t="s">
        <v>59</v>
      </c>
      <c r="E25" s="185">
        <v>3111</v>
      </c>
      <c r="F25" s="185">
        <v>1016</v>
      </c>
      <c r="G25" s="147">
        <v>9099</v>
      </c>
    </row>
    <row r="26" spans="2:7" ht="17.100000000000001" customHeight="1" x14ac:dyDescent="0.25">
      <c r="B26" s="184" t="s">
        <v>48</v>
      </c>
      <c r="C26" s="185">
        <v>1215</v>
      </c>
      <c r="D26" s="185"/>
      <c r="E26" s="185">
        <v>1761</v>
      </c>
      <c r="F26" s="185">
        <v>757</v>
      </c>
      <c r="G26" s="147">
        <v>3733</v>
      </c>
    </row>
    <row r="27" spans="2:7" ht="17.100000000000001" customHeight="1" x14ac:dyDescent="0.25">
      <c r="B27" s="184" t="s">
        <v>113</v>
      </c>
      <c r="C27" s="185">
        <v>4194</v>
      </c>
      <c r="D27" s="185" t="s">
        <v>60</v>
      </c>
      <c r="E27" s="185">
        <v>5703</v>
      </c>
      <c r="F27" s="185">
        <v>1360</v>
      </c>
      <c r="G27" s="147">
        <v>11257</v>
      </c>
    </row>
    <row r="28" spans="2:7" ht="17.100000000000001" customHeight="1" x14ac:dyDescent="0.25">
      <c r="B28" s="184" t="s">
        <v>51</v>
      </c>
      <c r="C28" s="185">
        <v>5375</v>
      </c>
      <c r="D28" s="185" t="s">
        <v>52</v>
      </c>
      <c r="E28" s="185">
        <v>3828</v>
      </c>
      <c r="F28" s="185">
        <v>2046</v>
      </c>
      <c r="G28" s="147">
        <v>11249</v>
      </c>
    </row>
    <row r="29" spans="2:7" ht="19.5" customHeight="1" x14ac:dyDescent="0.25">
      <c r="B29" s="183" t="s">
        <v>192</v>
      </c>
      <c r="C29" s="147">
        <v>20036</v>
      </c>
      <c r="D29" s="147"/>
      <c r="E29" s="147">
        <v>20597</v>
      </c>
      <c r="F29" s="147">
        <v>7112</v>
      </c>
      <c r="G29" s="147">
        <v>47745</v>
      </c>
    </row>
    <row r="30" spans="2:7" ht="23.25" customHeight="1" x14ac:dyDescent="0.25">
      <c r="B30" s="183" t="s">
        <v>155</v>
      </c>
      <c r="C30" s="147"/>
      <c r="D30" s="147"/>
      <c r="E30" s="147"/>
      <c r="F30" s="147"/>
      <c r="G30" s="147"/>
    </row>
    <row r="31" spans="2:7" ht="17.100000000000001" customHeight="1" x14ac:dyDescent="0.25">
      <c r="B31" s="184" t="s">
        <v>41</v>
      </c>
      <c r="C31" s="187">
        <v>9832</v>
      </c>
      <c r="D31" s="187"/>
      <c r="E31" s="187">
        <v>6845</v>
      </c>
      <c r="F31" s="187">
        <v>2697</v>
      </c>
      <c r="G31" s="147">
        <v>19374</v>
      </c>
    </row>
    <row r="32" spans="2:7" ht="17.100000000000001" customHeight="1" x14ac:dyDescent="0.25">
      <c r="B32" s="184" t="s">
        <v>42</v>
      </c>
      <c r="C32" s="187">
        <v>524</v>
      </c>
      <c r="D32" s="187"/>
      <c r="E32" s="187">
        <v>473</v>
      </c>
      <c r="F32" s="187">
        <v>89</v>
      </c>
      <c r="G32" s="147">
        <v>1086</v>
      </c>
    </row>
    <row r="33" spans="2:7" ht="17.100000000000001" customHeight="1" x14ac:dyDescent="0.25">
      <c r="B33" s="184" t="s">
        <v>43</v>
      </c>
      <c r="C33" s="187">
        <v>16410</v>
      </c>
      <c r="D33" s="187"/>
      <c r="E33" s="187">
        <v>12651</v>
      </c>
      <c r="F33" s="187">
        <v>6128</v>
      </c>
      <c r="G33" s="147">
        <v>35189</v>
      </c>
    </row>
    <row r="34" spans="2:7" ht="17.100000000000001" customHeight="1" x14ac:dyDescent="0.25">
      <c r="B34" s="184" t="s">
        <v>44</v>
      </c>
      <c r="C34" s="187">
        <v>332</v>
      </c>
      <c r="D34" s="187"/>
      <c r="E34" s="187">
        <v>325</v>
      </c>
      <c r="F34" s="187">
        <v>41</v>
      </c>
      <c r="G34" s="147">
        <v>698</v>
      </c>
    </row>
    <row r="35" spans="2:7" ht="17.100000000000001" customHeight="1" x14ac:dyDescent="0.25">
      <c r="B35" s="184" t="s">
        <v>45</v>
      </c>
      <c r="C35" s="187">
        <v>7132</v>
      </c>
      <c r="D35" s="187"/>
      <c r="E35" s="187">
        <v>22013</v>
      </c>
      <c r="F35" s="187">
        <v>3277</v>
      </c>
      <c r="G35" s="147">
        <v>32422</v>
      </c>
    </row>
    <row r="36" spans="2:7" ht="17.100000000000001" customHeight="1" x14ac:dyDescent="0.25">
      <c r="B36" s="184" t="s">
        <v>112</v>
      </c>
      <c r="C36" s="187">
        <v>26120</v>
      </c>
      <c r="D36" s="187" t="s">
        <v>59</v>
      </c>
      <c r="E36" s="187">
        <v>15482</v>
      </c>
      <c r="F36" s="187">
        <v>5359</v>
      </c>
      <c r="G36" s="147">
        <v>46961</v>
      </c>
    </row>
    <row r="37" spans="2:7" ht="17.100000000000001" customHeight="1" x14ac:dyDescent="0.25">
      <c r="B37" s="184" t="s">
        <v>48</v>
      </c>
      <c r="C37" s="187">
        <v>6868</v>
      </c>
      <c r="D37" s="187"/>
      <c r="E37" s="187">
        <v>11047</v>
      </c>
      <c r="F37" s="187">
        <v>5379</v>
      </c>
      <c r="G37" s="147">
        <v>23294</v>
      </c>
    </row>
    <row r="38" spans="2:7" ht="17.100000000000001" customHeight="1" x14ac:dyDescent="0.25">
      <c r="B38" s="184" t="s">
        <v>113</v>
      </c>
      <c r="C38" s="187">
        <v>14205</v>
      </c>
      <c r="D38" s="187" t="s">
        <v>60</v>
      </c>
      <c r="E38" s="187">
        <v>17638</v>
      </c>
      <c r="F38" s="187">
        <v>4489</v>
      </c>
      <c r="G38" s="147">
        <v>36332</v>
      </c>
    </row>
    <row r="39" spans="2:7" ht="17.100000000000001" customHeight="1" x14ac:dyDescent="0.25">
      <c r="B39" s="184" t="s">
        <v>51</v>
      </c>
      <c r="C39" s="187">
        <v>19842</v>
      </c>
      <c r="D39" s="187" t="s">
        <v>52</v>
      </c>
      <c r="E39" s="187">
        <v>13130</v>
      </c>
      <c r="F39" s="187">
        <v>7349</v>
      </c>
      <c r="G39" s="147">
        <v>40321</v>
      </c>
    </row>
    <row r="40" spans="2:7" ht="21" customHeight="1" x14ac:dyDescent="0.25">
      <c r="B40" s="183" t="s">
        <v>167</v>
      </c>
      <c r="C40" s="147">
        <v>101265</v>
      </c>
      <c r="D40" s="147"/>
      <c r="E40" s="147">
        <v>99604</v>
      </c>
      <c r="F40" s="147">
        <v>34808</v>
      </c>
      <c r="G40" s="147">
        <v>235677</v>
      </c>
    </row>
    <row r="41" spans="2:7" ht="27.75" customHeight="1" x14ac:dyDescent="0.25">
      <c r="B41" s="188" t="s">
        <v>194</v>
      </c>
      <c r="C41" s="147"/>
      <c r="D41" s="147"/>
      <c r="E41" s="147"/>
      <c r="F41" s="147"/>
      <c r="G41" s="147"/>
    </row>
    <row r="42" spans="2:7" ht="17.100000000000001" customHeight="1" x14ac:dyDescent="0.2">
      <c r="B42" s="184" t="s">
        <v>41</v>
      </c>
      <c r="C42" s="185">
        <v>117</v>
      </c>
      <c r="D42" s="185"/>
      <c r="E42" s="185">
        <v>143</v>
      </c>
      <c r="F42" s="185">
        <v>166</v>
      </c>
      <c r="G42" s="189">
        <v>426</v>
      </c>
    </row>
    <row r="43" spans="2:7" ht="17.100000000000001" customHeight="1" x14ac:dyDescent="0.2">
      <c r="B43" s="184" t="s">
        <v>42</v>
      </c>
      <c r="C43" s="185">
        <v>9</v>
      </c>
      <c r="D43" s="185"/>
      <c r="E43" s="185">
        <v>25</v>
      </c>
      <c r="F43" s="185">
        <v>1</v>
      </c>
      <c r="G43" s="189">
        <v>35</v>
      </c>
    </row>
    <row r="44" spans="2:7" ht="17.100000000000001" customHeight="1" x14ac:dyDescent="0.2">
      <c r="B44" s="184" t="s">
        <v>43</v>
      </c>
      <c r="C44" s="185">
        <v>182</v>
      </c>
      <c r="D44" s="185"/>
      <c r="E44" s="185">
        <v>299</v>
      </c>
      <c r="F44" s="185">
        <v>337</v>
      </c>
      <c r="G44" s="189">
        <v>818</v>
      </c>
    </row>
    <row r="45" spans="2:7" ht="17.100000000000001" customHeight="1" x14ac:dyDescent="0.2">
      <c r="B45" s="184" t="s">
        <v>44</v>
      </c>
      <c r="C45" s="185">
        <v>4</v>
      </c>
      <c r="D45" s="185"/>
      <c r="E45" s="185">
        <v>10</v>
      </c>
      <c r="F45" s="185">
        <v>0</v>
      </c>
      <c r="G45" s="189">
        <v>14</v>
      </c>
    </row>
    <row r="46" spans="2:7" ht="17.100000000000001" customHeight="1" x14ac:dyDescent="0.2">
      <c r="B46" s="184" t="s">
        <v>45</v>
      </c>
      <c r="C46" s="185">
        <v>50</v>
      </c>
      <c r="D46" s="185"/>
      <c r="E46" s="185">
        <v>275</v>
      </c>
      <c r="F46" s="185">
        <v>42</v>
      </c>
      <c r="G46" s="189">
        <v>367</v>
      </c>
    </row>
    <row r="47" spans="2:7" ht="17.100000000000001" customHeight="1" x14ac:dyDescent="0.2">
      <c r="B47" s="184" t="s">
        <v>112</v>
      </c>
      <c r="C47" s="185">
        <v>359</v>
      </c>
      <c r="D47" s="185" t="s">
        <v>59</v>
      </c>
      <c r="E47" s="185">
        <v>220</v>
      </c>
      <c r="F47" s="185">
        <v>99</v>
      </c>
      <c r="G47" s="189">
        <v>678</v>
      </c>
    </row>
    <row r="48" spans="2:7" ht="17.100000000000001" customHeight="1" x14ac:dyDescent="0.2">
      <c r="B48" s="184" t="s">
        <v>48</v>
      </c>
      <c r="C48" s="185">
        <v>74</v>
      </c>
      <c r="D48" s="185"/>
      <c r="E48" s="185">
        <v>133</v>
      </c>
      <c r="F48" s="185">
        <v>75</v>
      </c>
      <c r="G48" s="189">
        <v>282</v>
      </c>
    </row>
    <row r="49" spans="2:7" ht="17.100000000000001" customHeight="1" x14ac:dyDescent="0.2">
      <c r="B49" s="184" t="s">
        <v>113</v>
      </c>
      <c r="C49" s="185">
        <v>200</v>
      </c>
      <c r="D49" s="185" t="s">
        <v>60</v>
      </c>
      <c r="E49" s="185">
        <v>264</v>
      </c>
      <c r="F49" s="185">
        <v>96</v>
      </c>
      <c r="G49" s="189">
        <v>560</v>
      </c>
    </row>
    <row r="50" spans="2:7" ht="17.100000000000001" customHeight="1" x14ac:dyDescent="0.2">
      <c r="B50" s="184" t="s">
        <v>51</v>
      </c>
      <c r="C50" s="185">
        <v>696</v>
      </c>
      <c r="D50" s="185" t="s">
        <v>52</v>
      </c>
      <c r="E50" s="185">
        <v>358</v>
      </c>
      <c r="F50" s="185">
        <v>177</v>
      </c>
      <c r="G50" s="189">
        <v>1231</v>
      </c>
    </row>
    <row r="51" spans="2:7" ht="27" customHeight="1" x14ac:dyDescent="0.25">
      <c r="B51" s="188" t="s">
        <v>1552</v>
      </c>
      <c r="C51" s="147">
        <v>1691</v>
      </c>
      <c r="D51" s="147"/>
      <c r="E51" s="147">
        <v>1727</v>
      </c>
      <c r="F51" s="147">
        <v>993</v>
      </c>
      <c r="G51" s="147">
        <v>4411</v>
      </c>
    </row>
    <row r="52" spans="2:7" ht="39" customHeight="1" x14ac:dyDescent="0.2">
      <c r="B52" s="1595" t="s">
        <v>160</v>
      </c>
      <c r="C52" s="1595"/>
      <c r="D52" s="1595"/>
      <c r="E52" s="1595"/>
      <c r="F52" s="1595"/>
      <c r="G52" s="1595"/>
    </row>
    <row r="53" spans="2:7" ht="15" customHeight="1" x14ac:dyDescent="0.2">
      <c r="B53" s="1593" t="s">
        <v>161</v>
      </c>
      <c r="C53" s="1593"/>
      <c r="D53" s="1593"/>
      <c r="E53" s="1593"/>
      <c r="F53" s="1593"/>
      <c r="G53" s="1593"/>
    </row>
    <row r="54" spans="2:7" ht="17.25" customHeight="1" x14ac:dyDescent="0.2">
      <c r="B54" s="1593" t="s">
        <v>162</v>
      </c>
      <c r="C54" s="1593"/>
      <c r="D54" s="1593"/>
      <c r="E54" s="1593"/>
      <c r="F54" s="1593"/>
      <c r="G54" s="1593"/>
    </row>
    <row r="55" spans="2:7" ht="24.75" customHeight="1" x14ac:dyDescent="0.2">
      <c r="B55" s="1593" t="s">
        <v>168</v>
      </c>
      <c r="C55" s="1593"/>
      <c r="D55" s="1593"/>
      <c r="E55" s="1593"/>
      <c r="F55" s="1593"/>
      <c r="G55" s="1593"/>
    </row>
    <row r="56" spans="2:7" ht="24.75" customHeight="1" x14ac:dyDescent="0.2">
      <c r="B56" s="1593" t="s">
        <v>55</v>
      </c>
      <c r="C56" s="1593"/>
      <c r="D56" s="1593"/>
      <c r="E56" s="1593"/>
      <c r="F56" s="1593"/>
      <c r="G56" s="1593"/>
    </row>
    <row r="57" spans="2:7" ht="30" customHeight="1" x14ac:dyDescent="0.2">
      <c r="B57" s="1593" t="s">
        <v>56</v>
      </c>
      <c r="C57" s="1593"/>
      <c r="D57" s="1593"/>
      <c r="E57" s="1593"/>
      <c r="F57" s="1593"/>
      <c r="G57" s="1593"/>
    </row>
    <row r="59" spans="2:7" x14ac:dyDescent="0.25">
      <c r="B59" s="55"/>
    </row>
  </sheetData>
  <mergeCells count="11">
    <mergeCell ref="B52:G52"/>
    <mergeCell ref="B2:G2"/>
    <mergeCell ref="B3:G3"/>
    <mergeCell ref="B4:G4"/>
    <mergeCell ref="C6:F6"/>
    <mergeCell ref="C7:D7"/>
    <mergeCell ref="B53:G53"/>
    <mergeCell ref="B54:G54"/>
    <mergeCell ref="B55:G55"/>
    <mergeCell ref="B56:G56"/>
    <mergeCell ref="B57:G57"/>
  </mergeCells>
  <hyperlinks>
    <hyperlink ref="H2" location="'Indice Total'!A1" display="Volver"/>
  </hyperlinks>
  <pageMargins left="0.70866141732283472" right="0.70866141732283472" top="0.74803149606299213" bottom="0.74803149606299213" header="0.31496062992125984" footer="0.31496062992125984"/>
  <pageSetup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J56"/>
  <sheetViews>
    <sheetView showGridLines="0" workbookViewId="0">
      <selection activeCell="H25" sqref="H25"/>
    </sheetView>
  </sheetViews>
  <sheetFormatPr baseColWidth="10" defaultRowHeight="12.75" x14ac:dyDescent="0.2"/>
  <cols>
    <col min="1" max="1" width="20.7109375" style="1467" customWidth="1"/>
    <col min="2" max="2" width="46.5703125" style="2" customWidth="1"/>
    <col min="3" max="3" width="12.7109375" style="2" bestFit="1" customWidth="1"/>
    <col min="4" max="4" width="17" style="2" customWidth="1"/>
    <col min="5" max="5" width="11.5703125" style="2" bestFit="1" customWidth="1"/>
    <col min="6" max="6" width="12.7109375" style="2" bestFit="1" customWidth="1"/>
    <col min="7" max="7" width="11.42578125" style="198"/>
    <col min="8" max="16384" width="11.42578125" style="2"/>
  </cols>
  <sheetData>
    <row r="1" spans="2:7" s="1467" customFormat="1" ht="48" customHeight="1" x14ac:dyDescent="0.2">
      <c r="G1" s="198"/>
    </row>
    <row r="2" spans="2:7" ht="18" x14ac:dyDescent="0.25">
      <c r="B2" s="1527" t="s">
        <v>1588</v>
      </c>
      <c r="C2" s="1527"/>
      <c r="D2" s="1527"/>
      <c r="E2" s="1527"/>
      <c r="G2" s="3" t="s">
        <v>13</v>
      </c>
    </row>
    <row r="3" spans="2:7" ht="45.75" customHeight="1" x14ac:dyDescent="0.25">
      <c r="B3" s="1589" t="s">
        <v>1557</v>
      </c>
      <c r="C3" s="1589"/>
      <c r="D3" s="1589"/>
      <c r="E3" s="1589"/>
      <c r="F3" s="1589"/>
      <c r="G3" s="190"/>
    </row>
    <row r="4" spans="2:7" ht="17.25" customHeight="1" thickBot="1" x14ac:dyDescent="0.3">
      <c r="B4" s="1589">
        <v>2014</v>
      </c>
      <c r="C4" s="1589"/>
      <c r="D4" s="1589"/>
      <c r="E4" s="1589"/>
      <c r="F4" s="1589"/>
      <c r="G4" s="190"/>
    </row>
    <row r="5" spans="2:7" x14ac:dyDescent="0.2">
      <c r="B5" s="671"/>
      <c r="C5" s="671"/>
      <c r="D5" s="671"/>
      <c r="E5" s="671"/>
      <c r="F5" s="671"/>
      <c r="G5" s="191"/>
    </row>
    <row r="6" spans="2:7" ht="31.5" customHeight="1" x14ac:dyDescent="0.2">
      <c r="B6" s="167" t="s">
        <v>35</v>
      </c>
      <c r="C6" s="152" t="s">
        <v>63</v>
      </c>
      <c r="D6" s="152" t="s">
        <v>64</v>
      </c>
      <c r="E6" s="152" t="s">
        <v>65</v>
      </c>
      <c r="F6" s="167" t="s">
        <v>40</v>
      </c>
      <c r="G6" s="192"/>
    </row>
    <row r="7" spans="2:7" ht="18" customHeight="1" x14ac:dyDescent="0.25">
      <c r="B7" s="183" t="s">
        <v>189</v>
      </c>
      <c r="C7" s="147"/>
      <c r="D7" s="147"/>
      <c r="E7" s="147"/>
      <c r="F7" s="147"/>
      <c r="G7" s="193"/>
    </row>
    <row r="8" spans="2:7" ht="17.25" customHeight="1" x14ac:dyDescent="0.25">
      <c r="B8" s="184" t="s">
        <v>41</v>
      </c>
      <c r="C8" s="194">
        <v>13315</v>
      </c>
      <c r="D8" s="194">
        <v>4366</v>
      </c>
      <c r="E8" s="194">
        <v>0</v>
      </c>
      <c r="F8" s="195">
        <v>17681</v>
      </c>
      <c r="G8" s="193"/>
    </row>
    <row r="9" spans="2:7" ht="17.25" customHeight="1" x14ac:dyDescent="0.25">
      <c r="B9" s="184" t="s">
        <v>42</v>
      </c>
      <c r="C9" s="194">
        <v>915</v>
      </c>
      <c r="D9" s="194">
        <v>34</v>
      </c>
      <c r="E9" s="194">
        <v>0</v>
      </c>
      <c r="F9" s="195">
        <v>949</v>
      </c>
      <c r="G9" s="193"/>
    </row>
    <row r="10" spans="2:7" ht="17.25" customHeight="1" x14ac:dyDescent="0.25">
      <c r="B10" s="184" t="s">
        <v>43</v>
      </c>
      <c r="C10" s="194">
        <v>25225</v>
      </c>
      <c r="D10" s="194">
        <v>5029</v>
      </c>
      <c r="E10" s="194">
        <v>4</v>
      </c>
      <c r="F10" s="195">
        <v>30258</v>
      </c>
      <c r="G10" s="193"/>
    </row>
    <row r="11" spans="2:7" ht="17.25" customHeight="1" x14ac:dyDescent="0.25">
      <c r="B11" s="184" t="s">
        <v>44</v>
      </c>
      <c r="C11" s="194">
        <v>491</v>
      </c>
      <c r="D11" s="194">
        <v>54</v>
      </c>
      <c r="E11" s="194">
        <v>0</v>
      </c>
      <c r="F11" s="195">
        <v>545</v>
      </c>
      <c r="G11" s="193"/>
    </row>
    <row r="12" spans="2:7" ht="17.25" customHeight="1" x14ac:dyDescent="0.25">
      <c r="B12" s="184" t="s">
        <v>45</v>
      </c>
      <c r="C12" s="194">
        <v>25637</v>
      </c>
      <c r="D12" s="194">
        <v>1288</v>
      </c>
      <c r="E12" s="194">
        <v>4</v>
      </c>
      <c r="F12" s="195">
        <v>26929</v>
      </c>
      <c r="G12" s="193"/>
    </row>
    <row r="13" spans="2:7" ht="17.25" customHeight="1" x14ac:dyDescent="0.25">
      <c r="B13" s="184" t="s">
        <v>112</v>
      </c>
      <c r="C13" s="194">
        <v>21653</v>
      </c>
      <c r="D13" s="194">
        <v>16204</v>
      </c>
      <c r="E13" s="194">
        <v>5</v>
      </c>
      <c r="F13" s="195">
        <v>37862</v>
      </c>
      <c r="G13" s="193"/>
    </row>
    <row r="14" spans="2:7" ht="17.25" customHeight="1" x14ac:dyDescent="0.25">
      <c r="B14" s="184" t="s">
        <v>48</v>
      </c>
      <c r="C14" s="194">
        <v>17791</v>
      </c>
      <c r="D14" s="194">
        <v>1763</v>
      </c>
      <c r="E14" s="194">
        <v>7</v>
      </c>
      <c r="F14" s="195">
        <v>19561</v>
      </c>
      <c r="G14" s="193"/>
    </row>
    <row r="15" spans="2:7" ht="17.25" customHeight="1" x14ac:dyDescent="0.25">
      <c r="B15" s="184" t="s">
        <v>113</v>
      </c>
      <c r="C15" s="194">
        <v>13777</v>
      </c>
      <c r="D15" s="194">
        <v>11298</v>
      </c>
      <c r="E15" s="194">
        <v>0</v>
      </c>
      <c r="F15" s="195">
        <v>25075</v>
      </c>
      <c r="G15" s="193"/>
    </row>
    <row r="16" spans="2:7" ht="17.25" customHeight="1" x14ac:dyDescent="0.25">
      <c r="B16" s="184" t="s">
        <v>51</v>
      </c>
      <c r="C16" s="194">
        <v>11273</v>
      </c>
      <c r="D16" s="194">
        <v>17795</v>
      </c>
      <c r="E16" s="194">
        <v>4</v>
      </c>
      <c r="F16" s="195">
        <v>29072</v>
      </c>
      <c r="G16" s="193"/>
    </row>
    <row r="17" spans="2:7" ht="20.25" customHeight="1" x14ac:dyDescent="0.25">
      <c r="B17" s="183" t="s">
        <v>190</v>
      </c>
      <c r="C17" s="195">
        <v>130077</v>
      </c>
      <c r="D17" s="195">
        <v>57831</v>
      </c>
      <c r="E17" s="195">
        <v>24</v>
      </c>
      <c r="F17" s="195">
        <v>187932</v>
      </c>
      <c r="G17" s="193"/>
    </row>
    <row r="18" spans="2:7" ht="20.25" customHeight="1" x14ac:dyDescent="0.25">
      <c r="B18" s="183" t="s">
        <v>191</v>
      </c>
      <c r="C18" s="195"/>
      <c r="D18" s="195"/>
      <c r="E18" s="195"/>
      <c r="F18" s="195"/>
      <c r="G18" s="193"/>
    </row>
    <row r="19" spans="2:7" ht="17.25" customHeight="1" x14ac:dyDescent="0.25">
      <c r="B19" s="184" t="s">
        <v>41</v>
      </c>
      <c r="C19" s="194">
        <v>1003</v>
      </c>
      <c r="D19" s="194">
        <v>690</v>
      </c>
      <c r="E19" s="194">
        <v>0</v>
      </c>
      <c r="F19" s="195">
        <v>1693</v>
      </c>
      <c r="G19" s="193"/>
    </row>
    <row r="20" spans="2:7" ht="17.25" customHeight="1" x14ac:dyDescent="0.25">
      <c r="B20" s="184" t="s">
        <v>42</v>
      </c>
      <c r="C20" s="194">
        <v>104</v>
      </c>
      <c r="D20" s="194">
        <v>33</v>
      </c>
      <c r="E20" s="194">
        <v>0</v>
      </c>
      <c r="F20" s="195">
        <v>137</v>
      </c>
      <c r="G20" s="193"/>
    </row>
    <row r="21" spans="2:7" ht="17.25" customHeight="1" x14ac:dyDescent="0.25">
      <c r="B21" s="184" t="s">
        <v>43</v>
      </c>
      <c r="C21" s="194">
        <v>3218</v>
      </c>
      <c r="D21" s="194">
        <v>1713</v>
      </c>
      <c r="E21" s="194">
        <v>0</v>
      </c>
      <c r="F21" s="195">
        <v>4931</v>
      </c>
      <c r="G21" s="193"/>
    </row>
    <row r="22" spans="2:7" ht="17.25" customHeight="1" x14ac:dyDescent="0.25">
      <c r="B22" s="184" t="s">
        <v>44</v>
      </c>
      <c r="C22" s="194">
        <v>95</v>
      </c>
      <c r="D22" s="194">
        <v>58</v>
      </c>
      <c r="E22" s="194">
        <v>0</v>
      </c>
      <c r="F22" s="195">
        <v>153</v>
      </c>
      <c r="G22" s="193"/>
    </row>
    <row r="23" spans="2:7" ht="17.25" customHeight="1" x14ac:dyDescent="0.25">
      <c r="B23" s="184" t="s">
        <v>45</v>
      </c>
      <c r="C23" s="194">
        <v>4702</v>
      </c>
      <c r="D23" s="194">
        <v>789</v>
      </c>
      <c r="E23" s="194">
        <v>2</v>
      </c>
      <c r="F23" s="195">
        <v>5493</v>
      </c>
      <c r="G23" s="193"/>
    </row>
    <row r="24" spans="2:7" ht="17.25" customHeight="1" x14ac:dyDescent="0.25">
      <c r="B24" s="184" t="s">
        <v>112</v>
      </c>
      <c r="C24" s="194">
        <v>4081</v>
      </c>
      <c r="D24" s="194">
        <v>5014</v>
      </c>
      <c r="E24" s="194">
        <v>4</v>
      </c>
      <c r="F24" s="195">
        <v>9099</v>
      </c>
      <c r="G24" s="193"/>
    </row>
    <row r="25" spans="2:7" ht="17.25" customHeight="1" x14ac:dyDescent="0.25">
      <c r="B25" s="184" t="s">
        <v>48</v>
      </c>
      <c r="C25" s="194">
        <v>2619</v>
      </c>
      <c r="D25" s="194">
        <v>1113</v>
      </c>
      <c r="E25" s="194">
        <v>1</v>
      </c>
      <c r="F25" s="195">
        <v>3733</v>
      </c>
      <c r="G25" s="193"/>
    </row>
    <row r="26" spans="2:7" ht="17.25" customHeight="1" x14ac:dyDescent="0.25">
      <c r="B26" s="184" t="s">
        <v>113</v>
      </c>
      <c r="C26" s="194">
        <v>4736</v>
      </c>
      <c r="D26" s="194">
        <v>6519</v>
      </c>
      <c r="E26" s="194">
        <v>2</v>
      </c>
      <c r="F26" s="195">
        <v>11257</v>
      </c>
      <c r="G26" s="193"/>
    </row>
    <row r="27" spans="2:7" ht="17.25" customHeight="1" x14ac:dyDescent="0.25">
      <c r="B27" s="184" t="s">
        <v>51</v>
      </c>
      <c r="C27" s="194">
        <v>3007</v>
      </c>
      <c r="D27" s="194">
        <v>8242</v>
      </c>
      <c r="E27" s="194">
        <v>0</v>
      </c>
      <c r="F27" s="195">
        <v>11249</v>
      </c>
      <c r="G27" s="193"/>
    </row>
    <row r="28" spans="2:7" ht="24" customHeight="1" x14ac:dyDescent="0.25">
      <c r="B28" s="183" t="s">
        <v>166</v>
      </c>
      <c r="C28" s="195">
        <v>23565</v>
      </c>
      <c r="D28" s="195">
        <v>24171</v>
      </c>
      <c r="E28" s="195">
        <v>9</v>
      </c>
      <c r="F28" s="195">
        <v>47745</v>
      </c>
      <c r="G28" s="193"/>
    </row>
    <row r="29" spans="2:7" ht="24" customHeight="1" x14ac:dyDescent="0.25">
      <c r="B29" s="183" t="s">
        <v>155</v>
      </c>
      <c r="C29" s="195"/>
      <c r="D29" s="195"/>
      <c r="E29" s="195"/>
      <c r="F29" s="195"/>
      <c r="G29" s="193"/>
    </row>
    <row r="30" spans="2:7" ht="17.25" customHeight="1" x14ac:dyDescent="0.25">
      <c r="B30" s="184" t="s">
        <v>41</v>
      </c>
      <c r="C30" s="196">
        <v>14318</v>
      </c>
      <c r="D30" s="196">
        <v>5056</v>
      </c>
      <c r="E30" s="196">
        <v>0</v>
      </c>
      <c r="F30" s="195">
        <v>19374</v>
      </c>
      <c r="G30" s="193"/>
    </row>
    <row r="31" spans="2:7" ht="17.25" customHeight="1" x14ac:dyDescent="0.25">
      <c r="B31" s="184" t="s">
        <v>42</v>
      </c>
      <c r="C31" s="196">
        <v>1019</v>
      </c>
      <c r="D31" s="196">
        <v>67</v>
      </c>
      <c r="E31" s="196">
        <v>0</v>
      </c>
      <c r="F31" s="195">
        <v>1086</v>
      </c>
      <c r="G31" s="193"/>
    </row>
    <row r="32" spans="2:7" ht="17.25" customHeight="1" x14ac:dyDescent="0.25">
      <c r="B32" s="184" t="s">
        <v>43</v>
      </c>
      <c r="C32" s="196">
        <v>28443</v>
      </c>
      <c r="D32" s="196">
        <v>6742</v>
      </c>
      <c r="E32" s="196">
        <v>4</v>
      </c>
      <c r="F32" s="195">
        <v>35189</v>
      </c>
      <c r="G32" s="193"/>
    </row>
    <row r="33" spans="2:10" ht="17.25" customHeight="1" x14ac:dyDescent="0.25">
      <c r="B33" s="184" t="s">
        <v>44</v>
      </c>
      <c r="C33" s="196">
        <v>586</v>
      </c>
      <c r="D33" s="196">
        <v>112</v>
      </c>
      <c r="E33" s="196">
        <v>0</v>
      </c>
      <c r="F33" s="195">
        <v>698</v>
      </c>
      <c r="G33" s="193"/>
    </row>
    <row r="34" spans="2:10" ht="17.25" customHeight="1" x14ac:dyDescent="0.25">
      <c r="B34" s="184" t="s">
        <v>45</v>
      </c>
      <c r="C34" s="196">
        <v>30339</v>
      </c>
      <c r="D34" s="196">
        <v>2077</v>
      </c>
      <c r="E34" s="196">
        <v>6</v>
      </c>
      <c r="F34" s="195">
        <v>32422</v>
      </c>
      <c r="G34" s="193"/>
    </row>
    <row r="35" spans="2:10" ht="17.25" customHeight="1" x14ac:dyDescent="0.25">
      <c r="B35" s="184" t="s">
        <v>112</v>
      </c>
      <c r="C35" s="196">
        <v>25734</v>
      </c>
      <c r="D35" s="196">
        <v>21218</v>
      </c>
      <c r="E35" s="196">
        <v>9</v>
      </c>
      <c r="F35" s="195">
        <v>46961</v>
      </c>
      <c r="G35" s="193"/>
    </row>
    <row r="36" spans="2:10" ht="17.25" customHeight="1" x14ac:dyDescent="0.25">
      <c r="B36" s="184" t="s">
        <v>48</v>
      </c>
      <c r="C36" s="196">
        <v>20410</v>
      </c>
      <c r="D36" s="196">
        <v>2876</v>
      </c>
      <c r="E36" s="196">
        <v>8</v>
      </c>
      <c r="F36" s="195">
        <v>23294</v>
      </c>
      <c r="G36" s="193"/>
    </row>
    <row r="37" spans="2:10" ht="17.25" customHeight="1" x14ac:dyDescent="0.25">
      <c r="B37" s="184" t="s">
        <v>113</v>
      </c>
      <c r="C37" s="196">
        <v>18513</v>
      </c>
      <c r="D37" s="196">
        <v>17817</v>
      </c>
      <c r="E37" s="196">
        <v>2</v>
      </c>
      <c r="F37" s="195">
        <v>36332</v>
      </c>
      <c r="G37" s="193"/>
    </row>
    <row r="38" spans="2:10" ht="17.25" customHeight="1" x14ac:dyDescent="0.25">
      <c r="B38" s="184" t="s">
        <v>51</v>
      </c>
      <c r="C38" s="196">
        <v>14280</v>
      </c>
      <c r="D38" s="196">
        <v>26037</v>
      </c>
      <c r="E38" s="196">
        <v>4</v>
      </c>
      <c r="F38" s="195">
        <v>40321</v>
      </c>
      <c r="G38" s="193"/>
    </row>
    <row r="39" spans="2:10" ht="15" x14ac:dyDescent="0.25">
      <c r="B39" s="183" t="s">
        <v>169</v>
      </c>
      <c r="C39" s="195">
        <v>153642</v>
      </c>
      <c r="D39" s="195">
        <v>82002</v>
      </c>
      <c r="E39" s="195">
        <v>33</v>
      </c>
      <c r="F39" s="195">
        <v>235677</v>
      </c>
      <c r="G39" s="193"/>
    </row>
    <row r="40" spans="2:10" ht="20.25" customHeight="1" x14ac:dyDescent="0.25">
      <c r="B40" s="188" t="s">
        <v>194</v>
      </c>
      <c r="C40" s="195"/>
      <c r="D40" s="195"/>
      <c r="E40" s="195"/>
      <c r="F40" s="195"/>
      <c r="G40" s="193"/>
    </row>
    <row r="41" spans="2:10" ht="17.25" customHeight="1" x14ac:dyDescent="0.25">
      <c r="B41" s="184" t="s">
        <v>41</v>
      </c>
      <c r="C41" s="194">
        <v>198</v>
      </c>
      <c r="D41" s="194">
        <v>228</v>
      </c>
      <c r="E41" s="194"/>
      <c r="F41" s="197">
        <v>426</v>
      </c>
      <c r="G41" s="193"/>
    </row>
    <row r="42" spans="2:10" ht="17.25" customHeight="1" x14ac:dyDescent="0.25">
      <c r="B42" s="184" t="s">
        <v>42</v>
      </c>
      <c r="C42" s="194">
        <v>33</v>
      </c>
      <c r="D42" s="194">
        <v>2</v>
      </c>
      <c r="E42" s="194"/>
      <c r="F42" s="197">
        <v>35</v>
      </c>
      <c r="G42" s="193"/>
    </row>
    <row r="43" spans="2:10" ht="17.25" customHeight="1" x14ac:dyDescent="0.25">
      <c r="B43" s="184" t="s">
        <v>43</v>
      </c>
      <c r="C43" s="194">
        <v>508</v>
      </c>
      <c r="D43" s="194">
        <v>310</v>
      </c>
      <c r="E43" s="194"/>
      <c r="F43" s="197">
        <v>818</v>
      </c>
      <c r="G43" s="193"/>
    </row>
    <row r="44" spans="2:10" ht="17.25" customHeight="1" x14ac:dyDescent="0.25">
      <c r="B44" s="184" t="s">
        <v>44</v>
      </c>
      <c r="C44" s="194">
        <v>9</v>
      </c>
      <c r="D44" s="194">
        <v>5</v>
      </c>
      <c r="E44" s="194"/>
      <c r="F44" s="197">
        <v>14</v>
      </c>
      <c r="G44" s="193"/>
    </row>
    <row r="45" spans="2:10" ht="17.25" customHeight="1" x14ac:dyDescent="0.25">
      <c r="B45" s="184" t="s">
        <v>45</v>
      </c>
      <c r="C45" s="194">
        <v>323</v>
      </c>
      <c r="D45" s="194">
        <v>44</v>
      </c>
      <c r="E45" s="194"/>
      <c r="F45" s="197">
        <v>367</v>
      </c>
      <c r="G45" s="193"/>
    </row>
    <row r="46" spans="2:10" ht="17.25" customHeight="1" x14ac:dyDescent="0.25">
      <c r="B46" s="184" t="s">
        <v>112</v>
      </c>
      <c r="C46" s="194">
        <v>261</v>
      </c>
      <c r="D46" s="194">
        <v>417</v>
      </c>
      <c r="E46" s="194"/>
      <c r="F46" s="197">
        <v>678</v>
      </c>
      <c r="G46" s="193"/>
      <c r="J46" s="92"/>
    </row>
    <row r="47" spans="2:10" ht="17.25" customHeight="1" x14ac:dyDescent="0.25">
      <c r="B47" s="184" t="s">
        <v>48</v>
      </c>
      <c r="C47" s="194">
        <v>225</v>
      </c>
      <c r="D47" s="194">
        <v>57</v>
      </c>
      <c r="E47" s="194"/>
      <c r="F47" s="197">
        <v>282</v>
      </c>
      <c r="G47" s="193"/>
    </row>
    <row r="48" spans="2:10" ht="17.25" customHeight="1" x14ac:dyDescent="0.25">
      <c r="B48" s="184" t="s">
        <v>113</v>
      </c>
      <c r="C48" s="194">
        <v>210</v>
      </c>
      <c r="D48" s="194">
        <v>350</v>
      </c>
      <c r="E48" s="194"/>
      <c r="F48" s="197">
        <v>560</v>
      </c>
      <c r="G48" s="193"/>
    </row>
    <row r="49" spans="2:7" ht="17.25" customHeight="1" x14ac:dyDescent="0.25">
      <c r="B49" s="184" t="s">
        <v>51</v>
      </c>
      <c r="C49" s="194">
        <v>275</v>
      </c>
      <c r="D49" s="194">
        <v>956</v>
      </c>
      <c r="E49" s="194"/>
      <c r="F49" s="197">
        <v>1231</v>
      </c>
      <c r="G49" s="193"/>
    </row>
    <row r="50" spans="2:7" ht="32.25" customHeight="1" x14ac:dyDescent="0.25">
      <c r="B50" s="188" t="s">
        <v>1552</v>
      </c>
      <c r="C50" s="195">
        <v>2042</v>
      </c>
      <c r="D50" s="195">
        <v>2369</v>
      </c>
      <c r="E50" s="195">
        <v>0</v>
      </c>
      <c r="F50" s="195">
        <v>4411</v>
      </c>
      <c r="G50" s="193"/>
    </row>
    <row r="51" spans="2:7" ht="49.5" customHeight="1" x14ac:dyDescent="0.25">
      <c r="B51" s="1595" t="s">
        <v>160</v>
      </c>
      <c r="C51" s="1595"/>
      <c r="D51" s="1595"/>
      <c r="E51" s="1595"/>
      <c r="F51" s="1595"/>
      <c r="G51" s="193"/>
    </row>
    <row r="52" spans="2:7" ht="16.5" customHeight="1" x14ac:dyDescent="0.25">
      <c r="B52" s="1593" t="s">
        <v>161</v>
      </c>
      <c r="C52" s="1593"/>
      <c r="D52" s="1593"/>
      <c r="E52" s="1593"/>
      <c r="F52" s="1593"/>
      <c r="G52" s="193"/>
    </row>
    <row r="53" spans="2:7" ht="21" customHeight="1" x14ac:dyDescent="0.25">
      <c r="B53" s="1593" t="s">
        <v>162</v>
      </c>
      <c r="C53" s="1593"/>
      <c r="D53" s="1593"/>
      <c r="E53" s="1593"/>
      <c r="F53" s="1593"/>
      <c r="G53" s="193"/>
    </row>
    <row r="54" spans="2:7" ht="27.75" customHeight="1" x14ac:dyDescent="0.25">
      <c r="B54" s="1593" t="s">
        <v>54</v>
      </c>
      <c r="C54" s="1593"/>
      <c r="D54" s="1593"/>
      <c r="E54" s="1593"/>
      <c r="F54" s="1593"/>
      <c r="G54" s="193"/>
    </row>
    <row r="55" spans="2:7" ht="28.5" customHeight="1" x14ac:dyDescent="0.25">
      <c r="B55" s="1593" t="s">
        <v>55</v>
      </c>
      <c r="C55" s="1593"/>
      <c r="D55" s="1593"/>
      <c r="E55" s="1593"/>
      <c r="F55" s="1593"/>
      <c r="G55" s="193"/>
    </row>
    <row r="56" spans="2:7" ht="29.25" customHeight="1" x14ac:dyDescent="0.25">
      <c r="B56" s="1593" t="s">
        <v>56</v>
      </c>
      <c r="C56" s="1593"/>
      <c r="D56" s="1593"/>
      <c r="E56" s="1593"/>
      <c r="F56" s="1593"/>
      <c r="G56" s="193"/>
    </row>
  </sheetData>
  <mergeCells count="9">
    <mergeCell ref="B2:E2"/>
    <mergeCell ref="B3:F3"/>
    <mergeCell ref="B4:F4"/>
    <mergeCell ref="B55:F55"/>
    <mergeCell ref="B56:F56"/>
    <mergeCell ref="B51:F51"/>
    <mergeCell ref="B52:F52"/>
    <mergeCell ref="B53:F53"/>
    <mergeCell ref="B54:F54"/>
  </mergeCells>
  <hyperlinks>
    <hyperlink ref="G2" location="'Indice Total'!A1" display="Volver"/>
  </hyperlinks>
  <pageMargins left="0.7" right="0.7" top="0.75" bottom="0.75" header="0.3" footer="0.3"/>
  <pageSetup paperSize="14"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pageSetUpPr fitToPage="1"/>
  </sheetPr>
  <dimension ref="B1:G48"/>
  <sheetViews>
    <sheetView showGridLines="0" workbookViewId="0">
      <selection activeCell="H25" sqref="H25"/>
    </sheetView>
  </sheetViews>
  <sheetFormatPr baseColWidth="10" defaultRowHeight="12.75" x14ac:dyDescent="0.25"/>
  <cols>
    <col min="1" max="1" width="20.140625" style="164" customWidth="1"/>
    <col min="2" max="2" width="45.5703125" style="164" customWidth="1"/>
    <col min="3" max="3" width="12.7109375" style="164" customWidth="1"/>
    <col min="4" max="4" width="17.42578125" style="164" customWidth="1"/>
    <col min="5" max="5" width="12.7109375" style="164" customWidth="1"/>
    <col min="6" max="16384" width="11.42578125" style="164"/>
  </cols>
  <sheetData>
    <row r="1" spans="2:7" ht="51.75" customHeight="1" x14ac:dyDescent="0.25"/>
    <row r="2" spans="2:7" ht="19.5" customHeight="1" x14ac:dyDescent="0.25">
      <c r="B2" s="1527" t="s">
        <v>207</v>
      </c>
      <c r="C2" s="1527"/>
      <c r="D2" s="1527"/>
      <c r="E2" s="1527"/>
      <c r="F2" s="1527"/>
      <c r="G2" s="3" t="s">
        <v>13</v>
      </c>
    </row>
    <row r="3" spans="2:7" ht="51.75" customHeight="1" x14ac:dyDescent="0.25">
      <c r="B3" s="1603" t="s">
        <v>1558</v>
      </c>
      <c r="C3" s="1603"/>
      <c r="D3" s="1603"/>
      <c r="E3" s="1603"/>
      <c r="F3" s="1603"/>
    </row>
    <row r="4" spans="2:7" ht="17.25" customHeight="1" thickBot="1" x14ac:dyDescent="0.3">
      <c r="B4" s="1604">
        <v>2014</v>
      </c>
      <c r="C4" s="1604"/>
      <c r="D4" s="1604"/>
      <c r="E4" s="1604"/>
      <c r="F4" s="1604"/>
    </row>
    <row r="5" spans="2:7" ht="17.25" customHeight="1" x14ac:dyDescent="0.25">
      <c r="B5" s="649"/>
      <c r="C5" s="650"/>
      <c r="D5" s="650"/>
      <c r="E5" s="650"/>
      <c r="F5" s="672"/>
    </row>
    <row r="6" spans="2:7" ht="15.75" x14ac:dyDescent="0.25">
      <c r="B6" s="1596" t="s">
        <v>171</v>
      </c>
      <c r="C6" s="1601" t="s">
        <v>36</v>
      </c>
      <c r="D6" s="1601"/>
      <c r="E6" s="1601"/>
      <c r="F6" s="1546" t="s">
        <v>40</v>
      </c>
    </row>
    <row r="7" spans="2:7" ht="15" x14ac:dyDescent="0.25">
      <c r="B7" s="1597"/>
      <c r="C7" s="152" t="s">
        <v>37</v>
      </c>
      <c r="D7" s="152" t="s">
        <v>38</v>
      </c>
      <c r="E7" s="152" t="s">
        <v>39</v>
      </c>
      <c r="F7" s="1602"/>
    </row>
    <row r="8" spans="2:7" ht="21" customHeight="1" x14ac:dyDescent="0.25">
      <c r="B8" s="199" t="s">
        <v>189</v>
      </c>
      <c r="C8" s="147"/>
      <c r="D8" s="147"/>
      <c r="E8" s="147"/>
      <c r="F8" s="147"/>
    </row>
    <row r="9" spans="2:7" ht="18" customHeight="1" x14ac:dyDescent="0.25">
      <c r="B9" s="200" t="s">
        <v>172</v>
      </c>
      <c r="C9" s="185">
        <v>3770</v>
      </c>
      <c r="D9" s="185">
        <v>10153</v>
      </c>
      <c r="E9" s="201">
        <v>1863</v>
      </c>
      <c r="F9" s="180">
        <v>15786</v>
      </c>
      <c r="G9" s="4"/>
    </row>
    <row r="10" spans="2:7" ht="18" customHeight="1" x14ac:dyDescent="0.25">
      <c r="B10" s="200" t="s">
        <v>95</v>
      </c>
      <c r="C10" s="185">
        <v>7626</v>
      </c>
      <c r="D10" s="185">
        <v>10183</v>
      </c>
      <c r="E10" s="201">
        <v>3032</v>
      </c>
      <c r="F10" s="180">
        <v>20841</v>
      </c>
    </row>
    <row r="11" spans="2:7" ht="18" customHeight="1" x14ac:dyDescent="0.25">
      <c r="B11" s="200" t="s">
        <v>96</v>
      </c>
      <c r="C11" s="185">
        <v>17106</v>
      </c>
      <c r="D11" s="185">
        <v>16479</v>
      </c>
      <c r="E11" s="201">
        <v>5786</v>
      </c>
      <c r="F11" s="180">
        <v>39371</v>
      </c>
    </row>
    <row r="12" spans="2:7" ht="18" customHeight="1" x14ac:dyDescent="0.25">
      <c r="B12" s="200" t="s">
        <v>97</v>
      </c>
      <c r="C12" s="185">
        <v>22463</v>
      </c>
      <c r="D12" s="185">
        <v>17351</v>
      </c>
      <c r="E12" s="201">
        <v>6629</v>
      </c>
      <c r="F12" s="180">
        <v>46443</v>
      </c>
    </row>
    <row r="13" spans="2:7" ht="18" customHeight="1" x14ac:dyDescent="0.25">
      <c r="B13" s="200" t="s">
        <v>98</v>
      </c>
      <c r="C13" s="185">
        <v>7221</v>
      </c>
      <c r="D13" s="185">
        <v>6762</v>
      </c>
      <c r="E13" s="201">
        <v>2729</v>
      </c>
      <c r="F13" s="180">
        <v>16712</v>
      </c>
    </row>
    <row r="14" spans="2:7" ht="18" customHeight="1" x14ac:dyDescent="0.25">
      <c r="B14" s="200" t="s">
        <v>99</v>
      </c>
      <c r="C14" s="185">
        <v>22961</v>
      </c>
      <c r="D14" s="185">
        <v>17857</v>
      </c>
      <c r="E14" s="201">
        <v>7625</v>
      </c>
      <c r="F14" s="180">
        <v>48443</v>
      </c>
    </row>
    <row r="15" spans="2:7" ht="18" customHeight="1" x14ac:dyDescent="0.25">
      <c r="B15" s="200" t="s">
        <v>100</v>
      </c>
      <c r="C15" s="185">
        <v>82</v>
      </c>
      <c r="D15" s="185">
        <v>222</v>
      </c>
      <c r="E15" s="201">
        <v>32</v>
      </c>
      <c r="F15" s="180">
        <v>336</v>
      </c>
    </row>
    <row r="16" spans="2:7" ht="18" customHeight="1" x14ac:dyDescent="0.25">
      <c r="B16" s="199" t="s">
        <v>190</v>
      </c>
      <c r="C16" s="147">
        <v>81229</v>
      </c>
      <c r="D16" s="147">
        <v>79007</v>
      </c>
      <c r="E16" s="147">
        <v>27696</v>
      </c>
      <c r="F16" s="147">
        <v>187932</v>
      </c>
    </row>
    <row r="17" spans="2:6" ht="21" customHeight="1" x14ac:dyDescent="0.25">
      <c r="B17" s="199" t="s">
        <v>191</v>
      </c>
      <c r="C17" s="147"/>
      <c r="D17" s="147"/>
      <c r="E17" s="147"/>
      <c r="F17" s="147"/>
    </row>
    <row r="18" spans="2:6" ht="18" customHeight="1" x14ac:dyDescent="0.25">
      <c r="B18" s="200" t="s">
        <v>172</v>
      </c>
      <c r="C18" s="186">
        <v>587</v>
      </c>
      <c r="D18" s="185">
        <v>2031</v>
      </c>
      <c r="E18" s="185">
        <v>261</v>
      </c>
      <c r="F18" s="180">
        <v>2879</v>
      </c>
    </row>
    <row r="19" spans="2:6" ht="18" customHeight="1" x14ac:dyDescent="0.25">
      <c r="B19" s="200" t="s">
        <v>95</v>
      </c>
      <c r="C19" s="186">
        <v>1195</v>
      </c>
      <c r="D19" s="185">
        <v>1487</v>
      </c>
      <c r="E19" s="185">
        <v>452</v>
      </c>
      <c r="F19" s="180">
        <v>3134</v>
      </c>
    </row>
    <row r="20" spans="2:6" ht="18" customHeight="1" x14ac:dyDescent="0.25">
      <c r="B20" s="200" t="s">
        <v>96</v>
      </c>
      <c r="C20" s="186">
        <v>3234</v>
      </c>
      <c r="D20" s="185">
        <v>2791</v>
      </c>
      <c r="E20" s="185">
        <v>1123</v>
      </c>
      <c r="F20" s="180">
        <v>7148</v>
      </c>
    </row>
    <row r="21" spans="2:6" ht="18" customHeight="1" x14ac:dyDescent="0.25">
      <c r="B21" s="200" t="s">
        <v>97</v>
      </c>
      <c r="C21" s="186">
        <v>5489</v>
      </c>
      <c r="D21" s="185">
        <v>4339</v>
      </c>
      <c r="E21" s="185">
        <v>1673</v>
      </c>
      <c r="F21" s="180">
        <v>11501</v>
      </c>
    </row>
    <row r="22" spans="2:6" ht="18" customHeight="1" x14ac:dyDescent="0.25">
      <c r="B22" s="200" t="s">
        <v>98</v>
      </c>
      <c r="C22" s="186">
        <v>2264</v>
      </c>
      <c r="D22" s="185">
        <v>2391</v>
      </c>
      <c r="E22" s="185">
        <v>962</v>
      </c>
      <c r="F22" s="180">
        <v>5617</v>
      </c>
    </row>
    <row r="23" spans="2:6" ht="18" customHeight="1" x14ac:dyDescent="0.25">
      <c r="B23" s="200" t="s">
        <v>99</v>
      </c>
      <c r="C23" s="186">
        <v>7258</v>
      </c>
      <c r="D23" s="185">
        <v>7518</v>
      </c>
      <c r="E23" s="185">
        <v>2634</v>
      </c>
      <c r="F23" s="180">
        <v>17410</v>
      </c>
    </row>
    <row r="24" spans="2:6" ht="18" customHeight="1" x14ac:dyDescent="0.25">
      <c r="B24" s="200" t="s">
        <v>100</v>
      </c>
      <c r="C24" s="186">
        <v>9</v>
      </c>
      <c r="D24" s="185">
        <v>40</v>
      </c>
      <c r="E24" s="185">
        <v>7</v>
      </c>
      <c r="F24" s="180">
        <v>56</v>
      </c>
    </row>
    <row r="25" spans="2:6" ht="18" customHeight="1" x14ac:dyDescent="0.25">
      <c r="B25" s="199" t="s">
        <v>192</v>
      </c>
      <c r="C25" s="147">
        <v>20036</v>
      </c>
      <c r="D25" s="147">
        <v>20597</v>
      </c>
      <c r="E25" s="147">
        <v>7112</v>
      </c>
      <c r="F25" s="147">
        <v>47745</v>
      </c>
    </row>
    <row r="26" spans="2:6" ht="36" customHeight="1" x14ac:dyDescent="0.25">
      <c r="B26" s="199" t="s">
        <v>155</v>
      </c>
      <c r="C26" s="147"/>
      <c r="D26" s="147"/>
      <c r="E26" s="147"/>
      <c r="F26" s="147"/>
    </row>
    <row r="27" spans="2:6" ht="18" customHeight="1" x14ac:dyDescent="0.25">
      <c r="B27" s="200" t="s">
        <v>172</v>
      </c>
      <c r="C27" s="187">
        <v>4357</v>
      </c>
      <c r="D27" s="187">
        <v>12184</v>
      </c>
      <c r="E27" s="187">
        <v>2124</v>
      </c>
      <c r="F27" s="180">
        <v>18665</v>
      </c>
    </row>
    <row r="28" spans="2:6" ht="18" customHeight="1" x14ac:dyDescent="0.25">
      <c r="B28" s="200" t="s">
        <v>95</v>
      </c>
      <c r="C28" s="187">
        <v>8821</v>
      </c>
      <c r="D28" s="187">
        <v>11670</v>
      </c>
      <c r="E28" s="187">
        <v>3484</v>
      </c>
      <c r="F28" s="180">
        <v>23975</v>
      </c>
    </row>
    <row r="29" spans="2:6" ht="18" customHeight="1" x14ac:dyDescent="0.25">
      <c r="B29" s="200" t="s">
        <v>96</v>
      </c>
      <c r="C29" s="187">
        <v>20340</v>
      </c>
      <c r="D29" s="187">
        <v>19270</v>
      </c>
      <c r="E29" s="187">
        <v>6909</v>
      </c>
      <c r="F29" s="180">
        <v>46519</v>
      </c>
    </row>
    <row r="30" spans="2:6" ht="18" customHeight="1" x14ac:dyDescent="0.25">
      <c r="B30" s="200" t="s">
        <v>97</v>
      </c>
      <c r="C30" s="187">
        <v>27952</v>
      </c>
      <c r="D30" s="187">
        <v>21690</v>
      </c>
      <c r="E30" s="187">
        <v>8302</v>
      </c>
      <c r="F30" s="180">
        <v>57944</v>
      </c>
    </row>
    <row r="31" spans="2:6" ht="18" customHeight="1" x14ac:dyDescent="0.25">
      <c r="B31" s="200" t="s">
        <v>98</v>
      </c>
      <c r="C31" s="187">
        <v>9485</v>
      </c>
      <c r="D31" s="187">
        <v>9153</v>
      </c>
      <c r="E31" s="187">
        <v>3691</v>
      </c>
      <c r="F31" s="180">
        <v>22329</v>
      </c>
    </row>
    <row r="32" spans="2:6" ht="18" customHeight="1" x14ac:dyDescent="0.25">
      <c r="B32" s="200" t="s">
        <v>99</v>
      </c>
      <c r="C32" s="187">
        <v>30219</v>
      </c>
      <c r="D32" s="187">
        <v>25375</v>
      </c>
      <c r="E32" s="187">
        <v>10259</v>
      </c>
      <c r="F32" s="180">
        <v>65853</v>
      </c>
    </row>
    <row r="33" spans="2:6" ht="18" customHeight="1" x14ac:dyDescent="0.25">
      <c r="B33" s="200" t="s">
        <v>100</v>
      </c>
      <c r="C33" s="187">
        <v>91</v>
      </c>
      <c r="D33" s="187">
        <v>262</v>
      </c>
      <c r="E33" s="187">
        <v>39</v>
      </c>
      <c r="F33" s="180">
        <v>392</v>
      </c>
    </row>
    <row r="34" spans="2:6" ht="18" customHeight="1" x14ac:dyDescent="0.25">
      <c r="B34" s="199" t="s">
        <v>173</v>
      </c>
      <c r="C34" s="147">
        <v>101265</v>
      </c>
      <c r="D34" s="147">
        <v>99604</v>
      </c>
      <c r="E34" s="147">
        <v>34808</v>
      </c>
      <c r="F34" s="147">
        <v>235677</v>
      </c>
    </row>
    <row r="35" spans="2:6" ht="20.25" customHeight="1" x14ac:dyDescent="0.25">
      <c r="B35" s="199" t="s">
        <v>194</v>
      </c>
      <c r="C35" s="147"/>
      <c r="D35" s="147"/>
      <c r="E35" s="147"/>
      <c r="F35" s="147"/>
    </row>
    <row r="36" spans="2:6" ht="18" customHeight="1" x14ac:dyDescent="0.25">
      <c r="B36" s="200" t="s">
        <v>172</v>
      </c>
      <c r="C36" s="186">
        <v>36</v>
      </c>
      <c r="D36" s="186">
        <v>180</v>
      </c>
      <c r="E36" s="185">
        <v>28</v>
      </c>
      <c r="F36" s="180">
        <v>244</v>
      </c>
    </row>
    <row r="37" spans="2:6" ht="18" customHeight="1" x14ac:dyDescent="0.25">
      <c r="B37" s="200" t="s">
        <v>95</v>
      </c>
      <c r="C37" s="185">
        <v>93</v>
      </c>
      <c r="D37" s="186">
        <v>139</v>
      </c>
      <c r="E37" s="186">
        <v>67</v>
      </c>
      <c r="F37" s="180">
        <v>299</v>
      </c>
    </row>
    <row r="38" spans="2:6" ht="18" customHeight="1" x14ac:dyDescent="0.25">
      <c r="B38" s="200" t="s">
        <v>96</v>
      </c>
      <c r="C38" s="185">
        <v>217</v>
      </c>
      <c r="D38" s="185">
        <v>269</v>
      </c>
      <c r="E38" s="185">
        <v>168</v>
      </c>
      <c r="F38" s="180">
        <v>654</v>
      </c>
    </row>
    <row r="39" spans="2:6" ht="18" customHeight="1" x14ac:dyDescent="0.25">
      <c r="B39" s="200" t="s">
        <v>97</v>
      </c>
      <c r="C39" s="185">
        <v>445</v>
      </c>
      <c r="D39" s="185">
        <v>401</v>
      </c>
      <c r="E39" s="185">
        <v>251</v>
      </c>
      <c r="F39" s="180">
        <v>1097</v>
      </c>
    </row>
    <row r="40" spans="2:6" ht="18" customHeight="1" x14ac:dyDescent="0.25">
      <c r="B40" s="200" t="s">
        <v>98</v>
      </c>
      <c r="C40" s="185">
        <v>191</v>
      </c>
      <c r="D40" s="185">
        <v>201</v>
      </c>
      <c r="E40" s="186">
        <v>115</v>
      </c>
      <c r="F40" s="180">
        <v>507</v>
      </c>
    </row>
    <row r="41" spans="2:6" ht="18" customHeight="1" x14ac:dyDescent="0.25">
      <c r="B41" s="200" t="s">
        <v>99</v>
      </c>
      <c r="C41" s="185">
        <v>709</v>
      </c>
      <c r="D41" s="185">
        <v>537</v>
      </c>
      <c r="E41" s="185">
        <v>364</v>
      </c>
      <c r="F41" s="180">
        <v>1610</v>
      </c>
    </row>
    <row r="42" spans="2:6" ht="18" customHeight="1" x14ac:dyDescent="0.25">
      <c r="B42" s="200" t="s">
        <v>100</v>
      </c>
      <c r="C42" s="185"/>
      <c r="D42" s="185"/>
      <c r="E42" s="185"/>
      <c r="F42" s="180">
        <v>0</v>
      </c>
    </row>
    <row r="43" spans="2:6" ht="20.25" customHeight="1" x14ac:dyDescent="0.25">
      <c r="B43" s="199" t="s">
        <v>1552</v>
      </c>
      <c r="C43" s="147">
        <v>1691</v>
      </c>
      <c r="D43" s="147">
        <v>1727</v>
      </c>
      <c r="E43" s="147">
        <v>993</v>
      </c>
      <c r="F43" s="147">
        <v>4411</v>
      </c>
    </row>
    <row r="44" spans="2:6" ht="35.25" customHeight="1" x14ac:dyDescent="0.25">
      <c r="B44" s="1605" t="s">
        <v>160</v>
      </c>
      <c r="C44" s="1605"/>
      <c r="D44" s="1605"/>
      <c r="E44" s="1605"/>
      <c r="F44" s="1605"/>
    </row>
    <row r="45" spans="2:6" ht="17.25" customHeight="1" x14ac:dyDescent="0.2">
      <c r="B45" s="1606" t="s">
        <v>161</v>
      </c>
      <c r="C45" s="1606"/>
      <c r="D45" s="1606"/>
      <c r="E45" s="1606"/>
      <c r="F45" s="1606"/>
    </row>
    <row r="46" spans="2:6" ht="21" customHeight="1" x14ac:dyDescent="0.25">
      <c r="B46" s="1600" t="s">
        <v>162</v>
      </c>
      <c r="C46" s="1600"/>
      <c r="D46" s="1600"/>
      <c r="E46" s="1600"/>
      <c r="F46" s="1600"/>
    </row>
    <row r="48" spans="2:6" x14ac:dyDescent="0.25">
      <c r="B48" s="55"/>
    </row>
  </sheetData>
  <mergeCells count="9">
    <mergeCell ref="B46:F46"/>
    <mergeCell ref="B6:B7"/>
    <mergeCell ref="C6:E6"/>
    <mergeCell ref="F6:F7"/>
    <mergeCell ref="B2:F2"/>
    <mergeCell ref="B3:F3"/>
    <mergeCell ref="B4:F4"/>
    <mergeCell ref="B44:F44"/>
    <mergeCell ref="B45:F45"/>
  </mergeCells>
  <hyperlinks>
    <hyperlink ref="G2" location="'Indice Total'!A1" display="Volver"/>
  </hyperlinks>
  <pageMargins left="0.70866141732283472" right="0.70866141732283472" top="0.74803149606299213" bottom="0.74803149606299213" header="0.31496062992125984" footer="0.31496062992125984"/>
  <pageSetup scale="9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pageSetUpPr fitToPage="1"/>
  </sheetPr>
  <dimension ref="B1:I26"/>
  <sheetViews>
    <sheetView showGridLines="0" workbookViewId="0">
      <selection activeCell="H25" sqref="H25"/>
    </sheetView>
  </sheetViews>
  <sheetFormatPr baseColWidth="10" defaultRowHeight="12.75" x14ac:dyDescent="0.25"/>
  <cols>
    <col min="1" max="1" width="20" style="164" customWidth="1"/>
    <col min="2" max="2" width="57.140625" style="164" customWidth="1"/>
    <col min="3" max="5" width="14.7109375" style="164" customWidth="1"/>
    <col min="6" max="6" width="13.7109375" style="164" customWidth="1"/>
    <col min="7" max="16384" width="11.42578125" style="164"/>
  </cols>
  <sheetData>
    <row r="1" spans="2:9" ht="49.5" customHeight="1" x14ac:dyDescent="0.25"/>
    <row r="2" spans="2:9" ht="18" x14ac:dyDescent="0.25">
      <c r="B2" s="1527" t="s">
        <v>217</v>
      </c>
      <c r="C2" s="1527"/>
      <c r="D2" s="1527"/>
      <c r="E2" s="1527"/>
      <c r="F2" s="1527"/>
      <c r="G2" s="1527"/>
      <c r="H2" s="3" t="s">
        <v>13</v>
      </c>
      <c r="I2" s="3"/>
    </row>
    <row r="3" spans="2:9" ht="33.75" customHeight="1" x14ac:dyDescent="0.25">
      <c r="B3" s="1607" t="s">
        <v>1559</v>
      </c>
      <c r="C3" s="1607"/>
      <c r="D3" s="1607"/>
      <c r="E3" s="1607"/>
      <c r="F3" s="1607"/>
      <c r="G3" s="1607"/>
    </row>
    <row r="4" spans="2:9" ht="16.5" thickBot="1" x14ac:dyDescent="0.3">
      <c r="B4" s="1607" t="s">
        <v>149</v>
      </c>
      <c r="C4" s="1607"/>
      <c r="D4" s="1607"/>
      <c r="E4" s="1607"/>
      <c r="F4" s="1607"/>
      <c r="G4" s="1607"/>
    </row>
    <row r="5" spans="2:9" x14ac:dyDescent="0.25">
      <c r="B5" s="669"/>
      <c r="C5" s="669"/>
      <c r="D5" s="669"/>
      <c r="E5" s="669"/>
      <c r="F5" s="669"/>
      <c r="G5" s="669"/>
    </row>
    <row r="6" spans="2:9" ht="27" customHeight="1" x14ac:dyDescent="0.25">
      <c r="B6" s="152" t="s">
        <v>175</v>
      </c>
      <c r="C6" s="152">
        <v>2010</v>
      </c>
      <c r="D6" s="152">
        <v>2011</v>
      </c>
      <c r="E6" s="152">
        <v>2012</v>
      </c>
      <c r="F6" s="152">
        <v>2013</v>
      </c>
      <c r="G6" s="152">
        <v>2014</v>
      </c>
      <c r="H6" s="202"/>
    </row>
    <row r="7" spans="2:9" ht="24" customHeight="1" x14ac:dyDescent="0.25">
      <c r="B7" s="169" t="s">
        <v>176</v>
      </c>
      <c r="C7" s="203"/>
      <c r="D7" s="203"/>
      <c r="E7" s="203"/>
      <c r="F7" s="203"/>
      <c r="G7" s="203"/>
      <c r="H7" s="204"/>
    </row>
    <row r="8" spans="2:9" ht="18" customHeight="1" x14ac:dyDescent="0.25">
      <c r="B8" s="145" t="s">
        <v>16</v>
      </c>
      <c r="C8" s="1032">
        <v>5.3499999999999999E-2</v>
      </c>
      <c r="D8" s="1033">
        <v>5.3460000000000001E-2</v>
      </c>
      <c r="E8" s="1033">
        <v>4.5650000000000003E-2</v>
      </c>
      <c r="F8" s="1033">
        <v>3.9245357026661418E-2</v>
      </c>
      <c r="G8" s="1033">
        <v>3.5374065130220012E-2</v>
      </c>
      <c r="H8" s="204"/>
    </row>
    <row r="9" spans="2:9" ht="18" customHeight="1" x14ac:dyDescent="0.25">
      <c r="B9" s="145" t="s">
        <v>17</v>
      </c>
      <c r="C9" s="1032">
        <v>5.1999999999999998E-2</v>
      </c>
      <c r="D9" s="1032">
        <v>5.3999999999999999E-2</v>
      </c>
      <c r="E9" s="1032">
        <v>4.9549999999999997E-2</v>
      </c>
      <c r="F9" s="1032">
        <v>4.277271025827932E-2</v>
      </c>
      <c r="G9" s="1032">
        <v>4.2017592909264177E-2</v>
      </c>
      <c r="H9" s="204"/>
    </row>
    <row r="10" spans="2:9" ht="18" customHeight="1" x14ac:dyDescent="0.25">
      <c r="B10" s="145" t="s">
        <v>18</v>
      </c>
      <c r="C10" s="1032">
        <v>6.1400000000000003E-2</v>
      </c>
      <c r="D10" s="1032">
        <v>6.3E-2</v>
      </c>
      <c r="E10" s="1032">
        <v>5.9180000000000003E-2</v>
      </c>
      <c r="F10" s="1032">
        <v>5.8226643923138234E-2</v>
      </c>
      <c r="G10" s="1032">
        <v>5.0727310940594836E-2</v>
      </c>
      <c r="H10" s="204"/>
    </row>
    <row r="11" spans="2:9" ht="18.75" customHeight="1" x14ac:dyDescent="0.25">
      <c r="B11" s="169" t="s">
        <v>177</v>
      </c>
      <c r="C11" s="1034">
        <v>5.4100000000000002E-2</v>
      </c>
      <c r="D11" s="1034">
        <v>5.4879999999999998E-2</v>
      </c>
      <c r="E11" s="1034">
        <v>4.8759999999999998E-2</v>
      </c>
      <c r="F11" s="1034">
        <v>4.2875524930563354E-2</v>
      </c>
      <c r="G11" s="1034">
        <v>3.9794212067952174E-2</v>
      </c>
      <c r="H11" s="204"/>
    </row>
    <row r="12" spans="2:9" ht="24.75" customHeight="1" x14ac:dyDescent="0.25">
      <c r="B12" s="169" t="s">
        <v>178</v>
      </c>
      <c r="C12" s="1034"/>
      <c r="D12" s="1034"/>
      <c r="E12" s="1034"/>
      <c r="F12" s="1034"/>
      <c r="G12" s="1034"/>
      <c r="H12" s="205"/>
      <c r="I12" s="166"/>
    </row>
    <row r="13" spans="2:9" ht="18" customHeight="1" x14ac:dyDescent="0.25">
      <c r="B13" s="145" t="s">
        <v>16</v>
      </c>
      <c r="C13" s="1032">
        <v>1.26E-2</v>
      </c>
      <c r="D13" s="1032">
        <v>1.2970000000000001E-2</v>
      </c>
      <c r="E13" s="1032">
        <v>1.0670000000000001E-2</v>
      </c>
      <c r="F13" s="1032">
        <v>9.0146738458983453E-3</v>
      </c>
      <c r="G13" s="1032">
        <v>8.7253907957636819E-3</v>
      </c>
      <c r="H13" s="206"/>
      <c r="I13" s="166"/>
    </row>
    <row r="14" spans="2:9" ht="18" customHeight="1" x14ac:dyDescent="0.25">
      <c r="B14" s="145" t="s">
        <v>17</v>
      </c>
      <c r="C14" s="1032">
        <v>1.2699999999999999E-2</v>
      </c>
      <c r="D14" s="1032">
        <v>1.2E-2</v>
      </c>
      <c r="E14" s="1032">
        <v>1.115E-2</v>
      </c>
      <c r="F14" s="1032">
        <v>1.0631522578172434E-2</v>
      </c>
      <c r="G14" s="1032">
        <v>1.0953920046984625E-2</v>
      </c>
      <c r="H14" s="204"/>
    </row>
    <row r="15" spans="2:9" ht="18" customHeight="1" x14ac:dyDescent="0.25">
      <c r="B15" s="145" t="s">
        <v>18</v>
      </c>
      <c r="C15" s="1032">
        <v>1.32E-2</v>
      </c>
      <c r="D15" s="1032">
        <v>1.3100000000000001E-2</v>
      </c>
      <c r="E15" s="1032">
        <v>1.29E-2</v>
      </c>
      <c r="F15" s="1032">
        <v>1.4802128060638705E-2</v>
      </c>
      <c r="G15" s="1032">
        <v>1.3026163901267708E-2</v>
      </c>
      <c r="H15" s="204"/>
    </row>
    <row r="16" spans="2:9" ht="20.25" customHeight="1" x14ac:dyDescent="0.25">
      <c r="B16" s="169" t="s">
        <v>179</v>
      </c>
      <c r="C16" s="1034">
        <v>1.2699999999999999E-2</v>
      </c>
      <c r="D16" s="1034">
        <v>1.26E-2</v>
      </c>
      <c r="E16" s="1034">
        <v>1.11E-2</v>
      </c>
      <c r="F16" s="1034">
        <v>1.0339093019679795E-2</v>
      </c>
      <c r="G16" s="1034">
        <v>1.0109904940001578E-2</v>
      </c>
      <c r="H16" s="204"/>
    </row>
    <row r="17" spans="2:7" ht="24.75" customHeight="1" x14ac:dyDescent="0.25">
      <c r="B17" s="169" t="s">
        <v>180</v>
      </c>
      <c r="C17" s="1034"/>
      <c r="D17" s="1034"/>
      <c r="E17" s="1034"/>
      <c r="F17" s="1034"/>
      <c r="G17" s="1034"/>
    </row>
    <row r="18" spans="2:7" ht="18" customHeight="1" x14ac:dyDescent="0.25">
      <c r="B18" s="145" t="s">
        <v>16</v>
      </c>
      <c r="C18" s="1035">
        <v>6.6199999999999995E-2</v>
      </c>
      <c r="D18" s="1036">
        <v>6.6400000000000001E-2</v>
      </c>
      <c r="E18" s="1036">
        <v>5.6300000000000003E-2</v>
      </c>
      <c r="F18" s="1036">
        <v>4.8304875534015829E-2</v>
      </c>
      <c r="G18" s="1036">
        <v>4.4099455925983695E-2</v>
      </c>
    </row>
    <row r="19" spans="2:7" ht="18" customHeight="1" x14ac:dyDescent="0.25">
      <c r="B19" s="145" t="s">
        <v>17</v>
      </c>
      <c r="C19" s="1035">
        <v>6.4600000000000005E-2</v>
      </c>
      <c r="D19" s="1036">
        <v>6.6049999999999998E-2</v>
      </c>
      <c r="E19" s="1036">
        <v>6.0699999999999997E-2</v>
      </c>
      <c r="F19" s="1036">
        <v>5.3404232836451758E-2</v>
      </c>
      <c r="G19" s="1036">
        <v>5.2971512956248801E-2</v>
      </c>
    </row>
    <row r="20" spans="2:7" ht="18" customHeight="1" x14ac:dyDescent="0.25">
      <c r="B20" s="145" t="s">
        <v>18</v>
      </c>
      <c r="C20" s="1035">
        <v>7.46E-2</v>
      </c>
      <c r="D20" s="1035">
        <v>7.6100000000000001E-2</v>
      </c>
      <c r="E20" s="1035">
        <v>7.2099999999999997E-2</v>
      </c>
      <c r="F20" s="1035">
        <v>7.3028771983776941E-2</v>
      </c>
      <c r="G20" s="1035">
        <v>6.3753474841862542E-2</v>
      </c>
    </row>
    <row r="21" spans="2:7" ht="18" customHeight="1" x14ac:dyDescent="0.25">
      <c r="B21" s="169" t="s">
        <v>1551</v>
      </c>
      <c r="C21" s="1034">
        <v>6.6799999999999998E-2</v>
      </c>
      <c r="D21" s="1034">
        <v>6.7500000000000004E-2</v>
      </c>
      <c r="E21" s="1034">
        <v>5.9880000000000003E-2</v>
      </c>
      <c r="F21" s="1034">
        <v>5.3236212162778247E-2</v>
      </c>
      <c r="G21" s="1034">
        <v>4.9904117007953747E-2</v>
      </c>
    </row>
    <row r="22" spans="2:7" ht="23.25" customHeight="1" x14ac:dyDescent="0.25">
      <c r="B22" s="1605" t="s">
        <v>1549</v>
      </c>
      <c r="C22" s="1605"/>
      <c r="D22" s="1605"/>
      <c r="E22" s="1605"/>
      <c r="F22" s="1605"/>
      <c r="G22" s="1605"/>
    </row>
    <row r="23" spans="2:7" ht="25.5" customHeight="1" x14ac:dyDescent="0.2">
      <c r="B23" s="1606" t="s">
        <v>1550</v>
      </c>
      <c r="C23" s="1606"/>
      <c r="D23" s="1606"/>
      <c r="E23" s="1606"/>
      <c r="F23" s="1606"/>
      <c r="G23" s="1606"/>
    </row>
    <row r="24" spans="2:7" ht="28.5" customHeight="1" x14ac:dyDescent="0.2">
      <c r="B24" s="1606"/>
      <c r="C24" s="1606"/>
      <c r="D24" s="1606"/>
      <c r="E24" s="1606"/>
      <c r="F24" s="1606"/>
      <c r="G24" s="1606"/>
    </row>
    <row r="25" spans="2:7" ht="30" customHeight="1" x14ac:dyDescent="0.25">
      <c r="B25" s="177"/>
    </row>
    <row r="26" spans="2:7" ht="30.75" customHeight="1" x14ac:dyDescent="0.25">
      <c r="B26" s="177"/>
    </row>
  </sheetData>
  <mergeCells count="6">
    <mergeCell ref="B22:G22"/>
    <mergeCell ref="B23:G23"/>
    <mergeCell ref="B24:G24"/>
    <mergeCell ref="B2:G2"/>
    <mergeCell ref="B3:G3"/>
    <mergeCell ref="B4:G4"/>
  </mergeCells>
  <hyperlinks>
    <hyperlink ref="H2" location="'Indice Total'!A1" display="Volver"/>
  </hyperlinks>
  <pageMargins left="0.70866141732283472" right="0.70866141732283472" top="0.74803149606299213" bottom="0.74803149606299213" header="0.31496062992125984" footer="0.31496062992125984"/>
  <pageSetup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pageSetUpPr fitToPage="1"/>
  </sheetPr>
  <dimension ref="B1:O83"/>
  <sheetViews>
    <sheetView showGridLines="0" workbookViewId="0">
      <selection activeCell="H25" sqref="H25"/>
    </sheetView>
  </sheetViews>
  <sheetFormatPr baseColWidth="10" defaultRowHeight="26.25" customHeight="1" x14ac:dyDescent="0.25"/>
  <cols>
    <col min="1" max="1" width="20.85546875" style="4" customWidth="1"/>
    <col min="2" max="2" width="40.42578125" style="213" customWidth="1"/>
    <col min="3" max="3" width="9.7109375" style="213" customWidth="1"/>
    <col min="4" max="4" width="2.7109375" style="213" customWidth="1"/>
    <col min="5" max="8" width="9.7109375" style="213" customWidth="1"/>
    <col min="9" max="9" width="2.7109375" style="213" customWidth="1"/>
    <col min="10" max="10" width="9.7109375" style="214" customWidth="1"/>
    <col min="11" max="12" width="9.7109375" style="213" customWidth="1"/>
    <col min="13" max="13" width="11.42578125" style="4"/>
    <col min="14" max="14" width="31.42578125" style="4" customWidth="1"/>
    <col min="15" max="16384" width="11.42578125" style="4"/>
  </cols>
  <sheetData>
    <row r="1" spans="2:15" ht="46.5" customHeight="1" x14ac:dyDescent="0.25"/>
    <row r="2" spans="2:15" ht="26.25" customHeight="1" x14ac:dyDescent="0.25">
      <c r="B2" s="1527" t="s">
        <v>196</v>
      </c>
      <c r="C2" s="1527"/>
      <c r="D2" s="1527"/>
      <c r="E2" s="1527"/>
      <c r="F2" s="1527"/>
      <c r="G2" s="1527"/>
      <c r="H2" s="1527"/>
      <c r="I2" s="1527"/>
      <c r="J2" s="1527"/>
      <c r="K2" s="1527"/>
      <c r="L2" s="1527"/>
      <c r="M2" s="3" t="s">
        <v>13</v>
      </c>
    </row>
    <row r="3" spans="2:15" ht="48" customHeight="1" x14ac:dyDescent="0.25">
      <c r="B3" s="1612" t="s">
        <v>1560</v>
      </c>
      <c r="C3" s="1612"/>
      <c r="D3" s="1612"/>
      <c r="E3" s="1612"/>
      <c r="F3" s="1612"/>
      <c r="G3" s="1612"/>
      <c r="H3" s="1612"/>
      <c r="I3" s="1612"/>
      <c r="J3" s="1612"/>
      <c r="K3" s="1612"/>
      <c r="L3" s="1612"/>
    </row>
    <row r="4" spans="2:15" ht="25.5" customHeight="1" thickBot="1" x14ac:dyDescent="0.3">
      <c r="B4" s="1617" t="s">
        <v>1649</v>
      </c>
      <c r="C4" s="1617"/>
      <c r="D4" s="1617"/>
      <c r="E4" s="1617"/>
      <c r="F4" s="1617"/>
      <c r="G4" s="1617"/>
      <c r="H4" s="1617"/>
      <c r="I4" s="1617"/>
      <c r="J4" s="1617"/>
      <c r="K4" s="1617"/>
      <c r="L4" s="1617"/>
    </row>
    <row r="5" spans="2:15" ht="21.75" customHeight="1" x14ac:dyDescent="0.25">
      <c r="B5" s="652"/>
      <c r="C5" s="652"/>
      <c r="D5" s="652"/>
      <c r="E5" s="652"/>
      <c r="F5" s="652"/>
      <c r="G5" s="652"/>
      <c r="H5" s="652"/>
      <c r="I5" s="652"/>
      <c r="J5" s="652"/>
      <c r="K5" s="652"/>
      <c r="L5" s="652"/>
    </row>
    <row r="6" spans="2:15" ht="20.25" customHeight="1" x14ac:dyDescent="0.25">
      <c r="B6" s="1546" t="s">
        <v>35</v>
      </c>
      <c r="C6" s="1546">
        <v>2013</v>
      </c>
      <c r="D6" s="1546"/>
      <c r="E6" s="1546"/>
      <c r="F6" s="1546"/>
      <c r="G6" s="1615"/>
      <c r="H6" s="1616">
        <v>2014</v>
      </c>
      <c r="I6" s="1546"/>
      <c r="J6" s="1546"/>
      <c r="K6" s="1546"/>
      <c r="L6" s="1615"/>
    </row>
    <row r="7" spans="2:15" ht="21.75" customHeight="1" x14ac:dyDescent="0.25">
      <c r="B7" s="1546"/>
      <c r="C7" s="1594" t="s">
        <v>36</v>
      </c>
      <c r="D7" s="1594"/>
      <c r="E7" s="1594"/>
      <c r="F7" s="1594"/>
      <c r="G7" s="1613"/>
      <c r="H7" s="1614" t="s">
        <v>36</v>
      </c>
      <c r="I7" s="1594"/>
      <c r="J7" s="1594"/>
      <c r="K7" s="1594"/>
      <c r="L7" s="1594"/>
    </row>
    <row r="8" spans="2:15" ht="27" customHeight="1" x14ac:dyDescent="0.25">
      <c r="B8" s="1602"/>
      <c r="C8" s="604" t="s">
        <v>37</v>
      </c>
      <c r="D8" s="604"/>
      <c r="E8" s="604" t="s">
        <v>38</v>
      </c>
      <c r="F8" s="604" t="s">
        <v>39</v>
      </c>
      <c r="G8" s="604" t="s">
        <v>40</v>
      </c>
      <c r="H8" s="607" t="s">
        <v>37</v>
      </c>
      <c r="I8" s="604"/>
      <c r="J8" s="604" t="s">
        <v>38</v>
      </c>
      <c r="K8" s="604" t="s">
        <v>39</v>
      </c>
      <c r="L8" s="604" t="s">
        <v>40</v>
      </c>
      <c r="M8" s="1608"/>
      <c r="N8" s="1608"/>
    </row>
    <row r="9" spans="2:15" ht="27.75" customHeight="1" x14ac:dyDescent="0.25">
      <c r="B9" s="183" t="s">
        <v>183</v>
      </c>
      <c r="C9" s="209"/>
      <c r="D9" s="210"/>
      <c r="E9" s="209"/>
      <c r="F9" s="209"/>
      <c r="G9" s="209"/>
      <c r="H9" s="211"/>
      <c r="I9" s="210"/>
      <c r="J9" s="209"/>
      <c r="K9" s="209"/>
      <c r="L9" s="209"/>
      <c r="N9" s="12"/>
    </row>
    <row r="10" spans="2:15" ht="18.75" customHeight="1" x14ac:dyDescent="0.2">
      <c r="B10" s="184" t="s">
        <v>41</v>
      </c>
      <c r="C10" s="1037">
        <v>5.1383345841033587E-2</v>
      </c>
      <c r="D10" s="1038"/>
      <c r="E10" s="1037">
        <v>5.3329917701010802E-2</v>
      </c>
      <c r="F10" s="1037">
        <v>7.1092654282918083E-2</v>
      </c>
      <c r="G10" s="1039">
        <v>5.4058306684557828E-2</v>
      </c>
      <c r="H10" s="1040">
        <v>4.5899004787970446E-2</v>
      </c>
      <c r="I10" s="1038"/>
      <c r="J10" s="1037">
        <v>5.2957116507622998E-2</v>
      </c>
      <c r="K10" s="1037">
        <v>6.3886284166893056E-2</v>
      </c>
      <c r="L10" s="1039">
        <v>5.0220839901722693E-2</v>
      </c>
      <c r="N10" s="12"/>
      <c r="O10" s="12"/>
    </row>
    <row r="11" spans="2:15" ht="18.75" customHeight="1" x14ac:dyDescent="0.2">
      <c r="B11" s="184" t="s">
        <v>42</v>
      </c>
      <c r="C11" s="1037">
        <v>1.5358760973904626E-2</v>
      </c>
      <c r="D11" s="1038"/>
      <c r="E11" s="1037">
        <v>1.4843095961600297E-2</v>
      </c>
      <c r="F11" s="1037">
        <v>2.1416321579453716E-2</v>
      </c>
      <c r="G11" s="1039">
        <v>1.5683848501021124E-2</v>
      </c>
      <c r="H11" s="1040">
        <v>1.5692854322937228E-2</v>
      </c>
      <c r="I11" s="1038"/>
      <c r="J11" s="1037">
        <v>1.4381919872160712E-2</v>
      </c>
      <c r="K11" s="1037">
        <v>1.2829713381859722E-2</v>
      </c>
      <c r="L11" s="1039">
        <v>1.4867830625798845E-2</v>
      </c>
      <c r="N11" s="12"/>
      <c r="O11" s="12"/>
    </row>
    <row r="12" spans="2:15" ht="18.75" customHeight="1" x14ac:dyDescent="0.2">
      <c r="B12" s="184" t="s">
        <v>43</v>
      </c>
      <c r="C12" s="1037">
        <v>5.5841893155208766E-2</v>
      </c>
      <c r="D12" s="1038"/>
      <c r="E12" s="1037">
        <v>6.638781944954418E-2</v>
      </c>
      <c r="F12" s="1037">
        <v>7.5370279469215387E-2</v>
      </c>
      <c r="G12" s="1039">
        <v>6.2309644528819881E-2</v>
      </c>
      <c r="H12" s="1040">
        <v>5.1620546152231654E-2</v>
      </c>
      <c r="I12" s="1038"/>
      <c r="J12" s="1037">
        <v>6.6162095043464333E-2</v>
      </c>
      <c r="K12" s="1037">
        <v>6.4539940002460466E-2</v>
      </c>
      <c r="L12" s="1039">
        <v>5.8285052199486362E-2</v>
      </c>
      <c r="N12" s="12"/>
      <c r="O12" s="12"/>
    </row>
    <row r="13" spans="2:15" ht="18.75" customHeight="1" x14ac:dyDescent="0.2">
      <c r="B13" s="184" t="s">
        <v>44</v>
      </c>
      <c r="C13" s="1037">
        <v>2.1946787195377661E-2</v>
      </c>
      <c r="D13" s="1038"/>
      <c r="E13" s="1037">
        <v>1.6600920447074292E-2</v>
      </c>
      <c r="F13" s="1037">
        <v>1.3201820940819424E-2</v>
      </c>
      <c r="G13" s="1039">
        <v>1.900809151785714E-2</v>
      </c>
      <c r="H13" s="1040">
        <v>1.8153476252653133E-2</v>
      </c>
      <c r="I13" s="1038"/>
      <c r="J13" s="1037">
        <v>1.9358307940491128E-2</v>
      </c>
      <c r="K13" s="1037">
        <v>1.3036865358151663E-2</v>
      </c>
      <c r="L13" s="1039">
        <v>1.8284653472266876E-2</v>
      </c>
      <c r="N13" s="12"/>
      <c r="O13" s="12"/>
    </row>
    <row r="14" spans="2:15" ht="18.75" customHeight="1" x14ac:dyDescent="0.2">
      <c r="B14" s="184" t="s">
        <v>45</v>
      </c>
      <c r="C14" s="1037">
        <v>5.2082990826291385E-2</v>
      </c>
      <c r="D14" s="1038"/>
      <c r="E14" s="1037">
        <v>4.6482256005999499E-2</v>
      </c>
      <c r="F14" s="1037">
        <v>6.7193942858460781E-2</v>
      </c>
      <c r="G14" s="1039">
        <v>4.9340457643434414E-2</v>
      </c>
      <c r="H14" s="1040">
        <v>4.8010002731076938E-2</v>
      </c>
      <c r="I14" s="1038"/>
      <c r="J14" s="1037">
        <v>4.4585723091023849E-2</v>
      </c>
      <c r="K14" s="1037">
        <v>5.4792255504286132E-2</v>
      </c>
      <c r="L14" s="1039">
        <v>4.618901465064866E-2</v>
      </c>
      <c r="N14" s="12"/>
      <c r="O14" s="12"/>
    </row>
    <row r="15" spans="2:15" ht="18.75" customHeight="1" x14ac:dyDescent="0.2">
      <c r="B15" s="184" t="s">
        <v>46</v>
      </c>
      <c r="C15" s="1037">
        <v>4.799726271730273E-2</v>
      </c>
      <c r="D15" s="1041" t="s">
        <v>59</v>
      </c>
      <c r="E15" s="1037">
        <v>4.4518650895403487E-2</v>
      </c>
      <c r="F15" s="1037">
        <v>6.2015503875968991E-2</v>
      </c>
      <c r="G15" s="1039">
        <v>4.8207448357877124E-2</v>
      </c>
      <c r="H15" s="1040">
        <v>4.3699857936200438E-2</v>
      </c>
      <c r="I15" s="1041" t="s">
        <v>59</v>
      </c>
      <c r="J15" s="1037">
        <v>4.4314558979808717E-2</v>
      </c>
      <c r="K15" s="1037">
        <v>5.6123256647917993E-2</v>
      </c>
      <c r="L15" s="1039">
        <v>4.5047848913260212E-2</v>
      </c>
      <c r="N15" s="12"/>
      <c r="O15" s="12"/>
    </row>
    <row r="16" spans="2:15" ht="18.75" customHeight="1" x14ac:dyDescent="0.2">
      <c r="B16" s="184" t="s">
        <v>48</v>
      </c>
      <c r="C16" s="1037">
        <v>4.8310825203425216E-2</v>
      </c>
      <c r="D16" s="1042"/>
      <c r="E16" s="1037">
        <v>5.9479245053914449E-2</v>
      </c>
      <c r="F16" s="1037">
        <v>8.013036465050638E-2</v>
      </c>
      <c r="G16" s="1039">
        <v>5.9650313026471349E-2</v>
      </c>
      <c r="H16" s="1040">
        <v>4.2706346962942628E-2</v>
      </c>
      <c r="I16" s="1042"/>
      <c r="J16" s="1037">
        <v>6.3293389671372172E-2</v>
      </c>
      <c r="K16" s="1037">
        <v>6.987458504721171E-2</v>
      </c>
      <c r="L16" s="1039">
        <v>5.6660817904598315E-2</v>
      </c>
      <c r="N16" s="12"/>
      <c r="O16" s="12"/>
    </row>
    <row r="17" spans="2:15" ht="18.75" customHeight="1" x14ac:dyDescent="0.2">
      <c r="B17" s="184" t="s">
        <v>49</v>
      </c>
      <c r="C17" s="1037">
        <v>2.8325011593650331E-2</v>
      </c>
      <c r="D17" s="1041" t="s">
        <v>60</v>
      </c>
      <c r="E17" s="1037">
        <v>2.9435890561006772E-2</v>
      </c>
      <c r="F17" s="1037">
        <v>3.983502423457868E-2</v>
      </c>
      <c r="G17" s="1039">
        <v>2.9984959010955176E-2</v>
      </c>
      <c r="H17" s="1040">
        <v>2.6328102792950333E-2</v>
      </c>
      <c r="I17" s="1041" t="s">
        <v>60</v>
      </c>
      <c r="J17" s="1037">
        <v>3.0776788344790282E-2</v>
      </c>
      <c r="K17" s="1037">
        <v>3.6015331550535414E-2</v>
      </c>
      <c r="L17" s="1039">
        <v>2.9330504192244353E-2</v>
      </c>
      <c r="N17" s="12"/>
      <c r="O17" s="12"/>
    </row>
    <row r="18" spans="2:15" ht="18.75" customHeight="1" x14ac:dyDescent="0.2">
      <c r="B18" s="184" t="s">
        <v>51</v>
      </c>
      <c r="C18" s="1037">
        <v>2.5082225047561447E-2</v>
      </c>
      <c r="D18" s="1041" t="s">
        <v>52</v>
      </c>
      <c r="E18" s="1037">
        <v>3.0831192060476572E-2</v>
      </c>
      <c r="F18" s="1037">
        <v>4.1137676717011275E-2</v>
      </c>
      <c r="G18" s="1039">
        <v>2.8806728938489685E-2</v>
      </c>
      <c r="H18" s="1040">
        <v>2.1975164838419804E-2</v>
      </c>
      <c r="I18" s="1041" t="s">
        <v>52</v>
      </c>
      <c r="J18" s="1037">
        <v>2.786067764264483E-2</v>
      </c>
      <c r="K18" s="1037">
        <v>3.7370159308831752E-2</v>
      </c>
      <c r="L18" s="1039">
        <v>2.563409979534691E-2</v>
      </c>
      <c r="N18" s="212"/>
      <c r="O18" s="12"/>
    </row>
    <row r="19" spans="2:15" ht="18.75" customHeight="1" x14ac:dyDescent="0.25">
      <c r="B19" s="183" t="s">
        <v>183</v>
      </c>
      <c r="C19" s="1043">
        <v>3.9245357026661425E-2</v>
      </c>
      <c r="D19" s="1044"/>
      <c r="E19" s="1043">
        <v>4.2772710258279327E-2</v>
      </c>
      <c r="F19" s="1043">
        <v>5.8226643923138234E-2</v>
      </c>
      <c r="G19" s="1043">
        <v>4.2875524930563368E-2</v>
      </c>
      <c r="H19" s="1045">
        <v>3.5374065130220012E-2</v>
      </c>
      <c r="I19" s="1044"/>
      <c r="J19" s="1043">
        <v>4.2017592909264184E-2</v>
      </c>
      <c r="K19" s="1043">
        <v>5.0727310940594836E-2</v>
      </c>
      <c r="L19" s="1043">
        <v>3.9794212067952167E-2</v>
      </c>
      <c r="N19" s="212"/>
      <c r="O19" s="12"/>
    </row>
    <row r="20" spans="2:15" ht="26.25" customHeight="1" x14ac:dyDescent="0.25">
      <c r="B20" s="183" t="s">
        <v>184</v>
      </c>
      <c r="C20" s="1043"/>
      <c r="D20" s="1044"/>
      <c r="E20" s="1043"/>
      <c r="F20" s="1043"/>
      <c r="G20" s="1043"/>
      <c r="H20" s="1045"/>
      <c r="I20" s="1044"/>
      <c r="J20" s="1043"/>
      <c r="K20" s="1043"/>
      <c r="L20" s="1043"/>
      <c r="N20" s="12"/>
      <c r="O20" s="12"/>
    </row>
    <row r="21" spans="2:15" ht="18.75" customHeight="1" x14ac:dyDescent="0.2">
      <c r="B21" s="184" t="s">
        <v>41</v>
      </c>
      <c r="C21" s="1037">
        <v>4.7562653560513238E-3</v>
      </c>
      <c r="D21" s="1038"/>
      <c r="E21" s="1037">
        <v>4.7751691205730204E-3</v>
      </c>
      <c r="F21" s="1037">
        <v>7.400722451477406E-3</v>
      </c>
      <c r="G21" s="1039">
        <v>5.0331659427309315E-3</v>
      </c>
      <c r="H21" s="1040">
        <v>4.4220272231050919E-3</v>
      </c>
      <c r="I21" s="1038"/>
      <c r="J21" s="1037">
        <v>4.7368931206882257E-3</v>
      </c>
      <c r="K21" s="1037">
        <v>7.019604062782076E-3</v>
      </c>
      <c r="L21" s="1039">
        <v>4.8087711076079702E-3</v>
      </c>
    </row>
    <row r="22" spans="2:15" ht="18.75" customHeight="1" x14ac:dyDescent="0.2">
      <c r="B22" s="184" t="s">
        <v>42</v>
      </c>
      <c r="C22" s="1037">
        <v>4.7431467713528993E-3</v>
      </c>
      <c r="D22" s="1038"/>
      <c r="E22" s="1037">
        <v>2.2247263267972345E-3</v>
      </c>
      <c r="F22" s="1037">
        <v>2.8443552097711967E-3</v>
      </c>
      <c r="G22" s="1039">
        <v>3.4683971466855641E-3</v>
      </c>
      <c r="H22" s="1040">
        <v>1.5462560863271483E-3</v>
      </c>
      <c r="I22" s="1038"/>
      <c r="J22" s="1037">
        <v>2.6673234850623875E-3</v>
      </c>
      <c r="K22" s="1037">
        <v>2.8119919741062403E-3</v>
      </c>
      <c r="L22" s="1039">
        <v>2.1463570028813928E-3</v>
      </c>
    </row>
    <row r="23" spans="2:15" ht="18.75" customHeight="1" x14ac:dyDescent="0.2">
      <c r="B23" s="184" t="s">
        <v>43</v>
      </c>
      <c r="C23" s="1037">
        <v>8.4897867376573389E-3</v>
      </c>
      <c r="D23" s="1038"/>
      <c r="E23" s="1037">
        <v>9.2139678239580892E-3</v>
      </c>
      <c r="F23" s="1037">
        <v>1.4738157344941034E-2</v>
      </c>
      <c r="G23" s="1039">
        <v>9.7032104125406582E-3</v>
      </c>
      <c r="H23" s="1040">
        <v>8.6279006726702988E-3</v>
      </c>
      <c r="I23" s="1038"/>
      <c r="J23" s="1037">
        <v>9.3604768589869228E-3</v>
      </c>
      <c r="K23" s="1037">
        <v>1.2781810209675944E-2</v>
      </c>
      <c r="L23" s="1039">
        <v>9.4984332208231624E-3</v>
      </c>
    </row>
    <row r="24" spans="2:15" ht="18.75" customHeight="1" x14ac:dyDescent="0.2">
      <c r="B24" s="184" t="s">
        <v>44</v>
      </c>
      <c r="C24" s="1037">
        <v>4.822701644844136E-3</v>
      </c>
      <c r="D24" s="1038"/>
      <c r="E24" s="1037">
        <v>5.5062458908612753E-3</v>
      </c>
      <c r="F24" s="1037">
        <v>5.9180576631259491E-3</v>
      </c>
      <c r="G24" s="1039">
        <v>5.196707589285714E-3</v>
      </c>
      <c r="H24" s="1040">
        <v>4.7626990929013928E-3</v>
      </c>
      <c r="I24" s="1038"/>
      <c r="J24" s="1037">
        <v>5.6077638081581446E-3</v>
      </c>
      <c r="K24" s="1037">
        <v>4.7801839646556101E-3</v>
      </c>
      <c r="L24" s="1039">
        <v>5.1331229013886828E-3</v>
      </c>
    </row>
    <row r="25" spans="2:15" ht="18.75" customHeight="1" x14ac:dyDescent="0.2">
      <c r="B25" s="184" t="s">
        <v>45</v>
      </c>
      <c r="C25" s="1037">
        <v>7.907802584421135E-3</v>
      </c>
      <c r="D25" s="1038"/>
      <c r="E25" s="1037">
        <v>9.895938955784311E-3</v>
      </c>
      <c r="F25" s="1037">
        <v>1.6625509250946018E-2</v>
      </c>
      <c r="G25" s="1039">
        <v>1.0058854354070572E-2</v>
      </c>
      <c r="H25" s="1040">
        <v>7.3777907787970064E-3</v>
      </c>
      <c r="I25" s="1038"/>
      <c r="J25" s="1037">
        <v>9.6508773954211112E-3</v>
      </c>
      <c r="K25" s="1037">
        <v>1.2938495641525131E-2</v>
      </c>
      <c r="L25" s="1039">
        <v>9.4216739379855575E-3</v>
      </c>
    </row>
    <row r="26" spans="2:15" ht="18.75" customHeight="1" x14ac:dyDescent="0.2">
      <c r="B26" s="184" t="s">
        <v>46</v>
      </c>
      <c r="C26" s="1037">
        <v>1.0093729946175018E-2</v>
      </c>
      <c r="D26" s="1041" t="s">
        <v>59</v>
      </c>
      <c r="E26" s="1037">
        <v>1.0546363481552672E-2</v>
      </c>
      <c r="F26" s="1037">
        <v>1.6965008842829043E-2</v>
      </c>
      <c r="G26" s="1039">
        <v>1.0872036615019863E-2</v>
      </c>
      <c r="H26" s="1040">
        <v>1.0274053984243832E-2</v>
      </c>
      <c r="I26" s="1041" t="s">
        <v>59</v>
      </c>
      <c r="J26" s="1037">
        <v>1.1144013659864596E-2</v>
      </c>
      <c r="K26" s="1037">
        <v>1.3129456309989565E-2</v>
      </c>
      <c r="L26" s="1039">
        <v>1.0825904000363283E-2</v>
      </c>
    </row>
    <row r="27" spans="2:15" ht="18.75" customHeight="1" x14ac:dyDescent="0.2">
      <c r="B27" s="184" t="s">
        <v>48</v>
      </c>
      <c r="C27" s="1037">
        <v>9.5854811911557959E-3</v>
      </c>
      <c r="D27" s="1042"/>
      <c r="E27" s="1037">
        <v>1.2021108837048789E-2</v>
      </c>
      <c r="F27" s="1037">
        <v>1.304118498729747E-2</v>
      </c>
      <c r="G27" s="1039">
        <v>1.1360071986862966E-2</v>
      </c>
      <c r="H27" s="1040">
        <v>9.1788805165355196E-3</v>
      </c>
      <c r="I27" s="1042"/>
      <c r="J27" s="1037">
        <v>1.2002978592643375E-2</v>
      </c>
      <c r="K27" s="1037">
        <v>1.1444193180601312E-2</v>
      </c>
      <c r="L27" s="1039">
        <v>1.0813088964667731E-2</v>
      </c>
    </row>
    <row r="28" spans="2:15" ht="18.75" customHeight="1" x14ac:dyDescent="0.2">
      <c r="B28" s="184" t="s">
        <v>49</v>
      </c>
      <c r="C28" s="1037">
        <v>1.1365157396478505E-2</v>
      </c>
      <c r="D28" s="1041" t="s">
        <v>60</v>
      </c>
      <c r="E28" s="1037">
        <v>1.3141502960200885E-2</v>
      </c>
      <c r="F28" s="1037">
        <v>1.6533702622151307E-2</v>
      </c>
      <c r="G28" s="1039">
        <v>1.268645727860878E-2</v>
      </c>
      <c r="H28" s="1040">
        <v>1.1029873450567745E-2</v>
      </c>
      <c r="I28" s="1041" t="s">
        <v>60</v>
      </c>
      <c r="J28" s="1037">
        <v>1.4706327937188018E-2</v>
      </c>
      <c r="K28" s="1037">
        <v>1.5653835381504687E-2</v>
      </c>
      <c r="L28" s="1039">
        <v>1.3167437116334783E-2</v>
      </c>
    </row>
    <row r="29" spans="2:15" ht="18.75" customHeight="1" x14ac:dyDescent="0.2">
      <c r="B29" s="184" t="s">
        <v>51</v>
      </c>
      <c r="C29" s="1037">
        <v>8.7248845455695032E-3</v>
      </c>
      <c r="D29" s="1041" t="s">
        <v>52</v>
      </c>
      <c r="E29" s="1037">
        <v>1.1924029408004827E-2</v>
      </c>
      <c r="F29" s="1037">
        <v>1.5396905014025897E-2</v>
      </c>
      <c r="G29" s="1039">
        <v>1.0513500035442956E-2</v>
      </c>
      <c r="H29" s="1040">
        <v>8.1645476606419052E-3</v>
      </c>
      <c r="I29" s="1041" t="s">
        <v>52</v>
      </c>
      <c r="J29" s="1037">
        <v>1.1465348743930811E-2</v>
      </c>
      <c r="K29" s="1037">
        <v>1.4418130481966768E-2</v>
      </c>
      <c r="L29" s="1039">
        <v>9.9187530475322427E-3</v>
      </c>
    </row>
    <row r="30" spans="2:15" ht="27.75" customHeight="1" x14ac:dyDescent="0.25">
      <c r="B30" s="183" t="s">
        <v>184</v>
      </c>
      <c r="C30" s="1046">
        <v>9.014673845898347E-3</v>
      </c>
      <c r="D30" s="1047"/>
      <c r="E30" s="1046">
        <v>1.0631522578172434E-2</v>
      </c>
      <c r="F30" s="1046">
        <v>1.4802128060638705E-2</v>
      </c>
      <c r="G30" s="1046">
        <v>1.0339093019679797E-2</v>
      </c>
      <c r="H30" s="1048">
        <v>8.7253907957636819E-3</v>
      </c>
      <c r="I30" s="1047"/>
      <c r="J30" s="1046">
        <v>1.0953920046984625E-2</v>
      </c>
      <c r="K30" s="1046">
        <v>1.3026163901267708E-2</v>
      </c>
      <c r="L30" s="1046">
        <v>1.0109904940001576E-2</v>
      </c>
    </row>
    <row r="31" spans="2:15" ht="30.75" customHeight="1" x14ac:dyDescent="0.25">
      <c r="B31" s="169" t="s">
        <v>185</v>
      </c>
      <c r="C31" s="1043"/>
      <c r="D31" s="1044"/>
      <c r="E31" s="1043"/>
      <c r="F31" s="1043"/>
      <c r="G31" s="1043"/>
      <c r="H31" s="1045"/>
      <c r="I31" s="1044"/>
      <c r="J31" s="1043"/>
      <c r="K31" s="1043"/>
      <c r="L31" s="1043"/>
    </row>
    <row r="32" spans="2:15" ht="18.75" customHeight="1" x14ac:dyDescent="0.2">
      <c r="B32" s="184" t="s">
        <v>41</v>
      </c>
      <c r="C32" s="1039">
        <v>5.613961119708491E-2</v>
      </c>
      <c r="D32" s="1038"/>
      <c r="E32" s="1039">
        <v>5.8105086821583822E-2</v>
      </c>
      <c r="F32" s="1039">
        <v>7.8493376734395492E-2</v>
      </c>
      <c r="G32" s="1039">
        <v>5.9091472627288755E-2</v>
      </c>
      <c r="H32" s="1049">
        <v>5.0321032011075538E-2</v>
      </c>
      <c r="I32" s="1038"/>
      <c r="J32" s="1039">
        <v>5.769400962831122E-2</v>
      </c>
      <c r="K32" s="1039">
        <v>7.0905888229675126E-2</v>
      </c>
      <c r="L32" s="1039">
        <v>5.502961100933066E-2</v>
      </c>
    </row>
    <row r="33" spans="2:14" ht="18.75" customHeight="1" x14ac:dyDescent="0.2">
      <c r="B33" s="184" t="s">
        <v>42</v>
      </c>
      <c r="C33" s="1039">
        <v>2.0101907745257525E-2</v>
      </c>
      <c r="D33" s="1038"/>
      <c r="E33" s="1039">
        <v>1.7067822288397531E-2</v>
      </c>
      <c r="F33" s="1039">
        <v>2.4260676789224913E-2</v>
      </c>
      <c r="G33" s="1039">
        <v>1.9152245647706689E-2</v>
      </c>
      <c r="H33" s="1049">
        <v>1.7239110409264378E-2</v>
      </c>
      <c r="I33" s="1038"/>
      <c r="J33" s="1039">
        <v>1.70492433572231E-2</v>
      </c>
      <c r="K33" s="1039">
        <v>1.5641705355965964E-2</v>
      </c>
      <c r="L33" s="1039">
        <v>1.7014187628680236E-2</v>
      </c>
    </row>
    <row r="34" spans="2:14" ht="18.75" customHeight="1" x14ac:dyDescent="0.2">
      <c r="B34" s="184" t="s">
        <v>43</v>
      </c>
      <c r="C34" s="1039">
        <v>6.4331679892866103E-2</v>
      </c>
      <c r="D34" s="1038"/>
      <c r="E34" s="1039">
        <v>7.5601787273502266E-2</v>
      </c>
      <c r="F34" s="1039">
        <v>9.0108436814156409E-2</v>
      </c>
      <c r="G34" s="1039">
        <v>7.2012854941360532E-2</v>
      </c>
      <c r="H34" s="1049">
        <v>6.0248446824901949E-2</v>
      </c>
      <c r="I34" s="1038"/>
      <c r="J34" s="1039">
        <v>7.5522571902451249E-2</v>
      </c>
      <c r="K34" s="1039">
        <v>7.7321750212136414E-2</v>
      </c>
      <c r="L34" s="1039">
        <v>6.7783485420309528E-2</v>
      </c>
    </row>
    <row r="35" spans="2:14" ht="18.75" customHeight="1" x14ac:dyDescent="0.2">
      <c r="B35" s="184" t="s">
        <v>44</v>
      </c>
      <c r="C35" s="1039">
        <v>2.6769488840221796E-2</v>
      </c>
      <c r="D35" s="1038"/>
      <c r="E35" s="1039">
        <v>2.2107166337935569E-2</v>
      </c>
      <c r="F35" s="1039">
        <v>1.9119878603945373E-2</v>
      </c>
      <c r="G35" s="1039">
        <v>2.4204799107142853E-2</v>
      </c>
      <c r="H35" s="1049">
        <v>2.2916175345554526E-2</v>
      </c>
      <c r="I35" s="1038"/>
      <c r="J35" s="1039">
        <v>2.4966071748649274E-2</v>
      </c>
      <c r="K35" s="1039">
        <v>1.7817049322807272E-2</v>
      </c>
      <c r="L35" s="1039">
        <v>2.3417776373655559E-2</v>
      </c>
    </row>
    <row r="36" spans="2:14" ht="18.75" customHeight="1" x14ac:dyDescent="0.2">
      <c r="B36" s="184" t="s">
        <v>45</v>
      </c>
      <c r="C36" s="1039">
        <v>5.9990793410712527E-2</v>
      </c>
      <c r="D36" s="1038"/>
      <c r="E36" s="1039">
        <v>5.6378194961783812E-2</v>
      </c>
      <c r="F36" s="1039">
        <v>8.3819452109406792E-2</v>
      </c>
      <c r="G36" s="1039">
        <v>5.9399311997504992E-2</v>
      </c>
      <c r="H36" s="1049">
        <v>5.5387793509873946E-2</v>
      </c>
      <c r="I36" s="1038"/>
      <c r="J36" s="1039">
        <v>5.4236600486444957E-2</v>
      </c>
      <c r="K36" s="1039">
        <v>6.7730751145811272E-2</v>
      </c>
      <c r="L36" s="1039">
        <v>5.5610688588634223E-2</v>
      </c>
    </row>
    <row r="37" spans="2:14" ht="18.75" customHeight="1" x14ac:dyDescent="0.2">
      <c r="B37" s="184" t="s">
        <v>112</v>
      </c>
      <c r="C37" s="1039">
        <v>5.8090992663477746E-2</v>
      </c>
      <c r="D37" s="1041" t="s">
        <v>59</v>
      </c>
      <c r="E37" s="1039">
        <v>5.5065014376956156E-2</v>
      </c>
      <c r="F37" s="1039">
        <v>7.8980512718798038E-2</v>
      </c>
      <c r="G37" s="1039">
        <v>5.9079484972896987E-2</v>
      </c>
      <c r="H37" s="1049">
        <v>5.3973911920444269E-2</v>
      </c>
      <c r="I37" s="1041" t="s">
        <v>59</v>
      </c>
      <c r="J37" s="1039">
        <v>5.5458572639673312E-2</v>
      </c>
      <c r="K37" s="1039">
        <v>6.9252712957907553E-2</v>
      </c>
      <c r="L37" s="1039">
        <v>5.5873752913623495E-2</v>
      </c>
    </row>
    <row r="38" spans="2:14" ht="18.75" customHeight="1" x14ac:dyDescent="0.2">
      <c r="B38" s="184" t="s">
        <v>48</v>
      </c>
      <c r="C38" s="1039">
        <v>5.7896306394581008E-2</v>
      </c>
      <c r="D38" s="1042"/>
      <c r="E38" s="1039">
        <v>7.1500353890963236E-2</v>
      </c>
      <c r="F38" s="1039">
        <v>9.3171549637803858E-2</v>
      </c>
      <c r="G38" s="1039">
        <v>7.1010385013334315E-2</v>
      </c>
      <c r="H38" s="1049">
        <v>5.1885227479478151E-2</v>
      </c>
      <c r="I38" s="1042"/>
      <c r="J38" s="1039">
        <v>7.5296368264015534E-2</v>
      </c>
      <c r="K38" s="1039">
        <v>8.1318778227813027E-2</v>
      </c>
      <c r="L38" s="1039">
        <v>6.7473906869266048E-2</v>
      </c>
    </row>
    <row r="39" spans="2:14" ht="18.75" customHeight="1" x14ac:dyDescent="0.2">
      <c r="B39" s="184" t="s">
        <v>113</v>
      </c>
      <c r="C39" s="1039">
        <v>3.9690168990128838E-2</v>
      </c>
      <c r="D39" s="1041" t="s">
        <v>60</v>
      </c>
      <c r="E39" s="1039">
        <v>4.2577393521207658E-2</v>
      </c>
      <c r="F39" s="1039">
        <v>5.6368726856729987E-2</v>
      </c>
      <c r="G39" s="1039">
        <v>4.2671416289563953E-2</v>
      </c>
      <c r="H39" s="1049">
        <v>3.7357976243518075E-2</v>
      </c>
      <c r="I39" s="1041" t="s">
        <v>60</v>
      </c>
      <c r="J39" s="1039">
        <v>4.5483116281978299E-2</v>
      </c>
      <c r="K39" s="1039">
        <v>5.16691669320401E-2</v>
      </c>
      <c r="L39" s="1039">
        <v>4.2497941308579132E-2</v>
      </c>
    </row>
    <row r="40" spans="2:14" ht="18.75" customHeight="1" x14ac:dyDescent="0.2">
      <c r="B40" s="184" t="s">
        <v>51</v>
      </c>
      <c r="C40" s="1039">
        <v>3.3807109593130949E-2</v>
      </c>
      <c r="D40" s="1041" t="s">
        <v>52</v>
      </c>
      <c r="E40" s="1039">
        <v>4.2755221468481396E-2</v>
      </c>
      <c r="F40" s="1039">
        <v>5.6534581731037176E-2</v>
      </c>
      <c r="G40" s="1039">
        <v>3.9320228973932642E-2</v>
      </c>
      <c r="H40" s="1049">
        <v>3.0139712499061708E-2</v>
      </c>
      <c r="I40" s="1041" t="s">
        <v>52</v>
      </c>
      <c r="J40" s="1039">
        <v>3.932602638657564E-2</v>
      </c>
      <c r="K40" s="1039">
        <v>5.1788289790798518E-2</v>
      </c>
      <c r="L40" s="1039">
        <v>3.5552852842879151E-2</v>
      </c>
    </row>
    <row r="41" spans="2:14" ht="26.25" customHeight="1" x14ac:dyDescent="0.25">
      <c r="B41" s="169" t="s">
        <v>186</v>
      </c>
      <c r="C41" s="1046">
        <v>4.8260030872559777E-2</v>
      </c>
      <c r="D41" s="1047"/>
      <c r="E41" s="1046">
        <v>5.3404232836451765E-2</v>
      </c>
      <c r="F41" s="1046">
        <v>7.3028771983776941E-2</v>
      </c>
      <c r="G41" s="1046">
        <v>5.3214617950243161E-2</v>
      </c>
      <c r="H41" s="1048">
        <v>4.4099455925983695E-2</v>
      </c>
      <c r="I41" s="1046"/>
      <c r="J41" s="1046">
        <v>5.2971512956248808E-2</v>
      </c>
      <c r="K41" s="1046">
        <v>6.3753474841862542E-2</v>
      </c>
      <c r="L41" s="1046">
        <v>4.990411700795374E-2</v>
      </c>
    </row>
    <row r="42" spans="2:14" ht="26.25" customHeight="1" x14ac:dyDescent="0.2">
      <c r="B42" s="1609" t="s">
        <v>187</v>
      </c>
      <c r="C42" s="1609"/>
      <c r="D42" s="1550"/>
      <c r="E42" s="1550"/>
      <c r="F42" s="1550"/>
      <c r="G42" s="1550"/>
      <c r="H42" s="1550"/>
      <c r="I42" s="1550"/>
      <c r="J42" s="1550"/>
      <c r="K42" s="1550"/>
      <c r="L42" s="1550"/>
    </row>
    <row r="43" spans="2:14" ht="26.25" customHeight="1" x14ac:dyDescent="0.25">
      <c r="B43" s="1600" t="s">
        <v>1549</v>
      </c>
      <c r="C43" s="1600"/>
      <c r="D43" s="1600"/>
      <c r="E43" s="1600"/>
      <c r="F43" s="1600"/>
      <c r="G43" s="1600"/>
      <c r="H43" s="1600"/>
      <c r="I43" s="1600"/>
      <c r="J43" s="1600"/>
      <c r="K43" s="1600"/>
      <c r="L43" s="1600"/>
    </row>
    <row r="44" spans="2:14" ht="26.25" customHeight="1" x14ac:dyDescent="0.2">
      <c r="B44" s="1606" t="s">
        <v>1550</v>
      </c>
      <c r="C44" s="1606"/>
      <c r="D44" s="1606"/>
      <c r="E44" s="1606"/>
      <c r="F44" s="1606"/>
      <c r="G44" s="1606"/>
      <c r="H44" s="1606"/>
      <c r="I44" s="1606"/>
      <c r="J44" s="1606"/>
      <c r="K44" s="1606"/>
      <c r="L44" s="1606"/>
    </row>
    <row r="45" spans="2:14" ht="26.25" customHeight="1" x14ac:dyDescent="0.2">
      <c r="B45" s="1551" t="s">
        <v>54</v>
      </c>
      <c r="C45" s="1551"/>
      <c r="D45" s="1538"/>
      <c r="E45" s="1538"/>
      <c r="F45" s="1538"/>
      <c r="G45" s="1538"/>
      <c r="H45" s="1538"/>
      <c r="I45" s="1538"/>
      <c r="J45" s="1538"/>
      <c r="K45" s="1538"/>
      <c r="L45" s="1538"/>
      <c r="N45" s="1608"/>
    </row>
    <row r="46" spans="2:14" ht="26.25" customHeight="1" x14ac:dyDescent="0.2">
      <c r="B46" s="1551" t="s">
        <v>55</v>
      </c>
      <c r="C46" s="1551"/>
      <c r="D46" s="1538"/>
      <c r="E46" s="1538"/>
      <c r="F46" s="1538"/>
      <c r="G46" s="1538"/>
      <c r="H46" s="1538"/>
      <c r="I46" s="1538"/>
      <c r="J46" s="1538"/>
      <c r="K46" s="1538"/>
      <c r="L46" s="1538"/>
      <c r="N46" s="1608"/>
    </row>
    <row r="47" spans="2:14" ht="26.25" customHeight="1" x14ac:dyDescent="0.2">
      <c r="B47" s="1551" t="s">
        <v>56</v>
      </c>
      <c r="C47" s="1551"/>
      <c r="D47" s="1550"/>
      <c r="E47" s="1550"/>
      <c r="F47" s="1550"/>
      <c r="G47" s="1611"/>
      <c r="H47" s="1611"/>
      <c r="I47" s="1611"/>
      <c r="J47" s="1611"/>
      <c r="K47" s="1611"/>
      <c r="L47" s="1611"/>
      <c r="N47" s="1610"/>
    </row>
    <row r="48" spans="2:14" ht="9.75" customHeight="1" x14ac:dyDescent="0.25">
      <c r="B48" s="4"/>
      <c r="C48" s="4"/>
      <c r="D48" s="4"/>
      <c r="E48" s="4"/>
      <c r="F48" s="4"/>
      <c r="G48" s="4"/>
    </row>
    <row r="49" spans="2:7" ht="26.25" customHeight="1" x14ac:dyDescent="0.25">
      <c r="B49" s="4"/>
      <c r="C49" s="4"/>
      <c r="D49" s="4"/>
      <c r="E49" s="4"/>
      <c r="F49" s="4"/>
      <c r="G49" s="4"/>
    </row>
    <row r="50" spans="2:7" ht="26.25" customHeight="1" x14ac:dyDescent="0.25">
      <c r="B50" s="215"/>
      <c r="C50" s="215"/>
    </row>
    <row r="61" spans="2:7" ht="26.25" customHeight="1" x14ac:dyDescent="0.25">
      <c r="C61" s="215"/>
    </row>
    <row r="72" spans="3:3" ht="26.25" customHeight="1" x14ac:dyDescent="0.25">
      <c r="C72" s="215"/>
    </row>
    <row r="83" spans="3:3" ht="26.25" customHeight="1" x14ac:dyDescent="0.25">
      <c r="C83" s="215"/>
    </row>
  </sheetData>
  <mergeCells count="16">
    <mergeCell ref="B2:L2"/>
    <mergeCell ref="B3:L3"/>
    <mergeCell ref="C7:G7"/>
    <mergeCell ref="H7:L7"/>
    <mergeCell ref="C6:G6"/>
    <mergeCell ref="H6:L6"/>
    <mergeCell ref="B6:B8"/>
    <mergeCell ref="B4:L4"/>
    <mergeCell ref="M8:N8"/>
    <mergeCell ref="B42:L42"/>
    <mergeCell ref="B45:L45"/>
    <mergeCell ref="N45:N47"/>
    <mergeCell ref="B46:L46"/>
    <mergeCell ref="B47:L47"/>
    <mergeCell ref="B43:L43"/>
    <mergeCell ref="B44:L44"/>
  </mergeCells>
  <hyperlinks>
    <hyperlink ref="M2" location="'Indice Total'!A1" display="Volver"/>
  </hyperlinks>
  <pageMargins left="0.70866141732283472" right="0.70866141732283472" top="0.74803149606299213" bottom="0.74803149606299213" header="0.31496062992125984" footer="0.31496062992125984"/>
  <pageSetup scale="57"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B1:K26"/>
  <sheetViews>
    <sheetView showGridLines="0" workbookViewId="0">
      <selection activeCell="H25" sqref="H25"/>
    </sheetView>
  </sheetViews>
  <sheetFormatPr baseColWidth="10" defaultRowHeight="12.75" x14ac:dyDescent="0.25"/>
  <cols>
    <col min="1" max="1" width="21.140625" style="216" customWidth="1"/>
    <col min="2" max="2" width="44.5703125" style="216" customWidth="1"/>
    <col min="3" max="7" width="14.7109375" style="216" customWidth="1"/>
    <col min="8" max="8" width="11.42578125" style="216"/>
    <col min="9" max="9" width="0" style="216" hidden="1" customWidth="1"/>
    <col min="10" max="16384" width="11.42578125" style="216"/>
  </cols>
  <sheetData>
    <row r="1" spans="2:11" ht="48" customHeight="1" x14ac:dyDescent="0.25"/>
    <row r="2" spans="2:11" ht="18" customHeight="1" x14ac:dyDescent="0.25">
      <c r="B2" s="1527" t="s">
        <v>224</v>
      </c>
      <c r="C2" s="1527"/>
      <c r="D2" s="1527"/>
      <c r="E2" s="1527"/>
      <c r="F2" s="1527"/>
      <c r="G2" s="1527"/>
      <c r="H2" s="3" t="s">
        <v>13</v>
      </c>
    </row>
    <row r="3" spans="2:11" ht="48.75" customHeight="1" x14ac:dyDescent="0.25">
      <c r="B3" s="1618" t="s">
        <v>197</v>
      </c>
      <c r="C3" s="1618"/>
      <c r="D3" s="1618"/>
      <c r="E3" s="1618"/>
      <c r="F3" s="1618"/>
      <c r="G3" s="1618"/>
    </row>
    <row r="4" spans="2:11" ht="18" customHeight="1" thickBot="1" x14ac:dyDescent="0.3">
      <c r="B4" s="1557" t="s">
        <v>149</v>
      </c>
      <c r="C4" s="1557"/>
      <c r="D4" s="1557"/>
      <c r="E4" s="1557"/>
      <c r="F4" s="1557"/>
      <c r="G4" s="1557"/>
    </row>
    <row r="5" spans="2:11" x14ac:dyDescent="0.25">
      <c r="B5" s="673"/>
      <c r="C5" s="673"/>
      <c r="D5" s="673"/>
      <c r="E5" s="673"/>
      <c r="F5" s="673"/>
      <c r="G5" s="673"/>
    </row>
    <row r="6" spans="2:11" ht="21" customHeight="1" x14ac:dyDescent="0.25">
      <c r="B6" s="167" t="s">
        <v>188</v>
      </c>
      <c r="C6" s="152">
        <v>2010</v>
      </c>
      <c r="D6" s="152">
        <v>2011</v>
      </c>
      <c r="E6" s="152">
        <v>2012</v>
      </c>
      <c r="F6" s="152">
        <v>2013</v>
      </c>
      <c r="G6" s="152">
        <v>2014</v>
      </c>
      <c r="H6" s="217"/>
    </row>
    <row r="7" spans="2:11" ht="33.75" customHeight="1" x14ac:dyDescent="0.25">
      <c r="B7" s="218" t="s">
        <v>199</v>
      </c>
      <c r="C7" s="219"/>
      <c r="D7" s="219"/>
      <c r="E7" s="219"/>
      <c r="F7" s="219"/>
      <c r="G7" s="219"/>
      <c r="H7" s="220"/>
      <c r="J7" s="221"/>
    </row>
    <row r="8" spans="2:11" ht="21" customHeight="1" x14ac:dyDescent="0.2">
      <c r="B8" s="184" t="s">
        <v>16</v>
      </c>
      <c r="C8" s="1050">
        <v>13.7</v>
      </c>
      <c r="D8" s="1050">
        <v>13.56458423170907</v>
      </c>
      <c r="E8" s="1050">
        <v>15.408094671241511</v>
      </c>
      <c r="F8" s="1050">
        <v>17.806248143154239</v>
      </c>
      <c r="G8" s="1050">
        <v>18.884203917320168</v>
      </c>
      <c r="H8" s="220"/>
      <c r="J8" s="221"/>
      <c r="K8" s="62"/>
    </row>
    <row r="9" spans="2:11" ht="21" customHeight="1" x14ac:dyDescent="0.2">
      <c r="B9" s="184" t="s">
        <v>17</v>
      </c>
      <c r="C9" s="1050">
        <v>15.19</v>
      </c>
      <c r="D9" s="1050">
        <v>15.878446716621756</v>
      </c>
      <c r="E9" s="1050">
        <v>16.542774930739689</v>
      </c>
      <c r="F9" s="1050">
        <v>17.578516964588541</v>
      </c>
      <c r="G9" s="1050">
        <v>17.900211373675749</v>
      </c>
      <c r="H9" s="220"/>
      <c r="J9" s="222"/>
    </row>
    <row r="10" spans="2:11" ht="21" customHeight="1" x14ac:dyDescent="0.2">
      <c r="B10" s="184" t="s">
        <v>18</v>
      </c>
      <c r="C10" s="1050">
        <v>13.67</v>
      </c>
      <c r="D10" s="1050">
        <v>13.601942336874052</v>
      </c>
      <c r="E10" s="1050">
        <v>13.912795963255272</v>
      </c>
      <c r="F10" s="1050">
        <v>15.096818326439708</v>
      </c>
      <c r="G10" s="1050">
        <v>16.336041305603697</v>
      </c>
      <c r="H10" s="220"/>
    </row>
    <row r="11" spans="2:11" ht="33" customHeight="1" x14ac:dyDescent="0.25">
      <c r="B11" s="218" t="s">
        <v>200</v>
      </c>
      <c r="C11" s="1051">
        <v>14.18</v>
      </c>
      <c r="D11" s="1051">
        <v>14.4038574944022</v>
      </c>
      <c r="E11" s="1051">
        <v>15.636953103923046</v>
      </c>
      <c r="F11" s="1051">
        <v>17.286047413510886</v>
      </c>
      <c r="G11" s="1051">
        <v>18.095002447693847</v>
      </c>
      <c r="H11" s="220"/>
    </row>
    <row r="12" spans="2:11" ht="39" customHeight="1" x14ac:dyDescent="0.25">
      <c r="B12" s="218" t="s">
        <v>201</v>
      </c>
      <c r="C12" s="1051"/>
      <c r="D12" s="1051"/>
      <c r="E12" s="1051"/>
      <c r="F12" s="1051"/>
      <c r="G12" s="1051"/>
      <c r="H12" s="220"/>
    </row>
    <row r="13" spans="2:11" ht="21" customHeight="1" x14ac:dyDescent="0.2">
      <c r="B13" s="184" t="s">
        <v>16</v>
      </c>
      <c r="C13" s="1050">
        <v>17.61</v>
      </c>
      <c r="D13" s="1050">
        <v>16.753693486873772</v>
      </c>
      <c r="E13" s="1050">
        <v>20.371443241624235</v>
      </c>
      <c r="F13" s="1050">
        <v>24.712814645308924</v>
      </c>
      <c r="G13" s="1050">
        <v>27.498153324016769</v>
      </c>
      <c r="H13" s="220"/>
    </row>
    <row r="14" spans="2:11" ht="21" customHeight="1" x14ac:dyDescent="0.2">
      <c r="B14" s="184" t="s">
        <v>17</v>
      </c>
      <c r="C14" s="1050">
        <v>19.25</v>
      </c>
      <c r="D14" s="1050">
        <v>21.032608695652176</v>
      </c>
      <c r="E14" s="1050">
        <v>21.598900808539874</v>
      </c>
      <c r="F14" s="1050">
        <v>23.764946682165057</v>
      </c>
      <c r="G14" s="1050">
        <v>23.760693304850221</v>
      </c>
      <c r="H14" s="220"/>
    </row>
    <row r="15" spans="2:11" ht="21" customHeight="1" x14ac:dyDescent="0.2">
      <c r="B15" s="184" t="s">
        <v>18</v>
      </c>
      <c r="C15" s="1050">
        <v>17.07</v>
      </c>
      <c r="D15" s="1050">
        <v>16.140353439462537</v>
      </c>
      <c r="E15" s="1050">
        <v>15.828157349896481</v>
      </c>
      <c r="F15" s="1050">
        <v>17.540801001251566</v>
      </c>
      <c r="G15" s="1050">
        <v>17.880343082114734</v>
      </c>
      <c r="H15" s="220"/>
    </row>
    <row r="16" spans="2:11" ht="41.25" customHeight="1" x14ac:dyDescent="0.25">
      <c r="B16" s="218" t="s">
        <v>202</v>
      </c>
      <c r="C16" s="1051">
        <v>18.09</v>
      </c>
      <c r="D16" s="1051">
        <v>18.164896687059908</v>
      </c>
      <c r="E16" s="1051">
        <v>20.2186684605349</v>
      </c>
      <c r="F16" s="1051">
        <v>23.124229829361514</v>
      </c>
      <c r="G16" s="1051">
        <v>24.453178343282019</v>
      </c>
      <c r="H16" s="220"/>
    </row>
    <row r="17" spans="2:8" ht="52.5" customHeight="1" x14ac:dyDescent="0.25">
      <c r="B17" s="218" t="s">
        <v>203</v>
      </c>
      <c r="C17" s="1051"/>
      <c r="D17" s="1051"/>
      <c r="E17" s="1051"/>
      <c r="F17" s="1051"/>
      <c r="G17" s="1051"/>
      <c r="H17" s="220"/>
    </row>
    <row r="18" spans="2:8" ht="21" customHeight="1" x14ac:dyDescent="0.2">
      <c r="B18" s="184" t="s">
        <v>16</v>
      </c>
      <c r="C18" s="1050">
        <v>14.44</v>
      </c>
      <c r="D18" s="1050">
        <v>14.187262776625047</v>
      </c>
      <c r="E18" s="1050">
        <v>16.348586810228802</v>
      </c>
      <c r="F18" s="1050">
        <v>19.096351843592032</v>
      </c>
      <c r="G18" s="1050">
        <v>20.588535031847133</v>
      </c>
      <c r="H18" s="220"/>
    </row>
    <row r="19" spans="2:8" ht="21" customHeight="1" x14ac:dyDescent="0.2">
      <c r="B19" s="184" t="s">
        <v>17</v>
      </c>
      <c r="C19" s="1050">
        <v>15.99</v>
      </c>
      <c r="D19" s="1050">
        <v>16.81825407205449</v>
      </c>
      <c r="E19" s="1050">
        <v>17.471444101488945</v>
      </c>
      <c r="F19" s="1050">
        <v>18.81008914018955</v>
      </c>
      <c r="G19" s="1050">
        <v>19.112093891811575</v>
      </c>
      <c r="H19" s="220"/>
    </row>
    <row r="20" spans="2:8" ht="21" customHeight="1" x14ac:dyDescent="0.2">
      <c r="B20" s="184" t="s">
        <v>18</v>
      </c>
      <c r="C20" s="1050">
        <v>14.27</v>
      </c>
      <c r="D20" s="1050">
        <v>14.038671256627383</v>
      </c>
      <c r="E20" s="1050">
        <v>14.256542279314189</v>
      </c>
      <c r="F20" s="1050">
        <v>15.5921867072552</v>
      </c>
      <c r="G20" s="1050">
        <v>16.651574350723973</v>
      </c>
      <c r="H20" s="220"/>
    </row>
    <row r="21" spans="2:8" ht="34.5" customHeight="1" x14ac:dyDescent="0.25">
      <c r="B21" s="218" t="s">
        <v>204</v>
      </c>
      <c r="C21" s="1051">
        <v>14.93</v>
      </c>
      <c r="D21" s="1051">
        <v>15.10829762930025</v>
      </c>
      <c r="E21" s="1051">
        <v>16.488183698048037</v>
      </c>
      <c r="F21" s="1051">
        <v>18.420350606663149</v>
      </c>
      <c r="G21" s="1051">
        <v>19.383083627167693</v>
      </c>
      <c r="H21" s="220"/>
    </row>
    <row r="22" spans="2:8" ht="47.25" customHeight="1" x14ac:dyDescent="0.25">
      <c r="B22" s="218" t="s">
        <v>205</v>
      </c>
      <c r="C22" s="1051"/>
      <c r="D22" s="1051"/>
      <c r="E22" s="1051"/>
      <c r="F22" s="1051"/>
      <c r="G22" s="1051"/>
      <c r="H22" s="220"/>
    </row>
    <row r="23" spans="2:8" ht="21" customHeight="1" x14ac:dyDescent="0.2">
      <c r="B23" s="184" t="s">
        <v>16</v>
      </c>
      <c r="C23" s="1050">
        <v>43.73</v>
      </c>
      <c r="D23" s="1050">
        <v>45.988163558106166</v>
      </c>
      <c r="E23" s="1050">
        <v>66.409577464788725</v>
      </c>
      <c r="F23" s="1050">
        <v>74.823066841415468</v>
      </c>
      <c r="G23" s="1050">
        <v>97.523950325251334</v>
      </c>
      <c r="H23" s="220"/>
    </row>
    <row r="24" spans="2:8" ht="21" customHeight="1" x14ac:dyDescent="0.2">
      <c r="B24" s="184" t="s">
        <v>17</v>
      </c>
      <c r="C24" s="1050">
        <v>37.869999999999997</v>
      </c>
      <c r="D24" s="1050">
        <v>49.60891089108911</v>
      </c>
      <c r="E24" s="1050">
        <v>52.195638629283486</v>
      </c>
      <c r="F24" s="1050">
        <v>51.408872901678656</v>
      </c>
      <c r="G24" s="1050">
        <v>53.375217139548347</v>
      </c>
      <c r="H24" s="220"/>
    </row>
    <row r="25" spans="2:8" ht="21" customHeight="1" x14ac:dyDescent="0.2">
      <c r="B25" s="184" t="s">
        <v>18</v>
      </c>
      <c r="C25" s="1050">
        <v>15.83</v>
      </c>
      <c r="D25" s="1050">
        <v>13.416134185303514</v>
      </c>
      <c r="E25" s="1050">
        <v>13.047528517110266</v>
      </c>
      <c r="F25" s="1050">
        <v>23.92203659506762</v>
      </c>
      <c r="G25" s="1050">
        <v>22.095669687814702</v>
      </c>
      <c r="H25" s="220"/>
    </row>
    <row r="26" spans="2:8" ht="30" x14ac:dyDescent="0.25">
      <c r="B26" s="218" t="s">
        <v>206</v>
      </c>
      <c r="C26" s="1051">
        <v>33.22</v>
      </c>
      <c r="D26" s="1051">
        <v>39.812588401697312</v>
      </c>
      <c r="E26" s="1051">
        <v>48.595893501805051</v>
      </c>
      <c r="F26" s="1051">
        <v>55.06137322593019</v>
      </c>
      <c r="G26" s="1051">
        <v>63.258444797098164</v>
      </c>
      <c r="H26" s="220"/>
    </row>
  </sheetData>
  <mergeCells count="3">
    <mergeCell ref="B2:G2"/>
    <mergeCell ref="B3:G3"/>
    <mergeCell ref="B4:G4"/>
  </mergeCells>
  <hyperlinks>
    <hyperlink ref="H2" location="'Indice Total'!A1" display="Volver"/>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1" tint="0.499984740745262"/>
    <pageSetUpPr fitToPage="1"/>
  </sheetPr>
  <dimension ref="B1:I447"/>
  <sheetViews>
    <sheetView showGridLines="0" topLeftCell="A19" zoomScaleNormal="100" workbookViewId="0">
      <selection activeCell="H25" sqref="H25"/>
    </sheetView>
  </sheetViews>
  <sheetFormatPr baseColWidth="10" defaultRowHeight="15" x14ac:dyDescent="0.25"/>
  <cols>
    <col min="1" max="1" width="19.28515625" style="632" customWidth="1"/>
    <col min="2" max="2" width="10.140625" style="637" customWidth="1"/>
    <col min="3" max="3" width="170" style="632" customWidth="1"/>
    <col min="4" max="16384" width="11.42578125" style="632"/>
  </cols>
  <sheetData>
    <row r="1" spans="2:7" ht="15" customHeight="1" x14ac:dyDescent="0.25"/>
    <row r="2" spans="2:7" ht="16.5" customHeight="1" x14ac:dyDescent="0.25">
      <c r="C2" s="1469"/>
    </row>
    <row r="3" spans="2:7" ht="67.5" hidden="1" customHeight="1" x14ac:dyDescent="0.25"/>
    <row r="5" spans="2:7" ht="25.5" customHeight="1" x14ac:dyDescent="0.25">
      <c r="C5" s="1469" t="s">
        <v>0</v>
      </c>
    </row>
    <row r="6" spans="2:7" ht="21" x14ac:dyDescent="0.35">
      <c r="C6" s="1"/>
    </row>
    <row r="7" spans="2:7" ht="21" x14ac:dyDescent="0.25">
      <c r="C7" s="633" t="s">
        <v>1</v>
      </c>
    </row>
    <row r="8" spans="2:7" ht="21" x14ac:dyDescent="0.25">
      <c r="C8" s="633"/>
    </row>
    <row r="9" spans="2:7" x14ac:dyDescent="0.25">
      <c r="B9" s="637" t="s">
        <v>1660</v>
      </c>
    </row>
    <row r="10" spans="2:7" x14ac:dyDescent="0.2">
      <c r="B10" s="1473">
        <v>1</v>
      </c>
      <c r="C10" s="635" t="s">
        <v>1685</v>
      </c>
      <c r="F10" s="632" t="s">
        <v>2415</v>
      </c>
      <c r="G10" s="632" t="s">
        <v>2409</v>
      </c>
    </row>
    <row r="11" spans="2:7" x14ac:dyDescent="0.2">
      <c r="B11" s="1473">
        <v>2</v>
      </c>
      <c r="C11" s="636" t="s">
        <v>1686</v>
      </c>
      <c r="F11" s="632" t="s">
        <v>2416</v>
      </c>
      <c r="G11" s="632" t="s">
        <v>2410</v>
      </c>
    </row>
    <row r="12" spans="2:7" x14ac:dyDescent="0.2">
      <c r="B12" s="1473">
        <v>3</v>
      </c>
      <c r="C12" s="636" t="s">
        <v>1687</v>
      </c>
      <c r="F12" s="632" t="s">
        <v>2417</v>
      </c>
      <c r="G12" s="632" t="s">
        <v>2411</v>
      </c>
    </row>
    <row r="13" spans="2:7" x14ac:dyDescent="0.2">
      <c r="B13" s="1473">
        <v>4</v>
      </c>
      <c r="C13" s="636" t="s">
        <v>1688</v>
      </c>
      <c r="F13" s="632" t="s">
        <v>2418</v>
      </c>
      <c r="G13" s="632" t="s">
        <v>2412</v>
      </c>
    </row>
    <row r="14" spans="2:7" x14ac:dyDescent="0.25">
      <c r="B14" s="1472">
        <v>5</v>
      </c>
      <c r="C14" s="636" t="s">
        <v>1689</v>
      </c>
      <c r="F14" s="632" t="s">
        <v>2419</v>
      </c>
      <c r="G14" s="632" t="s">
        <v>2413</v>
      </c>
    </row>
    <row r="15" spans="2:7" x14ac:dyDescent="0.25">
      <c r="B15" s="1472">
        <v>6</v>
      </c>
      <c r="C15" s="636" t="s">
        <v>1690</v>
      </c>
      <c r="F15" s="632" t="s">
        <v>2420</v>
      </c>
      <c r="G15" s="632" t="s">
        <v>2414</v>
      </c>
    </row>
    <row r="16" spans="2:7" x14ac:dyDescent="0.25">
      <c r="B16" s="1472">
        <v>7</v>
      </c>
      <c r="C16" s="636" t="s">
        <v>1691</v>
      </c>
      <c r="F16" s="632" t="s">
        <v>2421</v>
      </c>
      <c r="G16" s="632" t="s">
        <v>2436</v>
      </c>
    </row>
    <row r="17" spans="2:7" x14ac:dyDescent="0.25">
      <c r="B17" s="1472">
        <v>8</v>
      </c>
      <c r="C17" s="636" t="s">
        <v>1692</v>
      </c>
      <c r="F17" s="632" t="s">
        <v>2422</v>
      </c>
      <c r="G17" s="632" t="s">
        <v>2437</v>
      </c>
    </row>
    <row r="18" spans="2:7" x14ac:dyDescent="0.25">
      <c r="B18" s="1472">
        <v>9</v>
      </c>
      <c r="C18" s="636" t="s">
        <v>1693</v>
      </c>
      <c r="F18" s="632" t="s">
        <v>2423</v>
      </c>
      <c r="G18" s="632" t="s">
        <v>2438</v>
      </c>
    </row>
    <row r="19" spans="2:7" x14ac:dyDescent="0.25">
      <c r="B19" s="1472">
        <v>10</v>
      </c>
      <c r="C19" s="636" t="s">
        <v>1694</v>
      </c>
      <c r="F19" s="632" t="s">
        <v>2424</v>
      </c>
      <c r="G19" s="632" t="s">
        <v>2439</v>
      </c>
    </row>
    <row r="20" spans="2:7" x14ac:dyDescent="0.25">
      <c r="B20" s="1472">
        <v>11</v>
      </c>
      <c r="C20" s="636" t="s">
        <v>1695</v>
      </c>
      <c r="F20" s="632" t="s">
        <v>2425</v>
      </c>
      <c r="G20" s="632" t="s">
        <v>2440</v>
      </c>
    </row>
    <row r="21" spans="2:7" x14ac:dyDescent="0.25">
      <c r="B21" s="1472">
        <v>12</v>
      </c>
      <c r="C21" s="636" t="s">
        <v>1696</v>
      </c>
      <c r="F21" s="632" t="s">
        <v>2426</v>
      </c>
      <c r="G21" s="632" t="s">
        <v>2441</v>
      </c>
    </row>
    <row r="22" spans="2:7" x14ac:dyDescent="0.25">
      <c r="B22" s="1472">
        <v>13</v>
      </c>
      <c r="C22" s="636" t="s">
        <v>1697</v>
      </c>
      <c r="F22" s="632" t="s">
        <v>2427</v>
      </c>
      <c r="G22" s="632" t="s">
        <v>2442</v>
      </c>
    </row>
    <row r="23" spans="2:7" x14ac:dyDescent="0.25">
      <c r="B23" s="1472">
        <v>14</v>
      </c>
      <c r="C23" s="636" t="s">
        <v>1698</v>
      </c>
      <c r="F23" s="632" t="s">
        <v>2428</v>
      </c>
      <c r="G23" s="632" t="s">
        <v>2443</v>
      </c>
    </row>
    <row r="24" spans="2:7" x14ac:dyDescent="0.25">
      <c r="B24" s="1472">
        <v>15</v>
      </c>
      <c r="C24" s="636" t="s">
        <v>1699</v>
      </c>
      <c r="F24" s="632" t="s">
        <v>2429</v>
      </c>
      <c r="G24" s="632" t="s">
        <v>2444</v>
      </c>
    </row>
    <row r="25" spans="2:7" x14ac:dyDescent="0.25">
      <c r="B25" s="1472">
        <v>16</v>
      </c>
      <c r="C25" s="636" t="s">
        <v>1700</v>
      </c>
      <c r="F25" s="632" t="s">
        <v>2430</v>
      </c>
      <c r="G25" s="632" t="s">
        <v>2445</v>
      </c>
    </row>
    <row r="26" spans="2:7" x14ac:dyDescent="0.25">
      <c r="B26" s="1472">
        <v>17</v>
      </c>
      <c r="C26" s="636" t="s">
        <v>1701</v>
      </c>
      <c r="F26" s="632" t="s">
        <v>2431</v>
      </c>
      <c r="G26" s="632" t="s">
        <v>2446</v>
      </c>
    </row>
    <row r="27" spans="2:7" x14ac:dyDescent="0.25">
      <c r="B27" s="1472">
        <v>18</v>
      </c>
      <c r="C27" s="636" t="s">
        <v>1702</v>
      </c>
      <c r="F27" s="632" t="s">
        <v>2432</v>
      </c>
      <c r="G27" s="632" t="s">
        <v>2447</v>
      </c>
    </row>
    <row r="28" spans="2:7" x14ac:dyDescent="0.25">
      <c r="B28" s="1472">
        <v>19</v>
      </c>
      <c r="C28" s="636" t="s">
        <v>1703</v>
      </c>
      <c r="F28" s="632" t="s">
        <v>2433</v>
      </c>
      <c r="G28" s="632" t="s">
        <v>2448</v>
      </c>
    </row>
    <row r="29" spans="2:7" x14ac:dyDescent="0.25">
      <c r="B29" s="1472">
        <v>20</v>
      </c>
      <c r="C29" s="636" t="s">
        <v>1704</v>
      </c>
      <c r="F29" s="632" t="s">
        <v>2434</v>
      </c>
      <c r="G29" s="632" t="s">
        <v>2449</v>
      </c>
    </row>
    <row r="30" spans="2:7" x14ac:dyDescent="0.25">
      <c r="B30" s="1472">
        <v>21</v>
      </c>
      <c r="C30" s="636" t="s">
        <v>1705</v>
      </c>
      <c r="F30" s="632" t="s">
        <v>2435</v>
      </c>
      <c r="G30" s="632" t="s">
        <v>2450</v>
      </c>
    </row>
    <row r="31" spans="2:7" x14ac:dyDescent="0.25">
      <c r="B31" s="1472">
        <v>22</v>
      </c>
      <c r="C31" s="636" t="s">
        <v>1706</v>
      </c>
      <c r="F31" s="632" t="s">
        <v>2451</v>
      </c>
      <c r="G31" s="632" t="s">
        <v>2452</v>
      </c>
    </row>
    <row r="32" spans="2:7" x14ac:dyDescent="0.25">
      <c r="B32" s="1472">
        <v>23</v>
      </c>
      <c r="C32" s="636" t="s">
        <v>1707</v>
      </c>
      <c r="F32" s="632" t="s">
        <v>2453</v>
      </c>
      <c r="G32" s="632" t="s">
        <v>2454</v>
      </c>
    </row>
    <row r="33" spans="2:7" x14ac:dyDescent="0.25">
      <c r="B33" s="1472">
        <v>24</v>
      </c>
      <c r="C33" s="636" t="s">
        <v>1708</v>
      </c>
      <c r="F33" s="632" t="s">
        <v>2455</v>
      </c>
      <c r="G33" s="632" t="s">
        <v>2456</v>
      </c>
    </row>
    <row r="34" spans="2:7" x14ac:dyDescent="0.25">
      <c r="B34" s="1472">
        <v>25</v>
      </c>
      <c r="C34" s="636" t="s">
        <v>1709</v>
      </c>
      <c r="F34" s="632" t="s">
        <v>2457</v>
      </c>
      <c r="G34" s="632" t="s">
        <v>2458</v>
      </c>
    </row>
    <row r="35" spans="2:7" x14ac:dyDescent="0.25">
      <c r="B35" s="1472">
        <v>26</v>
      </c>
      <c r="C35" s="636" t="s">
        <v>1710</v>
      </c>
      <c r="F35" s="632" t="s">
        <v>2459</v>
      </c>
      <c r="G35" s="632" t="s">
        <v>2460</v>
      </c>
    </row>
    <row r="36" spans="2:7" x14ac:dyDescent="0.25">
      <c r="B36" s="1472">
        <v>27</v>
      </c>
      <c r="C36" s="636" t="s">
        <v>1711</v>
      </c>
      <c r="F36" s="632" t="s">
        <v>2461</v>
      </c>
      <c r="G36" s="632" t="s">
        <v>2462</v>
      </c>
    </row>
    <row r="37" spans="2:7" x14ac:dyDescent="0.25">
      <c r="B37" s="1472">
        <v>28</v>
      </c>
      <c r="C37" s="636" t="s">
        <v>1712</v>
      </c>
      <c r="F37" s="632" t="s">
        <v>2463</v>
      </c>
      <c r="G37" s="632" t="s">
        <v>2464</v>
      </c>
    </row>
    <row r="38" spans="2:7" x14ac:dyDescent="0.25">
      <c r="B38" s="1472">
        <v>29</v>
      </c>
      <c r="C38" s="636" t="s">
        <v>1713</v>
      </c>
      <c r="F38" s="632" t="s">
        <v>2465</v>
      </c>
      <c r="G38" s="632" t="s">
        <v>2466</v>
      </c>
    </row>
    <row r="39" spans="2:7" x14ac:dyDescent="0.25">
      <c r="B39" s="1472">
        <v>30</v>
      </c>
      <c r="C39" s="636" t="s">
        <v>1714</v>
      </c>
      <c r="F39" s="632" t="s">
        <v>2467</v>
      </c>
      <c r="G39" s="632" t="s">
        <v>2468</v>
      </c>
    </row>
    <row r="40" spans="2:7" x14ac:dyDescent="0.25">
      <c r="B40" s="1472">
        <v>31</v>
      </c>
      <c r="C40" s="636" t="s">
        <v>1715</v>
      </c>
      <c r="F40" s="632" t="s">
        <v>2469</v>
      </c>
      <c r="G40" s="632" t="s">
        <v>2470</v>
      </c>
    </row>
    <row r="41" spans="2:7" x14ac:dyDescent="0.25">
      <c r="B41" s="1472">
        <v>32</v>
      </c>
      <c r="C41" s="636" t="s">
        <v>1716</v>
      </c>
      <c r="F41" s="632" t="s">
        <v>2471</v>
      </c>
      <c r="G41" s="632" t="s">
        <v>2472</v>
      </c>
    </row>
    <row r="42" spans="2:7" x14ac:dyDescent="0.25">
      <c r="B42" s="1472">
        <v>33</v>
      </c>
      <c r="C42" s="636" t="s">
        <v>1717</v>
      </c>
      <c r="F42" s="632" t="s">
        <v>2473</v>
      </c>
      <c r="G42" s="632" t="s">
        <v>2474</v>
      </c>
    </row>
    <row r="43" spans="2:7" x14ac:dyDescent="0.25">
      <c r="B43" s="1472">
        <v>34</v>
      </c>
      <c r="C43" s="636" t="s">
        <v>1718</v>
      </c>
      <c r="F43" s="632" t="s">
        <v>2475</v>
      </c>
      <c r="G43" s="632" t="s">
        <v>2476</v>
      </c>
    </row>
    <row r="44" spans="2:7" x14ac:dyDescent="0.25">
      <c r="B44" s="1472">
        <v>35</v>
      </c>
      <c r="C44" s="636" t="s">
        <v>1719</v>
      </c>
      <c r="F44" s="632" t="s">
        <v>2477</v>
      </c>
      <c r="G44" s="632" t="s">
        <v>2478</v>
      </c>
    </row>
    <row r="45" spans="2:7" x14ac:dyDescent="0.25">
      <c r="B45" s="1472">
        <v>36</v>
      </c>
      <c r="C45" s="636" t="s">
        <v>1720</v>
      </c>
      <c r="F45" s="632" t="s">
        <v>2479</v>
      </c>
      <c r="G45" s="632" t="s">
        <v>2480</v>
      </c>
    </row>
    <row r="46" spans="2:7" x14ac:dyDescent="0.25">
      <c r="B46" s="1472">
        <v>37</v>
      </c>
      <c r="C46" s="636" t="s">
        <v>1721</v>
      </c>
      <c r="F46" s="632" t="s">
        <v>2481</v>
      </c>
      <c r="G46" s="632" t="s">
        <v>2482</v>
      </c>
    </row>
    <row r="47" spans="2:7" x14ac:dyDescent="0.25">
      <c r="B47" s="1472">
        <v>38</v>
      </c>
      <c r="C47" s="636" t="s">
        <v>1722</v>
      </c>
      <c r="F47" s="632" t="s">
        <v>2483</v>
      </c>
      <c r="G47" s="632" t="s">
        <v>2484</v>
      </c>
    </row>
    <row r="48" spans="2:7" x14ac:dyDescent="0.25">
      <c r="B48" s="1472">
        <v>39</v>
      </c>
      <c r="C48" s="636" t="s">
        <v>1723</v>
      </c>
      <c r="F48" s="632" t="s">
        <v>2485</v>
      </c>
      <c r="G48" s="632" t="s">
        <v>2486</v>
      </c>
    </row>
    <row r="49" spans="2:7" x14ac:dyDescent="0.25">
      <c r="B49" s="1472">
        <v>40</v>
      </c>
      <c r="C49" s="636" t="s">
        <v>1724</v>
      </c>
      <c r="F49" s="632" t="s">
        <v>2487</v>
      </c>
      <c r="G49" s="632" t="s">
        <v>2488</v>
      </c>
    </row>
    <row r="50" spans="2:7" x14ac:dyDescent="0.25">
      <c r="B50" s="1472">
        <v>41</v>
      </c>
      <c r="C50" s="636" t="s">
        <v>1725</v>
      </c>
      <c r="F50" s="632" t="s">
        <v>2489</v>
      </c>
      <c r="G50" s="632" t="s">
        <v>2490</v>
      </c>
    </row>
    <row r="51" spans="2:7" x14ac:dyDescent="0.25">
      <c r="B51" s="1472">
        <v>42</v>
      </c>
      <c r="C51" s="636" t="s">
        <v>1726</v>
      </c>
      <c r="F51" s="632" t="s">
        <v>2491</v>
      </c>
      <c r="G51" s="632" t="s">
        <v>2492</v>
      </c>
    </row>
    <row r="52" spans="2:7" x14ac:dyDescent="0.25">
      <c r="B52" s="1472">
        <v>43</v>
      </c>
      <c r="C52" s="636" t="s">
        <v>1727</v>
      </c>
      <c r="F52" s="632" t="s">
        <v>2493</v>
      </c>
      <c r="G52" s="632" t="s">
        <v>2494</v>
      </c>
    </row>
    <row r="53" spans="2:7" x14ac:dyDescent="0.25">
      <c r="B53" s="1472">
        <v>44</v>
      </c>
      <c r="C53" s="636" t="s">
        <v>1728</v>
      </c>
      <c r="F53" s="632" t="s">
        <v>2495</v>
      </c>
      <c r="G53" s="632" t="s">
        <v>2496</v>
      </c>
    </row>
    <row r="54" spans="2:7" x14ac:dyDescent="0.25">
      <c r="B54" s="1472">
        <v>45</v>
      </c>
      <c r="C54" s="636" t="s">
        <v>1729</v>
      </c>
      <c r="F54" s="632" t="s">
        <v>2497</v>
      </c>
      <c r="G54" s="632" t="s">
        <v>2498</v>
      </c>
    </row>
    <row r="55" spans="2:7" x14ac:dyDescent="0.25">
      <c r="B55" s="1472">
        <v>46</v>
      </c>
      <c r="C55" s="636" t="s">
        <v>1730</v>
      </c>
      <c r="F55" s="632" t="s">
        <v>2499</v>
      </c>
      <c r="G55" s="632" t="s">
        <v>2500</v>
      </c>
    </row>
    <row r="56" spans="2:7" x14ac:dyDescent="0.2">
      <c r="B56" s="1473">
        <v>47</v>
      </c>
      <c r="C56" s="636" t="s">
        <v>1731</v>
      </c>
      <c r="F56" s="632" t="s">
        <v>2501</v>
      </c>
      <c r="G56" s="632" t="s">
        <v>2502</v>
      </c>
    </row>
    <row r="57" spans="2:7" x14ac:dyDescent="0.2">
      <c r="B57" s="1473">
        <v>48</v>
      </c>
      <c r="C57" s="636" t="s">
        <v>1732</v>
      </c>
      <c r="F57" s="632" t="s">
        <v>2503</v>
      </c>
      <c r="G57" s="632" t="s">
        <v>2504</v>
      </c>
    </row>
    <row r="58" spans="2:7" x14ac:dyDescent="0.2">
      <c r="B58" s="1473">
        <v>49</v>
      </c>
      <c r="C58" s="636" t="s">
        <v>1733</v>
      </c>
      <c r="F58" s="632" t="s">
        <v>2505</v>
      </c>
      <c r="G58" s="632" t="s">
        <v>2506</v>
      </c>
    </row>
    <row r="59" spans="2:7" x14ac:dyDescent="0.2">
      <c r="B59" s="1473">
        <v>50</v>
      </c>
      <c r="C59" s="636" t="s">
        <v>1734</v>
      </c>
      <c r="F59" s="632" t="s">
        <v>2507</v>
      </c>
      <c r="G59" s="632" t="s">
        <v>2508</v>
      </c>
    </row>
    <row r="60" spans="2:7" x14ac:dyDescent="0.2">
      <c r="B60" s="1473">
        <v>51</v>
      </c>
      <c r="C60" s="636" t="s">
        <v>1735</v>
      </c>
      <c r="F60" s="632" t="s">
        <v>2509</v>
      </c>
      <c r="G60" s="632" t="s">
        <v>2510</v>
      </c>
    </row>
    <row r="61" spans="2:7" x14ac:dyDescent="0.2">
      <c r="B61" s="1473">
        <v>52</v>
      </c>
      <c r="C61" s="636" t="s">
        <v>1736</v>
      </c>
      <c r="F61" s="632" t="s">
        <v>2511</v>
      </c>
      <c r="G61" s="632" t="s">
        <v>2512</v>
      </c>
    </row>
    <row r="62" spans="2:7" x14ac:dyDescent="0.2">
      <c r="B62" s="1473">
        <v>53</v>
      </c>
      <c r="C62" s="636" t="s">
        <v>1737</v>
      </c>
      <c r="F62" s="632" t="s">
        <v>2513</v>
      </c>
      <c r="G62" s="632" t="s">
        <v>2514</v>
      </c>
    </row>
    <row r="63" spans="2:7" x14ac:dyDescent="0.2">
      <c r="B63" s="1473">
        <v>54</v>
      </c>
      <c r="C63" s="636" t="s">
        <v>1738</v>
      </c>
      <c r="F63" s="632" t="s">
        <v>2515</v>
      </c>
      <c r="G63" s="632" t="s">
        <v>2516</v>
      </c>
    </row>
    <row r="64" spans="2:7" x14ac:dyDescent="0.2">
      <c r="B64" s="1473">
        <v>55</v>
      </c>
      <c r="C64" s="636" t="s">
        <v>1739</v>
      </c>
      <c r="F64" s="632" t="s">
        <v>2517</v>
      </c>
      <c r="G64" s="632" t="s">
        <v>2518</v>
      </c>
    </row>
    <row r="65" spans="2:7" x14ac:dyDescent="0.2">
      <c r="B65" s="1473">
        <v>56</v>
      </c>
      <c r="C65" s="636" t="s">
        <v>1740</v>
      </c>
      <c r="F65" s="632" t="s">
        <v>2519</v>
      </c>
      <c r="G65" s="632" t="s">
        <v>2520</v>
      </c>
    </row>
    <row r="66" spans="2:7" x14ac:dyDescent="0.2">
      <c r="B66" s="1473">
        <v>57</v>
      </c>
      <c r="C66" s="636" t="s">
        <v>1741</v>
      </c>
      <c r="F66" s="632" t="s">
        <v>2521</v>
      </c>
      <c r="G66" s="632" t="s">
        <v>2522</v>
      </c>
    </row>
    <row r="67" spans="2:7" x14ac:dyDescent="0.2">
      <c r="B67" s="1473">
        <v>58</v>
      </c>
      <c r="C67" s="636" t="s">
        <v>1742</v>
      </c>
      <c r="F67" s="632" t="s">
        <v>2523</v>
      </c>
      <c r="G67" s="632" t="s">
        <v>2524</v>
      </c>
    </row>
    <row r="68" spans="2:7" x14ac:dyDescent="0.25">
      <c r="C68" s="636"/>
    </row>
    <row r="69" spans="2:7" ht="21" x14ac:dyDescent="0.25">
      <c r="C69" s="633" t="s">
        <v>2</v>
      </c>
    </row>
    <row r="70" spans="2:7" x14ac:dyDescent="0.25">
      <c r="C70" s="636"/>
    </row>
    <row r="71" spans="2:7" x14ac:dyDescent="0.2">
      <c r="B71" s="1473">
        <v>59</v>
      </c>
      <c r="C71" s="636" t="s">
        <v>2257</v>
      </c>
      <c r="F71" s="632" t="s">
        <v>2525</v>
      </c>
      <c r="G71" s="632" t="s">
        <v>2526</v>
      </c>
    </row>
    <row r="72" spans="2:7" x14ac:dyDescent="0.2">
      <c r="B72" s="1473">
        <v>60</v>
      </c>
      <c r="C72" s="636" t="s">
        <v>2258</v>
      </c>
      <c r="F72" s="632" t="s">
        <v>2527</v>
      </c>
      <c r="G72" s="632" t="s">
        <v>2528</v>
      </c>
    </row>
    <row r="73" spans="2:7" x14ac:dyDescent="0.2">
      <c r="B73" s="1473">
        <v>61</v>
      </c>
      <c r="C73" s="636" t="s">
        <v>2259</v>
      </c>
      <c r="F73" s="632" t="s">
        <v>2529</v>
      </c>
      <c r="G73" s="632" t="s">
        <v>2530</v>
      </c>
    </row>
    <row r="74" spans="2:7" x14ac:dyDescent="0.2">
      <c r="B74" s="1473">
        <v>62</v>
      </c>
      <c r="C74" s="636" t="s">
        <v>2260</v>
      </c>
      <c r="F74" s="632" t="s">
        <v>2531</v>
      </c>
      <c r="G74" s="632" t="s">
        <v>2532</v>
      </c>
    </row>
    <row r="75" spans="2:7" x14ac:dyDescent="0.2">
      <c r="B75" s="1473">
        <v>63</v>
      </c>
      <c r="C75" s="636" t="s">
        <v>2261</v>
      </c>
      <c r="F75" s="632" t="s">
        <v>2533</v>
      </c>
      <c r="G75" s="632" t="s">
        <v>2534</v>
      </c>
    </row>
    <row r="76" spans="2:7" x14ac:dyDescent="0.2">
      <c r="B76" s="1473">
        <v>64</v>
      </c>
      <c r="C76" s="636" t="s">
        <v>2262</v>
      </c>
      <c r="F76" s="632" t="s">
        <v>2535</v>
      </c>
      <c r="G76" s="632" t="s">
        <v>2536</v>
      </c>
    </row>
    <row r="77" spans="2:7" x14ac:dyDescent="0.2">
      <c r="B77" s="1473">
        <v>65</v>
      </c>
      <c r="C77" s="636" t="s">
        <v>2263</v>
      </c>
      <c r="F77" s="632" t="s">
        <v>2537</v>
      </c>
      <c r="G77" s="632" t="s">
        <v>2538</v>
      </c>
    </row>
    <row r="78" spans="2:7" x14ac:dyDescent="0.2">
      <c r="B78" s="1473">
        <v>66</v>
      </c>
      <c r="C78" s="636" t="s">
        <v>2264</v>
      </c>
      <c r="F78" s="632" t="s">
        <v>2539</v>
      </c>
      <c r="G78" s="632" t="s">
        <v>2540</v>
      </c>
    </row>
    <row r="79" spans="2:7" x14ac:dyDescent="0.2">
      <c r="B79" s="1473">
        <v>67</v>
      </c>
      <c r="C79" s="636" t="s">
        <v>2265</v>
      </c>
      <c r="F79" s="632" t="s">
        <v>2541</v>
      </c>
      <c r="G79" s="632" t="s">
        <v>2542</v>
      </c>
    </row>
    <row r="80" spans="2:7" x14ac:dyDescent="0.2">
      <c r="B80" s="1473">
        <v>68</v>
      </c>
      <c r="C80" s="636" t="s">
        <v>2266</v>
      </c>
      <c r="F80" s="632" t="s">
        <v>2543</v>
      </c>
      <c r="G80" s="632" t="s">
        <v>2544</v>
      </c>
    </row>
    <row r="81" spans="2:7" x14ac:dyDescent="0.2">
      <c r="B81" s="1473">
        <v>69</v>
      </c>
      <c r="C81" s="636" t="s">
        <v>2267</v>
      </c>
      <c r="F81" s="632" t="s">
        <v>2545</v>
      </c>
      <c r="G81" s="632" t="s">
        <v>2546</v>
      </c>
    </row>
    <row r="82" spans="2:7" x14ac:dyDescent="0.2">
      <c r="B82" s="1473">
        <v>70</v>
      </c>
      <c r="C82" s="636" t="s">
        <v>2268</v>
      </c>
      <c r="F82" s="632" t="s">
        <v>2547</v>
      </c>
      <c r="G82" s="632" t="s">
        <v>2548</v>
      </c>
    </row>
    <row r="83" spans="2:7" x14ac:dyDescent="0.2">
      <c r="B83" s="1473">
        <v>71</v>
      </c>
      <c r="C83" s="636" t="s">
        <v>2269</v>
      </c>
      <c r="F83" s="632" t="s">
        <v>2549</v>
      </c>
      <c r="G83" s="632" t="s">
        <v>2550</v>
      </c>
    </row>
    <row r="84" spans="2:7" x14ac:dyDescent="0.2">
      <c r="B84" s="1473">
        <v>72</v>
      </c>
      <c r="C84" s="636" t="s">
        <v>2270</v>
      </c>
      <c r="F84" s="632" t="s">
        <v>2551</v>
      </c>
      <c r="G84" s="632" t="s">
        <v>2552</v>
      </c>
    </row>
    <row r="85" spans="2:7" x14ac:dyDescent="0.2">
      <c r="B85" s="1473">
        <v>73</v>
      </c>
      <c r="C85" s="636" t="s">
        <v>2271</v>
      </c>
      <c r="F85" s="632" t="s">
        <v>2553</v>
      </c>
      <c r="G85" s="632" t="s">
        <v>2554</v>
      </c>
    </row>
    <row r="86" spans="2:7" x14ac:dyDescent="0.2">
      <c r="B86" s="1473">
        <v>74</v>
      </c>
      <c r="C86" s="636" t="s">
        <v>2272</v>
      </c>
      <c r="F86" s="632" t="s">
        <v>2555</v>
      </c>
      <c r="G86" s="632" t="s">
        <v>2556</v>
      </c>
    </row>
    <row r="87" spans="2:7" x14ac:dyDescent="0.2">
      <c r="B87" s="1473">
        <v>75</v>
      </c>
      <c r="C87" s="636" t="s">
        <v>2273</v>
      </c>
      <c r="F87" s="632" t="s">
        <v>2557</v>
      </c>
      <c r="G87" s="632" t="s">
        <v>2558</v>
      </c>
    </row>
    <row r="88" spans="2:7" x14ac:dyDescent="0.2">
      <c r="B88" s="1473">
        <v>76</v>
      </c>
      <c r="C88" s="636" t="s">
        <v>2274</v>
      </c>
      <c r="F88" s="632" t="s">
        <v>2559</v>
      </c>
      <c r="G88" s="632" t="s">
        <v>2560</v>
      </c>
    </row>
    <row r="89" spans="2:7" x14ac:dyDescent="0.2">
      <c r="B89" s="1473">
        <v>77</v>
      </c>
      <c r="C89" s="636" t="s">
        <v>2275</v>
      </c>
      <c r="F89" s="632" t="s">
        <v>2561</v>
      </c>
      <c r="G89" s="632" t="s">
        <v>2562</v>
      </c>
    </row>
    <row r="90" spans="2:7" x14ac:dyDescent="0.2">
      <c r="B90" s="1473">
        <v>78</v>
      </c>
      <c r="C90" s="636" t="s">
        <v>2276</v>
      </c>
      <c r="F90" s="632" t="s">
        <v>2563</v>
      </c>
      <c r="G90" s="632" t="s">
        <v>2564</v>
      </c>
    </row>
    <row r="91" spans="2:7" x14ac:dyDescent="0.2">
      <c r="B91" s="1473">
        <v>79</v>
      </c>
      <c r="C91" s="636" t="s">
        <v>2277</v>
      </c>
      <c r="F91" s="632" t="s">
        <v>2565</v>
      </c>
      <c r="G91" s="632" t="s">
        <v>2566</v>
      </c>
    </row>
    <row r="92" spans="2:7" x14ac:dyDescent="0.2">
      <c r="B92" s="1473">
        <v>80</v>
      </c>
      <c r="C92" s="636" t="s">
        <v>2278</v>
      </c>
      <c r="F92" s="632" t="s">
        <v>2567</v>
      </c>
      <c r="G92" s="632" t="s">
        <v>2568</v>
      </c>
    </row>
    <row r="93" spans="2:7" x14ac:dyDescent="0.2">
      <c r="B93" s="1473">
        <v>81</v>
      </c>
      <c r="C93" s="636" t="s">
        <v>2279</v>
      </c>
      <c r="F93" s="632" t="s">
        <v>2569</v>
      </c>
      <c r="G93" s="632" t="s">
        <v>2570</v>
      </c>
    </row>
    <row r="94" spans="2:7" x14ac:dyDescent="0.2">
      <c r="B94" s="1473">
        <v>82</v>
      </c>
      <c r="C94" s="636" t="s">
        <v>2280</v>
      </c>
      <c r="F94" s="632" t="s">
        <v>2571</v>
      </c>
      <c r="G94" s="632" t="s">
        <v>2572</v>
      </c>
    </row>
    <row r="95" spans="2:7" x14ac:dyDescent="0.2">
      <c r="B95" s="1473">
        <v>83</v>
      </c>
      <c r="C95" s="636" t="s">
        <v>2281</v>
      </c>
      <c r="F95" s="632" t="s">
        <v>2573</v>
      </c>
      <c r="G95" s="632" t="s">
        <v>2574</v>
      </c>
    </row>
    <row r="96" spans="2:7" x14ac:dyDescent="0.2">
      <c r="B96" s="1473">
        <v>84</v>
      </c>
      <c r="C96" s="636" t="s">
        <v>2282</v>
      </c>
      <c r="F96" s="632" t="s">
        <v>2575</v>
      </c>
      <c r="G96" s="632" t="s">
        <v>2576</v>
      </c>
    </row>
    <row r="97" spans="2:7" x14ac:dyDescent="0.2">
      <c r="B97" s="1473">
        <v>85</v>
      </c>
      <c r="C97" s="636" t="s">
        <v>2283</v>
      </c>
      <c r="F97" s="632" t="s">
        <v>2577</v>
      </c>
      <c r="G97" s="632" t="s">
        <v>2578</v>
      </c>
    </row>
    <row r="98" spans="2:7" x14ac:dyDescent="0.2">
      <c r="B98" s="1473">
        <v>86</v>
      </c>
      <c r="C98" s="636" t="s">
        <v>2284</v>
      </c>
      <c r="F98" s="632" t="s">
        <v>2579</v>
      </c>
      <c r="G98" s="632" t="s">
        <v>2580</v>
      </c>
    </row>
    <row r="99" spans="2:7" x14ac:dyDescent="0.2">
      <c r="B99" s="1473">
        <v>87</v>
      </c>
      <c r="C99" s="636" t="s">
        <v>2285</v>
      </c>
      <c r="F99" s="632" t="s">
        <v>2581</v>
      </c>
      <c r="G99" s="632" t="s">
        <v>2582</v>
      </c>
    </row>
    <row r="100" spans="2:7" x14ac:dyDescent="0.25">
      <c r="C100" s="636"/>
    </row>
    <row r="101" spans="2:7" ht="21" x14ac:dyDescent="0.25">
      <c r="C101" s="633" t="s">
        <v>3</v>
      </c>
    </row>
    <row r="102" spans="2:7" x14ac:dyDescent="0.25">
      <c r="B102" s="637" t="s">
        <v>1660</v>
      </c>
      <c r="C102" s="636"/>
    </row>
    <row r="103" spans="2:7" x14ac:dyDescent="0.25">
      <c r="B103" s="1472">
        <v>88</v>
      </c>
      <c r="C103" s="636" t="s">
        <v>2402</v>
      </c>
      <c r="F103" s="632" t="s">
        <v>2583</v>
      </c>
      <c r="G103" s="632" t="s">
        <v>2584</v>
      </c>
    </row>
    <row r="104" spans="2:7" x14ac:dyDescent="0.25">
      <c r="B104" s="1472">
        <v>89</v>
      </c>
      <c r="C104" s="636" t="s">
        <v>1680</v>
      </c>
      <c r="F104" s="632" t="s">
        <v>2585</v>
      </c>
      <c r="G104" s="632" t="s">
        <v>2586</v>
      </c>
    </row>
    <row r="105" spans="2:7" x14ac:dyDescent="0.25">
      <c r="B105" s="1472">
        <v>90</v>
      </c>
      <c r="C105" s="636" t="s">
        <v>2403</v>
      </c>
      <c r="F105" s="632" t="s">
        <v>2587</v>
      </c>
      <c r="G105" s="632" t="s">
        <v>2588</v>
      </c>
    </row>
    <row r="106" spans="2:7" x14ac:dyDescent="0.25">
      <c r="B106" s="1472">
        <v>91</v>
      </c>
      <c r="C106" s="636" t="s">
        <v>1681</v>
      </c>
      <c r="F106" s="632" t="s">
        <v>2589</v>
      </c>
      <c r="G106" s="632" t="s">
        <v>2590</v>
      </c>
    </row>
    <row r="107" spans="2:7" x14ac:dyDescent="0.25">
      <c r="B107" s="1472">
        <v>92</v>
      </c>
      <c r="C107" s="636" t="s">
        <v>2307</v>
      </c>
      <c r="F107" s="632" t="s">
        <v>2591</v>
      </c>
      <c r="G107" s="632" t="s">
        <v>2592</v>
      </c>
    </row>
    <row r="108" spans="2:7" x14ac:dyDescent="0.25">
      <c r="B108" s="1472">
        <v>93</v>
      </c>
      <c r="C108" s="636" t="s">
        <v>2308</v>
      </c>
      <c r="F108" s="632" t="s">
        <v>2593</v>
      </c>
      <c r="G108" s="632" t="s">
        <v>2594</v>
      </c>
    </row>
    <row r="109" spans="2:7" x14ac:dyDescent="0.25">
      <c r="B109" s="1472">
        <v>94</v>
      </c>
      <c r="C109" s="636" t="s">
        <v>2726</v>
      </c>
      <c r="F109" s="632" t="s">
        <v>2595</v>
      </c>
      <c r="G109" s="632" t="s">
        <v>2596</v>
      </c>
    </row>
    <row r="110" spans="2:7" x14ac:dyDescent="0.25">
      <c r="B110" s="1472">
        <v>95</v>
      </c>
      <c r="C110" s="636" t="s">
        <v>2310</v>
      </c>
      <c r="F110" s="632" t="s">
        <v>2597</v>
      </c>
      <c r="G110" s="632" t="s">
        <v>2598</v>
      </c>
    </row>
    <row r="111" spans="2:7" x14ac:dyDescent="0.25">
      <c r="B111" s="1472">
        <v>96</v>
      </c>
      <c r="C111" s="636" t="s">
        <v>2342</v>
      </c>
      <c r="F111" s="632" t="s">
        <v>2599</v>
      </c>
      <c r="G111" s="632" t="s">
        <v>2600</v>
      </c>
    </row>
    <row r="112" spans="2:7" x14ac:dyDescent="0.25">
      <c r="B112" s="1472">
        <v>97</v>
      </c>
      <c r="C112" s="636" t="s">
        <v>1817</v>
      </c>
      <c r="F112" s="632" t="s">
        <v>2601</v>
      </c>
      <c r="G112" s="632" t="s">
        <v>2602</v>
      </c>
    </row>
    <row r="113" spans="2:7" x14ac:dyDescent="0.25">
      <c r="B113" s="1472">
        <v>98</v>
      </c>
      <c r="C113" s="636" t="s">
        <v>1818</v>
      </c>
      <c r="F113" s="632" t="s">
        <v>2603</v>
      </c>
      <c r="G113" s="632" t="s">
        <v>2604</v>
      </c>
    </row>
    <row r="114" spans="2:7" x14ac:dyDescent="0.25">
      <c r="B114" s="1472">
        <v>99</v>
      </c>
      <c r="C114" s="636" t="s">
        <v>1819</v>
      </c>
      <c r="F114" s="632" t="s">
        <v>2605</v>
      </c>
      <c r="G114" s="632" t="s">
        <v>2606</v>
      </c>
    </row>
    <row r="115" spans="2:7" x14ac:dyDescent="0.25">
      <c r="B115" s="1472">
        <v>100</v>
      </c>
      <c r="C115" s="636" t="s">
        <v>1820</v>
      </c>
      <c r="F115" s="632" t="s">
        <v>2607</v>
      </c>
      <c r="G115" s="632" t="s">
        <v>2608</v>
      </c>
    </row>
    <row r="116" spans="2:7" x14ac:dyDescent="0.25">
      <c r="B116" s="1472" t="s">
        <v>2713</v>
      </c>
      <c r="C116" s="636" t="s">
        <v>1821</v>
      </c>
      <c r="F116" s="632" t="s">
        <v>2609</v>
      </c>
      <c r="G116" s="632" t="s">
        <v>2610</v>
      </c>
    </row>
    <row r="117" spans="2:7" x14ac:dyDescent="0.25">
      <c r="B117" s="1472" t="s">
        <v>2714</v>
      </c>
      <c r="C117" s="636" t="s">
        <v>1822</v>
      </c>
      <c r="F117" s="632" t="s">
        <v>2611</v>
      </c>
      <c r="G117" s="632" t="s">
        <v>2612</v>
      </c>
    </row>
    <row r="118" spans="2:7" x14ac:dyDescent="0.25">
      <c r="B118" s="1472">
        <v>101</v>
      </c>
      <c r="C118" s="636" t="s">
        <v>1823</v>
      </c>
      <c r="F118" s="632" t="s">
        <v>2613</v>
      </c>
      <c r="G118" s="632" t="s">
        <v>2614</v>
      </c>
    </row>
    <row r="119" spans="2:7" x14ac:dyDescent="0.25">
      <c r="B119" s="1472" t="s">
        <v>2715</v>
      </c>
      <c r="C119" s="636" t="s">
        <v>1824</v>
      </c>
      <c r="F119" s="632" t="s">
        <v>2615</v>
      </c>
      <c r="G119" s="632" t="s">
        <v>2616</v>
      </c>
    </row>
    <row r="120" spans="2:7" x14ac:dyDescent="0.25">
      <c r="B120" s="1472" t="s">
        <v>2716</v>
      </c>
      <c r="C120" s="636" t="s">
        <v>1825</v>
      </c>
      <c r="F120" s="632" t="s">
        <v>2617</v>
      </c>
      <c r="G120" s="632" t="s">
        <v>2618</v>
      </c>
    </row>
    <row r="121" spans="2:7" x14ac:dyDescent="0.25">
      <c r="B121" s="1472">
        <v>102</v>
      </c>
      <c r="C121" s="636" t="s">
        <v>1826</v>
      </c>
      <c r="F121" s="632" t="s">
        <v>2619</v>
      </c>
      <c r="G121" s="632" t="s">
        <v>2620</v>
      </c>
    </row>
    <row r="122" spans="2:7" x14ac:dyDescent="0.25">
      <c r="B122" s="1472">
        <v>103</v>
      </c>
      <c r="C122" s="636" t="s">
        <v>1827</v>
      </c>
      <c r="F122" s="632" t="s">
        <v>2621</v>
      </c>
      <c r="G122" s="632" t="s">
        <v>2622</v>
      </c>
    </row>
    <row r="123" spans="2:7" x14ac:dyDescent="0.25">
      <c r="B123" s="1472">
        <v>104</v>
      </c>
      <c r="C123" s="636" t="s">
        <v>1828</v>
      </c>
      <c r="F123" s="632" t="s">
        <v>2623</v>
      </c>
      <c r="G123" s="632" t="s">
        <v>2624</v>
      </c>
    </row>
    <row r="124" spans="2:7" x14ac:dyDescent="0.25">
      <c r="B124" s="1472">
        <v>105</v>
      </c>
      <c r="C124" s="636" t="s">
        <v>1829</v>
      </c>
      <c r="F124" s="632" t="s">
        <v>2625</v>
      </c>
      <c r="G124" s="632" t="s">
        <v>2626</v>
      </c>
    </row>
    <row r="125" spans="2:7" x14ac:dyDescent="0.25">
      <c r="C125" s="636"/>
    </row>
    <row r="126" spans="2:7" ht="21" x14ac:dyDescent="0.25">
      <c r="C126" s="633" t="s">
        <v>4</v>
      </c>
    </row>
    <row r="127" spans="2:7" x14ac:dyDescent="0.25">
      <c r="B127" s="637" t="s">
        <v>1660</v>
      </c>
      <c r="C127" s="636"/>
    </row>
    <row r="128" spans="2:7" x14ac:dyDescent="0.25">
      <c r="B128" s="1472">
        <v>106</v>
      </c>
      <c r="C128" s="636" t="s">
        <v>1830</v>
      </c>
      <c r="F128" s="632" t="s">
        <v>2627</v>
      </c>
      <c r="G128" s="632" t="s">
        <v>2628</v>
      </c>
    </row>
    <row r="129" spans="2:9" x14ac:dyDescent="0.25">
      <c r="B129" s="1472">
        <v>107</v>
      </c>
      <c r="C129" s="636" t="s">
        <v>1682</v>
      </c>
      <c r="F129" s="632" t="s">
        <v>2629</v>
      </c>
      <c r="G129" s="632" t="s">
        <v>2630</v>
      </c>
    </row>
    <row r="130" spans="2:9" x14ac:dyDescent="0.25">
      <c r="B130" s="1472">
        <v>108</v>
      </c>
      <c r="C130" s="636" t="s">
        <v>1831</v>
      </c>
      <c r="F130" s="632" t="s">
        <v>2631</v>
      </c>
      <c r="G130" s="632" t="s">
        <v>2632</v>
      </c>
    </row>
    <row r="131" spans="2:9" x14ac:dyDescent="0.25">
      <c r="B131" s="1472">
        <v>109</v>
      </c>
      <c r="C131" s="636" t="s">
        <v>1832</v>
      </c>
      <c r="F131" s="632" t="s">
        <v>2633</v>
      </c>
      <c r="G131" s="632" t="s">
        <v>2634</v>
      </c>
    </row>
    <row r="132" spans="2:9" x14ac:dyDescent="0.25">
      <c r="B132" s="1472">
        <v>110</v>
      </c>
      <c r="C132" s="636" t="s">
        <v>1833</v>
      </c>
      <c r="F132" s="632" t="s">
        <v>2635</v>
      </c>
      <c r="G132" s="632" t="s">
        <v>2636</v>
      </c>
    </row>
    <row r="133" spans="2:9" x14ac:dyDescent="0.25">
      <c r="B133" s="1472">
        <v>111</v>
      </c>
      <c r="C133" s="636" t="s">
        <v>1834</v>
      </c>
      <c r="F133" s="632" t="s">
        <v>2637</v>
      </c>
      <c r="G133" s="632" t="s">
        <v>2638</v>
      </c>
    </row>
    <row r="134" spans="2:9" x14ac:dyDescent="0.25">
      <c r="C134" s="636"/>
    </row>
    <row r="135" spans="2:9" ht="21" x14ac:dyDescent="0.35">
      <c r="B135" s="638"/>
      <c r="C135" s="1" t="s">
        <v>5</v>
      </c>
      <c r="D135"/>
      <c r="E135"/>
      <c r="F135"/>
      <c r="G135"/>
      <c r="H135"/>
      <c r="I135"/>
    </row>
    <row r="136" spans="2:9" ht="21" x14ac:dyDescent="0.35">
      <c r="B136" s="637" t="s">
        <v>1660</v>
      </c>
      <c r="C136" s="484"/>
      <c r="D136"/>
      <c r="E136"/>
      <c r="F136"/>
      <c r="G136"/>
      <c r="H136"/>
      <c r="I136"/>
    </row>
    <row r="137" spans="2:9" x14ac:dyDescent="0.25">
      <c r="B137" s="1473">
        <v>112</v>
      </c>
      <c r="C137" t="s">
        <v>1810</v>
      </c>
      <c r="D137"/>
      <c r="E137"/>
      <c r="F137" t="s">
        <v>2639</v>
      </c>
      <c r="G137" t="s">
        <v>2640</v>
      </c>
      <c r="H137"/>
      <c r="I137"/>
    </row>
    <row r="138" spans="2:9" x14ac:dyDescent="0.25">
      <c r="B138" s="1473">
        <v>113</v>
      </c>
      <c r="C138" t="s">
        <v>1811</v>
      </c>
      <c r="D138"/>
      <c r="E138"/>
      <c r="F138" t="s">
        <v>2641</v>
      </c>
      <c r="G138" t="s">
        <v>2642</v>
      </c>
      <c r="H138"/>
      <c r="I138"/>
    </row>
    <row r="139" spans="2:9" x14ac:dyDescent="0.25">
      <c r="B139" s="1473">
        <v>114</v>
      </c>
      <c r="C139" t="s">
        <v>2404</v>
      </c>
      <c r="D139"/>
      <c r="E139"/>
      <c r="F139" t="s">
        <v>2643</v>
      </c>
      <c r="G139" t="s">
        <v>2644</v>
      </c>
      <c r="H139"/>
      <c r="I139"/>
    </row>
    <row r="140" spans="2:9" x14ac:dyDescent="0.25">
      <c r="B140" s="1473">
        <v>115</v>
      </c>
      <c r="C140" t="s">
        <v>1812</v>
      </c>
      <c r="D140"/>
      <c r="E140"/>
      <c r="F140" t="s">
        <v>2645</v>
      </c>
      <c r="G140" t="s">
        <v>2646</v>
      </c>
      <c r="H140"/>
      <c r="I140"/>
    </row>
    <row r="141" spans="2:9" x14ac:dyDescent="0.25">
      <c r="B141" s="1473">
        <v>116</v>
      </c>
      <c r="C141" t="s">
        <v>1813</v>
      </c>
      <c r="D141"/>
      <c r="E141"/>
      <c r="F141" t="s">
        <v>2647</v>
      </c>
      <c r="G141" t="s">
        <v>2648</v>
      </c>
      <c r="H141"/>
      <c r="I141"/>
    </row>
    <row r="142" spans="2:9" x14ac:dyDescent="0.25">
      <c r="B142" s="1473">
        <v>117</v>
      </c>
      <c r="C142" t="s">
        <v>1814</v>
      </c>
      <c r="D142"/>
      <c r="E142"/>
      <c r="F142" t="s">
        <v>2649</v>
      </c>
      <c r="G142" t="s">
        <v>2650</v>
      </c>
      <c r="H142"/>
      <c r="I142"/>
    </row>
    <row r="143" spans="2:9" x14ac:dyDescent="0.25">
      <c r="B143" s="1473">
        <v>118</v>
      </c>
      <c r="C143" t="s">
        <v>1815</v>
      </c>
      <c r="D143"/>
      <c r="E143"/>
      <c r="F143" t="s">
        <v>2651</v>
      </c>
      <c r="G143" t="s">
        <v>2652</v>
      </c>
      <c r="H143"/>
      <c r="I143"/>
    </row>
    <row r="144" spans="2:9" x14ac:dyDescent="0.25">
      <c r="B144" s="1474">
        <v>119</v>
      </c>
      <c r="C144" t="s">
        <v>1816</v>
      </c>
      <c r="D144"/>
      <c r="E144"/>
      <c r="F144" t="s">
        <v>2653</v>
      </c>
      <c r="G144" t="s">
        <v>2654</v>
      </c>
      <c r="H144"/>
      <c r="I144"/>
    </row>
    <row r="145" spans="2:8" x14ac:dyDescent="0.25">
      <c r="C145" s="636"/>
    </row>
    <row r="146" spans="2:8" ht="21" x14ac:dyDescent="0.35">
      <c r="B146" s="638"/>
      <c r="C146" s="1" t="s">
        <v>6</v>
      </c>
      <c r="D146"/>
      <c r="E146"/>
      <c r="F146"/>
      <c r="G146"/>
      <c r="H146"/>
    </row>
    <row r="147" spans="2:8" ht="21" x14ac:dyDescent="0.35">
      <c r="B147" s="637" t="s">
        <v>1660</v>
      </c>
      <c r="C147" s="484"/>
      <c r="D147"/>
      <c r="E147"/>
      <c r="F147"/>
      <c r="G147"/>
      <c r="H147"/>
    </row>
    <row r="148" spans="2:8" x14ac:dyDescent="0.25">
      <c r="B148" s="1473">
        <v>120</v>
      </c>
      <c r="C148" t="s">
        <v>2405</v>
      </c>
      <c r="D148"/>
      <c r="E148"/>
      <c r="F148" t="s">
        <v>2655</v>
      </c>
      <c r="G148" t="s">
        <v>2656</v>
      </c>
      <c r="H148"/>
    </row>
    <row r="149" spans="2:8" x14ac:dyDescent="0.25">
      <c r="B149" s="638">
        <v>121</v>
      </c>
      <c r="C149" t="s">
        <v>1801</v>
      </c>
      <c r="D149"/>
      <c r="E149"/>
      <c r="F149" t="s">
        <v>2657</v>
      </c>
      <c r="G149" t="s">
        <v>2658</v>
      </c>
      <c r="H149"/>
    </row>
    <row r="150" spans="2:8" x14ac:dyDescent="0.25">
      <c r="B150" s="1473">
        <v>122</v>
      </c>
      <c r="C150" t="s">
        <v>1802</v>
      </c>
      <c r="D150"/>
      <c r="E150"/>
      <c r="F150" t="s">
        <v>2659</v>
      </c>
      <c r="G150" t="s">
        <v>2660</v>
      </c>
      <c r="H150"/>
    </row>
    <row r="151" spans="2:8" x14ac:dyDescent="0.25">
      <c r="B151" s="1473">
        <v>123</v>
      </c>
      <c r="C151" t="s">
        <v>1803</v>
      </c>
      <c r="D151"/>
      <c r="E151"/>
      <c r="F151" t="s">
        <v>2661</v>
      </c>
      <c r="G151" t="s">
        <v>2662</v>
      </c>
      <c r="H151"/>
    </row>
    <row r="152" spans="2:8" x14ac:dyDescent="0.25">
      <c r="B152" s="1473">
        <v>124</v>
      </c>
      <c r="C152" t="s">
        <v>1804</v>
      </c>
      <c r="D152"/>
      <c r="E152"/>
      <c r="F152" t="s">
        <v>2663</v>
      </c>
      <c r="G152" t="s">
        <v>2664</v>
      </c>
      <c r="H152"/>
    </row>
    <row r="153" spans="2:8" x14ac:dyDescent="0.25">
      <c r="B153" s="1473">
        <v>125</v>
      </c>
      <c r="C153" t="s">
        <v>1805</v>
      </c>
      <c r="D153"/>
      <c r="E153"/>
      <c r="F153" t="s">
        <v>2665</v>
      </c>
      <c r="G153" t="s">
        <v>2666</v>
      </c>
      <c r="H153"/>
    </row>
    <row r="154" spans="2:8" x14ac:dyDescent="0.25">
      <c r="B154" s="1473">
        <v>126</v>
      </c>
      <c r="C154" t="s">
        <v>1806</v>
      </c>
      <c r="D154"/>
      <c r="E154"/>
      <c r="F154" t="s">
        <v>2667</v>
      </c>
      <c r="G154" t="s">
        <v>2668</v>
      </c>
      <c r="H154"/>
    </row>
    <row r="155" spans="2:8" x14ac:dyDescent="0.25">
      <c r="B155" s="1473">
        <v>127</v>
      </c>
      <c r="C155" t="s">
        <v>1807</v>
      </c>
      <c r="D155"/>
      <c r="E155"/>
      <c r="F155" t="s">
        <v>2669</v>
      </c>
      <c r="G155" t="s">
        <v>2670</v>
      </c>
      <c r="H155"/>
    </row>
    <row r="156" spans="2:8" x14ac:dyDescent="0.25">
      <c r="B156" s="1473">
        <v>128</v>
      </c>
      <c r="C156" t="s">
        <v>1808</v>
      </c>
      <c r="D156"/>
      <c r="E156"/>
      <c r="F156" t="s">
        <v>2671</v>
      </c>
      <c r="G156" t="s">
        <v>2672</v>
      </c>
      <c r="H156"/>
    </row>
    <row r="157" spans="2:8" x14ac:dyDescent="0.25">
      <c r="C157" s="636"/>
    </row>
    <row r="158" spans="2:8" ht="21" x14ac:dyDescent="0.35">
      <c r="B158" s="638"/>
      <c r="C158" s="1" t="s">
        <v>7</v>
      </c>
      <c r="D158"/>
      <c r="E158"/>
      <c r="F158"/>
    </row>
    <row r="159" spans="2:8" ht="21" x14ac:dyDescent="0.35">
      <c r="B159" s="637" t="s">
        <v>1660</v>
      </c>
      <c r="C159" s="484"/>
      <c r="D159"/>
      <c r="E159"/>
      <c r="F159"/>
    </row>
    <row r="160" spans="2:8" x14ac:dyDescent="0.25">
      <c r="B160" s="1473">
        <v>129</v>
      </c>
      <c r="C160" t="s">
        <v>1835</v>
      </c>
      <c r="D160"/>
      <c r="E160"/>
      <c r="F160" t="s">
        <v>2673</v>
      </c>
      <c r="G160" s="632" t="s">
        <v>2674</v>
      </c>
    </row>
    <row r="161" spans="2:8" x14ac:dyDescent="0.25">
      <c r="B161" s="1473">
        <v>130</v>
      </c>
      <c r="C161" t="s">
        <v>1836</v>
      </c>
      <c r="D161"/>
      <c r="E161"/>
      <c r="F161" t="s">
        <v>2675</v>
      </c>
      <c r="G161" s="632" t="s">
        <v>2676</v>
      </c>
    </row>
    <row r="162" spans="2:8" x14ac:dyDescent="0.25">
      <c r="B162" s="1473">
        <v>131</v>
      </c>
      <c r="C162" t="s">
        <v>1837</v>
      </c>
      <c r="D162"/>
      <c r="E162"/>
      <c r="F162" t="s">
        <v>2677</v>
      </c>
      <c r="G162" s="632" t="s">
        <v>2678</v>
      </c>
    </row>
    <row r="163" spans="2:8" x14ac:dyDescent="0.25">
      <c r="B163" s="1473">
        <v>132</v>
      </c>
      <c r="C163" t="s">
        <v>1838</v>
      </c>
      <c r="D163"/>
      <c r="E163"/>
      <c r="F163" t="s">
        <v>2679</v>
      </c>
      <c r="G163" s="632" t="s">
        <v>2680</v>
      </c>
    </row>
    <row r="164" spans="2:8" x14ac:dyDescent="0.25">
      <c r="B164" s="1473">
        <v>133</v>
      </c>
      <c r="C164" t="s">
        <v>1839</v>
      </c>
      <c r="D164"/>
      <c r="E164"/>
      <c r="F164" t="s">
        <v>2681</v>
      </c>
      <c r="G164" s="632" t="s">
        <v>2682</v>
      </c>
    </row>
    <row r="165" spans="2:8" x14ac:dyDescent="0.25">
      <c r="B165" s="1473">
        <v>134</v>
      </c>
      <c r="C165" t="s">
        <v>1840</v>
      </c>
      <c r="D165"/>
      <c r="E165"/>
      <c r="F165" t="s">
        <v>2683</v>
      </c>
      <c r="G165" s="632" t="s">
        <v>2684</v>
      </c>
    </row>
    <row r="166" spans="2:8" x14ac:dyDescent="0.25">
      <c r="B166" s="1473">
        <v>135</v>
      </c>
      <c r="C166" t="s">
        <v>1841</v>
      </c>
      <c r="D166"/>
      <c r="E166"/>
      <c r="F166" t="s">
        <v>2685</v>
      </c>
      <c r="G166" s="632" t="s">
        <v>2686</v>
      </c>
    </row>
    <row r="167" spans="2:8" x14ac:dyDescent="0.25">
      <c r="B167" s="1473">
        <v>136</v>
      </c>
      <c r="C167" t="s">
        <v>1842</v>
      </c>
      <c r="D167"/>
      <c r="E167"/>
      <c r="F167" t="s">
        <v>2687</v>
      </c>
      <c r="G167" s="632" t="s">
        <v>2688</v>
      </c>
    </row>
    <row r="168" spans="2:8" x14ac:dyDescent="0.25">
      <c r="B168" s="1473">
        <v>137</v>
      </c>
      <c r="C168" t="s">
        <v>1843</v>
      </c>
      <c r="D168"/>
      <c r="E168"/>
      <c r="F168" t="s">
        <v>2689</v>
      </c>
      <c r="G168" s="632" t="s">
        <v>2690</v>
      </c>
    </row>
    <row r="169" spans="2:8" x14ac:dyDescent="0.25">
      <c r="B169" s="1473">
        <v>138</v>
      </c>
      <c r="C169" t="s">
        <v>1844</v>
      </c>
      <c r="D169"/>
      <c r="E169"/>
      <c r="F169" t="s">
        <v>2691</v>
      </c>
      <c r="G169" s="632" t="s">
        <v>2692</v>
      </c>
    </row>
    <row r="170" spans="2:8" x14ac:dyDescent="0.25">
      <c r="B170" s="1473">
        <v>139</v>
      </c>
      <c r="C170" t="s">
        <v>1845</v>
      </c>
      <c r="D170"/>
      <c r="E170"/>
      <c r="F170" t="s">
        <v>2693</v>
      </c>
      <c r="G170" s="632" t="s">
        <v>2694</v>
      </c>
    </row>
    <row r="171" spans="2:8" x14ac:dyDescent="0.25">
      <c r="B171" s="1473">
        <v>140</v>
      </c>
      <c r="C171" t="s">
        <v>1846</v>
      </c>
      <c r="D171"/>
      <c r="E171"/>
      <c r="F171" t="s">
        <v>2695</v>
      </c>
      <c r="G171" s="632" t="s">
        <v>2696</v>
      </c>
    </row>
    <row r="172" spans="2:8" x14ac:dyDescent="0.25">
      <c r="B172" s="1473">
        <v>141</v>
      </c>
      <c r="C172" t="s">
        <v>1847</v>
      </c>
      <c r="D172"/>
      <c r="E172"/>
      <c r="F172" t="s">
        <v>2697</v>
      </c>
      <c r="G172" s="632" t="s">
        <v>2698</v>
      </c>
    </row>
    <row r="173" spans="2:8" x14ac:dyDescent="0.25">
      <c r="B173" s="1473">
        <v>142</v>
      </c>
      <c r="C173" t="s">
        <v>1848</v>
      </c>
      <c r="D173"/>
      <c r="E173"/>
      <c r="F173" t="s">
        <v>2699</v>
      </c>
      <c r="G173" s="632" t="s">
        <v>2700</v>
      </c>
    </row>
    <row r="174" spans="2:8" x14ac:dyDescent="0.25">
      <c r="C174" s="636"/>
    </row>
    <row r="175" spans="2:8" ht="21" x14ac:dyDescent="0.35">
      <c r="B175" s="638"/>
      <c r="C175" s="1" t="s">
        <v>8</v>
      </c>
      <c r="D175"/>
      <c r="E175"/>
      <c r="F175"/>
      <c r="G175"/>
      <c r="H175"/>
    </row>
    <row r="176" spans="2:8" ht="21" x14ac:dyDescent="0.35">
      <c r="B176" s="637" t="s">
        <v>1660</v>
      </c>
      <c r="C176" s="484"/>
      <c r="D176"/>
      <c r="E176"/>
      <c r="F176"/>
      <c r="G176"/>
      <c r="H176"/>
    </row>
    <row r="177" spans="2:8" x14ac:dyDescent="0.25">
      <c r="B177" s="1473">
        <v>143</v>
      </c>
      <c r="C177" t="s">
        <v>1669</v>
      </c>
      <c r="D177"/>
      <c r="E177"/>
      <c r="F177" t="s">
        <v>2701</v>
      </c>
      <c r="G177" t="s">
        <v>2702</v>
      </c>
      <c r="H177"/>
    </row>
    <row r="178" spans="2:8" x14ac:dyDescent="0.25">
      <c r="B178" s="1473">
        <v>144</v>
      </c>
      <c r="C178" t="s">
        <v>1668</v>
      </c>
      <c r="D178"/>
      <c r="E178"/>
      <c r="F178" t="s">
        <v>2703</v>
      </c>
      <c r="G178" t="s">
        <v>2704</v>
      </c>
      <c r="H178"/>
    </row>
    <row r="179" spans="2:8" x14ac:dyDescent="0.25">
      <c r="B179" s="1473">
        <v>145</v>
      </c>
      <c r="C179" t="s">
        <v>2720</v>
      </c>
      <c r="D179"/>
      <c r="E179"/>
      <c r="F179" t="s">
        <v>2705</v>
      </c>
      <c r="G179" t="s">
        <v>2706</v>
      </c>
      <c r="H179"/>
    </row>
    <row r="180" spans="2:8" x14ac:dyDescent="0.25">
      <c r="B180" s="1473">
        <v>146</v>
      </c>
      <c r="C180" t="s">
        <v>2721</v>
      </c>
      <c r="D180"/>
      <c r="E180"/>
      <c r="F180" t="s">
        <v>2707</v>
      </c>
      <c r="G180" t="s">
        <v>2708</v>
      </c>
      <c r="H180"/>
    </row>
    <row r="181" spans="2:8" x14ac:dyDescent="0.25">
      <c r="C181" s="636"/>
    </row>
    <row r="182" spans="2:8" ht="21" x14ac:dyDescent="0.35">
      <c r="B182" s="638"/>
      <c r="C182" s="1" t="s">
        <v>9</v>
      </c>
    </row>
    <row r="183" spans="2:8" ht="21" x14ac:dyDescent="0.35">
      <c r="B183" s="637" t="s">
        <v>1660</v>
      </c>
      <c r="C183" s="484"/>
    </row>
    <row r="184" spans="2:8" x14ac:dyDescent="0.25">
      <c r="B184" s="1473">
        <v>147</v>
      </c>
      <c r="C184" t="s">
        <v>2406</v>
      </c>
      <c r="F184" s="632" t="s">
        <v>2709</v>
      </c>
      <c r="G184" s="632" t="s">
        <v>2710</v>
      </c>
    </row>
    <row r="185" spans="2:8" x14ac:dyDescent="0.25">
      <c r="B185" s="1473">
        <v>148</v>
      </c>
      <c r="C185" t="s">
        <v>2407</v>
      </c>
      <c r="F185" s="632" t="s">
        <v>2711</v>
      </c>
      <c r="G185" s="632" t="s">
        <v>2712</v>
      </c>
    </row>
    <row r="186" spans="2:8" x14ac:dyDescent="0.25">
      <c r="C186" s="636"/>
    </row>
    <row r="187" spans="2:8" x14ac:dyDescent="0.25">
      <c r="C187" s="636"/>
    </row>
    <row r="188" spans="2:8" x14ac:dyDescent="0.25">
      <c r="C188" s="636"/>
    </row>
    <row r="189" spans="2:8" x14ac:dyDescent="0.25">
      <c r="C189" s="636"/>
    </row>
    <row r="190" spans="2:8" x14ac:dyDescent="0.25">
      <c r="C190" s="636"/>
    </row>
    <row r="191" spans="2:8" x14ac:dyDescent="0.25">
      <c r="C191" s="636"/>
    </row>
    <row r="192" spans="2:8" x14ac:dyDescent="0.25">
      <c r="C192" s="636"/>
    </row>
    <row r="193" spans="3:3" x14ac:dyDescent="0.25">
      <c r="C193" s="636"/>
    </row>
    <row r="194" spans="3:3" x14ac:dyDescent="0.25">
      <c r="C194" s="636"/>
    </row>
    <row r="195" spans="3:3" x14ac:dyDescent="0.25">
      <c r="C195" s="636"/>
    </row>
    <row r="196" spans="3:3" x14ac:dyDescent="0.25">
      <c r="C196" s="636"/>
    </row>
    <row r="197" spans="3:3" x14ac:dyDescent="0.25">
      <c r="C197" s="636"/>
    </row>
    <row r="198" spans="3:3" x14ac:dyDescent="0.25">
      <c r="C198" s="636"/>
    </row>
    <row r="199" spans="3:3" x14ac:dyDescent="0.25">
      <c r="C199" s="636"/>
    </row>
    <row r="200" spans="3:3" x14ac:dyDescent="0.25">
      <c r="C200" s="636"/>
    </row>
    <row r="201" spans="3:3" x14ac:dyDescent="0.25">
      <c r="C201" s="636"/>
    </row>
    <row r="202" spans="3:3" x14ac:dyDescent="0.25">
      <c r="C202" s="636"/>
    </row>
    <row r="203" spans="3:3" x14ac:dyDescent="0.25">
      <c r="C203" s="636"/>
    </row>
    <row r="204" spans="3:3" x14ac:dyDescent="0.25">
      <c r="C204" s="636"/>
    </row>
    <row r="205" spans="3:3" x14ac:dyDescent="0.25">
      <c r="C205" s="636"/>
    </row>
    <row r="206" spans="3:3" x14ac:dyDescent="0.25">
      <c r="C206" s="636"/>
    </row>
    <row r="207" spans="3:3" x14ac:dyDescent="0.25">
      <c r="C207" s="636"/>
    </row>
    <row r="208" spans="3:3" x14ac:dyDescent="0.25">
      <c r="C208" s="636"/>
    </row>
    <row r="209" spans="3:3" x14ac:dyDescent="0.25">
      <c r="C209" s="636"/>
    </row>
    <row r="210" spans="3:3" x14ac:dyDescent="0.25">
      <c r="C210" s="636"/>
    </row>
    <row r="211" spans="3:3" x14ac:dyDescent="0.25">
      <c r="C211" s="636"/>
    </row>
    <row r="212" spans="3:3" x14ac:dyDescent="0.25">
      <c r="C212" s="636"/>
    </row>
    <row r="213" spans="3:3" x14ac:dyDescent="0.25">
      <c r="C213" s="636"/>
    </row>
    <row r="214" spans="3:3" x14ac:dyDescent="0.25">
      <c r="C214" s="636"/>
    </row>
    <row r="215" spans="3:3" x14ac:dyDescent="0.25">
      <c r="C215" s="636"/>
    </row>
    <row r="216" spans="3:3" x14ac:dyDescent="0.25">
      <c r="C216" s="636"/>
    </row>
    <row r="217" spans="3:3" x14ac:dyDescent="0.25">
      <c r="C217" s="636"/>
    </row>
    <row r="218" spans="3:3" x14ac:dyDescent="0.25">
      <c r="C218" s="636"/>
    </row>
    <row r="219" spans="3:3" x14ac:dyDescent="0.25">
      <c r="C219" s="636"/>
    </row>
    <row r="220" spans="3:3" x14ac:dyDescent="0.25">
      <c r="C220" s="636"/>
    </row>
    <row r="221" spans="3:3" x14ac:dyDescent="0.25">
      <c r="C221" s="636"/>
    </row>
    <row r="222" spans="3:3" x14ac:dyDescent="0.25">
      <c r="C222" s="636"/>
    </row>
    <row r="223" spans="3:3" x14ac:dyDescent="0.25">
      <c r="C223" s="636"/>
    </row>
    <row r="224" spans="3:3" x14ac:dyDescent="0.25">
      <c r="C224" s="636"/>
    </row>
    <row r="225" spans="3:3" x14ac:dyDescent="0.25">
      <c r="C225" s="636"/>
    </row>
    <row r="226" spans="3:3" x14ac:dyDescent="0.25">
      <c r="C226" s="636"/>
    </row>
    <row r="227" spans="3:3" x14ac:dyDescent="0.25">
      <c r="C227" s="636"/>
    </row>
    <row r="228" spans="3:3" x14ac:dyDescent="0.25">
      <c r="C228" s="636"/>
    </row>
    <row r="229" spans="3:3" x14ac:dyDescent="0.25">
      <c r="C229" s="636"/>
    </row>
    <row r="230" spans="3:3" x14ac:dyDescent="0.25">
      <c r="C230" s="636"/>
    </row>
    <row r="231" spans="3:3" x14ac:dyDescent="0.25">
      <c r="C231" s="636"/>
    </row>
    <row r="232" spans="3:3" x14ac:dyDescent="0.25">
      <c r="C232" s="636"/>
    </row>
    <row r="233" spans="3:3" x14ac:dyDescent="0.25">
      <c r="C233" s="636"/>
    </row>
    <row r="234" spans="3:3" x14ac:dyDescent="0.25">
      <c r="C234" s="636"/>
    </row>
    <row r="235" spans="3:3" x14ac:dyDescent="0.25">
      <c r="C235" s="636"/>
    </row>
    <row r="236" spans="3:3" x14ac:dyDescent="0.25">
      <c r="C236" s="636"/>
    </row>
    <row r="237" spans="3:3" x14ac:dyDescent="0.25">
      <c r="C237" s="636"/>
    </row>
    <row r="238" spans="3:3" x14ac:dyDescent="0.25">
      <c r="C238" s="636"/>
    </row>
    <row r="239" spans="3:3" x14ac:dyDescent="0.25">
      <c r="C239" s="636"/>
    </row>
    <row r="240" spans="3:3" x14ac:dyDescent="0.25">
      <c r="C240" s="636"/>
    </row>
    <row r="241" spans="3:3" x14ac:dyDescent="0.25">
      <c r="C241" s="636"/>
    </row>
    <row r="242" spans="3:3" x14ac:dyDescent="0.25">
      <c r="C242" s="636"/>
    </row>
    <row r="243" spans="3:3" x14ac:dyDescent="0.25">
      <c r="C243" s="636"/>
    </row>
    <row r="244" spans="3:3" x14ac:dyDescent="0.25">
      <c r="C244" s="636"/>
    </row>
    <row r="245" spans="3:3" x14ac:dyDescent="0.25">
      <c r="C245" s="636"/>
    </row>
    <row r="246" spans="3:3" x14ac:dyDescent="0.25">
      <c r="C246" s="636"/>
    </row>
    <row r="247" spans="3:3" x14ac:dyDescent="0.25">
      <c r="C247" s="636"/>
    </row>
    <row r="248" spans="3:3" x14ac:dyDescent="0.25">
      <c r="C248" s="636"/>
    </row>
    <row r="249" spans="3:3" x14ac:dyDescent="0.25">
      <c r="C249" s="636"/>
    </row>
    <row r="250" spans="3:3" x14ac:dyDescent="0.25">
      <c r="C250" s="636"/>
    </row>
    <row r="251" spans="3:3" x14ac:dyDescent="0.25">
      <c r="C251" s="636"/>
    </row>
    <row r="252" spans="3:3" x14ac:dyDescent="0.25">
      <c r="C252" s="636"/>
    </row>
    <row r="253" spans="3:3" x14ac:dyDescent="0.25">
      <c r="C253" s="636"/>
    </row>
    <row r="254" spans="3:3" x14ac:dyDescent="0.25">
      <c r="C254" s="636"/>
    </row>
    <row r="255" spans="3:3" x14ac:dyDescent="0.25">
      <c r="C255" s="636"/>
    </row>
    <row r="256" spans="3:3" x14ac:dyDescent="0.25">
      <c r="C256" s="636"/>
    </row>
    <row r="257" spans="3:3" x14ac:dyDescent="0.25">
      <c r="C257" s="636"/>
    </row>
    <row r="258" spans="3:3" x14ac:dyDescent="0.25">
      <c r="C258" s="636"/>
    </row>
    <row r="259" spans="3:3" x14ac:dyDescent="0.25">
      <c r="C259" s="636"/>
    </row>
    <row r="260" spans="3:3" x14ac:dyDescent="0.25">
      <c r="C260" s="636"/>
    </row>
    <row r="261" spans="3:3" x14ac:dyDescent="0.25">
      <c r="C261" s="636"/>
    </row>
    <row r="262" spans="3:3" x14ac:dyDescent="0.25">
      <c r="C262" s="636"/>
    </row>
    <row r="263" spans="3:3" x14ac:dyDescent="0.25">
      <c r="C263" s="636"/>
    </row>
    <row r="264" spans="3:3" x14ac:dyDescent="0.25">
      <c r="C264" s="636"/>
    </row>
    <row r="265" spans="3:3" x14ac:dyDescent="0.25">
      <c r="C265" s="636"/>
    </row>
    <row r="266" spans="3:3" x14ac:dyDescent="0.25">
      <c r="C266" s="636"/>
    </row>
    <row r="267" spans="3:3" x14ac:dyDescent="0.25">
      <c r="C267" s="636"/>
    </row>
    <row r="268" spans="3:3" x14ac:dyDescent="0.25">
      <c r="C268" s="636"/>
    </row>
    <row r="269" spans="3:3" x14ac:dyDescent="0.25">
      <c r="C269" s="636"/>
    </row>
    <row r="270" spans="3:3" x14ac:dyDescent="0.25">
      <c r="C270" s="636"/>
    </row>
    <row r="271" spans="3:3" x14ac:dyDescent="0.25">
      <c r="C271" s="636"/>
    </row>
    <row r="272" spans="3:3" x14ac:dyDescent="0.25">
      <c r="C272" s="636"/>
    </row>
    <row r="273" spans="3:3" x14ac:dyDescent="0.25">
      <c r="C273" s="636"/>
    </row>
    <row r="274" spans="3:3" x14ac:dyDescent="0.25">
      <c r="C274" s="636"/>
    </row>
    <row r="275" spans="3:3" x14ac:dyDescent="0.25">
      <c r="C275" s="636"/>
    </row>
    <row r="276" spans="3:3" x14ac:dyDescent="0.25">
      <c r="C276" s="636"/>
    </row>
    <row r="277" spans="3:3" x14ac:dyDescent="0.25">
      <c r="C277" s="636"/>
    </row>
    <row r="278" spans="3:3" x14ac:dyDescent="0.25">
      <c r="C278" s="636"/>
    </row>
    <row r="279" spans="3:3" x14ac:dyDescent="0.25">
      <c r="C279" s="636"/>
    </row>
    <row r="280" spans="3:3" x14ac:dyDescent="0.25">
      <c r="C280" s="636"/>
    </row>
    <row r="281" spans="3:3" x14ac:dyDescent="0.25">
      <c r="C281" s="636"/>
    </row>
    <row r="282" spans="3:3" x14ac:dyDescent="0.25">
      <c r="C282" s="636"/>
    </row>
    <row r="283" spans="3:3" x14ac:dyDescent="0.25">
      <c r="C283" s="636"/>
    </row>
    <row r="284" spans="3:3" x14ac:dyDescent="0.25">
      <c r="C284" s="636"/>
    </row>
    <row r="285" spans="3:3" x14ac:dyDescent="0.25">
      <c r="C285" s="636"/>
    </row>
    <row r="286" spans="3:3" x14ac:dyDescent="0.25">
      <c r="C286" s="636"/>
    </row>
    <row r="287" spans="3:3" x14ac:dyDescent="0.25">
      <c r="C287" s="636"/>
    </row>
    <row r="288" spans="3:3" x14ac:dyDescent="0.25">
      <c r="C288" s="636"/>
    </row>
    <row r="289" spans="3:3" x14ac:dyDescent="0.25">
      <c r="C289" s="636"/>
    </row>
    <row r="290" spans="3:3" x14ac:dyDescent="0.25">
      <c r="C290" s="636"/>
    </row>
    <row r="291" spans="3:3" x14ac:dyDescent="0.25">
      <c r="C291" s="636"/>
    </row>
    <row r="292" spans="3:3" x14ac:dyDescent="0.25">
      <c r="C292" s="636"/>
    </row>
    <row r="293" spans="3:3" x14ac:dyDescent="0.25">
      <c r="C293" s="636"/>
    </row>
    <row r="294" spans="3:3" x14ac:dyDescent="0.25">
      <c r="C294" s="636"/>
    </row>
    <row r="295" spans="3:3" x14ac:dyDescent="0.25">
      <c r="C295" s="636"/>
    </row>
    <row r="296" spans="3:3" x14ac:dyDescent="0.25">
      <c r="C296" s="636"/>
    </row>
    <row r="297" spans="3:3" x14ac:dyDescent="0.25">
      <c r="C297" s="636"/>
    </row>
    <row r="298" spans="3:3" x14ac:dyDescent="0.25">
      <c r="C298" s="636"/>
    </row>
    <row r="299" spans="3:3" x14ac:dyDescent="0.25">
      <c r="C299" s="636"/>
    </row>
    <row r="300" spans="3:3" x14ac:dyDescent="0.25">
      <c r="C300" s="636"/>
    </row>
    <row r="301" spans="3:3" x14ac:dyDescent="0.25">
      <c r="C301" s="636"/>
    </row>
    <row r="302" spans="3:3" x14ac:dyDescent="0.25">
      <c r="C302" s="636"/>
    </row>
    <row r="303" spans="3:3" x14ac:dyDescent="0.25">
      <c r="C303" s="636"/>
    </row>
    <row r="304" spans="3:3" x14ac:dyDescent="0.25">
      <c r="C304" s="636"/>
    </row>
    <row r="305" spans="3:3" x14ac:dyDescent="0.25">
      <c r="C305" s="636"/>
    </row>
    <row r="306" spans="3:3" x14ac:dyDescent="0.25">
      <c r="C306" s="636"/>
    </row>
    <row r="307" spans="3:3" x14ac:dyDescent="0.25">
      <c r="C307" s="636"/>
    </row>
    <row r="308" spans="3:3" x14ac:dyDescent="0.25">
      <c r="C308" s="636"/>
    </row>
    <row r="309" spans="3:3" x14ac:dyDescent="0.25">
      <c r="C309" s="636"/>
    </row>
    <row r="310" spans="3:3" x14ac:dyDescent="0.25">
      <c r="C310" s="636"/>
    </row>
    <row r="311" spans="3:3" x14ac:dyDescent="0.25">
      <c r="C311" s="636"/>
    </row>
    <row r="312" spans="3:3" x14ac:dyDescent="0.25">
      <c r="C312" s="636"/>
    </row>
    <row r="313" spans="3:3" x14ac:dyDescent="0.25">
      <c r="C313" s="636"/>
    </row>
    <row r="314" spans="3:3" x14ac:dyDescent="0.25">
      <c r="C314" s="636"/>
    </row>
    <row r="315" spans="3:3" x14ac:dyDescent="0.25">
      <c r="C315" s="636"/>
    </row>
    <row r="316" spans="3:3" x14ac:dyDescent="0.25">
      <c r="C316" s="636"/>
    </row>
    <row r="317" spans="3:3" x14ac:dyDescent="0.25">
      <c r="C317" s="636"/>
    </row>
    <row r="318" spans="3:3" x14ac:dyDescent="0.25">
      <c r="C318" s="636"/>
    </row>
    <row r="319" spans="3:3" x14ac:dyDescent="0.25">
      <c r="C319" s="636"/>
    </row>
    <row r="320" spans="3:3" x14ac:dyDescent="0.25">
      <c r="C320" s="636"/>
    </row>
    <row r="321" spans="3:3" x14ac:dyDescent="0.25">
      <c r="C321" s="636"/>
    </row>
    <row r="322" spans="3:3" x14ac:dyDescent="0.25">
      <c r="C322" s="636"/>
    </row>
    <row r="323" spans="3:3" x14ac:dyDescent="0.25">
      <c r="C323" s="636"/>
    </row>
    <row r="324" spans="3:3" x14ac:dyDescent="0.25">
      <c r="C324" s="636"/>
    </row>
    <row r="325" spans="3:3" x14ac:dyDescent="0.25">
      <c r="C325" s="636"/>
    </row>
    <row r="326" spans="3:3" x14ac:dyDescent="0.25">
      <c r="C326" s="636"/>
    </row>
    <row r="327" spans="3:3" x14ac:dyDescent="0.25">
      <c r="C327" s="636"/>
    </row>
    <row r="328" spans="3:3" x14ac:dyDescent="0.25">
      <c r="C328" s="636"/>
    </row>
    <row r="329" spans="3:3" x14ac:dyDescent="0.25">
      <c r="C329" s="636"/>
    </row>
    <row r="330" spans="3:3" x14ac:dyDescent="0.25">
      <c r="C330" s="636"/>
    </row>
    <row r="331" spans="3:3" x14ac:dyDescent="0.25">
      <c r="C331" s="636"/>
    </row>
    <row r="332" spans="3:3" x14ac:dyDescent="0.25">
      <c r="C332" s="636"/>
    </row>
    <row r="333" spans="3:3" x14ac:dyDescent="0.25">
      <c r="C333" s="636"/>
    </row>
    <row r="334" spans="3:3" x14ac:dyDescent="0.25">
      <c r="C334" s="636"/>
    </row>
    <row r="335" spans="3:3" x14ac:dyDescent="0.25">
      <c r="C335" s="636"/>
    </row>
    <row r="336" spans="3:3" x14ac:dyDescent="0.25">
      <c r="C336" s="636"/>
    </row>
    <row r="337" spans="3:3" x14ac:dyDescent="0.25">
      <c r="C337" s="636"/>
    </row>
    <row r="338" spans="3:3" x14ac:dyDescent="0.25">
      <c r="C338" s="636"/>
    </row>
    <row r="339" spans="3:3" x14ac:dyDescent="0.25">
      <c r="C339" s="636"/>
    </row>
    <row r="340" spans="3:3" x14ac:dyDescent="0.25">
      <c r="C340" s="636"/>
    </row>
    <row r="341" spans="3:3" x14ac:dyDescent="0.25">
      <c r="C341" s="636"/>
    </row>
    <row r="342" spans="3:3" x14ac:dyDescent="0.25">
      <c r="C342" s="636"/>
    </row>
    <row r="343" spans="3:3" x14ac:dyDescent="0.25">
      <c r="C343" s="636"/>
    </row>
    <row r="344" spans="3:3" x14ac:dyDescent="0.25">
      <c r="C344" s="636"/>
    </row>
    <row r="345" spans="3:3" x14ac:dyDescent="0.25">
      <c r="C345" s="636"/>
    </row>
    <row r="346" spans="3:3" x14ac:dyDescent="0.25">
      <c r="C346" s="636"/>
    </row>
    <row r="347" spans="3:3" x14ac:dyDescent="0.25">
      <c r="C347" s="636"/>
    </row>
    <row r="348" spans="3:3" x14ac:dyDescent="0.25">
      <c r="C348" s="636"/>
    </row>
    <row r="349" spans="3:3" x14ac:dyDescent="0.25">
      <c r="C349" s="636"/>
    </row>
    <row r="350" spans="3:3" x14ac:dyDescent="0.25">
      <c r="C350" s="636"/>
    </row>
    <row r="351" spans="3:3" x14ac:dyDescent="0.25">
      <c r="C351" s="636"/>
    </row>
    <row r="352" spans="3:3" x14ac:dyDescent="0.25">
      <c r="C352" s="636"/>
    </row>
    <row r="353" spans="3:3" x14ac:dyDescent="0.25">
      <c r="C353" s="636"/>
    </row>
    <row r="354" spans="3:3" x14ac:dyDescent="0.25">
      <c r="C354" s="636"/>
    </row>
    <row r="355" spans="3:3" x14ac:dyDescent="0.25">
      <c r="C355" s="636"/>
    </row>
    <row r="356" spans="3:3" x14ac:dyDescent="0.25">
      <c r="C356" s="636"/>
    </row>
    <row r="357" spans="3:3" x14ac:dyDescent="0.25">
      <c r="C357" s="636"/>
    </row>
    <row r="358" spans="3:3" x14ac:dyDescent="0.25">
      <c r="C358" s="636"/>
    </row>
    <row r="359" spans="3:3" x14ac:dyDescent="0.25">
      <c r="C359" s="636"/>
    </row>
    <row r="360" spans="3:3" x14ac:dyDescent="0.25">
      <c r="C360" s="636"/>
    </row>
    <row r="361" spans="3:3" x14ac:dyDescent="0.25">
      <c r="C361" s="636"/>
    </row>
    <row r="362" spans="3:3" x14ac:dyDescent="0.25">
      <c r="C362" s="636"/>
    </row>
    <row r="363" spans="3:3" x14ac:dyDescent="0.25">
      <c r="C363" s="636"/>
    </row>
    <row r="364" spans="3:3" x14ac:dyDescent="0.25">
      <c r="C364" s="636"/>
    </row>
    <row r="365" spans="3:3" x14ac:dyDescent="0.25">
      <c r="C365" s="636"/>
    </row>
    <row r="366" spans="3:3" x14ac:dyDescent="0.25">
      <c r="C366" s="636"/>
    </row>
    <row r="367" spans="3:3" x14ac:dyDescent="0.25">
      <c r="C367" s="636"/>
    </row>
    <row r="368" spans="3:3" x14ac:dyDescent="0.25">
      <c r="C368" s="636"/>
    </row>
    <row r="369" spans="3:3" x14ac:dyDescent="0.25">
      <c r="C369" s="636"/>
    </row>
    <row r="370" spans="3:3" x14ac:dyDescent="0.25">
      <c r="C370" s="636"/>
    </row>
    <row r="371" spans="3:3" x14ac:dyDescent="0.25">
      <c r="C371" s="636"/>
    </row>
    <row r="372" spans="3:3" x14ac:dyDescent="0.25">
      <c r="C372" s="636"/>
    </row>
    <row r="373" spans="3:3" x14ac:dyDescent="0.25">
      <c r="C373" s="636"/>
    </row>
    <row r="374" spans="3:3" x14ac:dyDescent="0.25">
      <c r="C374" s="636"/>
    </row>
    <row r="375" spans="3:3" x14ac:dyDescent="0.25">
      <c r="C375" s="636"/>
    </row>
    <row r="376" spans="3:3" x14ac:dyDescent="0.25">
      <c r="C376" s="636"/>
    </row>
    <row r="377" spans="3:3" x14ac:dyDescent="0.25">
      <c r="C377" s="636"/>
    </row>
    <row r="378" spans="3:3" x14ac:dyDescent="0.25">
      <c r="C378" s="636"/>
    </row>
    <row r="379" spans="3:3" x14ac:dyDescent="0.25">
      <c r="C379" s="636"/>
    </row>
    <row r="380" spans="3:3" x14ac:dyDescent="0.25">
      <c r="C380" s="636"/>
    </row>
    <row r="381" spans="3:3" x14ac:dyDescent="0.25">
      <c r="C381" s="636"/>
    </row>
    <row r="382" spans="3:3" x14ac:dyDescent="0.25">
      <c r="C382" s="636"/>
    </row>
    <row r="383" spans="3:3" x14ac:dyDescent="0.25">
      <c r="C383" s="636"/>
    </row>
    <row r="384" spans="3:3" x14ac:dyDescent="0.25">
      <c r="C384" s="636"/>
    </row>
    <row r="385" spans="3:3" x14ac:dyDescent="0.25">
      <c r="C385" s="636"/>
    </row>
    <row r="386" spans="3:3" x14ac:dyDescent="0.25">
      <c r="C386" s="636"/>
    </row>
    <row r="387" spans="3:3" x14ac:dyDescent="0.25">
      <c r="C387" s="636"/>
    </row>
    <row r="388" spans="3:3" x14ac:dyDescent="0.25">
      <c r="C388" s="636"/>
    </row>
    <row r="389" spans="3:3" x14ac:dyDescent="0.25">
      <c r="C389" s="636"/>
    </row>
    <row r="390" spans="3:3" x14ac:dyDescent="0.25">
      <c r="C390" s="636"/>
    </row>
    <row r="391" spans="3:3" x14ac:dyDescent="0.25">
      <c r="C391" s="636"/>
    </row>
    <row r="392" spans="3:3" x14ac:dyDescent="0.25">
      <c r="C392" s="636"/>
    </row>
    <row r="393" spans="3:3" x14ac:dyDescent="0.25">
      <c r="C393" s="636"/>
    </row>
    <row r="394" spans="3:3" x14ac:dyDescent="0.25">
      <c r="C394" s="636"/>
    </row>
    <row r="395" spans="3:3" x14ac:dyDescent="0.25">
      <c r="C395" s="636"/>
    </row>
    <row r="396" spans="3:3" x14ac:dyDescent="0.25">
      <c r="C396" s="636"/>
    </row>
    <row r="397" spans="3:3" x14ac:dyDescent="0.25">
      <c r="C397" s="636"/>
    </row>
    <row r="398" spans="3:3" x14ac:dyDescent="0.25">
      <c r="C398" s="636"/>
    </row>
    <row r="399" spans="3:3" x14ac:dyDescent="0.25">
      <c r="C399" s="636"/>
    </row>
    <row r="400" spans="3:3" x14ac:dyDescent="0.25">
      <c r="C400" s="636"/>
    </row>
    <row r="401" spans="3:3" x14ac:dyDescent="0.25">
      <c r="C401" s="636"/>
    </row>
    <row r="402" spans="3:3" x14ac:dyDescent="0.25">
      <c r="C402" s="636"/>
    </row>
    <row r="403" spans="3:3" x14ac:dyDescent="0.25">
      <c r="C403" s="636"/>
    </row>
    <row r="404" spans="3:3" x14ac:dyDescent="0.25">
      <c r="C404" s="636"/>
    </row>
    <row r="405" spans="3:3" x14ac:dyDescent="0.25">
      <c r="C405" s="636"/>
    </row>
    <row r="406" spans="3:3" x14ac:dyDescent="0.25">
      <c r="C406" s="636"/>
    </row>
    <row r="407" spans="3:3" x14ac:dyDescent="0.25">
      <c r="C407" s="636"/>
    </row>
    <row r="408" spans="3:3" x14ac:dyDescent="0.25">
      <c r="C408" s="636"/>
    </row>
    <row r="409" spans="3:3" x14ac:dyDescent="0.25">
      <c r="C409" s="636"/>
    </row>
    <row r="410" spans="3:3" x14ac:dyDescent="0.25">
      <c r="C410" s="636"/>
    </row>
    <row r="411" spans="3:3" x14ac:dyDescent="0.25">
      <c r="C411" s="636"/>
    </row>
    <row r="412" spans="3:3" x14ac:dyDescent="0.25">
      <c r="C412" s="636"/>
    </row>
    <row r="413" spans="3:3" x14ac:dyDescent="0.25">
      <c r="C413" s="636"/>
    </row>
    <row r="414" spans="3:3" x14ac:dyDescent="0.25">
      <c r="C414" s="636"/>
    </row>
    <row r="415" spans="3:3" x14ac:dyDescent="0.25">
      <c r="C415" s="636"/>
    </row>
    <row r="416" spans="3:3" x14ac:dyDescent="0.25">
      <c r="C416" s="636"/>
    </row>
    <row r="417" spans="3:3" x14ac:dyDescent="0.25">
      <c r="C417" s="636"/>
    </row>
    <row r="418" spans="3:3" x14ac:dyDescent="0.25">
      <c r="C418" s="636"/>
    </row>
    <row r="419" spans="3:3" x14ac:dyDescent="0.25">
      <c r="C419" s="636"/>
    </row>
    <row r="420" spans="3:3" x14ac:dyDescent="0.25">
      <c r="C420" s="636"/>
    </row>
    <row r="421" spans="3:3" x14ac:dyDescent="0.25">
      <c r="C421" s="636"/>
    </row>
    <row r="422" spans="3:3" x14ac:dyDescent="0.25">
      <c r="C422" s="636"/>
    </row>
    <row r="423" spans="3:3" x14ac:dyDescent="0.25">
      <c r="C423" s="636"/>
    </row>
    <row r="424" spans="3:3" x14ac:dyDescent="0.25">
      <c r="C424" s="636"/>
    </row>
    <row r="425" spans="3:3" x14ac:dyDescent="0.25">
      <c r="C425" s="636"/>
    </row>
    <row r="426" spans="3:3" x14ac:dyDescent="0.25">
      <c r="C426" s="636"/>
    </row>
    <row r="427" spans="3:3" x14ac:dyDescent="0.25">
      <c r="C427" s="636"/>
    </row>
    <row r="428" spans="3:3" x14ac:dyDescent="0.25">
      <c r="C428" s="636"/>
    </row>
    <row r="429" spans="3:3" x14ac:dyDescent="0.25">
      <c r="C429" s="636"/>
    </row>
    <row r="430" spans="3:3" x14ac:dyDescent="0.25">
      <c r="C430" s="636"/>
    </row>
    <row r="431" spans="3:3" x14ac:dyDescent="0.25">
      <c r="C431" s="636"/>
    </row>
    <row r="432" spans="3:3" x14ac:dyDescent="0.25">
      <c r="C432" s="636"/>
    </row>
    <row r="433" spans="3:3" x14ac:dyDescent="0.25">
      <c r="C433" s="636"/>
    </row>
    <row r="434" spans="3:3" x14ac:dyDescent="0.25">
      <c r="C434" s="636"/>
    </row>
    <row r="435" spans="3:3" x14ac:dyDescent="0.25">
      <c r="C435" s="636"/>
    </row>
    <row r="436" spans="3:3" x14ac:dyDescent="0.25">
      <c r="C436" s="636"/>
    </row>
    <row r="437" spans="3:3" x14ac:dyDescent="0.25">
      <c r="C437" s="636"/>
    </row>
    <row r="438" spans="3:3" x14ac:dyDescent="0.25">
      <c r="C438" s="636"/>
    </row>
    <row r="439" spans="3:3" x14ac:dyDescent="0.25">
      <c r="C439" s="636"/>
    </row>
    <row r="440" spans="3:3" x14ac:dyDescent="0.25">
      <c r="C440" s="636"/>
    </row>
    <row r="441" spans="3:3" x14ac:dyDescent="0.25">
      <c r="C441" s="636"/>
    </row>
    <row r="442" spans="3:3" x14ac:dyDescent="0.25">
      <c r="C442" s="636"/>
    </row>
    <row r="443" spans="3:3" x14ac:dyDescent="0.25">
      <c r="C443" s="636"/>
    </row>
    <row r="444" spans="3:3" x14ac:dyDescent="0.25">
      <c r="C444" s="636"/>
    </row>
    <row r="445" spans="3:3" x14ac:dyDescent="0.25">
      <c r="C445" s="636"/>
    </row>
    <row r="446" spans="3:3" x14ac:dyDescent="0.25">
      <c r="C446" s="636"/>
    </row>
    <row r="447" spans="3:3" x14ac:dyDescent="0.25">
      <c r="C447" s="636"/>
    </row>
  </sheetData>
  <hyperlinks>
    <hyperlink ref="C7" location="'Capítulo I'!A1" display="I-Régimen de Accidentes del Trabajo y Enfermedades Profesionales"/>
    <hyperlink ref="C69" location="'Capítulo 2 NUEVO'!A1" display="II Régimen de Cajas de Compensación de Asignación Familiar (CCAF)"/>
    <hyperlink ref="C101" location="'Capítulo 3 Nuevo'!A1" display="III Régimen de Subsidios por Incapacidad Laboral (SIL)"/>
    <hyperlink ref="C126" location="'Capítulo 4 Nuevo'!A1" display="IV Régimen de Asignación Familiar"/>
    <hyperlink ref="B10" location="'1 2'!B2" display="1 2"/>
    <hyperlink ref="B11" location="'1 2'!B17" display="1 2"/>
    <hyperlink ref="B12" location="'3 4'!B2" display="3 4"/>
    <hyperlink ref="B13" location="'3 4'!B25" display="3 4"/>
    <hyperlink ref="B14" location="'5'!B2" display="5"/>
    <hyperlink ref="B15" location="'6'!B2" display="6"/>
    <hyperlink ref="B16" location="'7 8'!B2" display="7 8"/>
    <hyperlink ref="B17" location="'7 8'!B28" display="7 8"/>
    <hyperlink ref="B18" location="'9 10'!B2" display="9 10"/>
    <hyperlink ref="B19" location="'9 10'!B19" display="9 10"/>
    <hyperlink ref="B20" location="'11'!B2" display="11"/>
    <hyperlink ref="B21" location="'12'!B2" display="12"/>
    <hyperlink ref="B22" location="'13'!B2" display="13"/>
    <hyperlink ref="B23" location="'14'!B2" display="14"/>
    <hyperlink ref="B24" location="'15'!B2" display="15"/>
    <hyperlink ref="B25" location="'16'!B2" display="16"/>
    <hyperlink ref="B26" location="'17'!B2" display="17"/>
    <hyperlink ref="B27" location="'18'!B2" display="18"/>
    <hyperlink ref="B28" location="'19'!B2" display="19"/>
    <hyperlink ref="B29" location="'20'!B2" display="20"/>
    <hyperlink ref="B30" location="'21'!B2" display="21"/>
    <hyperlink ref="B31" location="'22'!B2" display="22"/>
    <hyperlink ref="B32" location="'23'!B2" display="23"/>
    <hyperlink ref="B33" location="'24'!B2" display="24"/>
    <hyperlink ref="B34" location="'25'!B2" display="25"/>
    <hyperlink ref="B35" location="'26'!B2" display="26"/>
    <hyperlink ref="B36" location="'27'!B2" display="27"/>
    <hyperlink ref="B37" location="'28'!B2" display="28"/>
    <hyperlink ref="B38" location="'29'!B2" display="29"/>
    <hyperlink ref="B39" location="'30'!B2" display="30"/>
    <hyperlink ref="B40" location="'31'!B2" display="31"/>
    <hyperlink ref="B41" location="'32'!B2" display="32"/>
    <hyperlink ref="B42" location="'33'!B2" display="33"/>
    <hyperlink ref="B43" location="'34'!B2" display="34"/>
    <hyperlink ref="B44" location="'35'!B2" display="35"/>
    <hyperlink ref="B45" location="'36'!B2" display="36"/>
    <hyperlink ref="B46" location="'37 38 39'!B2" display="37 38 39"/>
    <hyperlink ref="B47" location="'37 38 39'!B17" display="37 38 39"/>
    <hyperlink ref="B48" location="'37 38 39'!B32" display="37 38 39"/>
    <hyperlink ref="B49" location="'40 41 42'!B2" display="40 41 42"/>
    <hyperlink ref="B50" location="'40 41 42'!B14" display="40 41 42"/>
    <hyperlink ref="B51" location="'40 41 42'!B26" display="40 41 42"/>
    <hyperlink ref="B52" location="'43'!B2" display="43"/>
    <hyperlink ref="B53" location="'44'!B1" display="44"/>
    <hyperlink ref="B54" location="'45'!B1" display="45"/>
    <hyperlink ref="B55" location="'46'!B1" display="46"/>
    <hyperlink ref="B56" location="'47'!B1" display="47"/>
    <hyperlink ref="B57" location="'48'!B1" display="48"/>
    <hyperlink ref="B58" location="'49'!B1" display="49"/>
    <hyperlink ref="B59" location="'50'!B1" display="50"/>
    <hyperlink ref="B60" location="'51'!B1" display="51"/>
    <hyperlink ref="B61" location="'52'!B1" display="52"/>
    <hyperlink ref="B62" location="'53'!B1" display="53"/>
    <hyperlink ref="B63" location="'54'!B1" display="54"/>
    <hyperlink ref="B64" location="'55'!B1" display="55"/>
    <hyperlink ref="B65" location="'56'!B1" display="56"/>
    <hyperlink ref="B66" location="'57'!B1" display="57"/>
    <hyperlink ref="B67" location="'58'!B1" display="58"/>
    <hyperlink ref="B71" location="'59'!B2" display="59"/>
    <hyperlink ref="B72" location="'60 61'!B2" display="60 61"/>
    <hyperlink ref="B73" location="'60 61'!B20" display="60 61"/>
    <hyperlink ref="B74" location="'62'!B2" display="62"/>
    <hyperlink ref="B75" location="'63'!B2" display="63"/>
    <hyperlink ref="B76" location="'64'!B2" display="64"/>
    <hyperlink ref="B77" location="'65 66'!B2" display="65 66"/>
    <hyperlink ref="B78" location="'65 66'!B19" display="65 66"/>
    <hyperlink ref="B79" location="'67'!B2" display="67"/>
    <hyperlink ref="B80" location="'68 69'!B2" display="68 69"/>
    <hyperlink ref="B81" location="'68 69'!B25" display="68 69"/>
    <hyperlink ref="B82" location="'70'!B2" display="70"/>
    <hyperlink ref="B83" location="'71'!B2" display="71"/>
    <hyperlink ref="B84" location="'72 73 74 75'!B2" display="72 73 74 75"/>
    <hyperlink ref="B85" location="'72 73 74 75'!B16" display="72 73 74 75"/>
    <hyperlink ref="B86" location="'72 73 74 75'!B31" display="72 73 74 75"/>
    <hyperlink ref="B87" location="'72 73 74 75'!B45" display="72 73 74 75"/>
    <hyperlink ref="B88" location="'76 77'!B2" display="76 77"/>
    <hyperlink ref="B89" location="'76 77'!B16" display="76 77"/>
    <hyperlink ref="B90" location="'78'!B2" display="78"/>
    <hyperlink ref="B91" location="'79'!B2" display="79"/>
    <hyperlink ref="B92" location="'80'!B2" display="80"/>
    <hyperlink ref="B93" location="'81'!B2" display="81"/>
    <hyperlink ref="B94" location="'82 83'!B2" display="82 83"/>
    <hyperlink ref="B95" location="'82 83'!B15" display="82 83"/>
    <hyperlink ref="B96" location="'84 85'!B2" display="84 85"/>
    <hyperlink ref="B97" location="'84 85'!B26" display="84 85"/>
    <hyperlink ref="B98" location="'86 87'!B2" display="86 87"/>
    <hyperlink ref="B99" location="'86 87'!B18" display="86 87"/>
    <hyperlink ref="B103" location="'88'!B2" display="88"/>
    <hyperlink ref="B104" location="'89'!B2" display="89"/>
    <hyperlink ref="B105" location="'90'!B2" display="90"/>
    <hyperlink ref="B106" location="'91 92'!B2" display="91 92"/>
    <hyperlink ref="B107" location="'91 92'!B18" display="91 92"/>
    <hyperlink ref="B108" location="'93'!B2" display="93"/>
    <hyperlink ref="B109" location="'94'!B2" display="94"/>
    <hyperlink ref="B110" location="'95'!B2" display="95"/>
    <hyperlink ref="B111" location="'96'!B2" display="96"/>
    <hyperlink ref="B112" location="'97'!B2" display="97"/>
    <hyperlink ref="B113" location="'98 99'!B2" display="98 99"/>
    <hyperlink ref="B114" location="'98 99'!B19" display="98 99"/>
    <hyperlink ref="B115" location="'100'!B2" display="100"/>
    <hyperlink ref="B116" location="'100 1'!B2" display="100 1"/>
    <hyperlink ref="B117" location="'100 2'!B2" display="100 2"/>
    <hyperlink ref="B118" location="'101'!B2" display="101"/>
    <hyperlink ref="B119" location="'101 1'!B2" display="101 1"/>
    <hyperlink ref="B120" location="'101 2'!B2" display="101 2"/>
    <hyperlink ref="B121" location="'102'!B2" display="102"/>
    <hyperlink ref="B122" location="'103'!B2" display="103"/>
    <hyperlink ref="B123" location="'104'!B2" display="104"/>
    <hyperlink ref="B124" location="'105'!B2" display="105"/>
    <hyperlink ref="B128" location="'106 107'!B2" display="106 107"/>
    <hyperlink ref="B129" location="'106 107'!B19" display="106 107"/>
    <hyperlink ref="B130" location="'108'!B2" display="108"/>
    <hyperlink ref="B131" location="'109'!B2" display="109"/>
    <hyperlink ref="B132" location="'110'!B2" display="110"/>
    <hyperlink ref="B133" location="'111'!B2" display="111"/>
    <hyperlink ref="B137" location="'112 113'!B2" display="112 113"/>
    <hyperlink ref="B138" location="'112 113'!B23" display="112 113"/>
    <hyperlink ref="B139" location="'114'!B2" display="114"/>
    <hyperlink ref="B140" location="'115 116'!B2" display="115 116"/>
    <hyperlink ref="B141" location="'115 116'!B25" display="115 116"/>
    <hyperlink ref="B142" location="'117 118'!B2" display="117 118"/>
    <hyperlink ref="B143" location="'117 118'!B26" display="117 118"/>
    <hyperlink ref="B144" location="'119'!B2" display="119"/>
    <hyperlink ref="B148" location="'120 121'!B2" display="120 121"/>
    <hyperlink ref="B150" location="'122 123'!B2" display="122 123"/>
    <hyperlink ref="B151" location="'122 123'!B16" display="122 123"/>
    <hyperlink ref="B152" location="'124 125'!B2" display="124 125"/>
    <hyperlink ref="B153" location="'124 125'!B19" display="124 125"/>
    <hyperlink ref="B154" location="'126'!B2" display="126"/>
    <hyperlink ref="B155" location="'127 128'!B2" display="127 128"/>
    <hyperlink ref="B156" location="'127 128'!B18" display="127 128"/>
    <hyperlink ref="B160" location="'129 130'!B2" display="129 130"/>
    <hyperlink ref="B161" location="'129 130'!B20" display="129 130"/>
    <hyperlink ref="B162" location="'131'!B2" display="131"/>
    <hyperlink ref="B163" location="'132'!B2" display="132"/>
    <hyperlink ref="B164" location="'133'!B2" display="133"/>
    <hyperlink ref="B165" location="'134 135'!B2" display="134 135"/>
    <hyperlink ref="B166" location="'134 135'!B15" display="134 135"/>
    <hyperlink ref="B167" location="'136 137'!B2" display="136 137"/>
    <hyperlink ref="B168" location="'136 137'!B16" display="136 137"/>
    <hyperlink ref="B169" location="'138'!B2" display="138"/>
    <hyperlink ref="B170" location="'139'!B2" display="139"/>
    <hyperlink ref="B171" location="'140'!B2" display="140"/>
    <hyperlink ref="B172" location="'141 142'!B2" display="141 142"/>
    <hyperlink ref="B173" location="'141 142'!B24" display="141 142"/>
    <hyperlink ref="B177" location="'143'!B2" display="143"/>
    <hyperlink ref="B178" location="'144'!B1" display="144"/>
    <hyperlink ref="B179" location="'145'!B2" display="145"/>
    <hyperlink ref="B180" location="'146'!B3" display="146"/>
    <hyperlink ref="B184" location="'147'!B2" display="147"/>
    <hyperlink ref="B185" location="'148'!B2" display="148"/>
  </hyperlinks>
  <pageMargins left="0.70866141732283472" right="0.70866141732283472" top="0.74803149606299213" bottom="0.74803149606299213" header="0.31496062992125984" footer="0.31496062992125984"/>
  <pageSetup scale="64" fitToHeight="4"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dimension ref="A1:W61"/>
  <sheetViews>
    <sheetView showGridLines="0" workbookViewId="0">
      <selection activeCell="H25" sqref="H25"/>
    </sheetView>
  </sheetViews>
  <sheetFormatPr baseColWidth="10" defaultRowHeight="12.75" x14ac:dyDescent="0.2"/>
  <cols>
    <col min="1" max="1" width="21.5703125" style="1467" customWidth="1"/>
    <col min="2" max="2" width="54.140625" style="2" customWidth="1"/>
    <col min="3" max="3" width="10.7109375" style="2" customWidth="1"/>
    <col min="4" max="4" width="2.7109375" style="2" customWidth="1"/>
    <col min="5" max="7" width="12.7109375" style="2" customWidth="1"/>
    <col min="8" max="8" width="10.7109375" style="2" customWidth="1"/>
    <col min="9" max="9" width="2.7109375" style="2" customWidth="1"/>
    <col min="10" max="12" width="12.7109375" style="2" customWidth="1"/>
    <col min="13" max="16384" width="11.42578125" style="2"/>
  </cols>
  <sheetData>
    <row r="1" spans="1:23" s="1467" customFormat="1" ht="46.5" customHeight="1" x14ac:dyDescent="0.2"/>
    <row r="2" spans="1:23" ht="18" x14ac:dyDescent="0.25">
      <c r="B2" s="1527" t="s">
        <v>1562</v>
      </c>
      <c r="C2" s="1527"/>
      <c r="D2" s="1527"/>
      <c r="E2" s="1527"/>
      <c r="F2" s="1527"/>
      <c r="G2" s="1527"/>
      <c r="H2" s="1527"/>
      <c r="I2" s="1527"/>
      <c r="J2" s="1527"/>
      <c r="K2" s="1527"/>
      <c r="L2" s="1527"/>
      <c r="M2" s="3" t="s">
        <v>13</v>
      </c>
      <c r="U2" s="3" t="s">
        <v>13</v>
      </c>
    </row>
    <row r="3" spans="1:23" ht="57" customHeight="1" x14ac:dyDescent="0.25">
      <c r="B3" s="1557" t="s">
        <v>216</v>
      </c>
      <c r="C3" s="1557"/>
      <c r="D3" s="1557"/>
      <c r="E3" s="1557"/>
      <c r="F3" s="1557"/>
      <c r="G3" s="1557"/>
      <c r="H3" s="1557"/>
      <c r="I3" s="1557"/>
      <c r="J3" s="1557"/>
      <c r="K3" s="1557"/>
      <c r="L3" s="1557"/>
    </row>
    <row r="4" spans="1:23" ht="50.25" customHeight="1" thickBot="1" x14ac:dyDescent="0.25">
      <c r="B4" s="1576" t="s">
        <v>1650</v>
      </c>
      <c r="C4" s="1576"/>
      <c r="D4" s="1576"/>
      <c r="E4" s="1576"/>
      <c r="F4" s="1576"/>
      <c r="G4" s="1576"/>
      <c r="H4" s="1576"/>
      <c r="I4" s="1576"/>
      <c r="J4" s="1576"/>
      <c r="K4" s="1576"/>
      <c r="L4" s="1576"/>
    </row>
    <row r="5" spans="1:23" s="603" customFormat="1" ht="18.75" customHeight="1" x14ac:dyDescent="0.2">
      <c r="A5" s="1467"/>
      <c r="B5" s="651"/>
      <c r="C5" s="651"/>
      <c r="D5" s="651"/>
      <c r="E5" s="651"/>
      <c r="F5" s="651"/>
      <c r="G5" s="651"/>
      <c r="H5" s="651"/>
      <c r="I5" s="651"/>
      <c r="J5" s="651"/>
      <c r="K5" s="651"/>
      <c r="L5" s="651"/>
    </row>
    <row r="6" spans="1:23" ht="20.25" x14ac:dyDescent="0.3">
      <c r="B6" s="604"/>
      <c r="C6" s="1546">
        <v>2013</v>
      </c>
      <c r="D6" s="1546"/>
      <c r="E6" s="1546"/>
      <c r="F6" s="1546"/>
      <c r="G6" s="1615"/>
      <c r="H6" s="1546">
        <v>2014</v>
      </c>
      <c r="I6" s="1546"/>
      <c r="J6" s="1546"/>
      <c r="K6" s="1546"/>
      <c r="L6" s="1615"/>
      <c r="W6" s="549" t="s">
        <v>1439</v>
      </c>
    </row>
    <row r="7" spans="1:23" ht="21" customHeight="1" x14ac:dyDescent="0.2">
      <c r="B7" s="1546" t="s">
        <v>208</v>
      </c>
      <c r="C7" s="1594" t="s">
        <v>36</v>
      </c>
      <c r="D7" s="1594"/>
      <c r="E7" s="1594"/>
      <c r="F7" s="1594"/>
      <c r="G7" s="1594"/>
      <c r="H7" s="1614" t="s">
        <v>36</v>
      </c>
      <c r="I7" s="1594"/>
      <c r="J7" s="1594"/>
      <c r="K7" s="1594"/>
      <c r="L7" s="1594"/>
    </row>
    <row r="8" spans="1:23" ht="24.75" customHeight="1" x14ac:dyDescent="0.2">
      <c r="B8" s="1602"/>
      <c r="C8" s="223" t="s">
        <v>37</v>
      </c>
      <c r="D8" s="223"/>
      <c r="E8" s="223" t="s">
        <v>38</v>
      </c>
      <c r="F8" s="223" t="s">
        <v>39</v>
      </c>
      <c r="G8" s="604" t="s">
        <v>40</v>
      </c>
      <c r="H8" s="607" t="s">
        <v>37</v>
      </c>
      <c r="I8" s="604"/>
      <c r="J8" s="604" t="s">
        <v>38</v>
      </c>
      <c r="K8" s="604" t="s">
        <v>39</v>
      </c>
      <c r="L8" s="604" t="s">
        <v>40</v>
      </c>
    </row>
    <row r="9" spans="1:23" ht="15" x14ac:dyDescent="0.25">
      <c r="B9" s="224" t="s">
        <v>209</v>
      </c>
      <c r="C9" s="226"/>
      <c r="D9" s="226"/>
      <c r="E9" s="226"/>
      <c r="F9" s="226"/>
      <c r="G9" s="226"/>
      <c r="H9" s="608"/>
      <c r="I9" s="226"/>
      <c r="J9" s="226"/>
      <c r="K9" s="226"/>
      <c r="L9" s="226"/>
    </row>
    <row r="10" spans="1:23" ht="15" x14ac:dyDescent="0.25">
      <c r="B10" s="184" t="s">
        <v>41</v>
      </c>
      <c r="C10" s="1052">
        <v>19.52151357949344</v>
      </c>
      <c r="D10" s="1052"/>
      <c r="E10" s="1052">
        <v>18.367389896373059</v>
      </c>
      <c r="F10" s="1052">
        <v>14.671623794212218</v>
      </c>
      <c r="G10" s="1053">
        <v>18.483698296836984</v>
      </c>
      <c r="H10" s="1054">
        <v>21.137488849241748</v>
      </c>
      <c r="I10" s="1052"/>
      <c r="J10" s="1052">
        <v>19.07257679452491</v>
      </c>
      <c r="K10" s="1052">
        <v>15.2119341563786</v>
      </c>
      <c r="L10" s="1053">
        <v>19.589333182512302</v>
      </c>
      <c r="N10" s="611"/>
      <c r="O10" s="611"/>
    </row>
    <row r="11" spans="1:23" ht="15" x14ac:dyDescent="0.25">
      <c r="B11" s="184" t="s">
        <v>42</v>
      </c>
      <c r="C11" s="1052">
        <v>42.567226890756302</v>
      </c>
      <c r="D11" s="1052"/>
      <c r="E11" s="1052">
        <v>37.672131147540981</v>
      </c>
      <c r="F11" s="1052">
        <v>25.8671875</v>
      </c>
      <c r="G11" s="1053">
        <v>38.466537342386033</v>
      </c>
      <c r="H11" s="1054">
        <v>43.010482180293501</v>
      </c>
      <c r="I11" s="1052"/>
      <c r="J11" s="1052">
        <v>37.225563909774436</v>
      </c>
      <c r="K11" s="1052">
        <v>28.123287671232877</v>
      </c>
      <c r="L11" s="1053">
        <v>39.433087460484721</v>
      </c>
      <c r="N11" s="611"/>
      <c r="O11" s="611"/>
    </row>
    <row r="12" spans="1:23" ht="15" x14ac:dyDescent="0.25">
      <c r="B12" s="184" t="s">
        <v>43</v>
      </c>
      <c r="C12" s="1052">
        <v>19.523346686806331</v>
      </c>
      <c r="D12" s="1052"/>
      <c r="E12" s="1052">
        <v>18.853113879003558</v>
      </c>
      <c r="F12" s="1052">
        <v>16.063943161634104</v>
      </c>
      <c r="G12" s="1053">
        <v>18.636711573790571</v>
      </c>
      <c r="H12" s="1054">
        <v>20.284566145092462</v>
      </c>
      <c r="I12" s="1052"/>
      <c r="J12" s="1052">
        <v>18.686276278985833</v>
      </c>
      <c r="K12" s="1052">
        <v>17.974584555229715</v>
      </c>
      <c r="L12" s="1053">
        <v>19.308645647432083</v>
      </c>
      <c r="N12" s="611"/>
      <c r="O12" s="611"/>
    </row>
    <row r="13" spans="1:23" ht="15" x14ac:dyDescent="0.25">
      <c r="B13" s="184" t="s">
        <v>44</v>
      </c>
      <c r="C13" s="1052">
        <v>23.961783439490446</v>
      </c>
      <c r="D13" s="1052"/>
      <c r="E13" s="1052">
        <v>14.925742574257425</v>
      </c>
      <c r="F13" s="1052">
        <v>19.172413793103448</v>
      </c>
      <c r="G13" s="1053">
        <v>20.357798165137616</v>
      </c>
      <c r="H13" s="1054">
        <v>22.258555133079849</v>
      </c>
      <c r="I13" s="1052"/>
      <c r="J13" s="1052">
        <v>18.103174603174605</v>
      </c>
      <c r="K13" s="1052">
        <v>16.833333333333332</v>
      </c>
      <c r="L13" s="1053">
        <v>20.038532110091744</v>
      </c>
      <c r="N13" s="611"/>
      <c r="O13" s="611"/>
    </row>
    <row r="14" spans="1:23" ht="15" x14ac:dyDescent="0.25">
      <c r="B14" s="184" t="s">
        <v>45</v>
      </c>
      <c r="C14" s="1052">
        <v>20.592803030303031</v>
      </c>
      <c r="D14" s="1052"/>
      <c r="E14" s="1052">
        <v>19.405160841246953</v>
      </c>
      <c r="F14" s="1052">
        <v>14.814357163871726</v>
      </c>
      <c r="G14" s="1053">
        <v>19.134481372286249</v>
      </c>
      <c r="H14" s="1054">
        <v>22.242316402458751</v>
      </c>
      <c r="I14" s="1052"/>
      <c r="J14" s="1052">
        <v>20.821562776304155</v>
      </c>
      <c r="K14" s="1052">
        <v>16.638626933232743</v>
      </c>
      <c r="L14" s="1053">
        <v>20.735935237104979</v>
      </c>
    </row>
    <row r="15" spans="1:23" ht="15" x14ac:dyDescent="0.25">
      <c r="B15" s="184" t="s">
        <v>112</v>
      </c>
      <c r="C15" s="1052">
        <v>14.484668899768101</v>
      </c>
      <c r="D15" s="1055" t="s">
        <v>59</v>
      </c>
      <c r="E15" s="1052">
        <v>14.653710868800562</v>
      </c>
      <c r="F15" s="1052">
        <v>13.14904051172708</v>
      </c>
      <c r="G15" s="1053">
        <v>14.374326522313714</v>
      </c>
      <c r="H15" s="1054">
        <v>15.535842632873084</v>
      </c>
      <c r="I15" s="1055" t="s">
        <v>59</v>
      </c>
      <c r="J15" s="1052">
        <v>14.714816910516531</v>
      </c>
      <c r="K15" s="1052">
        <v>13.816716555376468</v>
      </c>
      <c r="L15" s="1053">
        <v>15.070387195605091</v>
      </c>
    </row>
    <row r="16" spans="1:23" ht="15.75" x14ac:dyDescent="0.25">
      <c r="B16" s="184" t="s">
        <v>48</v>
      </c>
      <c r="C16" s="1052">
        <v>22.281911375661377</v>
      </c>
      <c r="D16" s="1056"/>
      <c r="E16" s="1052">
        <v>21.157086064252713</v>
      </c>
      <c r="F16" s="1052">
        <v>19.775225304824176</v>
      </c>
      <c r="G16" s="1053">
        <v>21.108689445131816</v>
      </c>
      <c r="H16" s="1054">
        <v>23.432336812312048</v>
      </c>
      <c r="I16" s="1056"/>
      <c r="J16" s="1052">
        <v>21.473616196424725</v>
      </c>
      <c r="K16" s="1052">
        <v>22.834703591518824</v>
      </c>
      <c r="L16" s="1053">
        <v>22.361280098154491</v>
      </c>
    </row>
    <row r="17" spans="2:15" ht="15" x14ac:dyDescent="0.25">
      <c r="B17" s="184" t="s">
        <v>113</v>
      </c>
      <c r="C17" s="1052">
        <v>16.727350835322195</v>
      </c>
      <c r="D17" s="1055" t="s">
        <v>60</v>
      </c>
      <c r="E17" s="1052">
        <v>14.911624931456773</v>
      </c>
      <c r="F17" s="1052">
        <v>13.15689238210399</v>
      </c>
      <c r="G17" s="1053">
        <v>15.446107178968655</v>
      </c>
      <c r="H17" s="1054">
        <v>18.307262011787035</v>
      </c>
      <c r="I17" s="1055" t="s">
        <v>60</v>
      </c>
      <c r="J17" s="1052">
        <v>15.130708001675744</v>
      </c>
      <c r="K17" s="1052">
        <v>13.721636305528923</v>
      </c>
      <c r="L17" s="1053">
        <v>16.223090727816551</v>
      </c>
    </row>
    <row r="18" spans="2:15" ht="15" x14ac:dyDescent="0.25">
      <c r="B18" s="184" t="s">
        <v>51</v>
      </c>
      <c r="C18" s="1052">
        <v>16.981251208040717</v>
      </c>
      <c r="D18" s="1055" t="s">
        <v>52</v>
      </c>
      <c r="E18" s="1052">
        <v>14.032967032967033</v>
      </c>
      <c r="F18" s="1052">
        <v>12.136018786127167</v>
      </c>
      <c r="G18" s="1053">
        <v>15.174583130969726</v>
      </c>
      <c r="H18" s="1054">
        <v>17.351351351351351</v>
      </c>
      <c r="I18" s="1055" t="s">
        <v>52</v>
      </c>
      <c r="J18" s="1052">
        <v>13.876693184261448</v>
      </c>
      <c r="K18" s="1052">
        <v>12.896096549123138</v>
      </c>
      <c r="L18" s="1053">
        <v>15.426905613648872</v>
      </c>
    </row>
    <row r="19" spans="2:15" ht="15" x14ac:dyDescent="0.25">
      <c r="B19" s="184" t="s">
        <v>114</v>
      </c>
      <c r="C19" s="1052"/>
      <c r="D19" s="1057"/>
      <c r="E19" s="1052"/>
      <c r="F19" s="1052"/>
      <c r="G19" s="1053"/>
      <c r="H19" s="1054"/>
      <c r="I19" s="1057"/>
      <c r="J19" s="1052"/>
      <c r="K19" s="1052"/>
      <c r="L19" s="1053"/>
    </row>
    <row r="20" spans="2:15" ht="24.75" customHeight="1" x14ac:dyDescent="0.25">
      <c r="B20" s="224" t="s">
        <v>210</v>
      </c>
      <c r="C20" s="1058">
        <v>17.806248143154239</v>
      </c>
      <c r="D20" s="1058"/>
      <c r="E20" s="1058">
        <v>17.578516964588541</v>
      </c>
      <c r="F20" s="1058">
        <v>15.096818326439708</v>
      </c>
      <c r="G20" s="1058">
        <v>17.286047413510886</v>
      </c>
      <c r="H20" s="1059">
        <v>18.884203917320168</v>
      </c>
      <c r="I20" s="1058"/>
      <c r="J20" s="1058">
        <v>17.900211373675749</v>
      </c>
      <c r="K20" s="1058">
        <v>16.336041305603697</v>
      </c>
      <c r="L20" s="1058">
        <v>18.095002447693847</v>
      </c>
    </row>
    <row r="21" spans="2:15" ht="15" x14ac:dyDescent="0.25">
      <c r="B21" s="224" t="s">
        <v>211</v>
      </c>
      <c r="C21" s="1058"/>
      <c r="D21" s="1058"/>
      <c r="E21" s="1058"/>
      <c r="F21" s="1058"/>
      <c r="G21" s="1058"/>
      <c r="H21" s="1059"/>
      <c r="I21" s="1058"/>
      <c r="J21" s="1058"/>
      <c r="K21" s="1058"/>
      <c r="L21" s="1058"/>
    </row>
    <row r="22" spans="2:15" ht="15" x14ac:dyDescent="0.25">
      <c r="B22" s="184" t="s">
        <v>41</v>
      </c>
      <c r="C22" s="1052">
        <v>29.049450549450551</v>
      </c>
      <c r="D22" s="1052"/>
      <c r="E22" s="1052">
        <v>34.763110307414102</v>
      </c>
      <c r="F22" s="1052">
        <v>24.115830115830114</v>
      </c>
      <c r="G22" s="1053">
        <v>30.142276422764226</v>
      </c>
      <c r="H22" s="1054">
        <v>46.618055555555557</v>
      </c>
      <c r="I22" s="1052"/>
      <c r="J22" s="1052">
        <v>36.076512455516017</v>
      </c>
      <c r="K22" s="1052">
        <v>20.569288389513108</v>
      </c>
      <c r="L22" s="1053">
        <v>39.010632014176018</v>
      </c>
    </row>
    <row r="23" spans="2:15" ht="15" x14ac:dyDescent="0.25">
      <c r="B23" s="184" t="s">
        <v>42</v>
      </c>
      <c r="C23" s="1052">
        <v>30.020408163265305</v>
      </c>
      <c r="D23" s="1052"/>
      <c r="E23" s="1052">
        <v>27.859375</v>
      </c>
      <c r="F23" s="1052">
        <v>21.294117647058822</v>
      </c>
      <c r="G23" s="1053">
        <v>28.763157894736842</v>
      </c>
      <c r="H23" s="1054">
        <v>70.659574468085111</v>
      </c>
      <c r="I23" s="1052"/>
      <c r="J23" s="1052">
        <v>32.297297297297298</v>
      </c>
      <c r="K23" s="1052">
        <v>26</v>
      </c>
      <c r="L23" s="1053">
        <v>44.722627737226276</v>
      </c>
      <c r="N23" s="162"/>
      <c r="O23" s="162"/>
    </row>
    <row r="24" spans="2:15" ht="15" x14ac:dyDescent="0.25">
      <c r="B24" s="184" t="s">
        <v>43</v>
      </c>
      <c r="C24" s="1052">
        <v>28.417710583153347</v>
      </c>
      <c r="D24" s="1052"/>
      <c r="E24" s="1052">
        <v>27.90320512820513</v>
      </c>
      <c r="F24" s="1052">
        <v>17.266721717588769</v>
      </c>
      <c r="G24" s="1053">
        <v>25.604797483287456</v>
      </c>
      <c r="H24" s="1054">
        <v>31.686808510638297</v>
      </c>
      <c r="I24" s="1052"/>
      <c r="J24" s="1052">
        <v>28.110969387755102</v>
      </c>
      <c r="K24" s="1052">
        <v>18.182625863770976</v>
      </c>
      <c r="L24" s="1053">
        <v>27.775501926586898</v>
      </c>
      <c r="N24" s="162"/>
      <c r="O24" s="162"/>
    </row>
    <row r="25" spans="2:15" ht="15" x14ac:dyDescent="0.25">
      <c r="B25" s="184" t="s">
        <v>44</v>
      </c>
      <c r="C25" s="1052">
        <v>28.507246376811594</v>
      </c>
      <c r="D25" s="1052"/>
      <c r="E25" s="1052">
        <v>28.880597014925375</v>
      </c>
      <c r="F25" s="1052">
        <v>5.3076923076923075</v>
      </c>
      <c r="G25" s="1053">
        <v>26.651006711409394</v>
      </c>
      <c r="H25" s="1054">
        <v>36.768115942028984</v>
      </c>
      <c r="I25" s="1052"/>
      <c r="J25" s="1052">
        <v>17.534246575342465</v>
      </c>
      <c r="K25" s="1052">
        <v>4.3636363636363633</v>
      </c>
      <c r="L25" s="1053">
        <v>25.261437908496731</v>
      </c>
      <c r="N25" s="162"/>
      <c r="O25" s="162"/>
    </row>
    <row r="26" spans="2:15" ht="15" x14ac:dyDescent="0.25">
      <c r="B26" s="184" t="s">
        <v>45</v>
      </c>
      <c r="C26" s="1052">
        <v>29.22869022869023</v>
      </c>
      <c r="D26" s="1052"/>
      <c r="E26" s="1052">
        <v>26.599719757122841</v>
      </c>
      <c r="F26" s="1052">
        <v>17.689655172413794</v>
      </c>
      <c r="G26" s="1053">
        <v>25.783894823336073</v>
      </c>
      <c r="H26" s="1054">
        <v>35.412631578947369</v>
      </c>
      <c r="I26" s="1052"/>
      <c r="J26" s="1052">
        <v>27.159305591013531</v>
      </c>
      <c r="K26" s="1052">
        <v>19.987220447284344</v>
      </c>
      <c r="L26" s="1053">
        <v>27.76934279992718</v>
      </c>
      <c r="N26" s="162"/>
      <c r="O26" s="162"/>
    </row>
    <row r="27" spans="2:15" ht="15" x14ac:dyDescent="0.25">
      <c r="B27" s="184" t="s">
        <v>112</v>
      </c>
      <c r="C27" s="1052">
        <v>23.841535634061671</v>
      </c>
      <c r="D27" s="1055" t="s">
        <v>59</v>
      </c>
      <c r="E27" s="1052">
        <v>23.256495916852263</v>
      </c>
      <c r="F27" s="1052">
        <v>17.997661730319564</v>
      </c>
      <c r="G27" s="1053">
        <v>22.819021861618211</v>
      </c>
      <c r="H27" s="1054">
        <v>25.338294448913917</v>
      </c>
      <c r="I27" s="1055" t="s">
        <v>59</v>
      </c>
      <c r="J27" s="1052">
        <v>22.986499517839924</v>
      </c>
      <c r="K27" s="1052">
        <v>19.670275590551181</v>
      </c>
      <c r="L27" s="1053">
        <v>23.901307836025936</v>
      </c>
    </row>
    <row r="28" spans="2:15" ht="15.75" x14ac:dyDescent="0.25">
      <c r="B28" s="184" t="s">
        <v>48</v>
      </c>
      <c r="C28" s="1052">
        <v>25.428333333333335</v>
      </c>
      <c r="D28" s="1056"/>
      <c r="E28" s="1052">
        <v>25.270069112174376</v>
      </c>
      <c r="F28" s="1052">
        <v>22.597176981541804</v>
      </c>
      <c r="G28" s="1053">
        <v>24.702398800599699</v>
      </c>
      <c r="H28" s="1054">
        <v>28.990946502057614</v>
      </c>
      <c r="I28" s="1056"/>
      <c r="J28" s="1052">
        <v>27.231118682566724</v>
      </c>
      <c r="K28" s="1052">
        <v>22.150594451783356</v>
      </c>
      <c r="L28" s="1053">
        <v>26.773640503616395</v>
      </c>
    </row>
    <row r="29" spans="2:15" ht="15" x14ac:dyDescent="0.25">
      <c r="B29" s="184" t="s">
        <v>113</v>
      </c>
      <c r="C29" s="1052">
        <v>24.800618605757791</v>
      </c>
      <c r="D29" s="1055" t="s">
        <v>60</v>
      </c>
      <c r="E29" s="1052">
        <v>21.490890481064483</v>
      </c>
      <c r="F29" s="1052">
        <v>17.883466860888564</v>
      </c>
      <c r="G29" s="1053">
        <v>22.347194340885192</v>
      </c>
      <c r="H29" s="1054">
        <v>25.883881735813066</v>
      </c>
      <c r="I29" s="1055" t="s">
        <v>60</v>
      </c>
      <c r="J29" s="1052">
        <v>21.090829388041382</v>
      </c>
      <c r="K29" s="1052">
        <v>16.543382352941176</v>
      </c>
      <c r="L29" s="1053">
        <v>22.327174202718307</v>
      </c>
    </row>
    <row r="30" spans="2:15" ht="15" x14ac:dyDescent="0.25">
      <c r="B30" s="184" t="s">
        <v>51</v>
      </c>
      <c r="C30" s="1052">
        <v>21.958510835339879</v>
      </c>
      <c r="D30" s="1055" t="s">
        <v>52</v>
      </c>
      <c r="E30" s="1052">
        <v>19.651933701657459</v>
      </c>
      <c r="F30" s="1052">
        <v>14.107142857142858</v>
      </c>
      <c r="G30" s="1053">
        <v>19.737491128459901</v>
      </c>
      <c r="H30" s="1054">
        <v>23.618232558139535</v>
      </c>
      <c r="I30" s="1055" t="s">
        <v>52</v>
      </c>
      <c r="J30" s="1052">
        <v>19.65700104493208</v>
      </c>
      <c r="K30" s="1052">
        <v>15.164222873900293</v>
      </c>
      <c r="L30" s="1053">
        <v>20.732598453195841</v>
      </c>
    </row>
    <row r="31" spans="2:15" ht="15" x14ac:dyDescent="0.25">
      <c r="B31" s="184" t="s">
        <v>114</v>
      </c>
      <c r="C31" s="1052"/>
      <c r="D31" s="1057"/>
      <c r="E31" s="1052"/>
      <c r="F31" s="1052"/>
      <c r="G31" s="1053"/>
      <c r="H31" s="1054"/>
      <c r="I31" s="1057"/>
      <c r="J31" s="1052"/>
      <c r="K31" s="1052"/>
      <c r="L31" s="1053"/>
    </row>
    <row r="32" spans="2:15" ht="24.75" customHeight="1" x14ac:dyDescent="0.25">
      <c r="B32" s="224" t="s">
        <v>212</v>
      </c>
      <c r="C32" s="1058">
        <v>24.712814645308924</v>
      </c>
      <c r="D32" s="1058"/>
      <c r="E32" s="1058">
        <v>23.764946682165057</v>
      </c>
      <c r="F32" s="1058">
        <v>17.540801001251566</v>
      </c>
      <c r="G32" s="1058">
        <v>23.124229829361514</v>
      </c>
      <c r="H32" s="1059">
        <v>27.498153324016769</v>
      </c>
      <c r="I32" s="1058"/>
      <c r="J32" s="1058">
        <v>23.760693304850221</v>
      </c>
      <c r="K32" s="1058">
        <v>17.880343082114734</v>
      </c>
      <c r="L32" s="1058">
        <v>24.453178343282019</v>
      </c>
    </row>
    <row r="33" spans="2:15" ht="15" x14ac:dyDescent="0.25">
      <c r="B33" s="224" t="s">
        <v>213</v>
      </c>
      <c r="C33" s="1058"/>
      <c r="D33" s="1058"/>
      <c r="E33" s="1058"/>
      <c r="F33" s="1058"/>
      <c r="G33" s="1058"/>
      <c r="H33" s="1059"/>
      <c r="I33" s="1058"/>
      <c r="J33" s="1058"/>
      <c r="K33" s="1058"/>
      <c r="L33" s="1058"/>
    </row>
    <row r="34" spans="2:15" ht="15" x14ac:dyDescent="0.25">
      <c r="B34" s="184" t="s">
        <v>41</v>
      </c>
      <c r="C34" s="1052">
        <v>20.328740340750397</v>
      </c>
      <c r="D34" s="1052"/>
      <c r="E34" s="1052">
        <v>19.714816466042503</v>
      </c>
      <c r="F34" s="1052">
        <v>15.562067710229341</v>
      </c>
      <c r="G34" s="1053">
        <v>19.476727506553889</v>
      </c>
      <c r="H34" s="1054">
        <v>23.376627339300246</v>
      </c>
      <c r="I34" s="1052"/>
      <c r="J34" s="1052">
        <v>20.468663257852448</v>
      </c>
      <c r="K34" s="1052">
        <v>15.742306266221728</v>
      </c>
      <c r="L34" s="1053">
        <v>21.286466398265716</v>
      </c>
    </row>
    <row r="35" spans="2:15" ht="15" x14ac:dyDescent="0.25">
      <c r="B35" s="184" t="s">
        <v>42</v>
      </c>
      <c r="C35" s="1052">
        <v>39.606741573033709</v>
      </c>
      <c r="D35" s="1052"/>
      <c r="E35" s="1052">
        <v>36.39307535641548</v>
      </c>
      <c r="F35" s="1052">
        <v>25.331034482758621</v>
      </c>
      <c r="G35" s="1053">
        <v>36.709293089753771</v>
      </c>
      <c r="H35" s="1054">
        <v>45.490458015267173</v>
      </c>
      <c r="I35" s="1052"/>
      <c r="J35" s="1052">
        <v>36.454545454545453</v>
      </c>
      <c r="K35" s="1052">
        <v>27.741573033707866</v>
      </c>
      <c r="L35" s="1053">
        <v>40.100368324125228</v>
      </c>
      <c r="N35" s="162"/>
      <c r="O35" s="162"/>
    </row>
    <row r="36" spans="2:15" ht="15" x14ac:dyDescent="0.25">
      <c r="B36" s="184" t="s">
        <v>43</v>
      </c>
      <c r="C36" s="1052">
        <v>20.697126895450918</v>
      </c>
      <c r="D36" s="1052"/>
      <c r="E36" s="1052">
        <v>19.956093750000001</v>
      </c>
      <c r="F36" s="1052">
        <v>16.260669908157752</v>
      </c>
      <c r="G36" s="1053">
        <v>19.575610660732263</v>
      </c>
      <c r="H36" s="1054">
        <v>21.917428397318709</v>
      </c>
      <c r="I36" s="1052"/>
      <c r="J36" s="1052">
        <v>19.85439886175006</v>
      </c>
      <c r="K36" s="1052">
        <v>18.008975195822455</v>
      </c>
      <c r="L36" s="1053">
        <v>20.495097899911904</v>
      </c>
      <c r="N36" s="162"/>
      <c r="O36" s="162"/>
    </row>
    <row r="37" spans="2:15" ht="15" x14ac:dyDescent="0.25">
      <c r="B37" s="184" t="s">
        <v>44</v>
      </c>
      <c r="C37" s="1052">
        <v>24.780678851174933</v>
      </c>
      <c r="D37" s="1052"/>
      <c r="E37" s="1052">
        <v>18.401486988847584</v>
      </c>
      <c r="F37" s="1052">
        <v>14.880952380952381</v>
      </c>
      <c r="G37" s="1053">
        <v>21.708933717579249</v>
      </c>
      <c r="H37" s="1054">
        <v>25.274096385542169</v>
      </c>
      <c r="I37" s="1052"/>
      <c r="J37" s="1052">
        <v>17.975384615384616</v>
      </c>
      <c r="K37" s="1052">
        <v>13.487804878048781</v>
      </c>
      <c r="L37" s="1053">
        <v>21.183381088825215</v>
      </c>
      <c r="N37" s="162"/>
      <c r="O37" s="162"/>
    </row>
    <row r="38" spans="2:15" ht="15" x14ac:dyDescent="0.25">
      <c r="B38" s="184" t="s">
        <v>45</v>
      </c>
      <c r="C38" s="1052">
        <v>21.731159221704576</v>
      </c>
      <c r="D38" s="1052"/>
      <c r="E38" s="1052">
        <v>20.668005738880918</v>
      </c>
      <c r="F38" s="1052">
        <v>15.384669811320755</v>
      </c>
      <c r="G38" s="1053">
        <v>20.260512620710767</v>
      </c>
      <c r="H38" s="1054">
        <v>23.996634885025237</v>
      </c>
      <c r="I38" s="1052"/>
      <c r="J38" s="1052">
        <v>21.949302684777177</v>
      </c>
      <c r="K38" s="1052">
        <v>17.278303326212999</v>
      </c>
      <c r="L38" s="1053">
        <v>21.927549194991055</v>
      </c>
      <c r="N38" s="162"/>
      <c r="O38" s="162"/>
    </row>
    <row r="39" spans="2:15" ht="15" x14ac:dyDescent="0.25">
      <c r="B39" s="184" t="s">
        <v>112</v>
      </c>
      <c r="C39" s="1052">
        <v>16.110492140652166</v>
      </c>
      <c r="D39" s="1055" t="s">
        <v>59</v>
      </c>
      <c r="E39" s="1052">
        <v>16.301364993601592</v>
      </c>
      <c r="F39" s="1052">
        <v>14.190524024778169</v>
      </c>
      <c r="G39" s="1053">
        <v>15.928352204388039</v>
      </c>
      <c r="H39" s="1054">
        <v>17.40176110260337</v>
      </c>
      <c r="I39" s="1055" t="s">
        <v>59</v>
      </c>
      <c r="J39" s="1052">
        <v>16.376953881927399</v>
      </c>
      <c r="K39" s="1052">
        <v>14.926478820675499</v>
      </c>
      <c r="L39" s="1053">
        <v>16.781435659376928</v>
      </c>
    </row>
    <row r="40" spans="2:15" ht="15.75" x14ac:dyDescent="0.25">
      <c r="B40" s="184" t="s">
        <v>48</v>
      </c>
      <c r="C40" s="1052">
        <v>22.802842163355407</v>
      </c>
      <c r="D40" s="1056"/>
      <c r="E40" s="1052">
        <v>21.848587772613513</v>
      </c>
      <c r="F40" s="1052">
        <v>20.170212765957448</v>
      </c>
      <c r="G40" s="1053">
        <v>21.683602494403583</v>
      </c>
      <c r="H40" s="1054">
        <v>24.415695981362841</v>
      </c>
      <c r="I40" s="1056"/>
      <c r="J40" s="1052">
        <v>22.391418484656469</v>
      </c>
      <c r="K40" s="1052">
        <v>22.738427216954825</v>
      </c>
      <c r="L40" s="1053">
        <v>23.068386709023784</v>
      </c>
    </row>
    <row r="41" spans="2:15" ht="15" x14ac:dyDescent="0.25">
      <c r="B41" s="184" t="s">
        <v>113</v>
      </c>
      <c r="C41" s="1052">
        <v>19.039106145251395</v>
      </c>
      <c r="D41" s="1055" t="s">
        <v>60</v>
      </c>
      <c r="E41" s="1052">
        <v>16.942313767612308</v>
      </c>
      <c r="F41" s="1052">
        <v>14.543259987182227</v>
      </c>
      <c r="G41" s="1053">
        <v>17.497840050019896</v>
      </c>
      <c r="H41" s="1054">
        <v>20.544244984160507</v>
      </c>
      <c r="I41" s="1055" t="s">
        <v>60</v>
      </c>
      <c r="J41" s="1052">
        <v>17.057829685905432</v>
      </c>
      <c r="K41" s="1052">
        <v>14.576520383158833</v>
      </c>
      <c r="L41" s="1053">
        <v>18.114361994935592</v>
      </c>
    </row>
    <row r="42" spans="2:15" ht="15" x14ac:dyDescent="0.25">
      <c r="B42" s="184" t="s">
        <v>51</v>
      </c>
      <c r="C42" s="1052">
        <v>18.265774378585085</v>
      </c>
      <c r="D42" s="1055" t="s">
        <v>52</v>
      </c>
      <c r="E42" s="1052">
        <v>15.600044023772837</v>
      </c>
      <c r="F42" s="1052">
        <v>12.672844374342796</v>
      </c>
      <c r="G42" s="1053">
        <v>16.394620110539176</v>
      </c>
      <c r="H42" s="1054">
        <v>19.048986997278501</v>
      </c>
      <c r="I42" s="1055" t="s">
        <v>52</v>
      </c>
      <c r="J42" s="1052">
        <v>15.561919268849962</v>
      </c>
      <c r="K42" s="1052">
        <v>13.527554769356374</v>
      </c>
      <c r="L42" s="1053">
        <v>16.907120359118078</v>
      </c>
    </row>
    <row r="43" spans="2:15" ht="15" x14ac:dyDescent="0.25">
      <c r="B43" s="184" t="s">
        <v>114</v>
      </c>
      <c r="C43" s="1052"/>
      <c r="D43" s="1057"/>
      <c r="E43" s="1052"/>
      <c r="F43" s="1052"/>
      <c r="G43" s="1053"/>
      <c r="H43" s="1054"/>
      <c r="I43" s="1057"/>
      <c r="J43" s="1052"/>
      <c r="K43" s="1052"/>
      <c r="L43" s="1053"/>
    </row>
    <row r="44" spans="2:15" ht="27.75" customHeight="1" x14ac:dyDescent="0.25">
      <c r="B44" s="224" t="s">
        <v>193</v>
      </c>
      <c r="C44" s="1058">
        <v>19.096351843592032</v>
      </c>
      <c r="D44" s="1058"/>
      <c r="E44" s="1058">
        <v>18.81008914018955</v>
      </c>
      <c r="F44" s="1058">
        <v>15.5921867072552</v>
      </c>
      <c r="G44" s="1058">
        <v>18.420350606663149</v>
      </c>
      <c r="H44" s="1059">
        <v>20.588535031847133</v>
      </c>
      <c r="I44" s="1058"/>
      <c r="J44" s="1058">
        <v>19.112093891811575</v>
      </c>
      <c r="K44" s="1058">
        <v>16.651574350723973</v>
      </c>
      <c r="L44" s="1058">
        <v>19.383083627167693</v>
      </c>
    </row>
    <row r="45" spans="2:15" ht="15" x14ac:dyDescent="0.25">
      <c r="B45" s="224" t="s">
        <v>214</v>
      </c>
      <c r="C45" s="1058"/>
      <c r="D45" s="1058"/>
      <c r="E45" s="1058"/>
      <c r="F45" s="1058"/>
      <c r="G45" s="1058"/>
      <c r="H45" s="1059"/>
      <c r="I45" s="1058"/>
      <c r="J45" s="1058"/>
      <c r="K45" s="1058"/>
      <c r="L45" s="1058"/>
    </row>
    <row r="46" spans="2:15" ht="15" customHeight="1" x14ac:dyDescent="0.25">
      <c r="B46" s="184" t="s">
        <v>41</v>
      </c>
      <c r="C46" s="1060">
        <v>28.292397660818715</v>
      </c>
      <c r="D46" s="1060"/>
      <c r="E46" s="1060">
        <v>29.313725490196077</v>
      </c>
      <c r="F46" s="1060">
        <v>10.825174825174825</v>
      </c>
      <c r="G46" s="1053">
        <v>23.278372591006423</v>
      </c>
      <c r="H46" s="1061">
        <v>44.803418803418801</v>
      </c>
      <c r="I46" s="1060"/>
      <c r="J46" s="1060">
        <v>32.34265734265734</v>
      </c>
      <c r="K46" s="1060">
        <v>11.536144578313253</v>
      </c>
      <c r="L46" s="1053">
        <v>27.657276995305164</v>
      </c>
    </row>
    <row r="47" spans="2:15" ht="15" x14ac:dyDescent="0.25">
      <c r="B47" s="184" t="s">
        <v>42</v>
      </c>
      <c r="C47" s="1060">
        <v>169.55555555555554</v>
      </c>
      <c r="D47" s="1060"/>
      <c r="E47" s="1060">
        <v>54.344827586206897</v>
      </c>
      <c r="F47" s="1060">
        <v>110</v>
      </c>
      <c r="G47" s="1053">
        <v>83.707317073170728</v>
      </c>
      <c r="H47" s="1061">
        <v>193.88888888888889</v>
      </c>
      <c r="I47" s="1060"/>
      <c r="J47" s="1060">
        <v>66.36</v>
      </c>
      <c r="K47" s="1060">
        <v>268</v>
      </c>
      <c r="L47" s="1053">
        <v>104.91428571428571</v>
      </c>
    </row>
    <row r="48" spans="2:15" ht="15" x14ac:dyDescent="0.25">
      <c r="B48" s="184" t="s">
        <v>43</v>
      </c>
      <c r="C48" s="1060">
        <v>56.667796610169489</v>
      </c>
      <c r="D48" s="1060"/>
      <c r="E48" s="1060">
        <v>56.335504885993487</v>
      </c>
      <c r="F48" s="1060">
        <v>34.206823027718549</v>
      </c>
      <c r="G48" s="1053">
        <v>46.736694677871149</v>
      </c>
      <c r="H48" s="1061">
        <v>86.236263736263737</v>
      </c>
      <c r="I48" s="1060"/>
      <c r="J48" s="1060">
        <v>62.919732441471574</v>
      </c>
      <c r="K48" s="1060">
        <v>21.881305637982194</v>
      </c>
      <c r="L48" s="1053">
        <v>51.200488997555013</v>
      </c>
    </row>
    <row r="49" spans="2:15" ht="15" x14ac:dyDescent="0.25">
      <c r="B49" s="184" t="s">
        <v>44</v>
      </c>
      <c r="C49" s="1060">
        <v>78.36363636363636</v>
      </c>
      <c r="D49" s="1060"/>
      <c r="E49" s="1060">
        <v>32.875</v>
      </c>
      <c r="F49" s="1060">
        <v>126</v>
      </c>
      <c r="G49" s="1053">
        <v>62.55</v>
      </c>
      <c r="H49" s="1061">
        <v>133.25</v>
      </c>
      <c r="I49" s="1060"/>
      <c r="J49" s="1060">
        <v>49.8</v>
      </c>
      <c r="K49" s="1060"/>
      <c r="L49" s="1053">
        <v>92.857142857142861</v>
      </c>
      <c r="N49" s="162"/>
      <c r="O49" s="162"/>
    </row>
    <row r="50" spans="2:15" ht="15" x14ac:dyDescent="0.25">
      <c r="B50" s="184" t="s">
        <v>45</v>
      </c>
      <c r="C50" s="1060">
        <v>58.147540983606561</v>
      </c>
      <c r="D50" s="1060"/>
      <c r="E50" s="1060">
        <v>73.532520325203251</v>
      </c>
      <c r="F50" s="1060">
        <v>17.954545454545453</v>
      </c>
      <c r="G50" s="1053">
        <v>63.89173789173789</v>
      </c>
      <c r="H50" s="1061">
        <v>74.819999999999993</v>
      </c>
      <c r="I50" s="1060"/>
      <c r="J50" s="1060">
        <v>63.476363636363637</v>
      </c>
      <c r="K50" s="1060">
        <v>15.452380952380953</v>
      </c>
      <c r="L50" s="1053">
        <v>59.525885558583106</v>
      </c>
      <c r="N50" s="162"/>
      <c r="O50" s="162"/>
    </row>
    <row r="51" spans="2:15" ht="15" x14ac:dyDescent="0.25">
      <c r="B51" s="184" t="s">
        <v>112</v>
      </c>
      <c r="C51" s="1060">
        <v>64.285714285714292</v>
      </c>
      <c r="D51" s="1055" t="s">
        <v>59</v>
      </c>
      <c r="E51" s="1060">
        <v>38.905349794238681</v>
      </c>
      <c r="F51" s="1060">
        <v>16.021739130434781</v>
      </c>
      <c r="G51" s="1053">
        <v>49.438657407407405</v>
      </c>
      <c r="H51" s="1061">
        <v>75.506963788300837</v>
      </c>
      <c r="I51" s="1055" t="s">
        <v>59</v>
      </c>
      <c r="J51" s="1060">
        <v>49.022727272727273</v>
      </c>
      <c r="K51" s="1060">
        <v>13.777777777777779</v>
      </c>
      <c r="L51" s="1053">
        <v>57.899705014749266</v>
      </c>
      <c r="N51" s="162"/>
      <c r="O51" s="162"/>
    </row>
    <row r="52" spans="2:15" ht="15.75" x14ac:dyDescent="0.25">
      <c r="B52" s="184" t="s">
        <v>48</v>
      </c>
      <c r="C52" s="1060">
        <v>77.144329896907223</v>
      </c>
      <c r="D52" s="1056"/>
      <c r="E52" s="1060">
        <v>58.782945736434108</v>
      </c>
      <c r="F52" s="1060">
        <v>26.870967741935484</v>
      </c>
      <c r="G52" s="1053">
        <v>55.062695924764888</v>
      </c>
      <c r="H52" s="1061">
        <v>112.5</v>
      </c>
      <c r="I52" s="1056"/>
      <c r="J52" s="1060">
        <v>60.669172932330824</v>
      </c>
      <c r="K52" s="1060">
        <v>47.506666666666668</v>
      </c>
      <c r="L52" s="1053">
        <v>70.769503546099287</v>
      </c>
      <c r="N52" s="162"/>
      <c r="O52" s="162"/>
    </row>
    <row r="53" spans="2:15" ht="15" x14ac:dyDescent="0.25">
      <c r="B53" s="184" t="s">
        <v>113</v>
      </c>
      <c r="C53" s="1060">
        <v>88.241935483870961</v>
      </c>
      <c r="D53" s="1055" t="s">
        <v>60</v>
      </c>
      <c r="E53" s="1060">
        <v>46.79607843137255</v>
      </c>
      <c r="F53" s="1060">
        <v>15.26530612244898</v>
      </c>
      <c r="G53" s="1053">
        <v>55.478461538461538</v>
      </c>
      <c r="H53" s="1061">
        <v>103.14</v>
      </c>
      <c r="I53" s="1055" t="s">
        <v>60</v>
      </c>
      <c r="J53" s="1060">
        <v>50.19318181818182</v>
      </c>
      <c r="K53" s="1060">
        <v>19.635416666666668</v>
      </c>
      <c r="L53" s="1053">
        <v>63.864285714285714</v>
      </c>
    </row>
    <row r="54" spans="2:15" ht="15" x14ac:dyDescent="0.25">
      <c r="B54" s="184" t="s">
        <v>51</v>
      </c>
      <c r="C54" s="1060">
        <v>91.206783369803063</v>
      </c>
      <c r="D54" s="1055" t="s">
        <v>52</v>
      </c>
      <c r="E54" s="1060">
        <v>50.577181208053695</v>
      </c>
      <c r="F54" s="1060">
        <v>19.538812785388128</v>
      </c>
      <c r="G54" s="1053">
        <v>71.777777777777771</v>
      </c>
      <c r="H54" s="1061">
        <v>117.66810344827586</v>
      </c>
      <c r="I54" s="1055" t="s">
        <v>52</v>
      </c>
      <c r="J54" s="1060">
        <v>47.550279329608941</v>
      </c>
      <c r="K54" s="1060">
        <v>26.293785310734464</v>
      </c>
      <c r="L54" s="1053">
        <v>84.138099106417542</v>
      </c>
    </row>
    <row r="55" spans="2:15" ht="25.5" customHeight="1" x14ac:dyDescent="0.25">
      <c r="B55" s="224" t="s">
        <v>195</v>
      </c>
      <c r="C55" s="1058">
        <v>74.823066841415468</v>
      </c>
      <c r="D55" s="1058"/>
      <c r="E55" s="1058">
        <v>51.408872901678656</v>
      </c>
      <c r="F55" s="1058">
        <v>23.92203659506762</v>
      </c>
      <c r="G55" s="1058">
        <v>55.06137322593019</v>
      </c>
      <c r="H55" s="1059">
        <v>97.523950325251334</v>
      </c>
      <c r="I55" s="1058"/>
      <c r="J55" s="1058">
        <v>53.375217139548347</v>
      </c>
      <c r="K55" s="1058">
        <v>22.095669687814702</v>
      </c>
      <c r="L55" s="1058">
        <v>63.258444797098164</v>
      </c>
    </row>
    <row r="56" spans="2:15" ht="27.75" customHeight="1" x14ac:dyDescent="0.2">
      <c r="B56" s="1619" t="s">
        <v>215</v>
      </c>
      <c r="C56" s="1619"/>
      <c r="D56" s="1619"/>
      <c r="E56" s="1619"/>
      <c r="F56" s="1619"/>
      <c r="G56" s="1619"/>
      <c r="H56" s="1619"/>
      <c r="I56" s="1619"/>
      <c r="J56" s="1619"/>
      <c r="K56" s="1619"/>
      <c r="L56" s="1619"/>
    </row>
    <row r="57" spans="2:15" ht="15" customHeight="1" x14ac:dyDescent="0.2">
      <c r="B57" s="1620" t="s">
        <v>54</v>
      </c>
      <c r="C57" s="1620"/>
      <c r="D57" s="1620"/>
      <c r="E57" s="1620"/>
      <c r="F57" s="1620"/>
      <c r="G57" s="1620"/>
      <c r="H57" s="1620"/>
      <c r="I57" s="1620"/>
      <c r="J57" s="1620"/>
      <c r="K57" s="1620"/>
      <c r="L57" s="1620"/>
    </row>
    <row r="58" spans="2:15" ht="16.5" customHeight="1" x14ac:dyDescent="0.2">
      <c r="B58" s="1620" t="s">
        <v>55</v>
      </c>
      <c r="C58" s="1620"/>
      <c r="D58" s="1620"/>
      <c r="E58" s="1620"/>
      <c r="F58" s="1620"/>
      <c r="G58" s="1620"/>
      <c r="H58" s="1620"/>
      <c r="I58" s="1620"/>
      <c r="J58" s="1620"/>
      <c r="K58" s="1620"/>
      <c r="L58" s="1620"/>
    </row>
    <row r="59" spans="2:15" x14ac:dyDescent="0.2">
      <c r="B59" s="1620" t="s">
        <v>56</v>
      </c>
      <c r="C59" s="1620"/>
      <c r="D59" s="1620"/>
      <c r="E59" s="1620"/>
      <c r="F59" s="1620"/>
      <c r="G59" s="1620"/>
      <c r="H59" s="1620"/>
      <c r="I59" s="1620"/>
      <c r="J59" s="1620"/>
      <c r="K59" s="1620"/>
      <c r="L59" s="1620"/>
    </row>
    <row r="61" spans="2:15" x14ac:dyDescent="0.2">
      <c r="C61" s="162"/>
      <c r="E61" s="162"/>
      <c r="F61" s="162"/>
      <c r="G61" s="162"/>
    </row>
  </sheetData>
  <mergeCells count="12">
    <mergeCell ref="B2:L2"/>
    <mergeCell ref="B56:L56"/>
    <mergeCell ref="B57:L57"/>
    <mergeCell ref="B58:L58"/>
    <mergeCell ref="B59:L59"/>
    <mergeCell ref="C7:G7"/>
    <mergeCell ref="H7:L7"/>
    <mergeCell ref="B3:L3"/>
    <mergeCell ref="B4:L4"/>
    <mergeCell ref="C6:G6"/>
    <mergeCell ref="H6:L6"/>
    <mergeCell ref="B7:B8"/>
  </mergeCells>
  <hyperlinks>
    <hyperlink ref="U2" location="'CAP I'!A1" display="Volver"/>
    <hyperlink ref="M2" location="'Indice Total'!A1" display="Volver"/>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dimension ref="A1:P44"/>
  <sheetViews>
    <sheetView showGridLines="0" workbookViewId="0">
      <selection activeCell="H25" sqref="H25"/>
    </sheetView>
  </sheetViews>
  <sheetFormatPr baseColWidth="10" defaultRowHeight="12.75" x14ac:dyDescent="0.2"/>
  <cols>
    <col min="1" max="1" width="20.85546875" style="1467" customWidth="1"/>
    <col min="2" max="2" width="55.85546875" style="2" customWidth="1"/>
    <col min="3" max="16384" width="11.42578125" style="2"/>
  </cols>
  <sheetData>
    <row r="1" spans="2:11" s="1467" customFormat="1" ht="42" customHeight="1" x14ac:dyDescent="0.2"/>
    <row r="2" spans="2:11" ht="29.25" customHeight="1" x14ac:dyDescent="0.25">
      <c r="B2" s="1527" t="s">
        <v>239</v>
      </c>
      <c r="C2" s="1527"/>
      <c r="D2" s="1527"/>
      <c r="E2" s="1527"/>
      <c r="F2" s="1527"/>
      <c r="G2" s="3" t="s">
        <v>13</v>
      </c>
    </row>
    <row r="3" spans="2:11" ht="57.75" customHeight="1" x14ac:dyDescent="0.25">
      <c r="B3" s="1557" t="s">
        <v>222</v>
      </c>
      <c r="C3" s="1622"/>
      <c r="D3" s="1622"/>
      <c r="E3" s="1622"/>
      <c r="F3" s="1622"/>
    </row>
    <row r="4" spans="2:11" ht="16.5" thickBot="1" x14ac:dyDescent="0.3">
      <c r="B4" s="229">
        <v>2014</v>
      </c>
      <c r="C4" s="137"/>
      <c r="D4" s="137"/>
      <c r="E4" s="137"/>
      <c r="F4" s="137"/>
    </row>
    <row r="5" spans="2:11" ht="15.75" x14ac:dyDescent="0.25">
      <c r="B5" s="674"/>
      <c r="C5" s="675"/>
      <c r="D5" s="675"/>
      <c r="E5" s="675"/>
      <c r="F5" s="675"/>
    </row>
    <row r="6" spans="2:11" ht="15.75" x14ac:dyDescent="0.2">
      <c r="B6" s="1546" t="s">
        <v>223</v>
      </c>
      <c r="C6" s="1594" t="s">
        <v>36</v>
      </c>
      <c r="D6" s="1594"/>
      <c r="E6" s="1594"/>
      <c r="F6" s="1546" t="s">
        <v>40</v>
      </c>
    </row>
    <row r="7" spans="2:11" ht="15" x14ac:dyDescent="0.2">
      <c r="B7" s="1546"/>
      <c r="C7" s="223" t="s">
        <v>37</v>
      </c>
      <c r="D7" s="223" t="s">
        <v>38</v>
      </c>
      <c r="E7" s="223" t="s">
        <v>39</v>
      </c>
      <c r="F7" s="1546"/>
    </row>
    <row r="8" spans="2:11" ht="27.75" customHeight="1" x14ac:dyDescent="0.25">
      <c r="B8" s="218" t="s">
        <v>209</v>
      </c>
      <c r="C8" s="230"/>
      <c r="D8" s="230"/>
      <c r="E8" s="230"/>
      <c r="F8" s="230"/>
    </row>
    <row r="9" spans="2:11" ht="15.75" x14ac:dyDescent="0.25">
      <c r="B9" s="200" t="s">
        <v>218</v>
      </c>
      <c r="C9" s="1062">
        <v>23.859151193633952</v>
      </c>
      <c r="D9" s="1062">
        <v>24.898847631241999</v>
      </c>
      <c r="E9" s="1062">
        <v>21.399355877616749</v>
      </c>
      <c r="F9" s="1062">
        <v>24.23755226149753</v>
      </c>
    </row>
    <row r="10" spans="2:11" ht="15.75" x14ac:dyDescent="0.25">
      <c r="B10" s="200" t="s">
        <v>219</v>
      </c>
      <c r="C10" s="1050">
        <v>22.024390243902438</v>
      </c>
      <c r="D10" s="1050">
        <v>20.257193361484827</v>
      </c>
      <c r="E10" s="1050">
        <v>18.590699208443272</v>
      </c>
      <c r="F10" s="1050">
        <v>20.661388608991892</v>
      </c>
    </row>
    <row r="11" spans="2:11" ht="15.75" x14ac:dyDescent="0.25">
      <c r="B11" s="200" t="s">
        <v>96</v>
      </c>
      <c r="C11" s="1050">
        <v>20.065707938734946</v>
      </c>
      <c r="D11" s="1050">
        <v>16.901571697311731</v>
      </c>
      <c r="E11" s="1050">
        <v>15.391980642931212</v>
      </c>
      <c r="F11" s="1050">
        <v>18.054481725127633</v>
      </c>
    </row>
    <row r="12" spans="2:11" ht="15.75" x14ac:dyDescent="0.25">
      <c r="B12" s="200" t="s">
        <v>97</v>
      </c>
      <c r="C12" s="1050">
        <v>18.057516805413346</v>
      </c>
      <c r="D12" s="1050">
        <v>16.39876664169212</v>
      </c>
      <c r="E12" s="1050">
        <v>14.469603258410016</v>
      </c>
      <c r="F12" s="1050">
        <v>16.925693861292338</v>
      </c>
    </row>
    <row r="13" spans="2:11" ht="15.75" x14ac:dyDescent="0.25">
      <c r="B13" s="200" t="s">
        <v>98</v>
      </c>
      <c r="C13" s="1050">
        <v>17.916493560448693</v>
      </c>
      <c r="D13" s="1050">
        <v>16.229961549837327</v>
      </c>
      <c r="E13" s="1050">
        <v>15.403444485159399</v>
      </c>
      <c r="F13" s="1050">
        <v>16.823719483006222</v>
      </c>
    </row>
    <row r="14" spans="2:11" ht="15.75" x14ac:dyDescent="0.25">
      <c r="B14" s="200" t="s">
        <v>99</v>
      </c>
      <c r="C14" s="1050">
        <v>17.267409956012369</v>
      </c>
      <c r="D14" s="1050">
        <v>15.506132049056392</v>
      </c>
      <c r="E14" s="1050">
        <v>16.840918032786885</v>
      </c>
      <c r="F14" s="1050">
        <v>16.551039365852652</v>
      </c>
    </row>
    <row r="15" spans="2:11" ht="15.75" x14ac:dyDescent="0.25">
      <c r="B15" s="200" t="s">
        <v>100</v>
      </c>
      <c r="C15" s="1050">
        <v>16.048780487804876</v>
      </c>
      <c r="D15" s="1050">
        <v>24.635135135135137</v>
      </c>
      <c r="E15" s="1050">
        <v>24.5</v>
      </c>
      <c r="F15" s="1050">
        <v>22.526785714285715</v>
      </c>
    </row>
    <row r="16" spans="2:11" ht="22.5" customHeight="1" x14ac:dyDescent="0.25">
      <c r="B16" s="218" t="s">
        <v>210</v>
      </c>
      <c r="C16" s="1063">
        <v>18.884203917320168</v>
      </c>
      <c r="D16" s="1063">
        <v>17.900211373675749</v>
      </c>
      <c r="E16" s="1063">
        <v>16.336041305603697</v>
      </c>
      <c r="F16" s="1063">
        <v>18.095002447693847</v>
      </c>
      <c r="H16" s="162"/>
      <c r="I16" s="162"/>
      <c r="J16" s="162"/>
      <c r="K16" s="162"/>
    </row>
    <row r="17" spans="2:16" ht="28.5" customHeight="1" x14ac:dyDescent="0.25">
      <c r="B17" s="218" t="s">
        <v>211</v>
      </c>
      <c r="C17" s="1063"/>
      <c r="D17" s="1063"/>
      <c r="E17" s="1063"/>
      <c r="F17" s="1063"/>
    </row>
    <row r="18" spans="2:16" ht="15.75" x14ac:dyDescent="0.25">
      <c r="B18" s="200" t="s">
        <v>218</v>
      </c>
      <c r="C18" s="1050">
        <v>37.267461669505963</v>
      </c>
      <c r="D18" s="1050">
        <v>34.654357459379618</v>
      </c>
      <c r="E18" s="1050">
        <v>27.92337164750958</v>
      </c>
      <c r="F18" s="1050">
        <v>34.576936436262592</v>
      </c>
    </row>
    <row r="19" spans="2:16" ht="15.75" x14ac:dyDescent="0.25">
      <c r="B19" s="200" t="s">
        <v>219</v>
      </c>
      <c r="C19" s="1050">
        <v>33.946443514644351</v>
      </c>
      <c r="D19" s="1050">
        <v>28.712844653665098</v>
      </c>
      <c r="E19" s="1050">
        <v>21.123893805309734</v>
      </c>
      <c r="F19" s="1050">
        <v>29.613911933631144</v>
      </c>
    </row>
    <row r="20" spans="2:16" ht="15.75" x14ac:dyDescent="0.25">
      <c r="B20" s="200" t="s">
        <v>96</v>
      </c>
      <c r="C20" s="1050">
        <v>30.911873840445271</v>
      </c>
      <c r="D20" s="1050">
        <v>27.339304908634897</v>
      </c>
      <c r="E20" s="1050">
        <v>17.008904719501334</v>
      </c>
      <c r="F20" s="1050">
        <v>27.332680470061554</v>
      </c>
    </row>
    <row r="21" spans="2:16" ht="15.75" x14ac:dyDescent="0.25">
      <c r="B21" s="200" t="s">
        <v>97</v>
      </c>
      <c r="C21" s="1050">
        <v>28.400437238112588</v>
      </c>
      <c r="D21" s="1050">
        <v>22.520857340401015</v>
      </c>
      <c r="E21" s="1050">
        <v>16.760310818888225</v>
      </c>
      <c r="F21" s="1050">
        <v>24.48900095643857</v>
      </c>
    </row>
    <row r="22" spans="2:16" ht="15.75" x14ac:dyDescent="0.25">
      <c r="B22" s="200" t="s">
        <v>98</v>
      </c>
      <c r="C22" s="1050">
        <v>25.818021201413426</v>
      </c>
      <c r="D22" s="1050">
        <v>22.174822250104558</v>
      </c>
      <c r="E22" s="1050">
        <v>17.207900207900209</v>
      </c>
      <c r="F22" s="1050">
        <v>22.792593911340575</v>
      </c>
    </row>
    <row r="23" spans="2:16" ht="15.75" x14ac:dyDescent="0.25">
      <c r="B23" s="200" t="s">
        <v>99</v>
      </c>
      <c r="C23" s="1050">
        <v>23.931110498759988</v>
      </c>
      <c r="D23" s="1050">
        <v>19.748736366054803</v>
      </c>
      <c r="E23" s="1050">
        <v>17.635155656795749</v>
      </c>
      <c r="F23" s="1050">
        <v>21.172544514646756</v>
      </c>
    </row>
    <row r="24" spans="2:16" ht="15.75" x14ac:dyDescent="0.25">
      <c r="B24" s="200" t="s">
        <v>100</v>
      </c>
      <c r="C24" s="1050">
        <v>56.444444444444443</v>
      </c>
      <c r="D24" s="1050">
        <v>20.175000000000001</v>
      </c>
      <c r="E24" s="1050">
        <v>26.142857142857142</v>
      </c>
      <c r="F24" s="1050">
        <v>26.75</v>
      </c>
    </row>
    <row r="25" spans="2:16" ht="30" customHeight="1" x14ac:dyDescent="0.25">
      <c r="B25" s="218" t="s">
        <v>212</v>
      </c>
      <c r="C25" s="1063">
        <v>27.498153324016769</v>
      </c>
      <c r="D25" s="1063">
        <v>23.760693304850221</v>
      </c>
      <c r="E25" s="1063">
        <v>17.880343082114734</v>
      </c>
      <c r="F25" s="1063">
        <v>24.453178343282019</v>
      </c>
      <c r="H25" s="162"/>
      <c r="I25" s="162"/>
      <c r="J25" s="162"/>
      <c r="K25" s="162"/>
    </row>
    <row r="26" spans="2:16" ht="30" customHeight="1" x14ac:dyDescent="0.25">
      <c r="B26" s="218" t="s">
        <v>213</v>
      </c>
      <c r="C26" s="1063"/>
      <c r="D26" s="1063"/>
      <c r="E26" s="1063"/>
      <c r="F26" s="1063"/>
      <c r="H26" s="612"/>
      <c r="I26" s="612"/>
      <c r="J26" s="612"/>
      <c r="K26" s="612"/>
      <c r="P26" s="3"/>
    </row>
    <row r="27" spans="2:16" ht="15.75" x14ac:dyDescent="0.25">
      <c r="B27" s="200" t="s">
        <v>218</v>
      </c>
      <c r="C27" s="1050">
        <v>25.665595593298139</v>
      </c>
      <c r="D27" s="1050">
        <v>26.525032829940905</v>
      </c>
      <c r="E27" s="1050">
        <v>22.201035781544256</v>
      </c>
      <c r="F27" s="1050">
        <v>25.832360032145726</v>
      </c>
    </row>
    <row r="28" spans="2:16" ht="15.75" x14ac:dyDescent="0.25">
      <c r="B28" s="200" t="s">
        <v>219</v>
      </c>
      <c r="C28" s="1050">
        <v>23.639496655707969</v>
      </c>
      <c r="D28" s="1050">
        <v>21.334618680377034</v>
      </c>
      <c r="E28" s="1050">
        <v>18.91934557979334</v>
      </c>
      <c r="F28" s="1050">
        <v>21.831657977059436</v>
      </c>
    </row>
    <row r="29" spans="2:16" ht="15.75" x14ac:dyDescent="0.25">
      <c r="B29" s="200" t="s">
        <v>96</v>
      </c>
      <c r="C29" s="1050">
        <v>21.790216322517207</v>
      </c>
      <c r="D29" s="1050">
        <v>18.413336792942399</v>
      </c>
      <c r="E29" s="1050">
        <v>15.654798089448546</v>
      </c>
      <c r="F29" s="1050">
        <v>19.480147896558396</v>
      </c>
    </row>
    <row r="30" spans="2:16" ht="15.75" x14ac:dyDescent="0.25">
      <c r="B30" s="200" t="s">
        <v>97</v>
      </c>
      <c r="C30" s="1050">
        <v>20.088580423583284</v>
      </c>
      <c r="D30" s="1050">
        <v>17.62346703550023</v>
      </c>
      <c r="E30" s="1050">
        <v>14.931221392435559</v>
      </c>
      <c r="F30" s="1050">
        <v>18.426894933038795</v>
      </c>
    </row>
    <row r="31" spans="2:16" ht="15.75" x14ac:dyDescent="0.25">
      <c r="B31" s="200" t="s">
        <v>98</v>
      </c>
      <c r="C31" s="1050">
        <v>19.802530311017396</v>
      </c>
      <c r="D31" s="1050">
        <v>17.782912706216543</v>
      </c>
      <c r="E31" s="1050">
        <v>15.873746952045517</v>
      </c>
      <c r="F31" s="1050">
        <v>18.32522728290564</v>
      </c>
    </row>
    <row r="32" spans="2:16" ht="15.75" x14ac:dyDescent="0.25">
      <c r="B32" s="200" t="s">
        <v>99</v>
      </c>
      <c r="C32" s="1050">
        <v>18.867897680267383</v>
      </c>
      <c r="D32" s="1050">
        <v>16.763113300492609</v>
      </c>
      <c r="E32" s="1050">
        <v>17.044838678233745</v>
      </c>
      <c r="F32" s="1050">
        <v>17.772857728577286</v>
      </c>
    </row>
    <row r="33" spans="2:11" ht="15.75" x14ac:dyDescent="0.25">
      <c r="B33" s="200" t="s">
        <v>100</v>
      </c>
      <c r="C33" s="1050">
        <v>20.043956043956044</v>
      </c>
      <c r="D33" s="1050">
        <v>23.954198473282442</v>
      </c>
      <c r="E33" s="1050">
        <v>24.794871794871796</v>
      </c>
      <c r="F33" s="1050">
        <v>23.130102040816325</v>
      </c>
    </row>
    <row r="34" spans="2:11" ht="26.25" customHeight="1" x14ac:dyDescent="0.25">
      <c r="B34" s="218" t="s">
        <v>220</v>
      </c>
      <c r="C34" s="1063">
        <v>20.588535031847133</v>
      </c>
      <c r="D34" s="1063">
        <v>19.112093891811575</v>
      </c>
      <c r="E34" s="1063">
        <v>16.651574350723973</v>
      </c>
      <c r="F34" s="1063">
        <v>19.383083627167693</v>
      </c>
      <c r="H34" s="162"/>
      <c r="I34" s="162"/>
      <c r="J34" s="162"/>
      <c r="K34" s="162"/>
    </row>
    <row r="35" spans="2:11" ht="26.25" customHeight="1" x14ac:dyDescent="0.25">
      <c r="B35" s="218" t="s">
        <v>214</v>
      </c>
      <c r="C35" s="1063"/>
      <c r="D35" s="1063"/>
      <c r="E35" s="1063"/>
      <c r="F35" s="1063"/>
      <c r="H35" s="612"/>
      <c r="I35" s="612"/>
      <c r="J35" s="612"/>
      <c r="K35" s="612"/>
    </row>
    <row r="36" spans="2:11" ht="15.75" x14ac:dyDescent="0.25">
      <c r="B36" s="231" t="s">
        <v>218</v>
      </c>
      <c r="C36" s="1064">
        <v>88.777777777777771</v>
      </c>
      <c r="D36" s="1064">
        <v>63.56666666666667</v>
      </c>
      <c r="E36" s="1064">
        <v>29.071428571428573</v>
      </c>
      <c r="F36" s="1064">
        <v>63.327868852459019</v>
      </c>
    </row>
    <row r="37" spans="2:11" ht="15.75" x14ac:dyDescent="0.25">
      <c r="B37" s="200" t="s">
        <v>219</v>
      </c>
      <c r="C37" s="1050">
        <v>93.268817204301072</v>
      </c>
      <c r="D37" s="1050">
        <v>50</v>
      </c>
      <c r="E37" s="1050">
        <v>15.925373134328359</v>
      </c>
      <c r="F37" s="1050">
        <v>55.822742474916389</v>
      </c>
    </row>
    <row r="38" spans="2:11" ht="15.75" x14ac:dyDescent="0.25">
      <c r="B38" s="200" t="s">
        <v>96</v>
      </c>
      <c r="C38" s="1050">
        <v>91.235023041474648</v>
      </c>
      <c r="D38" s="1050">
        <v>58.457249070631967</v>
      </c>
      <c r="E38" s="1050">
        <v>15.898809523809524</v>
      </c>
      <c r="F38" s="1050">
        <v>58.400611620795104</v>
      </c>
    </row>
    <row r="39" spans="2:11" ht="15.75" x14ac:dyDescent="0.25">
      <c r="B39" s="200" t="s">
        <v>97</v>
      </c>
      <c r="C39" s="1050">
        <v>84.683146067415734</v>
      </c>
      <c r="D39" s="1050">
        <v>49.700748129675809</v>
      </c>
      <c r="E39" s="1050">
        <v>17.892430278884461</v>
      </c>
      <c r="F39" s="1050">
        <v>56.613491340018228</v>
      </c>
    </row>
    <row r="40" spans="2:11" ht="15.75" x14ac:dyDescent="0.25">
      <c r="B40" s="200" t="s">
        <v>98</v>
      </c>
      <c r="C40" s="1050">
        <v>109.04712041884817</v>
      </c>
      <c r="D40" s="1050">
        <v>58.771144278606968</v>
      </c>
      <c r="E40" s="1050">
        <v>20.191304347826087</v>
      </c>
      <c r="F40" s="1050">
        <v>68.96055226824457</v>
      </c>
    </row>
    <row r="41" spans="2:11" ht="15.75" x14ac:dyDescent="0.25">
      <c r="B41" s="200" t="s">
        <v>99</v>
      </c>
      <c r="C41" s="1050">
        <v>105.4062059238364</v>
      </c>
      <c r="D41" s="1050">
        <v>48.968342644320295</v>
      </c>
      <c r="E41" s="1050">
        <v>29.054945054945055</v>
      </c>
      <c r="F41" s="1050">
        <v>69.31987577639751</v>
      </c>
    </row>
    <row r="42" spans="2:11" ht="15.75" x14ac:dyDescent="0.25">
      <c r="B42" s="200" t="s">
        <v>100</v>
      </c>
      <c r="C42" s="1050"/>
      <c r="D42" s="1050"/>
      <c r="E42" s="1050"/>
      <c r="F42" s="1050"/>
    </row>
    <row r="43" spans="2:11" ht="24.75" customHeight="1" x14ac:dyDescent="0.25">
      <c r="B43" s="218" t="s">
        <v>195</v>
      </c>
      <c r="C43" s="1051">
        <v>97.523950325251334</v>
      </c>
      <c r="D43" s="1051">
        <v>53.375217139548347</v>
      </c>
      <c r="E43" s="1051">
        <v>22.095669687814702</v>
      </c>
      <c r="F43" s="1051">
        <v>63.258444797098164</v>
      </c>
      <c r="H43" s="162"/>
      <c r="I43" s="162"/>
      <c r="J43" s="162"/>
      <c r="K43" s="162"/>
    </row>
    <row r="44" spans="2:11" ht="26.25" customHeight="1" x14ac:dyDescent="0.2">
      <c r="B44" s="1621" t="s">
        <v>221</v>
      </c>
      <c r="C44" s="1621"/>
      <c r="D44" s="1621"/>
      <c r="E44" s="1621"/>
      <c r="F44" s="1621"/>
      <c r="H44" s="612"/>
      <c r="I44" s="612"/>
      <c r="J44" s="612"/>
      <c r="K44" s="612"/>
    </row>
  </sheetData>
  <mergeCells count="6">
    <mergeCell ref="B2:F2"/>
    <mergeCell ref="B6:B7"/>
    <mergeCell ref="C6:E6"/>
    <mergeCell ref="F6:F7"/>
    <mergeCell ref="B44:F44"/>
    <mergeCell ref="B3:F3"/>
  </mergeCells>
  <hyperlinks>
    <hyperlink ref="G2" location="'Indice Total'!A1" display="Volver"/>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pageSetUpPr fitToPage="1"/>
  </sheetPr>
  <dimension ref="A1:M32"/>
  <sheetViews>
    <sheetView showGridLines="0" workbookViewId="0">
      <selection activeCell="H25" sqref="H25"/>
    </sheetView>
  </sheetViews>
  <sheetFormatPr baseColWidth="10" defaultRowHeight="12.75" x14ac:dyDescent="0.2"/>
  <cols>
    <col min="1" max="1" width="21.42578125" style="1467" customWidth="1"/>
    <col min="2" max="2" width="65.140625" style="2" customWidth="1"/>
    <col min="3" max="16384" width="11.42578125" style="2"/>
  </cols>
  <sheetData>
    <row r="1" spans="2:13" s="1467" customFormat="1" ht="48.75" customHeight="1" x14ac:dyDescent="0.2"/>
    <row r="2" spans="2:13" ht="18" x14ac:dyDescent="0.25">
      <c r="B2" s="1527" t="s">
        <v>1589</v>
      </c>
      <c r="C2" s="1527"/>
      <c r="D2" s="1527"/>
      <c r="E2" s="1527"/>
      <c r="F2" s="1527"/>
      <c r="G2" s="1527"/>
      <c r="H2" s="3" t="s">
        <v>13</v>
      </c>
    </row>
    <row r="3" spans="2:13" ht="39" customHeight="1" x14ac:dyDescent="0.25">
      <c r="B3" s="1557" t="s">
        <v>225</v>
      </c>
      <c r="C3" s="1557"/>
      <c r="D3" s="1557"/>
      <c r="E3" s="1557"/>
      <c r="F3" s="1557"/>
      <c r="G3" s="1557"/>
      <c r="H3" s="232"/>
    </row>
    <row r="4" spans="2:13" ht="16.5" thickBot="1" x14ac:dyDescent="0.3">
      <c r="B4" s="1557" t="s">
        <v>149</v>
      </c>
      <c r="C4" s="1557"/>
      <c r="D4" s="1557"/>
      <c r="E4" s="1557"/>
      <c r="F4" s="1557"/>
      <c r="G4" s="1557"/>
    </row>
    <row r="5" spans="2:13" ht="14.25" x14ac:dyDescent="0.2">
      <c r="B5" s="676"/>
      <c r="C5" s="671"/>
      <c r="D5" s="671"/>
      <c r="E5" s="671"/>
      <c r="F5" s="671"/>
      <c r="G5" s="677"/>
    </row>
    <row r="6" spans="2:13" ht="20.25" customHeight="1" x14ac:dyDescent="0.2">
      <c r="B6" s="167" t="s">
        <v>226</v>
      </c>
      <c r="C6" s="152">
        <v>2010</v>
      </c>
      <c r="D6" s="152">
        <v>2011</v>
      </c>
      <c r="E6" s="152">
        <v>2012</v>
      </c>
      <c r="F6" s="152">
        <v>2013</v>
      </c>
      <c r="G6" s="152">
        <v>2014</v>
      </c>
      <c r="H6" s="233"/>
    </row>
    <row r="7" spans="2:13" ht="22.5" customHeight="1" x14ac:dyDescent="0.2">
      <c r="B7" s="234" t="s">
        <v>227</v>
      </c>
      <c r="C7" s="235"/>
      <c r="D7" s="235"/>
      <c r="E7" s="235"/>
      <c r="F7" s="235"/>
      <c r="G7" s="235"/>
    </row>
    <row r="8" spans="2:13" ht="21" customHeight="1" x14ac:dyDescent="0.25">
      <c r="B8" s="145" t="s">
        <v>16</v>
      </c>
      <c r="C8" s="150">
        <v>100</v>
      </c>
      <c r="D8" s="150">
        <v>75</v>
      </c>
      <c r="E8" s="150">
        <v>92</v>
      </c>
      <c r="F8" s="150">
        <v>82</v>
      </c>
      <c r="G8" s="150">
        <v>75</v>
      </c>
    </row>
    <row r="9" spans="2:13" ht="21" customHeight="1" x14ac:dyDescent="0.25">
      <c r="B9" s="145" t="s">
        <v>17</v>
      </c>
      <c r="C9" s="150">
        <v>112</v>
      </c>
      <c r="D9" s="150">
        <v>79</v>
      </c>
      <c r="E9" s="150">
        <v>94</v>
      </c>
      <c r="F9" s="150">
        <v>118</v>
      </c>
      <c r="G9" s="150">
        <v>89</v>
      </c>
    </row>
    <row r="10" spans="2:13" ht="21" customHeight="1" x14ac:dyDescent="0.25">
      <c r="B10" s="145" t="s">
        <v>18</v>
      </c>
      <c r="C10" s="150">
        <v>34</v>
      </c>
      <c r="D10" s="150">
        <v>35</v>
      </c>
      <c r="E10" s="150">
        <v>31</v>
      </c>
      <c r="F10" s="150">
        <v>26</v>
      </c>
      <c r="G10" s="150">
        <v>28</v>
      </c>
    </row>
    <row r="11" spans="2:13" ht="26.25" customHeight="1" x14ac:dyDescent="0.25">
      <c r="B11" s="145" t="s">
        <v>228</v>
      </c>
      <c r="C11" s="150">
        <v>100</v>
      </c>
      <c r="D11" s="150">
        <v>94</v>
      </c>
      <c r="E11" s="150">
        <v>108</v>
      </c>
      <c r="F11" s="150">
        <v>65</v>
      </c>
      <c r="G11" s="150">
        <v>62</v>
      </c>
    </row>
    <row r="12" spans="2:13" ht="26.25" customHeight="1" x14ac:dyDescent="0.2">
      <c r="B12" s="234" t="s">
        <v>229</v>
      </c>
      <c r="C12" s="235">
        <v>346</v>
      </c>
      <c r="D12" s="235">
        <v>283</v>
      </c>
      <c r="E12" s="235">
        <v>325</v>
      </c>
      <c r="F12" s="235">
        <v>291</v>
      </c>
      <c r="G12" s="235">
        <v>254</v>
      </c>
    </row>
    <row r="13" spans="2:13" s="236" customFormat="1" ht="30" customHeight="1" x14ac:dyDescent="0.2">
      <c r="B13" s="234" t="s">
        <v>230</v>
      </c>
      <c r="C13" s="235"/>
      <c r="D13" s="235"/>
      <c r="E13" s="235"/>
      <c r="F13" s="235"/>
      <c r="G13" s="235"/>
      <c r="I13" s="613"/>
      <c r="J13" s="613"/>
      <c r="K13" s="613"/>
      <c r="L13" s="613"/>
      <c r="M13" s="613"/>
    </row>
    <row r="14" spans="2:13" ht="21" customHeight="1" x14ac:dyDescent="0.25">
      <c r="B14" s="145" t="s">
        <v>16</v>
      </c>
      <c r="C14" s="150">
        <v>63</v>
      </c>
      <c r="D14" s="150">
        <v>59</v>
      </c>
      <c r="E14" s="150">
        <v>53</v>
      </c>
      <c r="F14" s="150">
        <v>64</v>
      </c>
      <c r="G14" s="605">
        <v>41</v>
      </c>
    </row>
    <row r="15" spans="2:13" ht="21" customHeight="1" x14ac:dyDescent="0.25">
      <c r="B15" s="145" t="s">
        <v>17</v>
      </c>
      <c r="C15" s="150">
        <v>36</v>
      </c>
      <c r="D15" s="150">
        <v>51</v>
      </c>
      <c r="E15" s="150">
        <v>59</v>
      </c>
      <c r="F15" s="150">
        <v>77</v>
      </c>
      <c r="G15" s="605">
        <v>69</v>
      </c>
    </row>
    <row r="16" spans="2:13" ht="21" customHeight="1" x14ac:dyDescent="0.25">
      <c r="B16" s="145" t="s">
        <v>18</v>
      </c>
      <c r="C16" s="150">
        <v>20</v>
      </c>
      <c r="D16" s="150">
        <v>17</v>
      </c>
      <c r="E16" s="150">
        <v>17</v>
      </c>
      <c r="F16" s="150">
        <v>15</v>
      </c>
      <c r="G16" s="605">
        <v>15</v>
      </c>
    </row>
    <row r="17" spans="2:9" ht="22.5" customHeight="1" x14ac:dyDescent="0.25">
      <c r="B17" s="145" t="s">
        <v>228</v>
      </c>
      <c r="C17" s="150">
        <v>20</v>
      </c>
      <c r="D17" s="150">
        <v>34</v>
      </c>
      <c r="E17" s="150">
        <v>10</v>
      </c>
      <c r="F17" s="150">
        <v>15</v>
      </c>
      <c r="G17" s="605">
        <v>13</v>
      </c>
    </row>
    <row r="18" spans="2:9" ht="22.5" customHeight="1" x14ac:dyDescent="0.2">
      <c r="B18" s="234" t="s">
        <v>231</v>
      </c>
      <c r="C18" s="235">
        <v>139</v>
      </c>
      <c r="D18" s="235">
        <v>161</v>
      </c>
      <c r="E18" s="235">
        <v>139</v>
      </c>
      <c r="F18" s="235">
        <v>171</v>
      </c>
      <c r="G18" s="235">
        <v>138</v>
      </c>
    </row>
    <row r="19" spans="2:9" ht="22.5" customHeight="1" x14ac:dyDescent="0.25">
      <c r="B19" s="237" t="s">
        <v>232</v>
      </c>
      <c r="C19" s="225"/>
      <c r="D19" s="225"/>
      <c r="E19" s="225"/>
      <c r="F19" s="225"/>
      <c r="G19" s="225"/>
    </row>
    <row r="20" spans="2:9" ht="22.5" customHeight="1" x14ac:dyDescent="0.25">
      <c r="B20" s="145" t="s">
        <v>16</v>
      </c>
      <c r="C20" s="150">
        <v>163</v>
      </c>
      <c r="D20" s="150">
        <v>134</v>
      </c>
      <c r="E20" s="150">
        <v>145</v>
      </c>
      <c r="F20" s="150">
        <v>146</v>
      </c>
      <c r="G20" s="150">
        <v>116</v>
      </c>
    </row>
    <row r="21" spans="2:9" ht="22.5" customHeight="1" x14ac:dyDescent="0.25">
      <c r="B21" s="145" t="s">
        <v>17</v>
      </c>
      <c r="C21" s="150">
        <v>148</v>
      </c>
      <c r="D21" s="150">
        <v>130</v>
      </c>
      <c r="E21" s="150">
        <v>153</v>
      </c>
      <c r="F21" s="150">
        <v>195</v>
      </c>
      <c r="G21" s="150">
        <v>158</v>
      </c>
    </row>
    <row r="22" spans="2:9" ht="22.5" customHeight="1" x14ac:dyDescent="0.25">
      <c r="B22" s="145" t="s">
        <v>18</v>
      </c>
      <c r="C22" s="150">
        <v>54</v>
      </c>
      <c r="D22" s="150">
        <v>52</v>
      </c>
      <c r="E22" s="150">
        <v>48</v>
      </c>
      <c r="F22" s="150">
        <v>41</v>
      </c>
      <c r="G22" s="150">
        <v>43</v>
      </c>
    </row>
    <row r="23" spans="2:9" ht="22.5" customHeight="1" x14ac:dyDescent="0.25">
      <c r="B23" s="145" t="s">
        <v>228</v>
      </c>
      <c r="C23" s="150">
        <v>120</v>
      </c>
      <c r="D23" s="150">
        <v>128</v>
      </c>
      <c r="E23" s="150">
        <v>118</v>
      </c>
      <c r="F23" s="150">
        <v>80</v>
      </c>
      <c r="G23" s="150">
        <v>75</v>
      </c>
    </row>
    <row r="24" spans="2:9" ht="22.5" customHeight="1" x14ac:dyDescent="0.25">
      <c r="B24" s="237" t="s">
        <v>233</v>
      </c>
      <c r="C24" s="225">
        <v>485</v>
      </c>
      <c r="D24" s="225">
        <v>444</v>
      </c>
      <c r="E24" s="225">
        <v>464</v>
      </c>
      <c r="F24" s="225">
        <v>462</v>
      </c>
      <c r="G24" s="225">
        <v>392</v>
      </c>
    </row>
    <row r="25" spans="2:9" ht="22.5" customHeight="1" x14ac:dyDescent="0.2">
      <c r="B25" s="1623" t="s">
        <v>1561</v>
      </c>
      <c r="C25" s="1624"/>
      <c r="D25" s="1624"/>
      <c r="E25" s="1624"/>
      <c r="F25" s="1624"/>
      <c r="G25" s="238"/>
    </row>
    <row r="26" spans="2:9" ht="22.5" customHeight="1" x14ac:dyDescent="0.2">
      <c r="B26" s="239"/>
      <c r="C26" s="238"/>
      <c r="D26" s="238"/>
      <c r="E26" s="238"/>
      <c r="F26" s="238"/>
      <c r="G26" s="238"/>
      <c r="I26" s="605"/>
    </row>
    <row r="27" spans="2:9" ht="22.5" customHeight="1" x14ac:dyDescent="0.2">
      <c r="B27" s="239"/>
      <c r="C27" s="238"/>
      <c r="D27" s="238"/>
      <c r="E27" s="238"/>
      <c r="F27" s="238"/>
      <c r="G27" s="238"/>
    </row>
    <row r="28" spans="2:9" ht="22.5" customHeight="1" x14ac:dyDescent="0.2">
      <c r="B28" s="239"/>
      <c r="C28" s="238"/>
      <c r="D28" s="238"/>
      <c r="E28" s="238"/>
      <c r="F28" s="238"/>
      <c r="G28" s="238"/>
    </row>
    <row r="29" spans="2:9" ht="22.5" customHeight="1" x14ac:dyDescent="0.2">
      <c r="B29" s="239"/>
      <c r="C29" s="238"/>
      <c r="D29" s="238"/>
      <c r="E29" s="238"/>
      <c r="F29" s="238"/>
      <c r="G29" s="238"/>
    </row>
    <row r="30" spans="2:9" ht="15.75" customHeight="1" x14ac:dyDescent="0.2"/>
    <row r="31" spans="2:9" x14ac:dyDescent="0.2">
      <c r="B31" s="71"/>
      <c r="C31" s="71"/>
      <c r="D31" s="71"/>
      <c r="E31" s="71"/>
      <c r="F31" s="71"/>
    </row>
    <row r="32" spans="2:9" x14ac:dyDescent="0.2">
      <c r="B32" s="240"/>
      <c r="C32" s="241"/>
      <c r="D32" s="241"/>
      <c r="E32" s="241"/>
      <c r="F32" s="241"/>
    </row>
  </sheetData>
  <mergeCells count="4">
    <mergeCell ref="B2:G2"/>
    <mergeCell ref="B3:G3"/>
    <mergeCell ref="B4:G4"/>
    <mergeCell ref="B25:F25"/>
  </mergeCells>
  <hyperlinks>
    <hyperlink ref="H2" location="'Indice Total'!A1" display="Volver"/>
  </hyperlinks>
  <pageMargins left="0.70866141732283472" right="0.70866141732283472" top="0.74803149606299213" bottom="0.74803149606299213" header="0.31496062992125984" footer="0.31496062992125984"/>
  <pageSetup scale="48" orientation="portrait" horizontalDpi="4294967295" verticalDpi="4294967295"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64"/>
  <sheetViews>
    <sheetView showGridLines="0" workbookViewId="0">
      <selection activeCell="H25" sqref="H25"/>
    </sheetView>
  </sheetViews>
  <sheetFormatPr baseColWidth="10" defaultRowHeight="12.75" x14ac:dyDescent="0.2"/>
  <cols>
    <col min="1" max="1" width="20" style="1467" customWidth="1"/>
    <col min="2" max="2" width="47.85546875" style="605" customWidth="1"/>
    <col min="3" max="3" width="10.7109375" style="605" customWidth="1"/>
    <col min="4" max="7" width="12.7109375" style="605" customWidth="1"/>
    <col min="8" max="16384" width="11.42578125" style="605"/>
  </cols>
  <sheetData>
    <row r="1" spans="2:9" s="1467" customFormat="1" ht="45" customHeight="1" x14ac:dyDescent="0.2"/>
    <row r="2" spans="2:9" ht="21.75" customHeight="1" x14ac:dyDescent="0.25">
      <c r="B2" s="1527" t="s">
        <v>1590</v>
      </c>
      <c r="C2" s="1527"/>
      <c r="D2" s="1527"/>
      <c r="E2" s="1527"/>
      <c r="F2" s="1527"/>
      <c r="G2" s="1527"/>
      <c r="H2" s="3" t="s">
        <v>13</v>
      </c>
    </row>
    <row r="3" spans="2:9" ht="49.5" customHeight="1" x14ac:dyDescent="0.25">
      <c r="B3" s="1557" t="s">
        <v>1563</v>
      </c>
      <c r="C3" s="1557"/>
      <c r="D3" s="1557"/>
      <c r="E3" s="1557"/>
      <c r="F3" s="1557"/>
      <c r="G3" s="1557"/>
    </row>
    <row r="4" spans="2:9" ht="24.75" customHeight="1" thickBot="1" x14ac:dyDescent="0.3">
      <c r="B4" s="1557">
        <v>2014</v>
      </c>
      <c r="C4" s="1557"/>
      <c r="D4" s="1557"/>
      <c r="E4" s="1557"/>
      <c r="F4" s="1557"/>
      <c r="G4" s="1557"/>
    </row>
    <row r="5" spans="2:9" ht="24.75" customHeight="1" x14ac:dyDescent="0.25">
      <c r="B5" s="1625"/>
      <c r="C5" s="1625"/>
      <c r="D5" s="1625"/>
      <c r="E5" s="1625"/>
      <c r="F5" s="1625"/>
      <c r="G5" s="1625"/>
    </row>
    <row r="6" spans="2:9" ht="24" customHeight="1" x14ac:dyDescent="0.2">
      <c r="B6" s="614" t="s">
        <v>1414</v>
      </c>
      <c r="C6" s="606" t="s">
        <v>37</v>
      </c>
      <c r="D6" s="606" t="s">
        <v>38</v>
      </c>
      <c r="E6" s="606" t="s">
        <v>39</v>
      </c>
      <c r="F6" s="606" t="s">
        <v>66</v>
      </c>
      <c r="G6" s="606" t="s">
        <v>40</v>
      </c>
    </row>
    <row r="7" spans="2:9" ht="24.75" customHeight="1" x14ac:dyDescent="0.25">
      <c r="B7" s="224" t="s">
        <v>209</v>
      </c>
      <c r="C7" s="226"/>
      <c r="D7" s="226"/>
      <c r="E7" s="226"/>
      <c r="F7" s="226"/>
      <c r="G7" s="226"/>
    </row>
    <row r="8" spans="2:9" ht="15" x14ac:dyDescent="0.25">
      <c r="B8" s="184" t="s">
        <v>73</v>
      </c>
      <c r="C8" s="185"/>
      <c r="D8" s="185">
        <v>3</v>
      </c>
      <c r="E8" s="185">
        <v>1</v>
      </c>
      <c r="F8" s="185">
        <v>2</v>
      </c>
      <c r="G8" s="180">
        <v>6</v>
      </c>
    </row>
    <row r="9" spans="2:9" ht="15" x14ac:dyDescent="0.25">
      <c r="B9" s="184" t="s">
        <v>74</v>
      </c>
      <c r="C9" s="185">
        <v>1</v>
      </c>
      <c r="D9" s="185">
        <v>3</v>
      </c>
      <c r="E9" s="185">
        <v>1</v>
      </c>
      <c r="F9" s="185">
        <v>3</v>
      </c>
      <c r="G9" s="180">
        <v>8</v>
      </c>
    </row>
    <row r="10" spans="2:9" ht="15" x14ac:dyDescent="0.25">
      <c r="B10" s="184" t="s">
        <v>75</v>
      </c>
      <c r="C10" s="185">
        <v>12</v>
      </c>
      <c r="D10" s="185">
        <v>10</v>
      </c>
      <c r="E10" s="185">
        <v>1</v>
      </c>
      <c r="F10" s="185">
        <v>3</v>
      </c>
      <c r="G10" s="180">
        <v>26</v>
      </c>
    </row>
    <row r="11" spans="2:9" ht="15" x14ac:dyDescent="0.25">
      <c r="B11" s="184" t="s">
        <v>76</v>
      </c>
      <c r="C11" s="185">
        <v>4</v>
      </c>
      <c r="D11" s="185">
        <v>7</v>
      </c>
      <c r="E11" s="185">
        <v>1</v>
      </c>
      <c r="F11" s="185">
        <v>2</v>
      </c>
      <c r="G11" s="180">
        <v>14</v>
      </c>
    </row>
    <row r="12" spans="2:9" ht="15" x14ac:dyDescent="0.25">
      <c r="B12" s="184" t="s">
        <v>77</v>
      </c>
      <c r="C12" s="185">
        <v>7</v>
      </c>
      <c r="D12" s="185">
        <v>3</v>
      </c>
      <c r="E12" s="185"/>
      <c r="F12" s="185">
        <v>5</v>
      </c>
      <c r="G12" s="180">
        <v>15</v>
      </c>
    </row>
    <row r="13" spans="2:9" ht="15" x14ac:dyDescent="0.25">
      <c r="B13" s="184" t="s">
        <v>78</v>
      </c>
      <c r="C13" s="185">
        <v>4</v>
      </c>
      <c r="D13" s="185">
        <v>5</v>
      </c>
      <c r="E13" s="185">
        <v>11</v>
      </c>
      <c r="F13" s="185">
        <v>4</v>
      </c>
      <c r="G13" s="180">
        <v>24</v>
      </c>
    </row>
    <row r="14" spans="2:9" ht="15" x14ac:dyDescent="0.25">
      <c r="B14" s="184" t="s">
        <v>79</v>
      </c>
      <c r="C14" s="185">
        <v>4</v>
      </c>
      <c r="D14" s="185">
        <v>8</v>
      </c>
      <c r="E14" s="185"/>
      <c r="F14" s="185">
        <v>3</v>
      </c>
      <c r="G14" s="180">
        <v>15</v>
      </c>
    </row>
    <row r="15" spans="2:9" ht="15" x14ac:dyDescent="0.25">
      <c r="B15" s="184" t="s">
        <v>80</v>
      </c>
      <c r="C15" s="185">
        <v>6</v>
      </c>
      <c r="D15" s="185">
        <v>8</v>
      </c>
      <c r="E15" s="185">
        <v>2</v>
      </c>
      <c r="F15" s="185">
        <v>5</v>
      </c>
      <c r="G15" s="180">
        <v>21</v>
      </c>
      <c r="I15" s="611"/>
    </row>
    <row r="16" spans="2:9" ht="15" x14ac:dyDescent="0.25">
      <c r="B16" s="184" t="s">
        <v>81</v>
      </c>
      <c r="C16" s="185">
        <v>7</v>
      </c>
      <c r="D16" s="185">
        <v>4</v>
      </c>
      <c r="E16" s="185">
        <v>1</v>
      </c>
      <c r="F16" s="185">
        <v>7</v>
      </c>
      <c r="G16" s="180">
        <v>19</v>
      </c>
      <c r="I16" s="611"/>
    </row>
    <row r="17" spans="2:9" ht="15" x14ac:dyDescent="0.25">
      <c r="B17" s="184" t="s">
        <v>82</v>
      </c>
      <c r="C17" s="185">
        <v>4</v>
      </c>
      <c r="D17" s="185">
        <v>4</v>
      </c>
      <c r="E17" s="185">
        <v>2</v>
      </c>
      <c r="F17" s="185">
        <v>6</v>
      </c>
      <c r="G17" s="180">
        <v>16</v>
      </c>
      <c r="I17" s="611"/>
    </row>
    <row r="18" spans="2:9" ht="15" x14ac:dyDescent="0.25">
      <c r="B18" s="184" t="s">
        <v>83</v>
      </c>
      <c r="C18" s="185">
        <v>2</v>
      </c>
      <c r="D18" s="185">
        <v>1</v>
      </c>
      <c r="E18" s="185"/>
      <c r="F18" s="185">
        <v>2</v>
      </c>
      <c r="G18" s="180">
        <v>5</v>
      </c>
      <c r="I18" s="611"/>
    </row>
    <row r="19" spans="2:9" ht="15" x14ac:dyDescent="0.25">
      <c r="B19" s="184" t="s">
        <v>84</v>
      </c>
      <c r="C19" s="185">
        <v>3</v>
      </c>
      <c r="D19" s="185">
        <v>4</v>
      </c>
      <c r="E19" s="185">
        <v>2</v>
      </c>
      <c r="F19" s="185">
        <v>1</v>
      </c>
      <c r="G19" s="180">
        <v>10</v>
      </c>
    </row>
    <row r="20" spans="2:9" ht="15" x14ac:dyDescent="0.25">
      <c r="B20" s="184" t="s">
        <v>117</v>
      </c>
      <c r="C20" s="185">
        <v>3</v>
      </c>
      <c r="D20" s="185"/>
      <c r="E20" s="185"/>
      <c r="F20" s="185">
        <v>2</v>
      </c>
      <c r="G20" s="180">
        <v>5</v>
      </c>
    </row>
    <row r="21" spans="2:9" ht="15" x14ac:dyDescent="0.25">
      <c r="B21" s="184" t="s">
        <v>86</v>
      </c>
      <c r="C21" s="185"/>
      <c r="D21" s="185">
        <v>2</v>
      </c>
      <c r="E21" s="185">
        <v>3</v>
      </c>
      <c r="F21" s="185">
        <v>2</v>
      </c>
      <c r="G21" s="180">
        <v>7</v>
      </c>
    </row>
    <row r="22" spans="2:9" ht="15" x14ac:dyDescent="0.25">
      <c r="B22" s="184" t="s">
        <v>87</v>
      </c>
      <c r="C22" s="185">
        <v>17</v>
      </c>
      <c r="D22" s="185">
        <v>27</v>
      </c>
      <c r="E22" s="185">
        <v>3</v>
      </c>
      <c r="F22" s="185">
        <v>14</v>
      </c>
      <c r="G22" s="180">
        <v>61</v>
      </c>
    </row>
    <row r="23" spans="2:9" ht="15" x14ac:dyDescent="0.25">
      <c r="B23" s="184" t="s">
        <v>236</v>
      </c>
      <c r="C23" s="185">
        <v>1</v>
      </c>
      <c r="D23" s="185"/>
      <c r="E23" s="185"/>
      <c r="F23" s="185">
        <v>1</v>
      </c>
      <c r="G23" s="180">
        <v>2</v>
      </c>
    </row>
    <row r="24" spans="2:9" ht="15" x14ac:dyDescent="0.25">
      <c r="B24" s="224" t="s">
        <v>210</v>
      </c>
      <c r="C24" s="225">
        <v>75</v>
      </c>
      <c r="D24" s="225">
        <v>89</v>
      </c>
      <c r="E24" s="225">
        <v>28</v>
      </c>
      <c r="F24" s="225">
        <v>62</v>
      </c>
      <c r="G24" s="225">
        <v>254</v>
      </c>
    </row>
    <row r="25" spans="2:9" ht="24.75" customHeight="1" x14ac:dyDescent="0.25">
      <c r="B25" s="224" t="s">
        <v>211</v>
      </c>
      <c r="C25" s="226"/>
      <c r="D25" s="226"/>
      <c r="E25" s="226"/>
      <c r="F25" s="226"/>
      <c r="G25" s="226"/>
    </row>
    <row r="26" spans="2:9" ht="15" x14ac:dyDescent="0.25">
      <c r="B26" s="184" t="s">
        <v>73</v>
      </c>
      <c r="C26" s="185"/>
      <c r="D26" s="185"/>
      <c r="E26" s="185"/>
      <c r="F26" s="185"/>
      <c r="G26" s="180">
        <v>0</v>
      </c>
    </row>
    <row r="27" spans="2:9" ht="15" x14ac:dyDescent="0.25">
      <c r="B27" s="184" t="s">
        <v>74</v>
      </c>
      <c r="C27" s="185">
        <v>1</v>
      </c>
      <c r="D27" s="185">
        <v>1</v>
      </c>
      <c r="E27" s="185"/>
      <c r="F27" s="185"/>
      <c r="G27" s="180">
        <v>2</v>
      </c>
    </row>
    <row r="28" spans="2:9" ht="15" x14ac:dyDescent="0.25">
      <c r="B28" s="184" t="s">
        <v>75</v>
      </c>
      <c r="C28" s="185">
        <v>1</v>
      </c>
      <c r="D28" s="185">
        <v>3</v>
      </c>
      <c r="E28" s="185">
        <v>1</v>
      </c>
      <c r="F28" s="185"/>
      <c r="G28" s="180">
        <v>5</v>
      </c>
    </row>
    <row r="29" spans="2:9" ht="15" x14ac:dyDescent="0.25">
      <c r="B29" s="184" t="s">
        <v>76</v>
      </c>
      <c r="C29" s="185"/>
      <c r="D29" s="185">
        <v>3</v>
      </c>
      <c r="E29" s="185"/>
      <c r="F29" s="185"/>
      <c r="G29" s="180">
        <v>3</v>
      </c>
    </row>
    <row r="30" spans="2:9" ht="15" x14ac:dyDescent="0.25">
      <c r="B30" s="184" t="s">
        <v>77</v>
      </c>
      <c r="C30" s="185"/>
      <c r="D30" s="185"/>
      <c r="E30" s="185"/>
      <c r="F30" s="185"/>
      <c r="G30" s="180">
        <v>0</v>
      </c>
    </row>
    <row r="31" spans="2:9" ht="15" x14ac:dyDescent="0.25">
      <c r="B31" s="184" t="s">
        <v>78</v>
      </c>
      <c r="C31" s="185">
        <v>3</v>
      </c>
      <c r="D31" s="185">
        <v>7</v>
      </c>
      <c r="E31" s="185">
        <v>4</v>
      </c>
      <c r="F31" s="185">
        <v>1</v>
      </c>
      <c r="G31" s="180">
        <v>15</v>
      </c>
    </row>
    <row r="32" spans="2:9" ht="15" x14ac:dyDescent="0.25">
      <c r="B32" s="184" t="s">
        <v>79</v>
      </c>
      <c r="C32" s="185">
        <v>5</v>
      </c>
      <c r="D32" s="185">
        <v>3</v>
      </c>
      <c r="E32" s="185"/>
      <c r="F32" s="185"/>
      <c r="G32" s="180">
        <v>8</v>
      </c>
    </row>
    <row r="33" spans="2:9" ht="15" x14ac:dyDescent="0.25">
      <c r="B33" s="184" t="s">
        <v>80</v>
      </c>
      <c r="C33" s="185">
        <v>4</v>
      </c>
      <c r="D33" s="185">
        <v>4</v>
      </c>
      <c r="E33" s="185">
        <v>2</v>
      </c>
      <c r="F33" s="185"/>
      <c r="G33" s="180">
        <v>10</v>
      </c>
    </row>
    <row r="34" spans="2:9" ht="15" x14ac:dyDescent="0.25">
      <c r="B34" s="184" t="s">
        <v>81</v>
      </c>
      <c r="C34" s="185">
        <v>4</v>
      </c>
      <c r="D34" s="185">
        <v>7</v>
      </c>
      <c r="E34" s="185">
        <v>3</v>
      </c>
      <c r="F34" s="185">
        <v>6</v>
      </c>
      <c r="G34" s="180">
        <v>20</v>
      </c>
      <c r="I34" s="162"/>
    </row>
    <row r="35" spans="2:9" ht="15" x14ac:dyDescent="0.25">
      <c r="B35" s="184" t="s">
        <v>82</v>
      </c>
      <c r="C35" s="185">
        <v>1</v>
      </c>
      <c r="D35" s="185">
        <v>6</v>
      </c>
      <c r="E35" s="185">
        <v>1</v>
      </c>
      <c r="F35" s="185">
        <v>1</v>
      </c>
      <c r="G35" s="180">
        <v>9</v>
      </c>
      <c r="I35" s="162"/>
    </row>
    <row r="36" spans="2:9" ht="15" x14ac:dyDescent="0.25">
      <c r="B36" s="184" t="s">
        <v>83</v>
      </c>
      <c r="C36" s="185"/>
      <c r="D36" s="185">
        <v>1</v>
      </c>
      <c r="E36" s="185"/>
      <c r="F36" s="185"/>
      <c r="G36" s="180">
        <v>1</v>
      </c>
      <c r="I36" s="162"/>
    </row>
    <row r="37" spans="2:9" ht="15" x14ac:dyDescent="0.25">
      <c r="B37" s="184" t="s">
        <v>84</v>
      </c>
      <c r="C37" s="185">
        <v>2</v>
      </c>
      <c r="D37" s="185">
        <v>3</v>
      </c>
      <c r="E37" s="185">
        <v>1</v>
      </c>
      <c r="F37" s="185"/>
      <c r="G37" s="180">
        <v>6</v>
      </c>
      <c r="I37" s="162"/>
    </row>
    <row r="38" spans="2:9" ht="15" x14ac:dyDescent="0.25">
      <c r="B38" s="184" t="s">
        <v>117</v>
      </c>
      <c r="C38" s="185">
        <v>1</v>
      </c>
      <c r="D38" s="185"/>
      <c r="E38" s="185"/>
      <c r="F38" s="185"/>
      <c r="G38" s="180">
        <v>1</v>
      </c>
    </row>
    <row r="39" spans="2:9" ht="15" x14ac:dyDescent="0.25">
      <c r="B39" s="184" t="s">
        <v>86</v>
      </c>
      <c r="C39" s="185"/>
      <c r="D39" s="185">
        <v>1</v>
      </c>
      <c r="E39" s="185"/>
      <c r="F39" s="185"/>
      <c r="G39" s="180">
        <v>1</v>
      </c>
    </row>
    <row r="40" spans="2:9" ht="15" x14ac:dyDescent="0.25">
      <c r="B40" s="184" t="s">
        <v>87</v>
      </c>
      <c r="C40" s="185">
        <v>19</v>
      </c>
      <c r="D40" s="185">
        <v>30</v>
      </c>
      <c r="E40" s="185">
        <v>3</v>
      </c>
      <c r="F40" s="185">
        <v>5</v>
      </c>
      <c r="G40" s="180">
        <v>57</v>
      </c>
    </row>
    <row r="41" spans="2:9" ht="15" x14ac:dyDescent="0.25">
      <c r="B41" s="184" t="s">
        <v>236</v>
      </c>
      <c r="C41" s="185"/>
      <c r="D41" s="185"/>
      <c r="E41" s="185"/>
      <c r="F41" s="185"/>
      <c r="G41" s="180">
        <v>0</v>
      </c>
    </row>
    <row r="42" spans="2:9" ht="15" x14ac:dyDescent="0.25">
      <c r="B42" s="224" t="s">
        <v>212</v>
      </c>
      <c r="C42" s="225">
        <v>41</v>
      </c>
      <c r="D42" s="225">
        <v>69</v>
      </c>
      <c r="E42" s="225">
        <v>15</v>
      </c>
      <c r="F42" s="225">
        <v>13</v>
      </c>
      <c r="G42" s="225">
        <v>138</v>
      </c>
    </row>
    <row r="43" spans="2:9" ht="24.75" customHeight="1" x14ac:dyDescent="0.25">
      <c r="B43" s="224" t="s">
        <v>213</v>
      </c>
      <c r="C43" s="226"/>
      <c r="D43" s="226"/>
      <c r="E43" s="226"/>
      <c r="F43" s="226"/>
      <c r="G43" s="226"/>
    </row>
    <row r="44" spans="2:9" ht="15" x14ac:dyDescent="0.25">
      <c r="B44" s="184" t="s">
        <v>73</v>
      </c>
      <c r="C44" s="185">
        <v>0</v>
      </c>
      <c r="D44" s="185">
        <v>3</v>
      </c>
      <c r="E44" s="185">
        <v>1</v>
      </c>
      <c r="F44" s="185">
        <v>2</v>
      </c>
      <c r="G44" s="180">
        <v>6</v>
      </c>
    </row>
    <row r="45" spans="2:9" ht="15" x14ac:dyDescent="0.25">
      <c r="B45" s="184" t="s">
        <v>74</v>
      </c>
      <c r="C45" s="185">
        <v>2</v>
      </c>
      <c r="D45" s="185">
        <v>4</v>
      </c>
      <c r="E45" s="185">
        <v>1</v>
      </c>
      <c r="F45" s="185">
        <v>3</v>
      </c>
      <c r="G45" s="180">
        <v>10</v>
      </c>
    </row>
    <row r="46" spans="2:9" ht="15" x14ac:dyDescent="0.25">
      <c r="B46" s="184" t="s">
        <v>75</v>
      </c>
      <c r="C46" s="185">
        <v>13</v>
      </c>
      <c r="D46" s="185">
        <v>13</v>
      </c>
      <c r="E46" s="185">
        <v>2</v>
      </c>
      <c r="F46" s="185">
        <v>3</v>
      </c>
      <c r="G46" s="180">
        <v>31</v>
      </c>
    </row>
    <row r="47" spans="2:9" ht="15" x14ac:dyDescent="0.25">
      <c r="B47" s="184" t="s">
        <v>76</v>
      </c>
      <c r="C47" s="185">
        <v>4</v>
      </c>
      <c r="D47" s="185">
        <v>10</v>
      </c>
      <c r="E47" s="185">
        <v>1</v>
      </c>
      <c r="F47" s="185">
        <v>2</v>
      </c>
      <c r="G47" s="180">
        <v>17</v>
      </c>
    </row>
    <row r="48" spans="2:9" ht="15" x14ac:dyDescent="0.25">
      <c r="B48" s="184" t="s">
        <v>77</v>
      </c>
      <c r="C48" s="185">
        <v>7</v>
      </c>
      <c r="D48" s="185">
        <v>3</v>
      </c>
      <c r="E48" s="185">
        <v>0</v>
      </c>
      <c r="F48" s="185">
        <v>5</v>
      </c>
      <c r="G48" s="180">
        <v>15</v>
      </c>
    </row>
    <row r="49" spans="2:9" ht="15" x14ac:dyDescent="0.25">
      <c r="B49" s="184" t="s">
        <v>78</v>
      </c>
      <c r="C49" s="185">
        <v>7</v>
      </c>
      <c r="D49" s="185">
        <v>12</v>
      </c>
      <c r="E49" s="185">
        <v>15</v>
      </c>
      <c r="F49" s="185">
        <v>5</v>
      </c>
      <c r="G49" s="180">
        <v>39</v>
      </c>
    </row>
    <row r="50" spans="2:9" ht="15" x14ac:dyDescent="0.25">
      <c r="B50" s="184" t="s">
        <v>79</v>
      </c>
      <c r="C50" s="185">
        <v>9</v>
      </c>
      <c r="D50" s="185">
        <v>11</v>
      </c>
      <c r="E50" s="185">
        <v>0</v>
      </c>
      <c r="F50" s="185">
        <v>3</v>
      </c>
      <c r="G50" s="180">
        <v>23</v>
      </c>
    </row>
    <row r="51" spans="2:9" ht="15" x14ac:dyDescent="0.25">
      <c r="B51" s="184" t="s">
        <v>80</v>
      </c>
      <c r="C51" s="185">
        <v>10</v>
      </c>
      <c r="D51" s="185">
        <v>12</v>
      </c>
      <c r="E51" s="185">
        <v>4</v>
      </c>
      <c r="F51" s="185">
        <v>5</v>
      </c>
      <c r="G51" s="180">
        <v>31</v>
      </c>
    </row>
    <row r="52" spans="2:9" ht="15" x14ac:dyDescent="0.25">
      <c r="B52" s="184" t="s">
        <v>81</v>
      </c>
      <c r="C52" s="185">
        <v>11</v>
      </c>
      <c r="D52" s="185">
        <v>11</v>
      </c>
      <c r="E52" s="185">
        <v>4</v>
      </c>
      <c r="F52" s="185">
        <v>13</v>
      </c>
      <c r="G52" s="180">
        <v>39</v>
      </c>
      <c r="I52" s="162"/>
    </row>
    <row r="53" spans="2:9" ht="15" x14ac:dyDescent="0.25">
      <c r="B53" s="184" t="s">
        <v>82</v>
      </c>
      <c r="C53" s="185">
        <v>5</v>
      </c>
      <c r="D53" s="185">
        <v>10</v>
      </c>
      <c r="E53" s="185">
        <v>3</v>
      </c>
      <c r="F53" s="185">
        <v>7</v>
      </c>
      <c r="G53" s="180">
        <v>25</v>
      </c>
      <c r="I53" s="162"/>
    </row>
    <row r="54" spans="2:9" ht="15" x14ac:dyDescent="0.25">
      <c r="B54" s="184" t="s">
        <v>83</v>
      </c>
      <c r="C54" s="185">
        <v>2</v>
      </c>
      <c r="D54" s="185">
        <v>2</v>
      </c>
      <c r="E54" s="185">
        <v>0</v>
      </c>
      <c r="F54" s="185">
        <v>2</v>
      </c>
      <c r="G54" s="180">
        <v>6</v>
      </c>
      <c r="I54" s="162"/>
    </row>
    <row r="55" spans="2:9" ht="15" x14ac:dyDescent="0.25">
      <c r="B55" s="184" t="s">
        <v>84</v>
      </c>
      <c r="C55" s="185">
        <v>5</v>
      </c>
      <c r="D55" s="185">
        <v>7</v>
      </c>
      <c r="E55" s="185">
        <v>3</v>
      </c>
      <c r="F55" s="185">
        <v>1</v>
      </c>
      <c r="G55" s="180">
        <v>16</v>
      </c>
      <c r="I55" s="162"/>
    </row>
    <row r="56" spans="2:9" ht="15" x14ac:dyDescent="0.25">
      <c r="B56" s="184" t="s">
        <v>117</v>
      </c>
      <c r="C56" s="185">
        <v>4</v>
      </c>
      <c r="D56" s="185">
        <v>0</v>
      </c>
      <c r="E56" s="185">
        <v>0</v>
      </c>
      <c r="F56" s="185">
        <v>2</v>
      </c>
      <c r="G56" s="180">
        <v>6</v>
      </c>
    </row>
    <row r="57" spans="2:9" ht="15" x14ac:dyDescent="0.25">
      <c r="B57" s="184" t="s">
        <v>86</v>
      </c>
      <c r="C57" s="185">
        <v>0</v>
      </c>
      <c r="D57" s="185">
        <v>3</v>
      </c>
      <c r="E57" s="185">
        <v>3</v>
      </c>
      <c r="F57" s="185">
        <v>2</v>
      </c>
      <c r="G57" s="180">
        <v>8</v>
      </c>
    </row>
    <row r="58" spans="2:9" ht="15" x14ac:dyDescent="0.25">
      <c r="B58" s="184" t="s">
        <v>87</v>
      </c>
      <c r="C58" s="185">
        <v>36</v>
      </c>
      <c r="D58" s="185">
        <v>57</v>
      </c>
      <c r="E58" s="185">
        <v>6</v>
      </c>
      <c r="F58" s="185">
        <v>19</v>
      </c>
      <c r="G58" s="180">
        <v>118</v>
      </c>
    </row>
    <row r="59" spans="2:9" ht="15" x14ac:dyDescent="0.25">
      <c r="B59" s="184" t="s">
        <v>236</v>
      </c>
      <c r="C59" s="185">
        <v>1</v>
      </c>
      <c r="D59" s="185">
        <v>0</v>
      </c>
      <c r="E59" s="185">
        <v>0</v>
      </c>
      <c r="F59" s="185">
        <v>1</v>
      </c>
      <c r="G59" s="180">
        <v>2</v>
      </c>
    </row>
    <row r="60" spans="2:9" ht="30" x14ac:dyDescent="0.25">
      <c r="B60" s="224" t="s">
        <v>193</v>
      </c>
      <c r="C60" s="225">
        <v>116</v>
      </c>
      <c r="D60" s="225">
        <v>158</v>
      </c>
      <c r="E60" s="225">
        <v>43</v>
      </c>
      <c r="F60" s="225">
        <v>75</v>
      </c>
      <c r="G60" s="225">
        <v>392</v>
      </c>
    </row>
    <row r="61" spans="2:9" ht="15.75" customHeight="1" x14ac:dyDescent="0.2">
      <c r="B61" s="1619" t="s">
        <v>1561</v>
      </c>
      <c r="C61" s="1619"/>
      <c r="D61" s="1619"/>
      <c r="E61" s="1619"/>
      <c r="F61" s="1619"/>
      <c r="G61" s="1619"/>
    </row>
    <row r="62" spans="2:9" ht="19.5" customHeight="1" x14ac:dyDescent="0.2">
      <c r="B62" s="1620"/>
      <c r="C62" s="1620"/>
      <c r="D62" s="1620"/>
      <c r="E62" s="1620"/>
      <c r="F62" s="1620"/>
      <c r="G62" s="1620"/>
    </row>
    <row r="63" spans="2:9" ht="19.5" customHeight="1" x14ac:dyDescent="0.2">
      <c r="B63" s="1620"/>
      <c r="C63" s="1620"/>
      <c r="D63" s="1620"/>
      <c r="E63" s="1620"/>
      <c r="F63" s="1620"/>
      <c r="G63" s="1620"/>
    </row>
    <row r="64" spans="2:9" ht="27.75" customHeight="1" x14ac:dyDescent="0.2">
      <c r="B64" s="1620"/>
      <c r="C64" s="1620"/>
      <c r="D64" s="1620"/>
      <c r="E64" s="1620"/>
      <c r="F64" s="1620"/>
      <c r="G64" s="1620"/>
    </row>
  </sheetData>
  <mergeCells count="8">
    <mergeCell ref="B63:G63"/>
    <mergeCell ref="B64:G64"/>
    <mergeCell ref="B4:G4"/>
    <mergeCell ref="B2:G2"/>
    <mergeCell ref="B3:G3"/>
    <mergeCell ref="B5:G5"/>
    <mergeCell ref="B61:G61"/>
    <mergeCell ref="B62:G62"/>
  </mergeCells>
  <hyperlinks>
    <hyperlink ref="H2" location="'Indice Total'!A1" display="Volver"/>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H43"/>
  <sheetViews>
    <sheetView showGridLines="0" workbookViewId="0">
      <selection activeCell="G30" sqref="G30:G38"/>
    </sheetView>
  </sheetViews>
  <sheetFormatPr baseColWidth="10" defaultRowHeight="12.75" x14ac:dyDescent="0.2"/>
  <cols>
    <col min="1" max="1" width="16.85546875" style="1467" customWidth="1"/>
    <col min="2" max="2" width="54.140625" style="605" customWidth="1"/>
    <col min="3" max="3" width="10.7109375" style="605" customWidth="1"/>
    <col min="4" max="7" width="12.7109375" style="605" customWidth="1"/>
    <col min="8" max="16384" width="11.42578125" style="605"/>
  </cols>
  <sheetData>
    <row r="1" spans="2:8" s="1467" customFormat="1" ht="45" customHeight="1" x14ac:dyDescent="0.2"/>
    <row r="2" spans="2:8" ht="21.75" customHeight="1" x14ac:dyDescent="0.25">
      <c r="B2" s="1527" t="s">
        <v>1591</v>
      </c>
      <c r="C2" s="1527"/>
      <c r="D2" s="1527"/>
      <c r="E2" s="1527"/>
      <c r="F2" s="1527"/>
      <c r="G2" s="1527"/>
      <c r="H2" s="3" t="s">
        <v>13</v>
      </c>
    </row>
    <row r="3" spans="2:8" ht="49.5" customHeight="1" x14ac:dyDescent="0.25">
      <c r="B3" s="1557" t="s">
        <v>1564</v>
      </c>
      <c r="C3" s="1557"/>
      <c r="D3" s="1557"/>
      <c r="E3" s="1557"/>
      <c r="F3" s="1557"/>
      <c r="G3" s="1557"/>
    </row>
    <row r="4" spans="2:8" ht="23.25" customHeight="1" thickBot="1" x14ac:dyDescent="0.3">
      <c r="B4" s="1557">
        <v>2014</v>
      </c>
      <c r="C4" s="1557"/>
      <c r="D4" s="1557"/>
      <c r="E4" s="1557"/>
      <c r="F4" s="1557"/>
      <c r="G4" s="1557"/>
    </row>
    <row r="5" spans="2:8" ht="24.75" customHeight="1" x14ac:dyDescent="0.25">
      <c r="B5" s="1625"/>
      <c r="C5" s="1625"/>
      <c r="D5" s="1625"/>
      <c r="E5" s="1625"/>
      <c r="F5" s="1625"/>
      <c r="G5" s="1625"/>
    </row>
    <row r="6" spans="2:8" ht="21" customHeight="1" x14ac:dyDescent="0.2">
      <c r="B6" s="614" t="s">
        <v>35</v>
      </c>
      <c r="C6" s="606" t="s">
        <v>37</v>
      </c>
      <c r="D6" s="606" t="s">
        <v>38</v>
      </c>
      <c r="E6" s="606" t="s">
        <v>39</v>
      </c>
      <c r="F6" s="606" t="s">
        <v>66</v>
      </c>
      <c r="G6" s="606" t="s">
        <v>40</v>
      </c>
    </row>
    <row r="7" spans="2:8" ht="24.75" customHeight="1" x14ac:dyDescent="0.25">
      <c r="B7" s="224" t="s">
        <v>209</v>
      </c>
      <c r="C7" s="226"/>
      <c r="D7" s="226"/>
      <c r="E7" s="226"/>
      <c r="F7" s="226"/>
      <c r="G7" s="226"/>
    </row>
    <row r="8" spans="2:8" ht="15" x14ac:dyDescent="0.25">
      <c r="B8" s="184" t="s">
        <v>237</v>
      </c>
      <c r="C8" s="185">
        <v>18</v>
      </c>
      <c r="D8" s="185">
        <v>5</v>
      </c>
      <c r="E8" s="185">
        <v>2</v>
      </c>
      <c r="F8" s="185">
        <v>12</v>
      </c>
      <c r="G8" s="180">
        <v>37</v>
      </c>
    </row>
    <row r="9" spans="2:8" ht="15" x14ac:dyDescent="0.25">
      <c r="B9" s="184" t="s">
        <v>42</v>
      </c>
      <c r="C9" s="185">
        <v>6</v>
      </c>
      <c r="D9" s="185">
        <v>2</v>
      </c>
      <c r="E9" s="185"/>
      <c r="F9" s="185">
        <v>7</v>
      </c>
      <c r="G9" s="180">
        <v>15</v>
      </c>
    </row>
    <row r="10" spans="2:8" ht="15" x14ac:dyDescent="0.25">
      <c r="B10" s="184" t="s">
        <v>43</v>
      </c>
      <c r="C10" s="185">
        <v>5</v>
      </c>
      <c r="D10" s="185">
        <v>12</v>
      </c>
      <c r="E10" s="185">
        <v>4</v>
      </c>
      <c r="F10" s="185"/>
      <c r="G10" s="180">
        <v>21</v>
      </c>
    </row>
    <row r="11" spans="2:8" ht="15" x14ac:dyDescent="0.25">
      <c r="B11" s="184" t="s">
        <v>44</v>
      </c>
      <c r="C11" s="185">
        <v>1</v>
      </c>
      <c r="D11" s="185">
        <v>1</v>
      </c>
      <c r="E11" s="185"/>
      <c r="F11" s="185"/>
      <c r="G11" s="180">
        <v>2</v>
      </c>
    </row>
    <row r="12" spans="2:8" ht="15" x14ac:dyDescent="0.25">
      <c r="B12" s="184" t="s">
        <v>45</v>
      </c>
      <c r="C12" s="185">
        <v>8</v>
      </c>
      <c r="D12" s="185">
        <v>34</v>
      </c>
      <c r="E12" s="185"/>
      <c r="F12" s="185">
        <v>9</v>
      </c>
      <c r="G12" s="180">
        <v>51</v>
      </c>
    </row>
    <row r="13" spans="2:8" ht="15" x14ac:dyDescent="0.25">
      <c r="B13" s="184" t="s">
        <v>112</v>
      </c>
      <c r="C13" s="185">
        <v>11</v>
      </c>
      <c r="D13" s="185">
        <v>6</v>
      </c>
      <c r="E13" s="185">
        <v>4</v>
      </c>
      <c r="F13" s="185">
        <v>6</v>
      </c>
      <c r="G13" s="180">
        <v>27</v>
      </c>
    </row>
    <row r="14" spans="2:8" ht="15" x14ac:dyDescent="0.25">
      <c r="B14" s="184" t="s">
        <v>48</v>
      </c>
      <c r="C14" s="185">
        <v>18</v>
      </c>
      <c r="D14" s="185">
        <v>24</v>
      </c>
      <c r="E14" s="185">
        <v>17</v>
      </c>
      <c r="F14" s="185">
        <v>22</v>
      </c>
      <c r="G14" s="180">
        <v>81</v>
      </c>
    </row>
    <row r="15" spans="2:8" ht="15" x14ac:dyDescent="0.25">
      <c r="B15" s="184" t="s">
        <v>238</v>
      </c>
      <c r="C15" s="185">
        <v>8</v>
      </c>
      <c r="D15" s="185">
        <v>5</v>
      </c>
      <c r="E15" s="185">
        <v>1</v>
      </c>
      <c r="F15" s="185">
        <v>6</v>
      </c>
      <c r="G15" s="180">
        <v>20</v>
      </c>
    </row>
    <row r="16" spans="2:8" ht="15" x14ac:dyDescent="0.25">
      <c r="B16" s="184" t="s">
        <v>114</v>
      </c>
      <c r="C16" s="185"/>
      <c r="D16" s="185"/>
      <c r="E16" s="185"/>
      <c r="F16" s="185"/>
      <c r="G16" s="180">
        <v>0</v>
      </c>
    </row>
    <row r="17" spans="2:7" ht="15" x14ac:dyDescent="0.25">
      <c r="B17" s="224" t="s">
        <v>210</v>
      </c>
      <c r="C17" s="225">
        <v>75</v>
      </c>
      <c r="D17" s="225">
        <v>89</v>
      </c>
      <c r="E17" s="225">
        <v>28</v>
      </c>
      <c r="F17" s="225">
        <v>62</v>
      </c>
      <c r="G17" s="225">
        <v>254</v>
      </c>
    </row>
    <row r="18" spans="2:7" ht="24.75" customHeight="1" x14ac:dyDescent="0.25">
      <c r="B18" s="224" t="s">
        <v>211</v>
      </c>
      <c r="C18" s="226"/>
      <c r="D18" s="226"/>
      <c r="E18" s="226"/>
      <c r="F18" s="226"/>
      <c r="G18" s="226"/>
    </row>
    <row r="19" spans="2:7" ht="15" x14ac:dyDescent="0.25">
      <c r="B19" s="184" t="s">
        <v>237</v>
      </c>
      <c r="C19" s="185">
        <v>4</v>
      </c>
      <c r="D19" s="185">
        <v>9</v>
      </c>
      <c r="E19" s="185">
        <v>3</v>
      </c>
      <c r="F19" s="185"/>
      <c r="G19" s="180">
        <v>16</v>
      </c>
    </row>
    <row r="20" spans="2:7" ht="15" x14ac:dyDescent="0.25">
      <c r="B20" s="184" t="s">
        <v>42</v>
      </c>
      <c r="C20" s="185"/>
      <c r="D20" s="185"/>
      <c r="E20" s="185"/>
      <c r="F20" s="185"/>
      <c r="G20" s="180">
        <v>0</v>
      </c>
    </row>
    <row r="21" spans="2:7" ht="15" x14ac:dyDescent="0.25">
      <c r="B21" s="184" t="s">
        <v>43</v>
      </c>
      <c r="C21" s="185">
        <v>7</v>
      </c>
      <c r="D21" s="185">
        <v>11</v>
      </c>
      <c r="E21" s="185">
        <v>2</v>
      </c>
      <c r="F21" s="185">
        <v>1</v>
      </c>
      <c r="G21" s="180">
        <v>21</v>
      </c>
    </row>
    <row r="22" spans="2:7" ht="15" x14ac:dyDescent="0.25">
      <c r="B22" s="184" t="s">
        <v>44</v>
      </c>
      <c r="C22" s="185"/>
      <c r="D22" s="185">
        <v>1</v>
      </c>
      <c r="E22" s="185"/>
      <c r="F22" s="185"/>
      <c r="G22" s="180">
        <v>1</v>
      </c>
    </row>
    <row r="23" spans="2:7" ht="15" x14ac:dyDescent="0.25">
      <c r="B23" s="184" t="s">
        <v>45</v>
      </c>
      <c r="C23" s="185">
        <v>4</v>
      </c>
      <c r="D23" s="185">
        <v>20</v>
      </c>
      <c r="E23" s="185">
        <v>2</v>
      </c>
      <c r="F23" s="185">
        <v>4</v>
      </c>
      <c r="G23" s="180">
        <v>30</v>
      </c>
    </row>
    <row r="24" spans="2:7" ht="15" x14ac:dyDescent="0.25">
      <c r="B24" s="184" t="s">
        <v>112</v>
      </c>
      <c r="C24" s="185">
        <v>8</v>
      </c>
      <c r="D24" s="185">
        <v>7</v>
      </c>
      <c r="E24" s="185"/>
      <c r="F24" s="185">
        <v>1</v>
      </c>
      <c r="G24" s="180">
        <v>16</v>
      </c>
    </row>
    <row r="25" spans="2:7" ht="15" x14ac:dyDescent="0.25">
      <c r="B25" s="184" t="s">
        <v>48</v>
      </c>
      <c r="C25" s="185">
        <v>2</v>
      </c>
      <c r="D25" s="185">
        <v>5</v>
      </c>
      <c r="E25" s="185">
        <v>1</v>
      </c>
      <c r="F25" s="185"/>
      <c r="G25" s="180">
        <v>8</v>
      </c>
    </row>
    <row r="26" spans="2:7" ht="15" x14ac:dyDescent="0.25">
      <c r="B26" s="184" t="s">
        <v>238</v>
      </c>
      <c r="C26" s="185">
        <v>16</v>
      </c>
      <c r="D26" s="185">
        <v>16</v>
      </c>
      <c r="E26" s="185">
        <v>7</v>
      </c>
      <c r="F26" s="185">
        <v>7</v>
      </c>
      <c r="G26" s="180">
        <v>46</v>
      </c>
    </row>
    <row r="27" spans="2:7" ht="15" x14ac:dyDescent="0.25">
      <c r="B27" s="184" t="s">
        <v>114</v>
      </c>
      <c r="C27" s="185"/>
      <c r="D27" s="185"/>
      <c r="E27" s="185"/>
      <c r="F27" s="185"/>
      <c r="G27" s="180">
        <v>0</v>
      </c>
    </row>
    <row r="28" spans="2:7" ht="15" x14ac:dyDescent="0.25">
      <c r="B28" s="224" t="s">
        <v>212</v>
      </c>
      <c r="C28" s="225">
        <v>41</v>
      </c>
      <c r="D28" s="225">
        <v>69</v>
      </c>
      <c r="E28" s="225">
        <v>15</v>
      </c>
      <c r="F28" s="225">
        <v>13</v>
      </c>
      <c r="G28" s="225">
        <v>138</v>
      </c>
    </row>
    <row r="29" spans="2:7" ht="24.75" customHeight="1" x14ac:dyDescent="0.25">
      <c r="B29" s="224" t="s">
        <v>213</v>
      </c>
      <c r="C29" s="226"/>
      <c r="D29" s="226"/>
      <c r="E29" s="226"/>
      <c r="F29" s="226"/>
      <c r="G29" s="226"/>
    </row>
    <row r="30" spans="2:7" ht="15" x14ac:dyDescent="0.25">
      <c r="B30" s="184" t="s">
        <v>237</v>
      </c>
      <c r="C30" s="185">
        <v>22</v>
      </c>
      <c r="D30" s="185">
        <v>14</v>
      </c>
      <c r="E30" s="185">
        <v>5</v>
      </c>
      <c r="F30" s="185">
        <v>12</v>
      </c>
      <c r="G30" s="180">
        <v>53</v>
      </c>
    </row>
    <row r="31" spans="2:7" ht="15" x14ac:dyDescent="0.25">
      <c r="B31" s="184" t="s">
        <v>42</v>
      </c>
      <c r="C31" s="185">
        <v>6</v>
      </c>
      <c r="D31" s="185">
        <v>2</v>
      </c>
      <c r="E31" s="185">
        <v>0</v>
      </c>
      <c r="F31" s="185">
        <v>7</v>
      </c>
      <c r="G31" s="180">
        <v>15</v>
      </c>
    </row>
    <row r="32" spans="2:7" ht="15" x14ac:dyDescent="0.25">
      <c r="B32" s="184" t="s">
        <v>43</v>
      </c>
      <c r="C32" s="185">
        <v>12</v>
      </c>
      <c r="D32" s="185">
        <v>23</v>
      </c>
      <c r="E32" s="185">
        <v>6</v>
      </c>
      <c r="F32" s="185">
        <v>1</v>
      </c>
      <c r="G32" s="180">
        <v>42</v>
      </c>
    </row>
    <row r="33" spans="2:7" ht="15" x14ac:dyDescent="0.25">
      <c r="B33" s="184" t="s">
        <v>44</v>
      </c>
      <c r="C33" s="185">
        <v>1</v>
      </c>
      <c r="D33" s="185">
        <v>2</v>
      </c>
      <c r="E33" s="185">
        <v>0</v>
      </c>
      <c r="F33" s="185">
        <v>0</v>
      </c>
      <c r="G33" s="180">
        <v>3</v>
      </c>
    </row>
    <row r="34" spans="2:7" ht="15" x14ac:dyDescent="0.25">
      <c r="B34" s="184" t="s">
        <v>45</v>
      </c>
      <c r="C34" s="185">
        <v>12</v>
      </c>
      <c r="D34" s="185">
        <v>54</v>
      </c>
      <c r="E34" s="185">
        <v>2</v>
      </c>
      <c r="F34" s="185">
        <v>13</v>
      </c>
      <c r="G34" s="180">
        <v>81</v>
      </c>
    </row>
    <row r="35" spans="2:7" ht="15" x14ac:dyDescent="0.25">
      <c r="B35" s="184" t="s">
        <v>112</v>
      </c>
      <c r="C35" s="185">
        <v>19</v>
      </c>
      <c r="D35" s="185">
        <v>13</v>
      </c>
      <c r="E35" s="185">
        <v>4</v>
      </c>
      <c r="F35" s="185">
        <v>7</v>
      </c>
      <c r="G35" s="180">
        <v>43</v>
      </c>
    </row>
    <row r="36" spans="2:7" ht="15" x14ac:dyDescent="0.25">
      <c r="B36" s="184" t="s">
        <v>48</v>
      </c>
      <c r="C36" s="185">
        <v>20</v>
      </c>
      <c r="D36" s="185">
        <v>29</v>
      </c>
      <c r="E36" s="185">
        <v>18</v>
      </c>
      <c r="F36" s="185">
        <v>22</v>
      </c>
      <c r="G36" s="180">
        <v>89</v>
      </c>
    </row>
    <row r="37" spans="2:7" ht="15" x14ac:dyDescent="0.25">
      <c r="B37" s="184" t="s">
        <v>238</v>
      </c>
      <c r="C37" s="185">
        <v>24</v>
      </c>
      <c r="D37" s="185">
        <v>21</v>
      </c>
      <c r="E37" s="185">
        <v>8</v>
      </c>
      <c r="F37" s="185">
        <v>13</v>
      </c>
      <c r="G37" s="180">
        <v>66</v>
      </c>
    </row>
    <row r="38" spans="2:7" ht="15" x14ac:dyDescent="0.25">
      <c r="B38" s="184" t="s">
        <v>114</v>
      </c>
      <c r="C38" s="185">
        <v>0</v>
      </c>
      <c r="D38" s="185">
        <v>0</v>
      </c>
      <c r="E38" s="185">
        <v>0</v>
      </c>
      <c r="F38" s="185">
        <v>0</v>
      </c>
      <c r="G38" s="180">
        <v>0</v>
      </c>
    </row>
    <row r="39" spans="2:7" ht="30" x14ac:dyDescent="0.25">
      <c r="B39" s="224" t="s">
        <v>193</v>
      </c>
      <c r="C39" s="225">
        <v>116</v>
      </c>
      <c r="D39" s="225">
        <v>158</v>
      </c>
      <c r="E39" s="225">
        <v>43</v>
      </c>
      <c r="F39" s="225">
        <v>75</v>
      </c>
      <c r="G39" s="225">
        <v>392</v>
      </c>
    </row>
    <row r="40" spans="2:7" ht="15" customHeight="1" x14ac:dyDescent="0.2">
      <c r="B40" s="1619" t="s">
        <v>1561</v>
      </c>
      <c r="C40" s="1619"/>
      <c r="D40" s="1619"/>
      <c r="E40" s="1619"/>
      <c r="F40" s="1619"/>
      <c r="G40" s="1619"/>
    </row>
    <row r="41" spans="2:7" ht="19.5" customHeight="1" x14ac:dyDescent="0.2">
      <c r="B41" s="1620"/>
      <c r="C41" s="1620"/>
      <c r="D41" s="1620"/>
      <c r="E41" s="1620"/>
      <c r="F41" s="1620"/>
      <c r="G41" s="1620"/>
    </row>
    <row r="42" spans="2:7" ht="19.5" customHeight="1" x14ac:dyDescent="0.2">
      <c r="B42" s="1620"/>
      <c r="C42" s="1620"/>
      <c r="D42" s="1620"/>
      <c r="E42" s="1620"/>
      <c r="F42" s="1620"/>
      <c r="G42" s="1620"/>
    </row>
    <row r="43" spans="2:7" ht="27.75" customHeight="1" x14ac:dyDescent="0.2">
      <c r="B43" s="1620"/>
      <c r="C43" s="1620"/>
      <c r="D43" s="1620"/>
      <c r="E43" s="1620"/>
      <c r="F43" s="1620"/>
      <c r="G43" s="1620"/>
    </row>
  </sheetData>
  <mergeCells count="8">
    <mergeCell ref="B42:G42"/>
    <mergeCell ref="B43:G43"/>
    <mergeCell ref="B4:G4"/>
    <mergeCell ref="B2:G2"/>
    <mergeCell ref="B3:G3"/>
    <mergeCell ref="B5:G5"/>
    <mergeCell ref="B40:G40"/>
    <mergeCell ref="B41:G41"/>
  </mergeCells>
  <hyperlinks>
    <hyperlink ref="H2" location="'Indice Total'!A1" display="Volver"/>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dimension ref="A1:I37"/>
  <sheetViews>
    <sheetView showGridLines="0" workbookViewId="0">
      <selection activeCell="G5" sqref="G5"/>
    </sheetView>
  </sheetViews>
  <sheetFormatPr baseColWidth="10" defaultRowHeight="12.75" x14ac:dyDescent="0.2"/>
  <cols>
    <col min="1" max="1" width="20.5703125" style="1467" customWidth="1"/>
    <col min="2" max="2" width="46.5703125" style="2" customWidth="1"/>
    <col min="3" max="5" width="11.42578125" style="118"/>
    <col min="6" max="16384" width="11.42578125" style="2"/>
  </cols>
  <sheetData>
    <row r="1" spans="2:9" s="1467" customFormat="1" ht="49.5" customHeight="1" x14ac:dyDescent="0.2">
      <c r="C1" s="1468"/>
      <c r="D1" s="1468"/>
      <c r="E1" s="1468"/>
    </row>
    <row r="2" spans="2:9" ht="18" x14ac:dyDescent="0.25">
      <c r="B2" s="1527" t="s">
        <v>1592</v>
      </c>
      <c r="C2" s="1527"/>
      <c r="D2" s="1527"/>
      <c r="E2" s="1527"/>
      <c r="F2" s="3" t="s">
        <v>13</v>
      </c>
    </row>
    <row r="3" spans="2:9" ht="57.75" customHeight="1" x14ac:dyDescent="0.25">
      <c r="B3" s="1557" t="s">
        <v>240</v>
      </c>
      <c r="C3" s="1557"/>
      <c r="D3" s="1557"/>
      <c r="E3" s="1557"/>
    </row>
    <row r="4" spans="2:9" ht="21" customHeight="1" thickBot="1" x14ac:dyDescent="0.3">
      <c r="B4" s="1603">
        <v>2014</v>
      </c>
      <c r="C4" s="1626"/>
      <c r="D4" s="1626"/>
      <c r="E4" s="248"/>
    </row>
    <row r="5" spans="2:9" ht="27" customHeight="1" x14ac:dyDescent="0.2">
      <c r="B5" s="671"/>
      <c r="C5" s="678"/>
      <c r="D5" s="678"/>
      <c r="E5" s="678"/>
    </row>
    <row r="6" spans="2:9" ht="31.5" customHeight="1" x14ac:dyDescent="0.2">
      <c r="B6" s="167" t="s">
        <v>35</v>
      </c>
      <c r="C6" s="152" t="s">
        <v>63</v>
      </c>
      <c r="D6" s="152" t="s">
        <v>64</v>
      </c>
      <c r="E6" s="167" t="s">
        <v>40</v>
      </c>
    </row>
    <row r="7" spans="2:9" ht="15" x14ac:dyDescent="0.25">
      <c r="B7" s="183" t="s">
        <v>209</v>
      </c>
      <c r="C7" s="249"/>
      <c r="D7" s="249"/>
      <c r="E7" s="249"/>
    </row>
    <row r="8" spans="2:9" ht="15" x14ac:dyDescent="0.25">
      <c r="B8" s="184" t="s">
        <v>41</v>
      </c>
      <c r="C8" s="250">
        <v>37</v>
      </c>
      <c r="D8" s="250"/>
      <c r="E8" s="249">
        <v>37</v>
      </c>
      <c r="I8" s="615"/>
    </row>
    <row r="9" spans="2:9" ht="15" x14ac:dyDescent="0.25">
      <c r="B9" s="184" t="s">
        <v>42</v>
      </c>
      <c r="C9" s="251">
        <v>14</v>
      </c>
      <c r="D9" s="251">
        <v>1</v>
      </c>
      <c r="E9" s="249">
        <v>15</v>
      </c>
      <c r="I9" s="615"/>
    </row>
    <row r="10" spans="2:9" ht="15" x14ac:dyDescent="0.25">
      <c r="B10" s="184" t="s">
        <v>43</v>
      </c>
      <c r="C10" s="251">
        <v>20</v>
      </c>
      <c r="D10" s="251">
        <v>1</v>
      </c>
      <c r="E10" s="249">
        <v>21</v>
      </c>
      <c r="I10" s="615"/>
    </row>
    <row r="11" spans="2:9" ht="15" x14ac:dyDescent="0.25">
      <c r="B11" s="184" t="s">
        <v>44</v>
      </c>
      <c r="C11" s="251">
        <v>2</v>
      </c>
      <c r="D11" s="251"/>
      <c r="E11" s="249">
        <v>2</v>
      </c>
      <c r="I11" s="615"/>
    </row>
    <row r="12" spans="2:9" ht="15" x14ac:dyDescent="0.25">
      <c r="B12" s="184" t="s">
        <v>45</v>
      </c>
      <c r="C12" s="251">
        <v>51</v>
      </c>
      <c r="D12" s="251"/>
      <c r="E12" s="249">
        <v>51</v>
      </c>
      <c r="I12" s="615"/>
    </row>
    <row r="13" spans="2:9" ht="15" x14ac:dyDescent="0.25">
      <c r="B13" s="184" t="s">
        <v>112</v>
      </c>
      <c r="C13" s="251">
        <v>26</v>
      </c>
      <c r="D13" s="251">
        <v>1</v>
      </c>
      <c r="E13" s="249">
        <v>27</v>
      </c>
      <c r="I13" s="615"/>
    </row>
    <row r="14" spans="2:9" ht="15" x14ac:dyDescent="0.25">
      <c r="B14" s="184" t="s">
        <v>48</v>
      </c>
      <c r="C14" s="251">
        <v>80</v>
      </c>
      <c r="D14" s="251">
        <v>1</v>
      </c>
      <c r="E14" s="249">
        <v>81</v>
      </c>
      <c r="I14" s="615"/>
    </row>
    <row r="15" spans="2:9" ht="15" x14ac:dyDescent="0.25">
      <c r="B15" s="184" t="s">
        <v>238</v>
      </c>
      <c r="C15" s="251">
        <v>18</v>
      </c>
      <c r="D15" s="251">
        <v>2</v>
      </c>
      <c r="E15" s="249">
        <v>20</v>
      </c>
      <c r="I15" s="615"/>
    </row>
    <row r="16" spans="2:9" ht="16.5" customHeight="1" x14ac:dyDescent="0.25">
      <c r="B16" s="183" t="s">
        <v>210</v>
      </c>
      <c r="C16" s="249">
        <v>248</v>
      </c>
      <c r="D16" s="249">
        <v>6</v>
      </c>
      <c r="E16" s="249">
        <v>254</v>
      </c>
      <c r="G16" s="615"/>
      <c r="H16" s="615"/>
      <c r="I16" s="615"/>
    </row>
    <row r="17" spans="2:9" ht="19.5" customHeight="1" x14ac:dyDescent="0.25">
      <c r="B17" s="183" t="s">
        <v>211</v>
      </c>
      <c r="C17" s="249"/>
      <c r="D17" s="249"/>
      <c r="E17" s="249"/>
      <c r="I17" s="615"/>
    </row>
    <row r="18" spans="2:9" ht="15" x14ac:dyDescent="0.25">
      <c r="B18" s="184" t="s">
        <v>41</v>
      </c>
      <c r="C18" s="250">
        <v>12</v>
      </c>
      <c r="D18" s="250">
        <v>4</v>
      </c>
      <c r="E18" s="249">
        <v>16</v>
      </c>
      <c r="I18" s="615"/>
    </row>
    <row r="19" spans="2:9" ht="15" x14ac:dyDescent="0.25">
      <c r="B19" s="184" t="s">
        <v>42</v>
      </c>
      <c r="C19" s="250"/>
      <c r="D19" s="250"/>
      <c r="E19" s="249">
        <v>0</v>
      </c>
      <c r="I19" s="615"/>
    </row>
    <row r="20" spans="2:9" ht="15" x14ac:dyDescent="0.25">
      <c r="B20" s="184" t="s">
        <v>43</v>
      </c>
      <c r="C20" s="250">
        <v>20</v>
      </c>
      <c r="D20" s="250">
        <v>1</v>
      </c>
      <c r="E20" s="249">
        <v>21</v>
      </c>
      <c r="I20" s="615"/>
    </row>
    <row r="21" spans="2:9" ht="15" x14ac:dyDescent="0.25">
      <c r="B21" s="184" t="s">
        <v>44</v>
      </c>
      <c r="C21" s="250">
        <v>1</v>
      </c>
      <c r="D21" s="250"/>
      <c r="E21" s="249">
        <v>1</v>
      </c>
      <c r="I21" s="615"/>
    </row>
    <row r="22" spans="2:9" ht="15" x14ac:dyDescent="0.25">
      <c r="B22" s="184" t="s">
        <v>45</v>
      </c>
      <c r="C22" s="250">
        <v>29</v>
      </c>
      <c r="D22" s="250">
        <v>1</v>
      </c>
      <c r="E22" s="249">
        <v>30</v>
      </c>
      <c r="I22" s="615"/>
    </row>
    <row r="23" spans="2:9" ht="15" x14ac:dyDescent="0.25">
      <c r="B23" s="184" t="s">
        <v>112</v>
      </c>
      <c r="C23" s="250">
        <v>12</v>
      </c>
      <c r="D23" s="250">
        <v>4</v>
      </c>
      <c r="E23" s="249">
        <v>16</v>
      </c>
      <c r="I23" s="615"/>
    </row>
    <row r="24" spans="2:9" ht="15" x14ac:dyDescent="0.25">
      <c r="B24" s="184" t="s">
        <v>48</v>
      </c>
      <c r="C24" s="250">
        <v>8</v>
      </c>
      <c r="D24" s="250"/>
      <c r="E24" s="249">
        <v>8</v>
      </c>
      <c r="I24" s="615"/>
    </row>
    <row r="25" spans="2:9" ht="15" x14ac:dyDescent="0.25">
      <c r="B25" s="184" t="s">
        <v>238</v>
      </c>
      <c r="C25" s="250">
        <v>32</v>
      </c>
      <c r="D25" s="250">
        <v>14</v>
      </c>
      <c r="E25" s="249">
        <v>46</v>
      </c>
      <c r="G25" s="615"/>
      <c r="H25" s="615"/>
      <c r="I25" s="615"/>
    </row>
    <row r="26" spans="2:9" ht="24" customHeight="1" x14ac:dyDescent="0.25">
      <c r="B26" s="183" t="s">
        <v>212</v>
      </c>
      <c r="C26" s="249">
        <v>114</v>
      </c>
      <c r="D26" s="249">
        <v>24</v>
      </c>
      <c r="E26" s="249">
        <v>138</v>
      </c>
    </row>
    <row r="27" spans="2:9" ht="30" x14ac:dyDescent="0.25">
      <c r="B27" s="183" t="s">
        <v>213</v>
      </c>
      <c r="C27" s="249"/>
      <c r="D27" s="249"/>
      <c r="E27" s="249"/>
    </row>
    <row r="28" spans="2:9" ht="15" x14ac:dyDescent="0.25">
      <c r="B28" s="184" t="s">
        <v>41</v>
      </c>
      <c r="C28" s="252">
        <v>49</v>
      </c>
      <c r="D28" s="252">
        <v>4</v>
      </c>
      <c r="E28" s="249">
        <v>53</v>
      </c>
    </row>
    <row r="29" spans="2:9" ht="15" x14ac:dyDescent="0.25">
      <c r="B29" s="184" t="s">
        <v>42</v>
      </c>
      <c r="C29" s="252">
        <v>14</v>
      </c>
      <c r="D29" s="252">
        <v>1</v>
      </c>
      <c r="E29" s="249">
        <v>15</v>
      </c>
    </row>
    <row r="30" spans="2:9" ht="15" x14ac:dyDescent="0.25">
      <c r="B30" s="184" t="s">
        <v>43</v>
      </c>
      <c r="C30" s="252">
        <v>40</v>
      </c>
      <c r="D30" s="252">
        <v>2</v>
      </c>
      <c r="E30" s="249">
        <v>42</v>
      </c>
    </row>
    <row r="31" spans="2:9" ht="15" x14ac:dyDescent="0.25">
      <c r="B31" s="184" t="s">
        <v>44</v>
      </c>
      <c r="C31" s="252">
        <v>3</v>
      </c>
      <c r="D31" s="252">
        <v>0</v>
      </c>
      <c r="E31" s="249">
        <v>3</v>
      </c>
    </row>
    <row r="32" spans="2:9" ht="15" x14ac:dyDescent="0.25">
      <c r="B32" s="184" t="s">
        <v>45</v>
      </c>
      <c r="C32" s="252">
        <v>80</v>
      </c>
      <c r="D32" s="252">
        <v>1</v>
      </c>
      <c r="E32" s="249">
        <v>81</v>
      </c>
    </row>
    <row r="33" spans="2:6" ht="15" x14ac:dyDescent="0.25">
      <c r="B33" s="184" t="s">
        <v>112</v>
      </c>
      <c r="C33" s="252">
        <v>38</v>
      </c>
      <c r="D33" s="252">
        <v>5</v>
      </c>
      <c r="E33" s="249">
        <v>43</v>
      </c>
    </row>
    <row r="34" spans="2:6" ht="15" x14ac:dyDescent="0.25">
      <c r="B34" s="184" t="s">
        <v>48</v>
      </c>
      <c r="C34" s="252">
        <v>88</v>
      </c>
      <c r="D34" s="252">
        <v>1</v>
      </c>
      <c r="E34" s="249">
        <v>89</v>
      </c>
    </row>
    <row r="35" spans="2:6" ht="15" x14ac:dyDescent="0.25">
      <c r="B35" s="184" t="s">
        <v>238</v>
      </c>
      <c r="C35" s="252">
        <v>50</v>
      </c>
      <c r="D35" s="252">
        <v>16</v>
      </c>
      <c r="E35" s="249">
        <v>66</v>
      </c>
    </row>
    <row r="36" spans="2:6" ht="15" x14ac:dyDescent="0.25">
      <c r="B36" s="183" t="s">
        <v>241</v>
      </c>
      <c r="C36" s="249">
        <v>362</v>
      </c>
      <c r="D36" s="249">
        <v>30</v>
      </c>
      <c r="E36" s="249">
        <v>392</v>
      </c>
    </row>
    <row r="37" spans="2:6" ht="17.25" customHeight="1" x14ac:dyDescent="0.2">
      <c r="B37" s="1627" t="s">
        <v>1561</v>
      </c>
      <c r="C37" s="1627"/>
      <c r="D37" s="1627"/>
      <c r="E37" s="1627"/>
      <c r="F37" s="253"/>
    </row>
  </sheetData>
  <mergeCells count="4">
    <mergeCell ref="B2:E2"/>
    <mergeCell ref="B4:D4"/>
    <mergeCell ref="B37:E37"/>
    <mergeCell ref="B3:E3"/>
  </mergeCells>
  <hyperlinks>
    <hyperlink ref="F2" location="'Indice Total'!A1" display="Volver"/>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pageSetUpPr fitToPage="1"/>
  </sheetPr>
  <dimension ref="B1:H19"/>
  <sheetViews>
    <sheetView showGridLines="0" workbookViewId="0">
      <selection activeCell="H25" sqref="H25"/>
    </sheetView>
  </sheetViews>
  <sheetFormatPr baseColWidth="10" defaultRowHeight="12.75" x14ac:dyDescent="0.2"/>
  <cols>
    <col min="1" max="1" width="21.7109375" style="71" customWidth="1"/>
    <col min="2" max="2" width="30.5703125" style="71" bestFit="1" customWidth="1"/>
    <col min="3" max="16384" width="11.42578125" style="71"/>
  </cols>
  <sheetData>
    <row r="1" spans="2:8" ht="48.75" customHeight="1" x14ac:dyDescent="0.2"/>
    <row r="2" spans="2:8" ht="18" x14ac:dyDescent="0.25">
      <c r="B2" s="1527" t="s">
        <v>254</v>
      </c>
      <c r="C2" s="1527"/>
      <c r="D2" s="1527"/>
      <c r="E2" s="1527"/>
      <c r="F2" s="1527"/>
      <c r="G2" s="1527"/>
      <c r="H2" s="3" t="s">
        <v>13</v>
      </c>
    </row>
    <row r="3" spans="2:8" ht="34.5" customHeight="1" x14ac:dyDescent="0.25">
      <c r="B3" s="1519" t="s">
        <v>1566</v>
      </c>
      <c r="C3" s="1519"/>
      <c r="D3" s="1519"/>
      <c r="E3" s="1519"/>
      <c r="F3" s="1519"/>
      <c r="G3" s="1519"/>
      <c r="H3" s="254"/>
    </row>
    <row r="4" spans="2:8" ht="15" x14ac:dyDescent="0.25">
      <c r="B4" s="1628" t="s">
        <v>1671</v>
      </c>
      <c r="C4" s="1628"/>
      <c r="D4" s="1628"/>
      <c r="E4" s="1628"/>
      <c r="F4" s="1628"/>
      <c r="G4" s="1628"/>
      <c r="H4" s="255"/>
    </row>
    <row r="5" spans="2:8" ht="16.5" thickBot="1" x14ac:dyDescent="0.3">
      <c r="B5" s="1564">
        <v>2014</v>
      </c>
      <c r="C5" s="1564"/>
      <c r="D5" s="1564"/>
      <c r="E5" s="1564"/>
      <c r="F5" s="1564"/>
      <c r="G5" s="1564"/>
      <c r="H5" s="256"/>
    </row>
    <row r="6" spans="2:8" x14ac:dyDescent="0.2">
      <c r="B6" s="679"/>
      <c r="C6" s="679"/>
      <c r="D6" s="679"/>
      <c r="E6" s="680"/>
      <c r="F6" s="680"/>
      <c r="G6" s="680"/>
    </row>
    <row r="7" spans="2:8" ht="15" x14ac:dyDescent="0.2">
      <c r="B7" s="242" t="s">
        <v>35</v>
      </c>
      <c r="C7" s="257" t="s">
        <v>108</v>
      </c>
      <c r="D7" s="257" t="s">
        <v>234</v>
      </c>
      <c r="E7" s="257" t="s">
        <v>110</v>
      </c>
      <c r="F7" s="257" t="s">
        <v>235</v>
      </c>
      <c r="G7" s="257" t="s">
        <v>40</v>
      </c>
    </row>
    <row r="8" spans="2:8" ht="18.75" customHeight="1" x14ac:dyDescent="0.25">
      <c r="B8" s="127" t="s">
        <v>41</v>
      </c>
      <c r="C8" s="353">
        <v>9.2125567148022753</v>
      </c>
      <c r="D8" s="353">
        <v>4.21431772303223</v>
      </c>
      <c r="E8" s="353">
        <v>5.2581303841064244</v>
      </c>
      <c r="F8" s="353">
        <v>17.542748266435364</v>
      </c>
      <c r="G8" s="227">
        <v>8.7996974806703943</v>
      </c>
    </row>
    <row r="9" spans="2:8" ht="15" x14ac:dyDescent="0.25">
      <c r="B9" s="127" t="s">
        <v>42</v>
      </c>
      <c r="C9" s="353">
        <v>19.739439399921043</v>
      </c>
      <c r="D9" s="353">
        <v>7.2089823920605074</v>
      </c>
      <c r="E9" s="353">
        <v>0</v>
      </c>
      <c r="F9" s="336">
        <v>37.394827048924896</v>
      </c>
      <c r="G9" s="227">
        <v>18.171227476511163</v>
      </c>
    </row>
    <row r="10" spans="2:8" ht="15" x14ac:dyDescent="0.25">
      <c r="B10" s="127" t="s">
        <v>43</v>
      </c>
      <c r="C10" s="353">
        <v>1.8357235473766591</v>
      </c>
      <c r="D10" s="353">
        <v>7.1636302492246857</v>
      </c>
      <c r="E10" s="353">
        <v>5.0471116326459793</v>
      </c>
      <c r="F10" s="336">
        <v>0</v>
      </c>
      <c r="G10" s="227">
        <v>3.7454636415805318</v>
      </c>
    </row>
    <row r="11" spans="2:8" ht="15" x14ac:dyDescent="0.25">
      <c r="B11" s="127" t="s">
        <v>44</v>
      </c>
      <c r="C11" s="353">
        <v>6.902462453480279</v>
      </c>
      <c r="D11" s="353">
        <v>7.681868230353623</v>
      </c>
      <c r="E11" s="353">
        <v>0</v>
      </c>
      <c r="F11" s="336">
        <v>0</v>
      </c>
      <c r="G11" s="227">
        <v>6.1101507425106094</v>
      </c>
    </row>
    <row r="12" spans="2:8" ht="15" x14ac:dyDescent="0.25">
      <c r="B12" s="127" t="s">
        <v>45</v>
      </c>
      <c r="C12" s="353">
        <v>6.2128764453027419</v>
      </c>
      <c r="D12" s="353">
        <v>8.37706998836655</v>
      </c>
      <c r="E12" s="353">
        <v>0</v>
      </c>
      <c r="F12" s="336">
        <v>15.765088503455182</v>
      </c>
      <c r="G12" s="227">
        <v>7.9674376551258161</v>
      </c>
    </row>
    <row r="13" spans="2:8" ht="15" x14ac:dyDescent="0.25">
      <c r="B13" s="127" t="s">
        <v>112</v>
      </c>
      <c r="C13" s="353">
        <v>2.2730207929742994</v>
      </c>
      <c r="D13" s="353">
        <v>2.1492793943808288</v>
      </c>
      <c r="E13" s="353">
        <v>5.1690772873974664</v>
      </c>
      <c r="F13" s="336">
        <v>3.5811541761480212</v>
      </c>
      <c r="G13" s="227">
        <v>2.6784968044458419</v>
      </c>
    </row>
    <row r="14" spans="2:8" ht="15" x14ac:dyDescent="0.25">
      <c r="B14" s="127" t="s">
        <v>48</v>
      </c>
      <c r="C14" s="353">
        <v>13.598341505978548</v>
      </c>
      <c r="D14" s="353">
        <v>16.358403533415164</v>
      </c>
      <c r="E14" s="353">
        <v>25.700301726581547</v>
      </c>
      <c r="F14" s="336">
        <v>38.726485395420887</v>
      </c>
      <c r="G14" s="227">
        <v>20.147311670827751</v>
      </c>
    </row>
    <row r="15" spans="2:8" ht="15.75" customHeight="1" x14ac:dyDescent="0.25">
      <c r="B15" s="127" t="s">
        <v>238</v>
      </c>
      <c r="C15" s="353">
        <v>0.77028682753358158</v>
      </c>
      <c r="D15" s="353">
        <v>0.69283952658737047</v>
      </c>
      <c r="E15" s="353">
        <v>0.43709286620733062</v>
      </c>
      <c r="F15" s="336">
        <v>1.3074971888810438</v>
      </c>
      <c r="G15" s="227">
        <v>0.81702038656502585</v>
      </c>
    </row>
    <row r="16" spans="2:8" ht="15.75" customHeight="1" x14ac:dyDescent="0.25">
      <c r="B16" s="259" t="s">
        <v>40</v>
      </c>
      <c r="C16" s="761">
        <v>3.2661424919259141</v>
      </c>
      <c r="D16" s="761">
        <v>4.7332081574094858</v>
      </c>
      <c r="E16" s="761">
        <v>5.1284109847510679</v>
      </c>
      <c r="F16" s="761">
        <v>7.1107243964462041</v>
      </c>
      <c r="G16" s="761">
        <v>4.5401576948105999</v>
      </c>
    </row>
    <row r="17" spans="2:7" ht="23.25" customHeight="1" x14ac:dyDescent="0.2">
      <c r="B17" s="1623" t="s">
        <v>1565</v>
      </c>
      <c r="C17" s="1623"/>
      <c r="D17" s="1623"/>
      <c r="E17" s="1624"/>
      <c r="F17" s="1624"/>
      <c r="G17" s="1624"/>
    </row>
    <row r="18" spans="2:7" ht="27" customHeight="1" x14ac:dyDescent="0.2">
      <c r="B18" s="1565" t="s">
        <v>1567</v>
      </c>
      <c r="C18" s="1565"/>
      <c r="D18" s="1565"/>
      <c r="E18" s="1566"/>
      <c r="F18" s="1566"/>
      <c r="G18" s="1566"/>
    </row>
    <row r="19" spans="2:7" x14ac:dyDescent="0.2">
      <c r="B19" s="47"/>
      <c r="C19" s="47"/>
      <c r="D19" s="47"/>
      <c r="E19" s="47"/>
      <c r="F19" s="47"/>
      <c r="G19" s="47"/>
    </row>
  </sheetData>
  <mergeCells count="6">
    <mergeCell ref="B18:G18"/>
    <mergeCell ref="B2:G2"/>
    <mergeCell ref="B3:G3"/>
    <mergeCell ref="B4:G4"/>
    <mergeCell ref="B5:G5"/>
    <mergeCell ref="B17:G17"/>
  </mergeCells>
  <hyperlinks>
    <hyperlink ref="H2" location="'Indice Total'!A1" display="Volver"/>
  </hyperlinks>
  <pageMargins left="0.70866141732283472" right="0.70866141732283472" top="0.74803149606299213" bottom="0.74803149606299213" header="0.31496062992125984" footer="0.31496062992125984"/>
  <pageSetup scale="92"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pageSetUpPr fitToPage="1"/>
  </sheetPr>
  <dimension ref="A1:M47"/>
  <sheetViews>
    <sheetView showGridLines="0" workbookViewId="0">
      <selection activeCell="H25" sqref="H25"/>
    </sheetView>
  </sheetViews>
  <sheetFormatPr baseColWidth="10" defaultRowHeight="12.75" x14ac:dyDescent="0.2"/>
  <cols>
    <col min="1" max="1" width="22.140625" style="1467" customWidth="1"/>
    <col min="2" max="2" width="35.5703125" style="2" customWidth="1"/>
    <col min="3" max="3" width="13.5703125" style="2" customWidth="1"/>
    <col min="4" max="5" width="12.7109375" style="2" customWidth="1"/>
    <col min="6" max="7" width="13.42578125" style="2" customWidth="1"/>
    <col min="8" max="8" width="13.85546875" style="2" bestFit="1" customWidth="1"/>
    <col min="9" max="16384" width="11.42578125" style="2"/>
  </cols>
  <sheetData>
    <row r="1" spans="2:13" s="1467" customFormat="1" ht="48" customHeight="1" x14ac:dyDescent="0.2"/>
    <row r="2" spans="2:13" ht="18" x14ac:dyDescent="0.25">
      <c r="B2" s="1527" t="s">
        <v>264</v>
      </c>
      <c r="C2" s="1527"/>
      <c r="D2" s="1527"/>
      <c r="E2" s="1527"/>
      <c r="F2" s="1527"/>
      <c r="G2" s="1527"/>
      <c r="H2" s="3" t="s">
        <v>13</v>
      </c>
    </row>
    <row r="3" spans="2:13" ht="42" customHeight="1" x14ac:dyDescent="0.25">
      <c r="B3" s="1631" t="s">
        <v>1604</v>
      </c>
      <c r="C3" s="1631"/>
      <c r="D3" s="1631"/>
      <c r="E3" s="1631"/>
      <c r="F3" s="1632"/>
      <c r="G3" s="1632"/>
    </row>
    <row r="4" spans="2:13" ht="16.5" thickBot="1" x14ac:dyDescent="0.3">
      <c r="B4" s="1564" t="s">
        <v>149</v>
      </c>
      <c r="C4" s="1564"/>
      <c r="D4" s="1564"/>
      <c r="E4" s="1564"/>
      <c r="F4" s="1579"/>
      <c r="G4" s="1579"/>
    </row>
    <row r="5" spans="2:13" ht="15" x14ac:dyDescent="0.2">
      <c r="B5" s="683"/>
      <c r="C5" s="683"/>
      <c r="D5" s="683"/>
      <c r="E5" s="701"/>
      <c r="F5" s="651"/>
      <c r="G5" s="651"/>
    </row>
    <row r="6" spans="2:13" ht="15.75" x14ac:dyDescent="0.25">
      <c r="B6" s="260" t="s">
        <v>242</v>
      </c>
      <c r="C6" s="702">
        <v>2010</v>
      </c>
      <c r="D6" s="702">
        <v>2011</v>
      </c>
      <c r="E6" s="702">
        <v>2012</v>
      </c>
      <c r="F6" s="702">
        <v>2013</v>
      </c>
      <c r="G6" s="702">
        <v>2014</v>
      </c>
    </row>
    <row r="7" spans="2:13" ht="27" customHeight="1" x14ac:dyDescent="0.2">
      <c r="B7" s="181" t="s">
        <v>16</v>
      </c>
      <c r="C7" s="150">
        <v>136156</v>
      </c>
      <c r="D7" s="150">
        <v>145024</v>
      </c>
      <c r="E7" s="150">
        <v>125809</v>
      </c>
      <c r="F7" s="150">
        <v>110739</v>
      </c>
      <c r="G7" s="150">
        <v>118623</v>
      </c>
    </row>
    <row r="8" spans="2:13" ht="14.25" x14ac:dyDescent="0.2">
      <c r="B8" s="181" t="s">
        <v>243</v>
      </c>
      <c r="C8" s="150">
        <v>69923</v>
      </c>
      <c r="D8" s="150">
        <v>82375</v>
      </c>
      <c r="E8" s="150">
        <v>85826</v>
      </c>
      <c r="F8" s="150">
        <v>87318</v>
      </c>
      <c r="G8" s="150">
        <v>90067</v>
      </c>
    </row>
    <row r="9" spans="2:13" ht="14.25" x14ac:dyDescent="0.2">
      <c r="B9" s="181" t="s">
        <v>18</v>
      </c>
      <c r="C9" s="150">
        <v>38045</v>
      </c>
      <c r="D9" s="150">
        <v>37562</v>
      </c>
      <c r="E9" s="150">
        <v>34786</v>
      </c>
      <c r="F9" s="150">
        <v>36902</v>
      </c>
      <c r="G9" s="150">
        <v>29380</v>
      </c>
    </row>
    <row r="10" spans="2:13" ht="16.5" x14ac:dyDescent="0.2">
      <c r="B10" s="181" t="s">
        <v>244</v>
      </c>
      <c r="C10" s="150">
        <v>24356</v>
      </c>
      <c r="D10" s="150">
        <v>27118</v>
      </c>
      <c r="E10" s="150">
        <v>11754</v>
      </c>
      <c r="F10" s="150">
        <v>19221</v>
      </c>
      <c r="G10" s="150">
        <v>16911</v>
      </c>
    </row>
    <row r="11" spans="2:13" ht="14.25" x14ac:dyDescent="0.2">
      <c r="B11" s="181" t="s">
        <v>245</v>
      </c>
      <c r="C11" s="150">
        <v>4968</v>
      </c>
      <c r="D11" s="150">
        <v>2953</v>
      </c>
      <c r="E11" s="150">
        <v>2566</v>
      </c>
      <c r="F11" s="150">
        <v>2230</v>
      </c>
      <c r="G11" s="150">
        <v>2715</v>
      </c>
      <c r="H11" s="92"/>
    </row>
    <row r="12" spans="2:13" ht="14.25" x14ac:dyDescent="0.2">
      <c r="B12" s="181" t="s">
        <v>246</v>
      </c>
      <c r="C12" s="150">
        <v>422</v>
      </c>
      <c r="D12" s="150">
        <v>391</v>
      </c>
      <c r="E12" s="150">
        <v>410</v>
      </c>
      <c r="F12" s="150">
        <v>686</v>
      </c>
      <c r="G12" s="150">
        <v>699</v>
      </c>
    </row>
    <row r="13" spans="2:13" ht="15.75" x14ac:dyDescent="0.25">
      <c r="B13" s="245" t="s">
        <v>40</v>
      </c>
      <c r="C13" s="246">
        <v>273870</v>
      </c>
      <c r="D13" s="246">
        <v>295423</v>
      </c>
      <c r="E13" s="246">
        <v>261151</v>
      </c>
      <c r="F13" s="246">
        <v>257096</v>
      </c>
      <c r="G13" s="246">
        <v>258395</v>
      </c>
      <c r="J13" s="624"/>
      <c r="K13" s="624"/>
      <c r="L13" s="624"/>
      <c r="M13" s="624"/>
    </row>
    <row r="14" spans="2:13" ht="15" x14ac:dyDescent="0.2">
      <c r="B14" s="261" t="s">
        <v>247</v>
      </c>
      <c r="C14" s="106"/>
      <c r="D14" s="106"/>
      <c r="E14" s="106"/>
    </row>
    <row r="15" spans="2:13" x14ac:dyDescent="0.2">
      <c r="B15" s="261" t="s">
        <v>248</v>
      </c>
      <c r="E15" s="3"/>
    </row>
    <row r="17" spans="2:13" ht="18" x14ac:dyDescent="0.25">
      <c r="B17" s="1527" t="s">
        <v>282</v>
      </c>
      <c r="C17" s="1527"/>
      <c r="D17" s="1527"/>
      <c r="E17" s="1527"/>
      <c r="F17" s="1527"/>
      <c r="G17" s="1527"/>
      <c r="H17" s="3" t="s">
        <v>13</v>
      </c>
    </row>
    <row r="18" spans="2:13" ht="33" customHeight="1" x14ac:dyDescent="0.25">
      <c r="B18" s="1631" t="s">
        <v>1605</v>
      </c>
      <c r="C18" s="1631"/>
      <c r="D18" s="1631"/>
      <c r="E18" s="1631"/>
      <c r="F18" s="1632"/>
      <c r="G18" s="1632"/>
      <c r="H18" s="3"/>
    </row>
    <row r="19" spans="2:13" ht="16.5" thickBot="1" x14ac:dyDescent="0.3">
      <c r="B19" s="1564" t="s">
        <v>149</v>
      </c>
      <c r="C19" s="1564"/>
      <c r="D19" s="1564"/>
      <c r="E19" s="1564"/>
      <c r="F19" s="1579"/>
      <c r="G19" s="1579"/>
    </row>
    <row r="20" spans="2:13" ht="15" x14ac:dyDescent="0.2">
      <c r="B20" s="683"/>
      <c r="C20" s="683"/>
      <c r="D20" s="683"/>
      <c r="E20" s="701"/>
      <c r="F20" s="651"/>
      <c r="G20" s="651"/>
    </row>
    <row r="21" spans="2:13" ht="15.75" x14ac:dyDescent="0.25">
      <c r="B21" s="260" t="s">
        <v>242</v>
      </c>
      <c r="C21" s="702">
        <v>2010</v>
      </c>
      <c r="D21" s="702">
        <v>2011</v>
      </c>
      <c r="E21" s="702">
        <v>2012</v>
      </c>
      <c r="F21" s="702">
        <v>2013</v>
      </c>
      <c r="G21" s="702">
        <v>2014</v>
      </c>
    </row>
    <row r="22" spans="2:13" ht="26.25" customHeight="1" x14ac:dyDescent="0.2">
      <c r="B22" s="181" t="s">
        <v>16</v>
      </c>
      <c r="C22" s="150">
        <v>1801676</v>
      </c>
      <c r="D22" s="150">
        <v>1891653</v>
      </c>
      <c r="E22" s="150">
        <v>1948995</v>
      </c>
      <c r="F22" s="150">
        <v>1579333</v>
      </c>
      <c r="G22" s="150">
        <v>2149688</v>
      </c>
    </row>
    <row r="23" spans="2:13" ht="14.25" x14ac:dyDescent="0.2">
      <c r="B23" s="181" t="s">
        <v>243</v>
      </c>
      <c r="C23" s="150">
        <v>1375599</v>
      </c>
      <c r="D23" s="150">
        <v>1698243</v>
      </c>
      <c r="E23" s="150">
        <v>1824526</v>
      </c>
      <c r="F23" s="150">
        <v>1883802</v>
      </c>
      <c r="G23" s="150">
        <v>1993589</v>
      </c>
    </row>
    <row r="24" spans="2:13" ht="14.25" x14ac:dyDescent="0.2">
      <c r="B24" s="181" t="s">
        <v>18</v>
      </c>
      <c r="C24" s="150">
        <v>581622</v>
      </c>
      <c r="D24" s="150">
        <v>557101</v>
      </c>
      <c r="E24" s="150">
        <v>520264</v>
      </c>
      <c r="F24" s="150">
        <v>612643</v>
      </c>
      <c r="G24" s="150">
        <v>589637</v>
      </c>
    </row>
    <row r="25" spans="2:13" ht="16.5" x14ac:dyDescent="0.2">
      <c r="B25" s="181" t="s">
        <v>244</v>
      </c>
      <c r="C25" s="150">
        <v>880313</v>
      </c>
      <c r="D25" s="150">
        <v>522983</v>
      </c>
      <c r="E25" s="150">
        <v>473997</v>
      </c>
      <c r="F25" s="150">
        <v>390738</v>
      </c>
      <c r="G25" s="150">
        <v>354462</v>
      </c>
    </row>
    <row r="26" spans="2:13" ht="15" x14ac:dyDescent="0.25">
      <c r="B26" s="181" t="s">
        <v>245</v>
      </c>
      <c r="C26" s="150">
        <v>185115</v>
      </c>
      <c r="D26" s="150">
        <v>140141</v>
      </c>
      <c r="E26" s="150">
        <v>134247</v>
      </c>
      <c r="F26" s="150">
        <v>116951</v>
      </c>
      <c r="G26" s="150">
        <v>102883</v>
      </c>
      <c r="H26" s="92"/>
      <c r="I26" s="16"/>
      <c r="J26" s="16"/>
      <c r="K26" s="16"/>
      <c r="L26" s="16"/>
    </row>
    <row r="27" spans="2:13" ht="14.25" x14ac:dyDescent="0.2">
      <c r="B27" s="181" t="s">
        <v>246</v>
      </c>
      <c r="C27" s="150">
        <v>11771</v>
      </c>
      <c r="D27" s="150">
        <v>11190</v>
      </c>
      <c r="E27" s="150">
        <v>11634</v>
      </c>
      <c r="F27" s="150">
        <v>15974</v>
      </c>
      <c r="G27" s="150">
        <v>14637</v>
      </c>
    </row>
    <row r="28" spans="2:13" ht="15.75" x14ac:dyDescent="0.25">
      <c r="B28" s="237" t="s">
        <v>40</v>
      </c>
      <c r="C28" s="246">
        <v>4836096</v>
      </c>
      <c r="D28" s="246">
        <v>4821311</v>
      </c>
      <c r="E28" s="246">
        <v>4913663</v>
      </c>
      <c r="F28" s="246">
        <v>4599441</v>
      </c>
      <c r="G28" s="246">
        <v>5204896</v>
      </c>
      <c r="J28" s="624"/>
      <c r="K28" s="624"/>
      <c r="L28" s="624"/>
      <c r="M28" s="624"/>
    </row>
    <row r="29" spans="2:13" ht="15" x14ac:dyDescent="0.2">
      <c r="B29" s="261" t="s">
        <v>247</v>
      </c>
      <c r="C29" s="124"/>
      <c r="D29" s="124"/>
      <c r="E29" s="124"/>
      <c r="F29" s="121"/>
      <c r="G29" s="121"/>
      <c r="J29" s="624"/>
      <c r="K29" s="624"/>
      <c r="L29" s="624"/>
      <c r="M29" s="624"/>
    </row>
    <row r="30" spans="2:13" ht="15" x14ac:dyDescent="0.2">
      <c r="B30" s="261" t="s">
        <v>248</v>
      </c>
      <c r="C30" s="106"/>
      <c r="D30" s="106"/>
      <c r="E30" s="106"/>
      <c r="F30" s="71"/>
    </row>
    <row r="32" spans="2:13" ht="18" x14ac:dyDescent="0.25">
      <c r="B32" s="1527" t="s">
        <v>1593</v>
      </c>
      <c r="C32" s="1527"/>
      <c r="D32" s="1527"/>
      <c r="E32" s="1527"/>
      <c r="F32" s="1527"/>
      <c r="G32" s="1527"/>
      <c r="H32" s="3" t="s">
        <v>13</v>
      </c>
    </row>
    <row r="33" spans="1:13" ht="39.75" customHeight="1" x14ac:dyDescent="0.25">
      <c r="B33" s="1630" t="s">
        <v>1606</v>
      </c>
      <c r="C33" s="1630"/>
      <c r="D33" s="1630"/>
      <c r="E33" s="1630"/>
      <c r="F33" s="1520"/>
      <c r="G33" s="1520"/>
    </row>
    <row r="34" spans="1:13" s="631" customFormat="1" ht="23.25" customHeight="1" x14ac:dyDescent="0.25">
      <c r="A34" s="1467"/>
      <c r="B34" s="1629" t="s">
        <v>249</v>
      </c>
      <c r="C34" s="1629"/>
      <c r="D34" s="1629"/>
      <c r="E34" s="1629"/>
      <c r="F34" s="1518"/>
      <c r="G34" s="1518"/>
    </row>
    <row r="35" spans="1:13" ht="16.5" thickBot="1" x14ac:dyDescent="0.3">
      <c r="B35" s="1564" t="s">
        <v>149</v>
      </c>
      <c r="C35" s="1564"/>
      <c r="D35" s="1564"/>
      <c r="E35" s="1564"/>
      <c r="F35" s="1579"/>
      <c r="G35" s="1579"/>
    </row>
    <row r="36" spans="1:13" ht="15" x14ac:dyDescent="0.2">
      <c r="B36" s="665"/>
      <c r="C36" s="665"/>
      <c r="D36" s="665"/>
      <c r="E36" s="663"/>
      <c r="F36" s="664"/>
      <c r="G36" s="664"/>
    </row>
    <row r="37" spans="1:13" ht="15.75" x14ac:dyDescent="0.25">
      <c r="B37" s="627" t="s">
        <v>242</v>
      </c>
      <c r="C37" s="628">
        <v>2010</v>
      </c>
      <c r="D37" s="628">
        <v>2011</v>
      </c>
      <c r="E37" s="628">
        <v>2012</v>
      </c>
      <c r="F37" s="628">
        <v>2013</v>
      </c>
      <c r="G37" s="628">
        <v>2014</v>
      </c>
    </row>
    <row r="38" spans="1:13" ht="19.5" customHeight="1" x14ac:dyDescent="0.25">
      <c r="B38" s="90" t="s">
        <v>16</v>
      </c>
      <c r="C38" s="75">
        <v>24861217</v>
      </c>
      <c r="D38" s="75">
        <v>27985133</v>
      </c>
      <c r="E38" s="75">
        <v>30600171</v>
      </c>
      <c r="F38" s="75">
        <v>34154881.270999998</v>
      </c>
      <c r="G38" s="75">
        <v>36966388</v>
      </c>
      <c r="H38" s="120"/>
    </row>
    <row r="39" spans="1:13" ht="15" customHeight="1" x14ac:dyDescent="0.25">
      <c r="B39" s="90" t="s">
        <v>243</v>
      </c>
      <c r="C39" s="75">
        <v>17759941</v>
      </c>
      <c r="D39" s="75">
        <v>22615114</v>
      </c>
      <c r="E39" s="75">
        <v>25579148</v>
      </c>
      <c r="F39" s="75">
        <v>23911078.207023099</v>
      </c>
      <c r="G39" s="75">
        <v>33851899</v>
      </c>
      <c r="H39" s="120"/>
    </row>
    <row r="40" spans="1:13" ht="15" customHeight="1" x14ac:dyDescent="0.25">
      <c r="B40" s="90" t="s">
        <v>18</v>
      </c>
      <c r="C40" s="75">
        <v>7061230</v>
      </c>
      <c r="D40" s="75">
        <v>7171889</v>
      </c>
      <c r="E40" s="75">
        <v>7577511</v>
      </c>
      <c r="F40" s="75">
        <v>9666533</v>
      </c>
      <c r="G40" s="75">
        <v>8039938</v>
      </c>
      <c r="H40" s="120"/>
    </row>
    <row r="41" spans="1:13" ht="17.25" x14ac:dyDescent="0.25">
      <c r="B41" s="90" t="s">
        <v>250</v>
      </c>
      <c r="C41" s="75">
        <v>3746771</v>
      </c>
      <c r="D41" s="75">
        <v>3997403</v>
      </c>
      <c r="E41" s="75">
        <v>3893008</v>
      </c>
      <c r="F41" s="75">
        <v>3456521.0749999997</v>
      </c>
      <c r="G41" s="75">
        <v>3405742</v>
      </c>
      <c r="H41" s="120"/>
    </row>
    <row r="42" spans="1:13" ht="15" customHeight="1" x14ac:dyDescent="0.25">
      <c r="B42" s="90" t="s">
        <v>245</v>
      </c>
      <c r="C42" s="75">
        <v>2026800</v>
      </c>
      <c r="D42" s="75">
        <v>1482940</v>
      </c>
      <c r="E42" s="75">
        <v>1589323</v>
      </c>
      <c r="F42" s="75">
        <v>1369633.5180000002</v>
      </c>
      <c r="G42" s="75">
        <v>1411206</v>
      </c>
      <c r="H42" s="120"/>
      <c r="I42" s="262"/>
      <c r="J42" s="262"/>
      <c r="K42" s="262"/>
      <c r="L42" s="262"/>
    </row>
    <row r="43" spans="1:13" ht="15" customHeight="1" x14ac:dyDescent="0.25">
      <c r="B43" s="90" t="s">
        <v>246</v>
      </c>
      <c r="C43" s="75">
        <v>381293</v>
      </c>
      <c r="D43" s="75">
        <v>370994</v>
      </c>
      <c r="E43" s="75">
        <v>371803</v>
      </c>
      <c r="F43" s="75">
        <v>470780</v>
      </c>
      <c r="G43" s="75">
        <v>444732</v>
      </c>
      <c r="H43" s="120"/>
    </row>
    <row r="44" spans="1:13" ht="15" customHeight="1" x14ac:dyDescent="0.25">
      <c r="B44" s="630" t="s">
        <v>251</v>
      </c>
      <c r="C44" s="629">
        <v>55837252</v>
      </c>
      <c r="D44" s="629">
        <v>63623473</v>
      </c>
      <c r="E44" s="629">
        <v>69610964</v>
      </c>
      <c r="F44" s="629">
        <v>73029427.071023107</v>
      </c>
      <c r="G44" s="629">
        <v>84119905</v>
      </c>
      <c r="J44" s="624"/>
      <c r="K44" s="624"/>
      <c r="L44" s="624"/>
      <c r="M44" s="624"/>
    </row>
    <row r="45" spans="1:13" ht="15" x14ac:dyDescent="0.2">
      <c r="B45" s="261" t="s">
        <v>247</v>
      </c>
      <c r="C45" s="124"/>
      <c r="D45" s="124"/>
      <c r="E45" s="124"/>
      <c r="F45" s="121"/>
    </row>
    <row r="46" spans="1:13" ht="15" x14ac:dyDescent="0.2">
      <c r="B46" s="263" t="s">
        <v>252</v>
      </c>
      <c r="C46" s="124"/>
      <c r="D46" s="124"/>
      <c r="E46" s="124"/>
      <c r="F46" s="121"/>
    </row>
    <row r="47" spans="1:13" ht="15" x14ac:dyDescent="0.2">
      <c r="B47" s="261" t="s">
        <v>253</v>
      </c>
      <c r="C47" s="106"/>
      <c r="D47" s="106"/>
      <c r="E47" s="106"/>
    </row>
  </sheetData>
  <mergeCells count="10">
    <mergeCell ref="B18:G18"/>
    <mergeCell ref="B2:G2"/>
    <mergeCell ref="B3:G3"/>
    <mergeCell ref="B4:G4"/>
    <mergeCell ref="B17:G17"/>
    <mergeCell ref="B34:G34"/>
    <mergeCell ref="B19:G19"/>
    <mergeCell ref="B32:G32"/>
    <mergeCell ref="B33:G33"/>
    <mergeCell ref="B35:G35"/>
  </mergeCells>
  <hyperlinks>
    <hyperlink ref="H2" location="'Indice Total'!A1" display="Volver"/>
    <hyperlink ref="H17" location="'Indice Total'!A1" display="Volver"/>
    <hyperlink ref="H32" location="'Indice Total'!A1" display="Volver"/>
  </hyperlinks>
  <pageMargins left="0.70866141732283472" right="0.70866141732283472" top="0.74803149606299213" bottom="0.74803149606299213" header="0.31496062992125984" footer="0.31496062992125984"/>
  <pageSetup scale="9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L39"/>
  <sheetViews>
    <sheetView showGridLines="0" topLeftCell="A2" workbookViewId="0">
      <selection activeCell="H25" sqref="H25"/>
    </sheetView>
  </sheetViews>
  <sheetFormatPr baseColWidth="10" defaultRowHeight="12.75" x14ac:dyDescent="0.2"/>
  <cols>
    <col min="1" max="1" width="22.140625" style="1467" customWidth="1"/>
    <col min="2" max="2" width="35.5703125" style="609" customWidth="1"/>
    <col min="3" max="5" width="15.7109375" style="609" customWidth="1"/>
    <col min="6" max="6" width="15.7109375" style="613" customWidth="1"/>
    <col min="7" max="8" width="13.85546875" style="609" bestFit="1" customWidth="1"/>
    <col min="9" max="16384" width="11.42578125" style="609"/>
  </cols>
  <sheetData>
    <row r="1" spans="2:12" s="1467" customFormat="1" ht="48.75" customHeight="1" x14ac:dyDescent="0.2">
      <c r="F1" s="613"/>
    </row>
    <row r="2" spans="2:12" ht="18" x14ac:dyDescent="0.25">
      <c r="B2" s="1527" t="s">
        <v>309</v>
      </c>
      <c r="C2" s="1527"/>
      <c r="D2" s="1527"/>
      <c r="E2" s="1527"/>
      <c r="F2" s="1527"/>
      <c r="G2" s="3" t="s">
        <v>13</v>
      </c>
      <c r="H2" s="1449"/>
      <c r="I2" s="1449"/>
      <c r="J2" s="1449"/>
      <c r="K2" s="1449"/>
      <c r="L2" s="1449"/>
    </row>
    <row r="3" spans="2:12" ht="51" customHeight="1" x14ac:dyDescent="0.2">
      <c r="B3" s="1633" t="s">
        <v>1577</v>
      </c>
      <c r="C3" s="1575"/>
      <c r="D3" s="1575"/>
      <c r="E3" s="1575"/>
      <c r="F3" s="1575"/>
    </row>
    <row r="4" spans="2:12" ht="16.5" thickBot="1" x14ac:dyDescent="0.3">
      <c r="B4" s="1564">
        <v>2014</v>
      </c>
      <c r="C4" s="1564"/>
      <c r="D4" s="1564"/>
      <c r="E4" s="1564"/>
      <c r="F4" s="1579"/>
    </row>
    <row r="5" spans="2:12" ht="15" x14ac:dyDescent="0.2">
      <c r="B5" s="660"/>
      <c r="C5" s="660"/>
      <c r="D5" s="660"/>
      <c r="E5" s="681"/>
      <c r="F5" s="682"/>
    </row>
    <row r="6" spans="2:12" s="618" customFormat="1" ht="27.75" customHeight="1" x14ac:dyDescent="0.25">
      <c r="B6" s="617" t="s">
        <v>242</v>
      </c>
      <c r="C6" s="619" t="s">
        <v>1569</v>
      </c>
      <c r="D6" s="619" t="s">
        <v>1570</v>
      </c>
      <c r="E6" s="619" t="s">
        <v>1568</v>
      </c>
      <c r="F6" s="619" t="s">
        <v>67</v>
      </c>
    </row>
    <row r="7" spans="2:12" ht="27" customHeight="1" x14ac:dyDescent="0.25">
      <c r="B7" s="181" t="s">
        <v>16</v>
      </c>
      <c r="C7" s="150">
        <v>91218</v>
      </c>
      <c r="D7" s="150">
        <v>23016</v>
      </c>
      <c r="E7" s="150">
        <v>4389</v>
      </c>
      <c r="F7" s="180">
        <v>118623</v>
      </c>
      <c r="G7" s="618"/>
    </row>
    <row r="8" spans="2:12" ht="15" x14ac:dyDescent="0.25">
      <c r="B8" s="181" t="s">
        <v>243</v>
      </c>
      <c r="C8" s="150">
        <v>67242</v>
      </c>
      <c r="D8" s="150">
        <v>20326</v>
      </c>
      <c r="E8" s="150">
        <v>2499</v>
      </c>
      <c r="F8" s="180">
        <v>90067</v>
      </c>
      <c r="G8" s="618"/>
    </row>
    <row r="9" spans="2:12" ht="15" x14ac:dyDescent="0.25">
      <c r="B9" s="181" t="s">
        <v>18</v>
      </c>
      <c r="C9" s="150">
        <v>22628</v>
      </c>
      <c r="D9" s="150">
        <v>5665</v>
      </c>
      <c r="E9" s="150">
        <v>1087</v>
      </c>
      <c r="F9" s="180">
        <v>29380</v>
      </c>
      <c r="G9" s="618"/>
    </row>
    <row r="10" spans="2:12" ht="15.75" x14ac:dyDescent="0.25">
      <c r="B10" s="245" t="s">
        <v>40</v>
      </c>
      <c r="C10" s="246">
        <v>181088</v>
      </c>
      <c r="D10" s="246">
        <v>49007</v>
      </c>
      <c r="E10" s="246">
        <v>7975</v>
      </c>
      <c r="F10" s="246">
        <v>238070</v>
      </c>
      <c r="G10" s="618"/>
    </row>
    <row r="11" spans="2:12" ht="15" x14ac:dyDescent="0.2">
      <c r="B11" s="261"/>
      <c r="C11" s="610"/>
      <c r="D11" s="610"/>
      <c r="E11" s="610"/>
      <c r="G11" s="618"/>
    </row>
    <row r="12" spans="2:12" x14ac:dyDescent="0.2">
      <c r="B12" s="261"/>
      <c r="E12" s="3"/>
      <c r="G12" s="618"/>
    </row>
    <row r="13" spans="2:12" x14ac:dyDescent="0.2">
      <c r="G13" s="618"/>
    </row>
    <row r="14" spans="2:12" ht="18" x14ac:dyDescent="0.25">
      <c r="B14" s="1527" t="s">
        <v>339</v>
      </c>
      <c r="C14" s="1527"/>
      <c r="D14" s="1527"/>
      <c r="E14" s="1527"/>
      <c r="F14" s="1527"/>
      <c r="G14" s="3" t="s">
        <v>13</v>
      </c>
    </row>
    <row r="15" spans="2:12" ht="51" customHeight="1" x14ac:dyDescent="0.2">
      <c r="B15" s="1633" t="s">
        <v>1594</v>
      </c>
      <c r="C15" s="1575"/>
      <c r="D15" s="1575"/>
      <c r="E15" s="1575"/>
      <c r="F15" s="1575"/>
      <c r="G15" s="618"/>
    </row>
    <row r="16" spans="2:12" ht="16.5" thickBot="1" x14ac:dyDescent="0.3">
      <c r="B16" s="1564">
        <v>2014</v>
      </c>
      <c r="C16" s="1564"/>
      <c r="D16" s="1564"/>
      <c r="E16" s="1564"/>
      <c r="F16" s="1579"/>
      <c r="G16" s="618"/>
    </row>
    <row r="17" spans="1:8" ht="15" x14ac:dyDescent="0.2">
      <c r="B17" s="660"/>
      <c r="C17" s="660"/>
      <c r="D17" s="660"/>
      <c r="E17" s="681"/>
      <c r="F17" s="682"/>
      <c r="G17" s="618"/>
    </row>
    <row r="18" spans="1:8" ht="25.5" x14ac:dyDescent="0.25">
      <c r="B18" s="260" t="s">
        <v>242</v>
      </c>
      <c r="C18" s="619" t="s">
        <v>1569</v>
      </c>
      <c r="D18" s="619" t="s">
        <v>1570</v>
      </c>
      <c r="E18" s="619" t="s">
        <v>1568</v>
      </c>
      <c r="F18" s="619" t="s">
        <v>67</v>
      </c>
      <c r="G18" s="618"/>
    </row>
    <row r="19" spans="1:8" ht="27" customHeight="1" x14ac:dyDescent="0.25">
      <c r="B19" s="181" t="s">
        <v>16</v>
      </c>
      <c r="C19" s="150">
        <v>1447613</v>
      </c>
      <c r="D19" s="150">
        <v>512345</v>
      </c>
      <c r="E19" s="150">
        <v>189730</v>
      </c>
      <c r="F19" s="180">
        <v>2149688</v>
      </c>
      <c r="G19" s="618"/>
      <c r="H19" s="68"/>
    </row>
    <row r="20" spans="1:8" ht="15" x14ac:dyDescent="0.25">
      <c r="B20" s="181" t="s">
        <v>243</v>
      </c>
      <c r="C20" s="150">
        <v>1400420</v>
      </c>
      <c r="D20" s="150">
        <v>487566</v>
      </c>
      <c r="E20" s="150">
        <v>105603</v>
      </c>
      <c r="F20" s="180">
        <v>1993589</v>
      </c>
      <c r="G20" s="618"/>
      <c r="H20" s="68"/>
    </row>
    <row r="21" spans="1:8" ht="15" x14ac:dyDescent="0.25">
      <c r="B21" s="181" t="s">
        <v>18</v>
      </c>
      <c r="C21" s="150">
        <v>442732</v>
      </c>
      <c r="D21" s="150">
        <v>126395</v>
      </c>
      <c r="E21" s="150">
        <v>20510</v>
      </c>
      <c r="F21" s="180">
        <v>589637</v>
      </c>
      <c r="G21" s="618"/>
      <c r="H21" s="68"/>
    </row>
    <row r="22" spans="1:8" ht="15.75" x14ac:dyDescent="0.25">
      <c r="B22" s="237" t="s">
        <v>40</v>
      </c>
      <c r="C22" s="246">
        <v>3290765</v>
      </c>
      <c r="D22" s="246">
        <v>1126306</v>
      </c>
      <c r="E22" s="246">
        <v>315843</v>
      </c>
      <c r="F22" s="246">
        <v>4732914</v>
      </c>
      <c r="G22" s="618"/>
      <c r="H22" s="68"/>
    </row>
    <row r="23" spans="1:8" ht="15" x14ac:dyDescent="0.2">
      <c r="B23" s="261"/>
      <c r="C23" s="124"/>
      <c r="D23" s="124"/>
      <c r="E23" s="124"/>
      <c r="F23" s="620"/>
      <c r="G23" s="618"/>
    </row>
    <row r="24" spans="1:8" ht="15" x14ac:dyDescent="0.2">
      <c r="B24" s="261"/>
      <c r="C24" s="610"/>
      <c r="D24" s="610"/>
      <c r="E24" s="610"/>
      <c r="G24" s="618"/>
    </row>
    <row r="25" spans="1:8" x14ac:dyDescent="0.2">
      <c r="G25" s="618"/>
    </row>
    <row r="26" spans="1:8" ht="18" x14ac:dyDescent="0.25">
      <c r="B26" s="1527" t="s">
        <v>359</v>
      </c>
      <c r="C26" s="1527"/>
      <c r="D26" s="1527"/>
      <c r="E26" s="1527"/>
      <c r="F26" s="1527"/>
      <c r="G26" s="3" t="s">
        <v>13</v>
      </c>
    </row>
    <row r="27" spans="1:8" ht="45" customHeight="1" x14ac:dyDescent="0.2">
      <c r="B27" s="1633" t="s">
        <v>1595</v>
      </c>
      <c r="C27" s="1575"/>
      <c r="D27" s="1575"/>
      <c r="E27" s="1575"/>
      <c r="F27" s="1575"/>
      <c r="G27" s="618"/>
    </row>
    <row r="28" spans="1:8" s="631" customFormat="1" ht="18.75" customHeight="1" x14ac:dyDescent="0.25">
      <c r="A28" s="1467"/>
      <c r="B28" s="1629" t="s">
        <v>1672</v>
      </c>
      <c r="C28" s="1629"/>
      <c r="D28" s="1629"/>
      <c r="E28" s="1629"/>
      <c r="F28" s="1518"/>
      <c r="G28" s="618"/>
    </row>
    <row r="29" spans="1:8" ht="16.5" thickBot="1" x14ac:dyDescent="0.3">
      <c r="B29" s="1564">
        <v>2014</v>
      </c>
      <c r="C29" s="1564"/>
      <c r="D29" s="1564"/>
      <c r="E29" s="1564"/>
      <c r="F29" s="1579"/>
      <c r="G29" s="618"/>
    </row>
    <row r="30" spans="1:8" ht="15" x14ac:dyDescent="0.2">
      <c r="B30" s="660"/>
      <c r="C30" s="660"/>
      <c r="D30" s="660"/>
      <c r="E30" s="681"/>
      <c r="F30" s="682"/>
      <c r="G30" s="618"/>
    </row>
    <row r="31" spans="1:8" ht="25.5" x14ac:dyDescent="0.25">
      <c r="B31" s="260" t="s">
        <v>242</v>
      </c>
      <c r="C31" s="619" t="s">
        <v>1569</v>
      </c>
      <c r="D31" s="619" t="s">
        <v>1570</v>
      </c>
      <c r="E31" s="619" t="s">
        <v>1568</v>
      </c>
      <c r="F31" s="619" t="s">
        <v>67</v>
      </c>
      <c r="G31" s="618"/>
    </row>
    <row r="32" spans="1:8" ht="27" customHeight="1" x14ac:dyDescent="0.25">
      <c r="B32" s="181" t="s">
        <v>16</v>
      </c>
      <c r="C32" s="150">
        <v>23582027</v>
      </c>
      <c r="D32" s="150">
        <v>8878619</v>
      </c>
      <c r="E32" s="150">
        <v>4505742</v>
      </c>
      <c r="F32" s="180">
        <v>36966388</v>
      </c>
      <c r="G32" s="618"/>
      <c r="H32" s="68"/>
    </row>
    <row r="33" spans="2:8" ht="15" customHeight="1" x14ac:dyDescent="0.25">
      <c r="B33" s="181" t="s">
        <v>243</v>
      </c>
      <c r="C33" s="150">
        <v>23025209.335698433</v>
      </c>
      <c r="D33" s="150">
        <v>8509449.8376277536</v>
      </c>
      <c r="E33" s="150">
        <v>2317239.4810829591</v>
      </c>
      <c r="F33" s="180">
        <v>33851898.654409148</v>
      </c>
      <c r="G33" s="618"/>
      <c r="H33" s="68"/>
    </row>
    <row r="34" spans="2:8" ht="15" customHeight="1" x14ac:dyDescent="0.25">
      <c r="B34" s="181" t="s">
        <v>18</v>
      </c>
      <c r="C34" s="150">
        <v>5967682.9539999999</v>
      </c>
      <c r="D34" s="150">
        <v>1743947.3220000002</v>
      </c>
      <c r="E34" s="150">
        <v>328307.39900000003</v>
      </c>
      <c r="F34" s="180">
        <v>8039937.6750000007</v>
      </c>
      <c r="G34" s="618"/>
      <c r="H34" s="68"/>
    </row>
    <row r="35" spans="2:8" ht="15" customHeight="1" x14ac:dyDescent="0.25">
      <c r="B35" s="266" t="s">
        <v>127</v>
      </c>
      <c r="C35" s="246">
        <v>52574919.289698437</v>
      </c>
      <c r="D35" s="246">
        <v>19132016.159627754</v>
      </c>
      <c r="E35" s="246">
        <v>7151288.8800829593</v>
      </c>
      <c r="F35" s="246">
        <v>78858224.329409137</v>
      </c>
      <c r="G35" s="618"/>
      <c r="H35" s="68"/>
    </row>
    <row r="36" spans="2:8" ht="15" x14ac:dyDescent="0.2">
      <c r="B36" s="261"/>
      <c r="C36" s="124"/>
      <c r="D36" s="124"/>
      <c r="E36" s="124"/>
      <c r="G36" s="618"/>
    </row>
    <row r="37" spans="2:8" ht="15" x14ac:dyDescent="0.2">
      <c r="B37" s="261"/>
      <c r="C37" s="124"/>
      <c r="D37" s="124"/>
      <c r="E37" s="124"/>
      <c r="G37" s="618"/>
    </row>
    <row r="38" spans="2:8" ht="15" x14ac:dyDescent="0.2">
      <c r="B38" s="261"/>
      <c r="C38" s="610"/>
      <c r="D38" s="610"/>
      <c r="E38" s="610"/>
      <c r="G38" s="618"/>
    </row>
    <row r="39" spans="2:8" x14ac:dyDescent="0.2">
      <c r="G39" s="618"/>
    </row>
  </sheetData>
  <mergeCells count="10">
    <mergeCell ref="B28:F28"/>
    <mergeCell ref="B16:F16"/>
    <mergeCell ref="B26:F26"/>
    <mergeCell ref="B27:F27"/>
    <mergeCell ref="B29:F29"/>
    <mergeCell ref="B15:F15"/>
    <mergeCell ref="B2:F2"/>
    <mergeCell ref="B3:F3"/>
    <mergeCell ref="B4:F4"/>
    <mergeCell ref="B14:F14"/>
  </mergeCells>
  <hyperlinks>
    <hyperlink ref="G2" location="'Indice Total'!A1" display="Volver"/>
    <hyperlink ref="G14" location="'Indice Total'!A1" display="Volver"/>
    <hyperlink ref="G26" location="'Indice Total'!A1" display="Volver"/>
  </hyperlinks>
  <pageMargins left="0.70866141732283472" right="0.70866141732283472" top="0.74803149606299213" bottom="0.74803149606299213" header="0.31496062992125984" footer="0.31496062992125984"/>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pageSetUpPr fitToPage="1"/>
  </sheetPr>
  <dimension ref="A1:O19"/>
  <sheetViews>
    <sheetView showGridLines="0" workbookViewId="0">
      <selection activeCell="H25" sqref="H25"/>
    </sheetView>
  </sheetViews>
  <sheetFormatPr baseColWidth="10" defaultRowHeight="12.75" x14ac:dyDescent="0.2"/>
  <cols>
    <col min="1" max="1" width="22.140625" style="1467" customWidth="1"/>
    <col min="2" max="2" width="38.28515625" style="2" customWidth="1"/>
    <col min="3" max="3" width="10.7109375" style="2" customWidth="1"/>
    <col min="4" max="4" width="11.7109375" style="2" bestFit="1" customWidth="1"/>
    <col min="5" max="5" width="10" style="2" bestFit="1" customWidth="1"/>
    <col min="6" max="6" width="11.7109375" style="2" bestFit="1" customWidth="1"/>
    <col min="7" max="7" width="10" style="2" bestFit="1" customWidth="1"/>
    <col min="8" max="8" width="11.7109375" style="2" bestFit="1" customWidth="1"/>
    <col min="9" max="9" width="11.42578125" style="2"/>
    <col min="10" max="10" width="13" style="2" bestFit="1" customWidth="1"/>
    <col min="11" max="16384" width="11.42578125" style="2"/>
  </cols>
  <sheetData>
    <row r="1" spans="1:15" s="1467" customFormat="1" ht="42.75" customHeight="1" x14ac:dyDescent="0.2"/>
    <row r="2" spans="1:15" ht="18" x14ac:dyDescent="0.25">
      <c r="B2" s="1527" t="s">
        <v>395</v>
      </c>
      <c r="C2" s="1527"/>
      <c r="D2" s="1527"/>
      <c r="E2" s="1527"/>
      <c r="F2" s="1527"/>
      <c r="G2" s="1527"/>
      <c r="H2" s="1527"/>
      <c r="I2" s="1527"/>
      <c r="J2" s="1527"/>
      <c r="K2" s="1527"/>
      <c r="L2" s="1527"/>
      <c r="M2" s="3" t="s">
        <v>13</v>
      </c>
    </row>
    <row r="3" spans="1:15" ht="46.5" customHeight="1" x14ac:dyDescent="0.25">
      <c r="B3" s="1519" t="s">
        <v>1607</v>
      </c>
      <c r="C3" s="1580"/>
      <c r="D3" s="1580"/>
      <c r="E3" s="1580"/>
      <c r="F3" s="1580"/>
      <c r="G3" s="1580"/>
      <c r="H3" s="1580"/>
      <c r="I3" s="1580"/>
      <c r="J3" s="1580"/>
      <c r="K3" s="1580"/>
      <c r="L3" s="1580"/>
    </row>
    <row r="4" spans="1:15" s="631" customFormat="1" ht="27" customHeight="1" x14ac:dyDescent="0.25">
      <c r="A4" s="1467"/>
      <c r="B4" s="1631" t="s">
        <v>249</v>
      </c>
      <c r="C4" s="1635"/>
      <c r="D4" s="1635"/>
      <c r="E4" s="1635"/>
      <c r="F4" s="1635"/>
      <c r="G4" s="1635"/>
      <c r="H4" s="1635"/>
      <c r="I4" s="1635"/>
      <c r="J4" s="1635"/>
      <c r="K4" s="1636"/>
      <c r="L4" s="1636"/>
    </row>
    <row r="5" spans="1:15" ht="18" customHeight="1" thickBot="1" x14ac:dyDescent="0.3">
      <c r="B5" s="1519" t="s">
        <v>14</v>
      </c>
      <c r="C5" s="1520"/>
      <c r="D5" s="1520"/>
      <c r="E5" s="1520"/>
      <c r="F5" s="1520"/>
      <c r="G5" s="1520"/>
      <c r="H5" s="1520"/>
      <c r="I5" s="1520"/>
      <c r="J5" s="1520"/>
      <c r="K5" s="1520"/>
      <c r="L5" s="1520"/>
    </row>
    <row r="6" spans="1:15" ht="15" x14ac:dyDescent="0.2">
      <c r="B6" s="660"/>
      <c r="C6" s="660"/>
      <c r="D6" s="660"/>
      <c r="E6" s="660"/>
      <c r="F6" s="660"/>
      <c r="G6" s="660"/>
      <c r="H6" s="681"/>
      <c r="I6" s="677"/>
      <c r="J6" s="677"/>
      <c r="K6" s="677"/>
      <c r="L6" s="677"/>
    </row>
    <row r="7" spans="1:15" ht="15.75" x14ac:dyDescent="0.25">
      <c r="B7" s="1634" t="s">
        <v>15</v>
      </c>
      <c r="C7" s="264" t="s">
        <v>255</v>
      </c>
      <c r="D7" s="264"/>
      <c r="E7" s="264" t="s">
        <v>256</v>
      </c>
      <c r="F7" s="264"/>
      <c r="G7" s="264" t="s">
        <v>257</v>
      </c>
      <c r="H7" s="264"/>
      <c r="I7" s="264" t="s">
        <v>258</v>
      </c>
      <c r="J7" s="264"/>
      <c r="K7" s="264" t="s">
        <v>259</v>
      </c>
      <c r="L7" s="264"/>
    </row>
    <row r="8" spans="1:15" ht="15.75" x14ac:dyDescent="0.25">
      <c r="B8" s="1634"/>
      <c r="C8" s="265" t="s">
        <v>260</v>
      </c>
      <c r="D8" s="265" t="s">
        <v>261</v>
      </c>
      <c r="E8" s="265" t="s">
        <v>260</v>
      </c>
      <c r="F8" s="265" t="s">
        <v>261</v>
      </c>
      <c r="G8" s="265" t="s">
        <v>260</v>
      </c>
      <c r="H8" s="265" t="s">
        <v>261</v>
      </c>
      <c r="I8" s="265" t="s">
        <v>260</v>
      </c>
      <c r="J8" s="265" t="s">
        <v>261</v>
      </c>
      <c r="K8" s="265" t="s">
        <v>260</v>
      </c>
      <c r="L8" s="265" t="s">
        <v>261</v>
      </c>
    </row>
    <row r="9" spans="1:15" ht="31.5" customHeight="1" x14ac:dyDescent="0.25">
      <c r="B9" s="145" t="s">
        <v>16</v>
      </c>
      <c r="C9" s="150">
        <v>1011</v>
      </c>
      <c r="D9" s="150">
        <v>2156582</v>
      </c>
      <c r="E9" s="150">
        <v>944</v>
      </c>
      <c r="F9" s="150">
        <v>1944878</v>
      </c>
      <c r="G9" s="150">
        <v>952</v>
      </c>
      <c r="H9" s="150">
        <v>2208544</v>
      </c>
      <c r="I9" s="150">
        <v>1002</v>
      </c>
      <c r="J9" s="150">
        <v>2223592.4309999999</v>
      </c>
      <c r="K9" s="150">
        <v>927</v>
      </c>
      <c r="L9" s="150">
        <v>2497297</v>
      </c>
    </row>
    <row r="10" spans="1:15" ht="27.95" customHeight="1" x14ac:dyDescent="0.25">
      <c r="B10" s="145" t="s">
        <v>243</v>
      </c>
      <c r="C10" s="150">
        <v>702</v>
      </c>
      <c r="D10" s="150">
        <v>1417897</v>
      </c>
      <c r="E10" s="150">
        <v>867</v>
      </c>
      <c r="F10" s="150">
        <v>1778848</v>
      </c>
      <c r="G10" s="150">
        <v>922</v>
      </c>
      <c r="H10" s="150">
        <v>2106300</v>
      </c>
      <c r="I10" s="150">
        <v>1030</v>
      </c>
      <c r="J10" s="150">
        <v>2575939</v>
      </c>
      <c r="K10" s="150">
        <v>1263</v>
      </c>
      <c r="L10" s="150">
        <v>3258063</v>
      </c>
    </row>
    <row r="11" spans="1:15" ht="27.95" customHeight="1" x14ac:dyDescent="0.25">
      <c r="B11" s="145" t="s">
        <v>18</v>
      </c>
      <c r="C11" s="150">
        <v>274</v>
      </c>
      <c r="D11" s="150">
        <v>580526</v>
      </c>
      <c r="E11" s="150">
        <v>287</v>
      </c>
      <c r="F11" s="150">
        <v>553702</v>
      </c>
      <c r="G11" s="150">
        <v>305</v>
      </c>
      <c r="H11" s="150">
        <v>712977</v>
      </c>
      <c r="I11" s="150">
        <v>228</v>
      </c>
      <c r="J11" s="150">
        <v>676583</v>
      </c>
      <c r="K11" s="150">
        <v>284</v>
      </c>
      <c r="L11" s="150">
        <v>594640.27899999998</v>
      </c>
    </row>
    <row r="12" spans="1:15" ht="27.95" customHeight="1" x14ac:dyDescent="0.25">
      <c r="B12" s="145" t="s">
        <v>262</v>
      </c>
      <c r="C12" s="150">
        <v>248</v>
      </c>
      <c r="D12" s="150">
        <v>389283</v>
      </c>
      <c r="E12" s="150">
        <v>290</v>
      </c>
      <c r="F12" s="150">
        <v>361870</v>
      </c>
      <c r="G12" s="150">
        <v>222</v>
      </c>
      <c r="H12" s="150">
        <v>335484</v>
      </c>
      <c r="I12" s="150">
        <v>282</v>
      </c>
      <c r="J12" s="150">
        <v>437756.304</v>
      </c>
      <c r="K12" s="150">
        <v>51</v>
      </c>
      <c r="L12" s="150">
        <v>116854.32800000001</v>
      </c>
      <c r="N12" s="92"/>
      <c r="O12" s="92"/>
    </row>
    <row r="13" spans="1:15" ht="27.95" customHeight="1" x14ac:dyDescent="0.25">
      <c r="B13" s="145" t="s">
        <v>245</v>
      </c>
      <c r="C13" s="150">
        <v>126</v>
      </c>
      <c r="D13" s="150">
        <v>289914</v>
      </c>
      <c r="E13" s="150">
        <v>123</v>
      </c>
      <c r="F13" s="150">
        <v>252337</v>
      </c>
      <c r="G13" s="150">
        <v>102</v>
      </c>
      <c r="H13" s="150">
        <v>187383</v>
      </c>
      <c r="I13" s="150">
        <v>151</v>
      </c>
      <c r="J13" s="150">
        <v>325945</v>
      </c>
      <c r="K13" s="150">
        <v>333</v>
      </c>
      <c r="L13" s="150">
        <v>770789.05500000017</v>
      </c>
      <c r="M13" s="92"/>
      <c r="N13" s="92"/>
    </row>
    <row r="14" spans="1:15" ht="27.95" customHeight="1" x14ac:dyDescent="0.25">
      <c r="B14" s="145" t="s">
        <v>246</v>
      </c>
      <c r="C14" s="150">
        <v>130</v>
      </c>
      <c r="D14" s="150">
        <v>867705</v>
      </c>
      <c r="E14" s="150">
        <v>98</v>
      </c>
      <c r="F14" s="150">
        <v>797797</v>
      </c>
      <c r="G14" s="150">
        <v>96</v>
      </c>
      <c r="H14" s="150">
        <v>661293</v>
      </c>
      <c r="I14" s="150">
        <v>114</v>
      </c>
      <c r="J14" s="150">
        <v>898496</v>
      </c>
      <c r="K14" s="150">
        <v>51</v>
      </c>
      <c r="L14" s="150">
        <v>513902</v>
      </c>
    </row>
    <row r="15" spans="1:15" ht="27.95" customHeight="1" x14ac:dyDescent="0.25">
      <c r="B15" s="266" t="s">
        <v>40</v>
      </c>
      <c r="C15" s="225">
        <v>2491</v>
      </c>
      <c r="D15" s="225">
        <v>5701907</v>
      </c>
      <c r="E15" s="225">
        <v>2609</v>
      </c>
      <c r="F15" s="225">
        <v>5689432</v>
      </c>
      <c r="G15" s="225">
        <v>2599</v>
      </c>
      <c r="H15" s="225">
        <v>6211981</v>
      </c>
      <c r="I15" s="225">
        <v>2807</v>
      </c>
      <c r="J15" s="225">
        <v>7138311.7349999994</v>
      </c>
      <c r="K15" s="225">
        <v>2909</v>
      </c>
      <c r="L15" s="225">
        <v>7751545.6620000005</v>
      </c>
    </row>
    <row r="16" spans="1:15" x14ac:dyDescent="0.2">
      <c r="B16" s="267" t="s">
        <v>263</v>
      </c>
    </row>
    <row r="17" spans="2:9" x14ac:dyDescent="0.2">
      <c r="B17" s="267"/>
      <c r="H17" s="3"/>
    </row>
    <row r="19" spans="2:9" x14ac:dyDescent="0.2">
      <c r="H19" s="92"/>
      <c r="I19" s="92"/>
    </row>
  </sheetData>
  <mergeCells count="5">
    <mergeCell ref="B7:B8"/>
    <mergeCell ref="B2:L2"/>
    <mergeCell ref="B3:L3"/>
    <mergeCell ref="B5:L5"/>
    <mergeCell ref="B4:L4"/>
  </mergeCells>
  <hyperlinks>
    <hyperlink ref="M2" location="'Indice Total'!A1" display="Volver"/>
  </hyperlinks>
  <pageMargins left="0.70866141732283472" right="0.70866141732283472" top="0.74803149606299213" bottom="0.74803149606299213" header="0.31496062992125984" footer="0.31496062992125984"/>
  <pageSetup scale="8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1" tint="4.9989318521683403E-2"/>
  </sheetPr>
  <dimension ref="B1:C486"/>
  <sheetViews>
    <sheetView showGridLines="0" zoomScaleNormal="100" workbookViewId="0">
      <selection activeCell="H25" sqref="H25"/>
    </sheetView>
  </sheetViews>
  <sheetFormatPr baseColWidth="10" defaultRowHeight="15" x14ac:dyDescent="0.25"/>
  <cols>
    <col min="1" max="1" width="21" style="632" customWidth="1"/>
    <col min="2" max="2" width="10.140625" style="637" customWidth="1"/>
    <col min="3" max="3" width="170" style="632" customWidth="1"/>
    <col min="4" max="4" width="10.28515625" style="632" customWidth="1"/>
    <col min="5" max="5" width="10.140625" style="632" customWidth="1"/>
    <col min="6" max="16384" width="11.42578125" style="632"/>
  </cols>
  <sheetData>
    <row r="1" spans="2:3" ht="45.75" customHeight="1" x14ac:dyDescent="0.25"/>
    <row r="2" spans="2:3" ht="21" x14ac:dyDescent="0.25">
      <c r="C2" s="633" t="s">
        <v>10</v>
      </c>
    </row>
    <row r="3" spans="2:3" x14ac:dyDescent="0.25">
      <c r="C3" s="634"/>
    </row>
    <row r="4" spans="2:3" ht="21" x14ac:dyDescent="0.25">
      <c r="C4" s="633" t="s">
        <v>11</v>
      </c>
    </row>
    <row r="5" spans="2:3" x14ac:dyDescent="0.25">
      <c r="B5" s="637" t="s">
        <v>1660</v>
      </c>
    </row>
    <row r="6" spans="2:3" x14ac:dyDescent="0.25">
      <c r="B6" s="638">
        <v>1</v>
      </c>
      <c r="C6" s="635" t="str">
        <f>CONCATENATE('1 2'!B3, "  ",'1 2'!B4)</f>
        <v>NÚMERO PROMEDIO MENSUAL DE TRABAJADORES PROTEGIDOS POR EL SEGURO DE LA LEY N° 16.744  2010  -  2014</v>
      </c>
    </row>
    <row r="7" spans="2:3" x14ac:dyDescent="0.25">
      <c r="B7" s="638">
        <v>2</v>
      </c>
      <c r="C7" s="636" t="str">
        <f>CONCATENATE('1 2'!B18,"  ",'1 2'!B4)</f>
        <v>NÚMERO PROMEDIO MENSUAL DE ENTIDADES EMPLEADORAS  ADHERIDAS A  ORGANISMOS ADMINISTRADORES DE LA LEY N° 16.744  2010  -  2014</v>
      </c>
    </row>
    <row r="8" spans="2:3" x14ac:dyDescent="0.25">
      <c r="B8" s="638">
        <v>3</v>
      </c>
      <c r="C8" s="636" t="str">
        <f>CONCATENATE('3 4'!B3,"  ",'3 4'!B4)</f>
        <v>NÚMERO PROMEDIO MENSUAL DE TRABAJADORES PROTEGIDOS POR EL SEGURO DE LA LEY N° 16.744, SEGÚN ACTIVIDAD ECONÓMICA Y MUTUAL  2014</v>
      </c>
    </row>
    <row r="9" spans="2:3" x14ac:dyDescent="0.25">
      <c r="B9" s="638">
        <v>4</v>
      </c>
      <c r="C9" s="636" t="str">
        <f>CONCATENATE('3 4'!B26,"  ",'3 4'!B27)</f>
        <v>NÚMERO PROMEDIO MENSUAL DE ENTIDADES EMPLEADORAS ADHERIDAS A MUTUALIDADES, SEGÚN ACTIVIDAD ECONÓMICA Y MUTUAL  2014</v>
      </c>
    </row>
    <row r="10" spans="2:3" x14ac:dyDescent="0.25">
      <c r="B10" s="638">
        <v>5</v>
      </c>
      <c r="C10" s="636" t="str">
        <f>CONCATENATE('5'!B3,"  ",'5'!B4)</f>
        <v>NÚMERO PROMEDIO MENSUAL DE TRABAJADORES PROTEGIDOS POR EL SEGURO DE LA LEY N° 16.744 , SEGÚN SEXO Y ORGANISMO ADMINISTRADOR  2014</v>
      </c>
    </row>
    <row r="11" spans="2:3" x14ac:dyDescent="0.25">
      <c r="B11" s="638">
        <v>6</v>
      </c>
      <c r="C11" s="636" t="str">
        <f>CONCATENATE('6'!B3,"  ",'6'!B4)</f>
        <v>NÚMERO PROMEDIO MENSUAL DE TRABAJADORES PROTEGIDOS POR EL SEGURO DE LA LEY Nº 16.744 , SEGÚN SEXO Y ACTIVIDAD ECONÓMICA  2014</v>
      </c>
    </row>
    <row r="12" spans="2:3" x14ac:dyDescent="0.25">
      <c r="B12" s="638">
        <v>7</v>
      </c>
      <c r="C12" s="636" t="str">
        <f>CONCATENATE('7 8'!B3,"  ",'7 8'!B4)</f>
        <v>NÚMERO PROMEDIO MENSUAL DE TRABAJADORES PROTEGIDOS POR EL SEGURO DE LA LEY N° 16.744, POR REGIÓN , SEGÚN MUTUAL     2014</v>
      </c>
    </row>
    <row r="13" spans="2:3" x14ac:dyDescent="0.25">
      <c r="B13" s="638">
        <v>8</v>
      </c>
      <c r="C13" s="636" t="str">
        <f>CONCATENATE('7 8'!B29,"  ",'7 8'!B30)</f>
        <v>NÚMERO PROMEDIO MENSUAL DE ENTIDADES EMPLEADORAS  ADHERIDAS A MUTUALIDADES, SEGÚN REGIÓN Y MUTUAL  2014</v>
      </c>
    </row>
    <row r="14" spans="2:3" x14ac:dyDescent="0.25">
      <c r="B14" s="638">
        <v>9</v>
      </c>
      <c r="C14" s="636" t="str">
        <f>CONCATENATE('9 10'!B3,"  ",'9 10'!B4)</f>
        <v>NÚMERO PROMEDIO MENSUAL DE TRABAJADORES PROTEGIDOS POR EL SEGURO DE LA LEY N° 16.744, SEGÚN TAMAÑO DE LA ENTIDAD EMPLEADORA Y MUTUAL  2014</v>
      </c>
    </row>
    <row r="15" spans="2:3" x14ac:dyDescent="0.25">
      <c r="B15" s="638">
        <v>10</v>
      </c>
      <c r="C15" s="636" t="str">
        <f>CONCATENATE('9 10'!B20,"  ",'9 10'!B21)</f>
        <v>NÚMERO PROMEDIO MENSUAL DE ENTIDADES EMPLEADORAS ADHERIDAS A MUTUALES, SEGÚN TAMAÑO  Y MUTUAL  2014</v>
      </c>
    </row>
    <row r="16" spans="2:3" x14ac:dyDescent="0.25">
      <c r="B16" s="638">
        <v>11</v>
      </c>
      <c r="C16" s="636" t="str">
        <f>CONCATENATE('11'!B3,"  ",'11'!B4)</f>
        <v>NÚMERO PROMEDIO MENSUAL DE ENTIDADES EMPLEADORAS COTIZANTES DE LA LEY N° 16.744, SEGÚN ORGANISMOS ADMINISTRADORES  2010  -  2014</v>
      </c>
    </row>
    <row r="17" spans="2:3" x14ac:dyDescent="0.25">
      <c r="B17" s="638">
        <v>12</v>
      </c>
      <c r="C17" s="636" t="str">
        <f>CONCATENATE('12'!B3,"  ",'12'!B4)</f>
        <v>NÚMERO PROMEDIO MENSUAL DE ENTIDADES EMPLEADORAS COTIZANTES DE LA LEY Nº 16.744, POR ACTIVIDAD ECONÓMICA  2014</v>
      </c>
    </row>
    <row r="18" spans="2:3" x14ac:dyDescent="0.25">
      <c r="B18" s="638">
        <v>13</v>
      </c>
      <c r="C18" s="636" t="str">
        <f>CONCATENATE('13'!B3,"  ",'13'!B4)</f>
        <v>NÚMERO PROMEDIO MENSUAL DE ENTIDADES EMPLEADORAS COTIZANTES DE LA LEY Nº 16.744, POR REGIÓN  2014</v>
      </c>
    </row>
    <row r="19" spans="2:3" x14ac:dyDescent="0.25">
      <c r="B19" s="638">
        <v>14</v>
      </c>
      <c r="C19" s="636" t="str">
        <f>CONCATENATE('14'!B3,"  ",'14'!B4)</f>
        <v>NÚMERO PROMEDIO MENSUAL DE TRABAJADORES POR LOS QUE SE COTIZÓ PARA EL SEGURO DE LA LEY N° 16.744, SEGÚN ORGANISMOS ADMINISTRADORES  2010  -  2014</v>
      </c>
    </row>
    <row r="20" spans="2:3" x14ac:dyDescent="0.25">
      <c r="B20" s="638">
        <v>15</v>
      </c>
      <c r="C20" s="636" t="str">
        <f>CONCATENATE('15'!B3,"  ",'15'!B4)</f>
        <v>NÚMERO PROMEDIO MENSUAL DE TRABAJADORES POR LOS QUE SE COTIZÓ PARA EL SEGURO DE LA LEY Nº 16.744, POR ACTIVIDAD ECONÓMICA Y ORGANISMO ADMINISTRADOR   2014</v>
      </c>
    </row>
    <row r="21" spans="2:3" x14ac:dyDescent="0.25">
      <c r="B21" s="638">
        <v>16</v>
      </c>
      <c r="C21" s="636" t="str">
        <f>CONCATENATE('16'!B3,"  ",'16'!B4)</f>
        <v>NÚMERO PROMEDIO MENSUAL DE TRABAJADORES POR LOS QUE SE COTIZÓ PARA EL SEGURO DE LA LEY Nº 16.744, POR REGIÓN Y ORGANISMO ADMINISTRADOR  2014</v>
      </c>
    </row>
    <row r="22" spans="2:3" x14ac:dyDescent="0.25">
      <c r="B22" s="638">
        <v>17</v>
      </c>
      <c r="C22" s="636" t="str">
        <f>CONCATENATE('17'!B3,"  ",'17'!B4)</f>
        <v>NÚMERO PROMEDIO MENSUAL DE TRABAJADORES POR LOS QUE SE COTIZÓ EN EL INSTITUTO DE SEGURIDAD LABORAL PARA EL SEGURO DE LA LEY Nº 16.744, POR REGIÓN Y ACTIVIDAD ECONÓMICA   2014</v>
      </c>
    </row>
    <row r="23" spans="2:3" x14ac:dyDescent="0.25">
      <c r="B23" s="638">
        <v>18</v>
      </c>
      <c r="C23" s="636" t="str">
        <f>CONCATENATE('18'!B3,"  ",'18'!B4)</f>
        <v>NÚMERO PROMEDIO MENSUAL DE TRABAJADORES POR LOS QUE SE COTIZÓ EN LAS MUTUALIDADES DE EMPLEADORES PARA EL SEGURO DE LA LEY N° 16.744, POR REGIÓN Y ACTIVIDAD ECONÓMICA  2014</v>
      </c>
    </row>
    <row r="24" spans="2:3" x14ac:dyDescent="0.25">
      <c r="B24" s="638">
        <v>19</v>
      </c>
      <c r="C24" s="636" t="str">
        <f>CONCATENATE('19'!B3,"  ",'19'!B4)</f>
        <v>REMUNERACIÓN IMPONIBLE PROMEDIO MENSUAL DE LOS TRABAJADORES POR LOS QUE SE COTIZÓ PARA EL SEGURO DE LA LEY N° 16.744, POR ACTIVIDAD ECONÓMICA Y ORGANISMO ADMINISTRADOR  2014</v>
      </c>
    </row>
    <row r="25" spans="2:3" x14ac:dyDescent="0.25">
      <c r="B25" s="638">
        <v>20</v>
      </c>
      <c r="C25" s="636" t="str">
        <f>CONCATENATE('20'!B3,"  ",'20'!B5)</f>
        <v>REMUNERACIÓN IMPONIBLE PROMEDIO MENSUAL DE LOS TRABAJADORES POR LOS QUE SE COTIZÓ PARA EL SEGURO DE LA LEY N° 16.744, POR REGIÓN Y ORGANISMO ADMINISTRADOR  2014</v>
      </c>
    </row>
    <row r="26" spans="2:3" x14ac:dyDescent="0.25">
      <c r="B26" s="638">
        <v>21</v>
      </c>
      <c r="C26" s="636" t="str">
        <f>CONCATENATE('21'!B3,"  ",'21'!B4)</f>
        <v>NÚMERO DE ACCIDENTES DEL TRABAJO SEGÚN TIPO DE ACCIDENTE Y DE ENFERMEDADES PROFESIONALES, POR MUTUAL   2010 - 2014</v>
      </c>
    </row>
    <row r="27" spans="2:3" x14ac:dyDescent="0.25">
      <c r="B27" s="638">
        <v>22</v>
      </c>
      <c r="C27" s="636" t="str">
        <f>CONCATENATE('22'!B3,"  ",'22'!B4)</f>
        <v>NÚMERO DE ACCIDENTES, DEL TRABAJO (1), DE TRAYECTO (2) Y DE ENFERMEDADES PROFESIONALES (3), SEGÚN MUTUAL Y SEXO  2014</v>
      </c>
    </row>
    <row r="28" spans="2:3" x14ac:dyDescent="0.25">
      <c r="B28" s="638">
        <v>23</v>
      </c>
      <c r="C28" s="636" t="str">
        <f>CONCATENATE('23'!B3,"  ",'23'!B4)</f>
        <v>NÚMERO DE ACCIDENTES DEL TRABAJO (1), DE TRAYECTO (2) Y DE ENFERMEDADES PROFESIONALES (3), REGIÓN Y MUTUAL  2014</v>
      </c>
    </row>
    <row r="29" spans="2:3" x14ac:dyDescent="0.25">
      <c r="B29" s="638">
        <v>24</v>
      </c>
      <c r="C29" s="636" t="str">
        <f>CONCATENATE('24'!B3,"  ",'24'!B4)</f>
        <v>NÚMERO DE ACCIDENTES DEL TRABAJO (1), DE TRAYECTO (2) Y DE ENFERMEDADES PROFESIONALES (3), SEGÚN ACTIVIDAD ECONÓMICA Y MUTUAL  2014</v>
      </c>
    </row>
    <row r="30" spans="2:3" x14ac:dyDescent="0.25">
      <c r="B30" s="638">
        <v>25</v>
      </c>
      <c r="C30" s="636" t="str">
        <f>CONCATENATE('25'!B3,"  ",'25'!B4)</f>
        <v>NÚMERO DE ACCIDENTES DEL TRABAJO (1), DE TRAYECTO (2) Y DE ENFERMEDADES PROFESIONALES (3), SEGÚN ACTIVIDAD ECONÓMICA Y SEXO  2014</v>
      </c>
    </row>
    <row r="31" spans="2:3" x14ac:dyDescent="0.25">
      <c r="B31" s="638">
        <v>26</v>
      </c>
      <c r="C31" s="636" t="str">
        <f>CONCATENATE('26'!B3,"  ",'26'!B4)</f>
        <v>NÚMERO DE ACCIDENTES DEL TRABAJO (1), DE TRAYECTO (2) Y DE ENFERMEDADES PROFESIONALES (3), SEGÚN TAMAÑO DE LA ENTIDAD EMPLEADORA Y MUTUAL  2014</v>
      </c>
    </row>
    <row r="32" spans="2:3" x14ac:dyDescent="0.25">
      <c r="B32" s="638">
        <v>27</v>
      </c>
      <c r="C32" s="636" t="str">
        <f>CONCATENATE('27'!B3,"  ",'27'!B4)</f>
        <v>TASAS DE ACCIDENTABILIDAD POR ACCIDENTES DEL TRABAJO (1) Y DE TRAYECTO (2), SEGÚN MUTUAL   2010 - 2014</v>
      </c>
    </row>
    <row r="33" spans="2:3" x14ac:dyDescent="0.25">
      <c r="B33" s="638">
        <v>28</v>
      </c>
      <c r="C33" s="636" t="str">
        <f>CONCATENATE('28'!B3,"  ",'28'!B4)</f>
        <v>TASAS DE ACCIDENTABILIDAD POR ACCIDENTES DEL TRABAJO (1) Y DE TRAYECTO (2), SEGÚN ACTIVIDAD ECONÓMICA Y MUTUAL  2013  -  2014</v>
      </c>
    </row>
    <row r="34" spans="2:3" x14ac:dyDescent="0.25">
      <c r="B34" s="638">
        <v>29</v>
      </c>
      <c r="C34" s="636" t="str">
        <f>CONCATENATE('29'!B3,"  ",'29'!B4)</f>
        <v>NÚMERO PROMEDIO DE DÍAS PERDIDOS POR CADA ACCIDENTE DEL TRABAJO, DE TRAYECTO Y POR ENFERMEDADES PROFESIONALES, SEGÚN  MUTUAL   2010 - 2014</v>
      </c>
    </row>
    <row r="35" spans="2:3" x14ac:dyDescent="0.25">
      <c r="B35" s="638">
        <v>30</v>
      </c>
      <c r="C35" s="636" t="str">
        <f>CONCATENATE('30'!B3,"  ",'30'!B4)</f>
        <v>NÚMERO PROMEDIO DE DÍAS PERDIDOS POR CADA ACCIDENTE DEL TRABAJO, DE TRAYECTO Y POR ENFERMEDADES PROFESIONALES, SEGÚN ACTIVIDAD ECONÓMICA Y MUTUAL   2013 - 2014</v>
      </c>
    </row>
    <row r="36" spans="2:3" x14ac:dyDescent="0.25">
      <c r="B36" s="638">
        <v>31</v>
      </c>
      <c r="C36" s="636" t="str">
        <f>CONCATENATE('31'!B3,"  ",'31'!B4)</f>
        <v>NÚMERO PROMEDIO DE DÍAS PERDIDOS POR CADA ACCIDENTE DEL TRABAJO, DE TRAYECTO Y POR ENFERMEDADES PROFESIONALES, SEGÚN TAMAÑO DE LA ENTIDAD EMPLEADORA Y MUTUAL  2014</v>
      </c>
    </row>
    <row r="37" spans="2:3" x14ac:dyDescent="0.25">
      <c r="B37" s="638">
        <v>32</v>
      </c>
      <c r="C37" s="636" t="str">
        <f>CONCATENATE('32'!B3,"  ",'32'!B4)</f>
        <v>NÚMERO DE FALLECIDOS POR ACCIDENTES DEL TRABAJO SEGÚN TIPO DE ACCIDENTE Y ORGANISMO ADMINISTRADOR   2010 - 2014</v>
      </c>
    </row>
    <row r="38" spans="2:3" x14ac:dyDescent="0.25">
      <c r="B38" s="638">
        <v>33</v>
      </c>
      <c r="C38" s="636" t="str">
        <f>CONCATENATE('33'!B3,"  ",'33'!B4)</f>
        <v>NÚMERO DE FALLECIDOS POR ACCIDENTES DEL TRABAJO, SEGÚN TIPO DE ACCIDENTE,  REGIÓN Y ORGANISMO ADMINISTRADOR  2014</v>
      </c>
    </row>
    <row r="39" spans="2:3" x14ac:dyDescent="0.25">
      <c r="B39" s="638">
        <v>34</v>
      </c>
      <c r="C39" s="636" t="str">
        <f>CONCATENATE('34'!B3,"  ",'34'!B4)</f>
        <v>NÚMERO DE FALLECIDOS POR ACCIDENTES DEL TRABAJO, SEGÚN TIPO DE ACCIDENTE,  ACTIVIDAD ECONÓMICA Y ORGANISMO ADMINISTRADOR  2014</v>
      </c>
    </row>
    <row r="40" spans="2:3" x14ac:dyDescent="0.25">
      <c r="B40" s="638">
        <v>35</v>
      </c>
      <c r="C40" s="636" t="str">
        <f>CONCATENATE('35'!B3,"  ",'35'!B4)</f>
        <v>NÚMERO DE FALLECIDOS POR ACCIDENTES DEL TRABAJO EN MUTUALIDADES E ISL, SEGÚN TIPO DE ACCIDENTE, POR ACTIVIDAD ECONÓMICA Y SEXO  2014</v>
      </c>
    </row>
    <row r="41" spans="2:3" x14ac:dyDescent="0.25">
      <c r="B41" s="638">
        <v>36</v>
      </c>
      <c r="C41" s="636" t="str">
        <f>CONCATENATE('36'!B3,"  ",'36'!B5)</f>
        <v>TASA  DE MORTALIDAD POR ACCIDENTES DEL TRABAJO(1), POR ACTIVIDAD ECONÓMICA Y ORGANISMO ADMINISTRADOR  2014</v>
      </c>
    </row>
    <row r="42" spans="2:3" x14ac:dyDescent="0.25">
      <c r="B42" s="638">
        <v>37</v>
      </c>
      <c r="C42" s="636" t="str">
        <f>CONCATENATE('37 38 39'!B3,"  ",'37 38 39'!B4)</f>
        <v>NÚMERO DE SUBSIDIOS INICIADOS POR ACCIDENTES DEL TRABAJO Y ENFERMEDADES PROFESIONALES, SEGÚN ORGANISMO ADMINISTRADOR   2010 - 2014</v>
      </c>
    </row>
    <row r="43" spans="2:3" x14ac:dyDescent="0.25">
      <c r="B43" s="638">
        <v>38</v>
      </c>
      <c r="C43" s="636" t="str">
        <f>CONCATENATE('37 38 39'!B18,"  ",'37 38 39'!B19)</f>
        <v>NÚMERO DE DÍAS DE SUBSIDIO PAGADOS POR ACCIDENTES DEL TRABAJO Y ENFERMEDADES PROFESIONALES, SEGÚN ORGANISMO ADMINISTRADOR   2010 - 2014</v>
      </c>
    </row>
    <row r="44" spans="2:3" x14ac:dyDescent="0.25">
      <c r="B44" s="638">
        <v>39</v>
      </c>
      <c r="C44" s="636" t="str">
        <f>CONCATENATE('37 38 39'!B33,"  ",'37 38 39'!B35)</f>
        <v>MONTO TOTAL PAGADO EN SUBSIDIOS POR ACCIDENTES DEL TRABAJO Y ENFERMEDADES PROFESIONALES, SEGÚN ORGANISMO ADMINISTRADOR   2010 - 2014</v>
      </c>
    </row>
    <row r="45" spans="2:3" x14ac:dyDescent="0.25">
      <c r="B45" s="638">
        <v>40</v>
      </c>
      <c r="C45" s="636" t="str">
        <f>CONCATENATE('40 41 42'!B3,"  ",'40 41 42'!B4)</f>
        <v>NÚMERO DE SUBSIDIOS INICIADOS POR ACCIDENTES DEL TRABAJO, DE TRAYECTO Y ENFERMEDADES PROFESIONALES, SEGÚN MUTUAL  2014</v>
      </c>
    </row>
    <row r="46" spans="2:3" x14ac:dyDescent="0.25">
      <c r="B46" s="638">
        <v>41</v>
      </c>
      <c r="C46" s="636" t="str">
        <f>CONCATENATE('40 41 42'!B15,"  ",'40 41 42'!B16)</f>
        <v>NÚMERO DE DÍAS DE SUBSIDIO PAGADOS POR ACCIDENTES DEL TRABAJO, DE TRAYECTO Y ENFERMEDADES PROFESIONALES, SEGÚN MUTUAL  2014</v>
      </c>
    </row>
    <row r="47" spans="2:3" x14ac:dyDescent="0.25">
      <c r="B47" s="638">
        <v>42</v>
      </c>
      <c r="C47" s="636" t="str">
        <f>CONCATENATE('40 41 42'!B27,"  ",'40 41 42'!B29)</f>
        <v>MONTO TOTAL PAGADO EN SUBSIDIOS POR ACCIDENTES DEL TRABAJO, DE TRAYECTO Y ENFERMEDADES PROFESIONALES, SEGÚN MUTUAL  2014</v>
      </c>
    </row>
    <row r="48" spans="2:3" x14ac:dyDescent="0.25">
      <c r="B48" s="637">
        <v>43</v>
      </c>
      <c r="C48" s="636" t="str">
        <f>CONCATENATE('43'!B3,"  ",'43'!B5)</f>
        <v>NÚMERO Y MONTO DE INDEMNIZACIONES POR ACCIDENTES DEL TRABAJO Y ENFERMEDADES PROFESIONALES PAGADAS SEGÚN ORGANISMO ADMINISTRADOR  2010  -  2014</v>
      </c>
    </row>
    <row r="49" spans="2:3" x14ac:dyDescent="0.25">
      <c r="B49" s="637">
        <v>44</v>
      </c>
      <c r="C49" s="636" t="str">
        <f>CONCATENATE('44'!B2,"  ",'44'!B4)</f>
        <v>NÚMERO PROMEDIO MENSUAL Y MONTOS TOTALES DE LAS PENSIONES  DE LA LEY N° 16.744, EMITIDAS A PAGO, SEGÚN ORGANISMO ADMINISTRADOR Y TIPO DE PENSIÓN  2011 - 2014</v>
      </c>
    </row>
    <row r="50" spans="2:3" x14ac:dyDescent="0.25">
      <c r="B50" s="637">
        <v>45</v>
      </c>
      <c r="C50" s="636" t="str">
        <f>CONCATENATE('45'!B2,"  ",'45'!B4)</f>
        <v>NÚMERO PROMEDIO MENSUAL Y MONTOS TOTALES DE LAS PENSIONES  DE LA LEY N° 16.744, EMITIDAS A PAGO, SEGÚN ORGANISMO ADMINISTRADOR, TIPO DE PENSIÓN Y SEXO  2014</v>
      </c>
    </row>
    <row r="51" spans="2:3" x14ac:dyDescent="0.25">
      <c r="B51" s="637">
        <v>46</v>
      </c>
      <c r="C51" s="636" t="str">
        <f>CONCATENATE('46'!B2,"  ",'46'!B3)</f>
        <v>NÚMERO DE PENSIONES DE LA LEY N° 16.744  CONCEDIDAS POR LOS ORGANISMOS ADMINISTRADORES, SEGÚN TIPO DE PENSIÓN  2010 - 2014</v>
      </c>
    </row>
    <row r="52" spans="2:3" x14ac:dyDescent="0.25">
      <c r="B52" s="638">
        <v>47</v>
      </c>
      <c r="C52" s="636" t="str">
        <f>CONCATENATE('47'!B2,"  ",'47'!B4)</f>
        <v>MONTO  DEL  INGRESO  MÍNIMO,  SEGÚN  TIPO  Y PERÍODOS  1988   -  2014</v>
      </c>
    </row>
    <row r="53" spans="2:3" x14ac:dyDescent="0.25">
      <c r="B53" s="638">
        <v>48</v>
      </c>
      <c r="C53" s="636" t="str">
        <f>CONCATENATE('48'!B2,"  ",'48'!B4)</f>
        <v>REMUNERACIÓN  MÍNIMA  IMPONIBLE DE TRABAJADORES DE CASA PARTICULAR  1993 - 2014</v>
      </c>
    </row>
    <row r="54" spans="2:3" x14ac:dyDescent="0.25">
      <c r="B54" s="638">
        <v>49</v>
      </c>
      <c r="C54" s="636" t="str">
        <f>CONCATENATE('49'!B2,"  ",'49'!B4)</f>
        <v>TOPE  MÁXIMO  DE  IMPOSICIONES  2010 - 2014</v>
      </c>
    </row>
    <row r="55" spans="2:3" x14ac:dyDescent="0.25">
      <c r="B55" s="638">
        <v>50</v>
      </c>
      <c r="C55" s="636" t="str">
        <f>CONCATENATE('50'!B2,"  ",'50'!B4)</f>
        <v>MONTO UNITARIO DE LAS PENSIONES MÍNIMAS SEGÚN TIPO  1998  -  2003</v>
      </c>
    </row>
    <row r="56" spans="2:3" x14ac:dyDescent="0.25">
      <c r="B56" s="638">
        <v>51</v>
      </c>
      <c r="C56" s="636" t="str">
        <f>CONCATENATE('51'!B2,"  ",'51'!B4)</f>
        <v>MONTO UNITARIO DE LAS PENSIONES MÍNIMAS SEGÚN TIPO  2005 - 2014</v>
      </c>
    </row>
    <row r="57" spans="2:3" x14ac:dyDescent="0.25">
      <c r="B57" s="638">
        <v>52</v>
      </c>
      <c r="C57" s="636" t="str">
        <f>CONCATENATE('52'!B2,"  ",'52'!B3)</f>
        <v>LÍMITE MAXIMO INICIAL DE PENSIONES   1979  -  2014</v>
      </c>
    </row>
    <row r="58" spans="2:3" x14ac:dyDescent="0.25">
      <c r="B58" s="638">
        <v>53</v>
      </c>
      <c r="C58" s="636" t="str">
        <f>CONCATENATE('53'!B2,"  ",'53'!B4)</f>
        <v>MONTO UNITARIO DE LAS BONIFICACIONES LEY 19.403 A LAS PENSIONES MÍNIMAS DE VIUDEZ Y DE LA MADRE DE LOS HIJOS DE FILIACIÓN NO MATRIMONIAL DEL CAUSANTE  2006  -  2014</v>
      </c>
    </row>
    <row r="59" spans="2:3" x14ac:dyDescent="0.25">
      <c r="B59" s="638">
        <v>54</v>
      </c>
      <c r="C59" s="636" t="str">
        <f>CONCATENATE('54'!B2,"  ",'54'!B4)</f>
        <v>MONTO UNITARIO DE LAS BONIFICACIONES LEY 19.539 A LAS PENSIONES MÍNIMAS DE VIUDEZ Y DE LA MADRE DE LOS HIJOS  DE FILIACION NO MATRIMONIAL DEL CAUSANTE   2006 - 2014</v>
      </c>
    </row>
    <row r="60" spans="2:3" x14ac:dyDescent="0.25">
      <c r="B60" s="638">
        <v>55</v>
      </c>
      <c r="C60" s="636" t="str">
        <f>CONCATENATE('55'!B2,"  ",'55'!B4)</f>
        <v>MONTO UNITARIO DE LAS BONIFICACIONES LEY N° 19.953 A LAS PENSIONES MÍNIMAS DE VIUDEZ Y DE LA MADRE DE LOS HIJOS DE FILIACIÓN NO MATRIMONIAL DEL CAUSANTE  2006 - 2014</v>
      </c>
    </row>
    <row r="61" spans="2:3" x14ac:dyDescent="0.25">
      <c r="B61" s="638">
        <v>56</v>
      </c>
      <c r="C61" s="636" t="str">
        <f>CONCATENATE('56'!B2,"  ",'56'!B3)</f>
        <v>REAJUSTES E INCREMENTOS APLICABLES A LAS PENSIONES DE LA LEY N°16.744  1974 - 2014</v>
      </c>
    </row>
    <row r="62" spans="2:3" x14ac:dyDescent="0.25">
      <c r="B62" s="638">
        <v>57</v>
      </c>
      <c r="C62" s="636" t="str">
        <f>CONCATENATE('57'!B2,"  ",'57'!B3)</f>
        <v>MONTO UNITARIO DE LOS AGUINALDOS OTORGADOS A LOS PENSIONADOS  1985 - 2014</v>
      </c>
    </row>
    <row r="63" spans="2:3" x14ac:dyDescent="0.25">
      <c r="B63" s="638">
        <v>58</v>
      </c>
      <c r="C63" s="636" t="str">
        <f>CONCATENATE('58'!B2,"  ",'58'!B3)</f>
        <v>MONTO UNITARIO DE BONOS DE INVIERNO OTORGADOS A LOS PENSIONADOS  1997 - 2014</v>
      </c>
    </row>
    <row r="64" spans="2:3" x14ac:dyDescent="0.25">
      <c r="C64" s="636"/>
    </row>
    <row r="65" spans="3:3" x14ac:dyDescent="0.25">
      <c r="C65" s="636"/>
    </row>
    <row r="66" spans="3:3" x14ac:dyDescent="0.25">
      <c r="C66" s="636"/>
    </row>
    <row r="67" spans="3:3" x14ac:dyDescent="0.25">
      <c r="C67" s="636"/>
    </row>
    <row r="68" spans="3:3" x14ac:dyDescent="0.25">
      <c r="C68" s="636"/>
    </row>
    <row r="69" spans="3:3" x14ac:dyDescent="0.25">
      <c r="C69" s="636"/>
    </row>
    <row r="70" spans="3:3" x14ac:dyDescent="0.25">
      <c r="C70" s="636"/>
    </row>
    <row r="71" spans="3:3" x14ac:dyDescent="0.25">
      <c r="C71" s="636"/>
    </row>
    <row r="72" spans="3:3" x14ac:dyDescent="0.25">
      <c r="C72" s="636"/>
    </row>
    <row r="73" spans="3:3" x14ac:dyDescent="0.25">
      <c r="C73" s="636"/>
    </row>
    <row r="74" spans="3:3" x14ac:dyDescent="0.25">
      <c r="C74" s="636"/>
    </row>
    <row r="75" spans="3:3" x14ac:dyDescent="0.25">
      <c r="C75" s="636"/>
    </row>
    <row r="76" spans="3:3" x14ac:dyDescent="0.25">
      <c r="C76" s="636"/>
    </row>
    <row r="77" spans="3:3" x14ac:dyDescent="0.25">
      <c r="C77" s="636"/>
    </row>
    <row r="78" spans="3:3" x14ac:dyDescent="0.25">
      <c r="C78" s="636"/>
    </row>
    <row r="79" spans="3:3" x14ac:dyDescent="0.25">
      <c r="C79" s="636"/>
    </row>
    <row r="80" spans="3:3" x14ac:dyDescent="0.25">
      <c r="C80" s="636"/>
    </row>
    <row r="81" spans="3:3" x14ac:dyDescent="0.25">
      <c r="C81" s="636"/>
    </row>
    <row r="82" spans="3:3" x14ac:dyDescent="0.25">
      <c r="C82" s="636"/>
    </row>
    <row r="83" spans="3:3" x14ac:dyDescent="0.25">
      <c r="C83" s="636"/>
    </row>
    <row r="84" spans="3:3" x14ac:dyDescent="0.25">
      <c r="C84" s="636"/>
    </row>
    <row r="85" spans="3:3" x14ac:dyDescent="0.25">
      <c r="C85" s="636"/>
    </row>
    <row r="86" spans="3:3" x14ac:dyDescent="0.25">
      <c r="C86" s="636"/>
    </row>
    <row r="87" spans="3:3" x14ac:dyDescent="0.25">
      <c r="C87" s="636"/>
    </row>
    <row r="88" spans="3:3" x14ac:dyDescent="0.25">
      <c r="C88" s="636"/>
    </row>
    <row r="89" spans="3:3" x14ac:dyDescent="0.25">
      <c r="C89" s="636"/>
    </row>
    <row r="90" spans="3:3" x14ac:dyDescent="0.25">
      <c r="C90" s="636"/>
    </row>
    <row r="91" spans="3:3" x14ac:dyDescent="0.25">
      <c r="C91" s="636"/>
    </row>
    <row r="92" spans="3:3" x14ac:dyDescent="0.25">
      <c r="C92" s="636"/>
    </row>
    <row r="93" spans="3:3" x14ac:dyDescent="0.25">
      <c r="C93" s="636"/>
    </row>
    <row r="94" spans="3:3" x14ac:dyDescent="0.25">
      <c r="C94" s="636"/>
    </row>
    <row r="95" spans="3:3" x14ac:dyDescent="0.25">
      <c r="C95" s="636"/>
    </row>
    <row r="96" spans="3:3" x14ac:dyDescent="0.25">
      <c r="C96" s="636"/>
    </row>
    <row r="97" spans="3:3" x14ac:dyDescent="0.25">
      <c r="C97" s="636"/>
    </row>
    <row r="98" spans="3:3" x14ac:dyDescent="0.25">
      <c r="C98" s="636"/>
    </row>
    <row r="99" spans="3:3" x14ac:dyDescent="0.25">
      <c r="C99" s="636"/>
    </row>
    <row r="100" spans="3:3" x14ac:dyDescent="0.25">
      <c r="C100" s="636"/>
    </row>
    <row r="101" spans="3:3" x14ac:dyDescent="0.25">
      <c r="C101" s="636"/>
    </row>
    <row r="102" spans="3:3" x14ac:dyDescent="0.25">
      <c r="C102" s="636"/>
    </row>
    <row r="103" spans="3:3" x14ac:dyDescent="0.25">
      <c r="C103" s="636"/>
    </row>
    <row r="104" spans="3:3" x14ac:dyDescent="0.25">
      <c r="C104" s="636"/>
    </row>
    <row r="105" spans="3:3" x14ac:dyDescent="0.25">
      <c r="C105" s="636"/>
    </row>
    <row r="106" spans="3:3" x14ac:dyDescent="0.25">
      <c r="C106" s="636"/>
    </row>
    <row r="107" spans="3:3" x14ac:dyDescent="0.25">
      <c r="C107" s="636"/>
    </row>
    <row r="108" spans="3:3" x14ac:dyDescent="0.25">
      <c r="C108" s="636"/>
    </row>
    <row r="109" spans="3:3" x14ac:dyDescent="0.25">
      <c r="C109" s="636"/>
    </row>
    <row r="110" spans="3:3" x14ac:dyDescent="0.25">
      <c r="C110" s="636"/>
    </row>
    <row r="111" spans="3:3" x14ac:dyDescent="0.25">
      <c r="C111" s="636"/>
    </row>
    <row r="112" spans="3:3" x14ac:dyDescent="0.25">
      <c r="C112" s="636"/>
    </row>
    <row r="113" spans="3:3" x14ac:dyDescent="0.25">
      <c r="C113" s="636"/>
    </row>
    <row r="114" spans="3:3" x14ac:dyDescent="0.25">
      <c r="C114" s="636"/>
    </row>
    <row r="115" spans="3:3" x14ac:dyDescent="0.25">
      <c r="C115" s="636"/>
    </row>
    <row r="116" spans="3:3" x14ac:dyDescent="0.25">
      <c r="C116" s="636"/>
    </row>
    <row r="117" spans="3:3" x14ac:dyDescent="0.25">
      <c r="C117" s="636"/>
    </row>
    <row r="118" spans="3:3" x14ac:dyDescent="0.25">
      <c r="C118" s="636"/>
    </row>
    <row r="119" spans="3:3" x14ac:dyDescent="0.25">
      <c r="C119" s="636"/>
    </row>
    <row r="120" spans="3:3" x14ac:dyDescent="0.25">
      <c r="C120" s="636"/>
    </row>
    <row r="121" spans="3:3" x14ac:dyDescent="0.25">
      <c r="C121" s="636"/>
    </row>
    <row r="122" spans="3:3" x14ac:dyDescent="0.25">
      <c r="C122" s="636"/>
    </row>
    <row r="123" spans="3:3" x14ac:dyDescent="0.25">
      <c r="C123" s="636"/>
    </row>
    <row r="124" spans="3:3" x14ac:dyDescent="0.25">
      <c r="C124" s="636"/>
    </row>
    <row r="125" spans="3:3" x14ac:dyDescent="0.25">
      <c r="C125" s="636"/>
    </row>
    <row r="126" spans="3:3" x14ac:dyDescent="0.25">
      <c r="C126" s="636"/>
    </row>
    <row r="127" spans="3:3" x14ac:dyDescent="0.25">
      <c r="C127" s="636"/>
    </row>
    <row r="128" spans="3:3" x14ac:dyDescent="0.25">
      <c r="C128" s="636"/>
    </row>
    <row r="129" spans="3:3" x14ac:dyDescent="0.25">
      <c r="C129" s="636"/>
    </row>
    <row r="130" spans="3:3" x14ac:dyDescent="0.25">
      <c r="C130" s="636"/>
    </row>
    <row r="131" spans="3:3" x14ac:dyDescent="0.25">
      <c r="C131" s="636"/>
    </row>
    <row r="132" spans="3:3" x14ac:dyDescent="0.25">
      <c r="C132" s="636"/>
    </row>
    <row r="133" spans="3:3" x14ac:dyDescent="0.25">
      <c r="C133" s="636"/>
    </row>
    <row r="134" spans="3:3" x14ac:dyDescent="0.25">
      <c r="C134" s="636"/>
    </row>
    <row r="135" spans="3:3" x14ac:dyDescent="0.25">
      <c r="C135" s="636"/>
    </row>
    <row r="136" spans="3:3" x14ac:dyDescent="0.25">
      <c r="C136" s="636"/>
    </row>
    <row r="137" spans="3:3" x14ac:dyDescent="0.25">
      <c r="C137" s="636"/>
    </row>
    <row r="138" spans="3:3" x14ac:dyDescent="0.25">
      <c r="C138" s="636"/>
    </row>
    <row r="139" spans="3:3" x14ac:dyDescent="0.25">
      <c r="C139" s="636"/>
    </row>
    <row r="140" spans="3:3" x14ac:dyDescent="0.25">
      <c r="C140" s="636"/>
    </row>
    <row r="141" spans="3:3" x14ac:dyDescent="0.25">
      <c r="C141" s="636"/>
    </row>
    <row r="142" spans="3:3" x14ac:dyDescent="0.25">
      <c r="C142" s="636"/>
    </row>
    <row r="143" spans="3:3" x14ac:dyDescent="0.25">
      <c r="C143" s="636"/>
    </row>
    <row r="144" spans="3:3" x14ac:dyDescent="0.25">
      <c r="C144" s="636"/>
    </row>
    <row r="145" spans="3:3" x14ac:dyDescent="0.25">
      <c r="C145" s="636"/>
    </row>
    <row r="146" spans="3:3" x14ac:dyDescent="0.25">
      <c r="C146" s="636"/>
    </row>
    <row r="147" spans="3:3" x14ac:dyDescent="0.25">
      <c r="C147" s="636"/>
    </row>
    <row r="148" spans="3:3" x14ac:dyDescent="0.25">
      <c r="C148" s="636"/>
    </row>
    <row r="149" spans="3:3" x14ac:dyDescent="0.25">
      <c r="C149" s="636"/>
    </row>
    <row r="150" spans="3:3" x14ac:dyDescent="0.25">
      <c r="C150" s="636"/>
    </row>
    <row r="151" spans="3:3" x14ac:dyDescent="0.25">
      <c r="C151" s="636"/>
    </row>
    <row r="152" spans="3:3" x14ac:dyDescent="0.25">
      <c r="C152" s="636"/>
    </row>
    <row r="153" spans="3:3" x14ac:dyDescent="0.25">
      <c r="C153" s="636"/>
    </row>
    <row r="154" spans="3:3" x14ac:dyDescent="0.25">
      <c r="C154" s="636"/>
    </row>
    <row r="155" spans="3:3" x14ac:dyDescent="0.25">
      <c r="C155" s="636"/>
    </row>
    <row r="156" spans="3:3" x14ac:dyDescent="0.25">
      <c r="C156" s="636"/>
    </row>
    <row r="157" spans="3:3" x14ac:dyDescent="0.25">
      <c r="C157" s="636"/>
    </row>
    <row r="158" spans="3:3" x14ac:dyDescent="0.25">
      <c r="C158" s="636"/>
    </row>
    <row r="159" spans="3:3" x14ac:dyDescent="0.25">
      <c r="C159" s="636"/>
    </row>
    <row r="160" spans="3:3" x14ac:dyDescent="0.25">
      <c r="C160" s="636"/>
    </row>
    <row r="161" spans="3:3" x14ac:dyDescent="0.25">
      <c r="C161" s="636"/>
    </row>
    <row r="162" spans="3:3" x14ac:dyDescent="0.25">
      <c r="C162" s="636"/>
    </row>
    <row r="163" spans="3:3" x14ac:dyDescent="0.25">
      <c r="C163" s="636"/>
    </row>
    <row r="164" spans="3:3" x14ac:dyDescent="0.25">
      <c r="C164" s="636"/>
    </row>
    <row r="165" spans="3:3" x14ac:dyDescent="0.25">
      <c r="C165" s="636"/>
    </row>
    <row r="166" spans="3:3" x14ac:dyDescent="0.25">
      <c r="C166" s="636"/>
    </row>
    <row r="167" spans="3:3" x14ac:dyDescent="0.25">
      <c r="C167" s="636"/>
    </row>
    <row r="168" spans="3:3" x14ac:dyDescent="0.25">
      <c r="C168" s="636"/>
    </row>
    <row r="169" spans="3:3" x14ac:dyDescent="0.25">
      <c r="C169" s="636"/>
    </row>
    <row r="170" spans="3:3" x14ac:dyDescent="0.25">
      <c r="C170" s="636"/>
    </row>
    <row r="171" spans="3:3" x14ac:dyDescent="0.25">
      <c r="C171" s="636"/>
    </row>
    <row r="172" spans="3:3" x14ac:dyDescent="0.25">
      <c r="C172" s="636"/>
    </row>
    <row r="173" spans="3:3" x14ac:dyDescent="0.25">
      <c r="C173" s="636"/>
    </row>
    <row r="174" spans="3:3" x14ac:dyDescent="0.25">
      <c r="C174" s="636"/>
    </row>
    <row r="175" spans="3:3" x14ac:dyDescent="0.25">
      <c r="C175" s="636"/>
    </row>
    <row r="176" spans="3:3" x14ac:dyDescent="0.25">
      <c r="C176" s="636"/>
    </row>
    <row r="177" spans="3:3" x14ac:dyDescent="0.25">
      <c r="C177" s="636"/>
    </row>
    <row r="178" spans="3:3" x14ac:dyDescent="0.25">
      <c r="C178" s="636"/>
    </row>
    <row r="179" spans="3:3" x14ac:dyDescent="0.25">
      <c r="C179" s="636"/>
    </row>
    <row r="180" spans="3:3" x14ac:dyDescent="0.25">
      <c r="C180" s="636"/>
    </row>
    <row r="181" spans="3:3" x14ac:dyDescent="0.25">
      <c r="C181" s="636"/>
    </row>
    <row r="182" spans="3:3" x14ac:dyDescent="0.25">
      <c r="C182" s="636"/>
    </row>
    <row r="183" spans="3:3" x14ac:dyDescent="0.25">
      <c r="C183" s="636"/>
    </row>
    <row r="184" spans="3:3" x14ac:dyDescent="0.25">
      <c r="C184" s="636"/>
    </row>
    <row r="185" spans="3:3" x14ac:dyDescent="0.25">
      <c r="C185" s="636"/>
    </row>
    <row r="186" spans="3:3" x14ac:dyDescent="0.25">
      <c r="C186" s="636"/>
    </row>
    <row r="187" spans="3:3" x14ac:dyDescent="0.25">
      <c r="C187" s="636"/>
    </row>
    <row r="188" spans="3:3" x14ac:dyDescent="0.25">
      <c r="C188" s="636"/>
    </row>
    <row r="189" spans="3:3" x14ac:dyDescent="0.25">
      <c r="C189" s="636"/>
    </row>
    <row r="190" spans="3:3" x14ac:dyDescent="0.25">
      <c r="C190" s="636"/>
    </row>
    <row r="191" spans="3:3" x14ac:dyDescent="0.25">
      <c r="C191" s="636"/>
    </row>
    <row r="192" spans="3:3" x14ac:dyDescent="0.25">
      <c r="C192" s="636"/>
    </row>
    <row r="193" spans="3:3" x14ac:dyDescent="0.25">
      <c r="C193" s="636"/>
    </row>
    <row r="194" spans="3:3" x14ac:dyDescent="0.25">
      <c r="C194" s="636"/>
    </row>
    <row r="195" spans="3:3" x14ac:dyDescent="0.25">
      <c r="C195" s="636"/>
    </row>
    <row r="196" spans="3:3" x14ac:dyDescent="0.25">
      <c r="C196" s="636"/>
    </row>
    <row r="197" spans="3:3" x14ac:dyDescent="0.25">
      <c r="C197" s="636"/>
    </row>
    <row r="198" spans="3:3" x14ac:dyDescent="0.25">
      <c r="C198" s="636"/>
    </row>
    <row r="199" spans="3:3" x14ac:dyDescent="0.25">
      <c r="C199" s="636"/>
    </row>
    <row r="200" spans="3:3" x14ac:dyDescent="0.25">
      <c r="C200" s="636"/>
    </row>
    <row r="201" spans="3:3" x14ac:dyDescent="0.25">
      <c r="C201" s="636"/>
    </row>
    <row r="202" spans="3:3" x14ac:dyDescent="0.25">
      <c r="C202" s="636"/>
    </row>
    <row r="203" spans="3:3" x14ac:dyDescent="0.25">
      <c r="C203" s="636"/>
    </row>
    <row r="204" spans="3:3" x14ac:dyDescent="0.25">
      <c r="C204" s="636"/>
    </row>
    <row r="205" spans="3:3" x14ac:dyDescent="0.25">
      <c r="C205" s="636"/>
    </row>
    <row r="206" spans="3:3" x14ac:dyDescent="0.25">
      <c r="C206" s="636"/>
    </row>
    <row r="207" spans="3:3" x14ac:dyDescent="0.25">
      <c r="C207" s="636"/>
    </row>
    <row r="208" spans="3:3" x14ac:dyDescent="0.25">
      <c r="C208" s="636"/>
    </row>
    <row r="209" spans="3:3" x14ac:dyDescent="0.25">
      <c r="C209" s="636"/>
    </row>
    <row r="210" spans="3:3" x14ac:dyDescent="0.25">
      <c r="C210" s="636"/>
    </row>
    <row r="211" spans="3:3" x14ac:dyDescent="0.25">
      <c r="C211" s="636"/>
    </row>
    <row r="212" spans="3:3" x14ac:dyDescent="0.25">
      <c r="C212" s="636"/>
    </row>
    <row r="213" spans="3:3" x14ac:dyDescent="0.25">
      <c r="C213" s="636"/>
    </row>
    <row r="214" spans="3:3" x14ac:dyDescent="0.25">
      <c r="C214" s="636"/>
    </row>
    <row r="215" spans="3:3" x14ac:dyDescent="0.25">
      <c r="C215" s="636"/>
    </row>
    <row r="216" spans="3:3" x14ac:dyDescent="0.25">
      <c r="C216" s="636"/>
    </row>
    <row r="217" spans="3:3" x14ac:dyDescent="0.25">
      <c r="C217" s="636"/>
    </row>
    <row r="218" spans="3:3" x14ac:dyDescent="0.25">
      <c r="C218" s="636"/>
    </row>
    <row r="219" spans="3:3" x14ac:dyDescent="0.25">
      <c r="C219" s="636"/>
    </row>
    <row r="220" spans="3:3" x14ac:dyDescent="0.25">
      <c r="C220" s="636"/>
    </row>
    <row r="221" spans="3:3" x14ac:dyDescent="0.25">
      <c r="C221" s="636"/>
    </row>
    <row r="222" spans="3:3" x14ac:dyDescent="0.25">
      <c r="C222" s="636"/>
    </row>
    <row r="223" spans="3:3" x14ac:dyDescent="0.25">
      <c r="C223" s="636"/>
    </row>
    <row r="224" spans="3:3" x14ac:dyDescent="0.25">
      <c r="C224" s="636"/>
    </row>
    <row r="225" spans="3:3" x14ac:dyDescent="0.25">
      <c r="C225" s="636"/>
    </row>
    <row r="226" spans="3:3" x14ac:dyDescent="0.25">
      <c r="C226" s="636"/>
    </row>
    <row r="227" spans="3:3" x14ac:dyDescent="0.25">
      <c r="C227" s="636"/>
    </row>
    <row r="228" spans="3:3" x14ac:dyDescent="0.25">
      <c r="C228" s="636"/>
    </row>
    <row r="229" spans="3:3" x14ac:dyDescent="0.25">
      <c r="C229" s="636"/>
    </row>
    <row r="230" spans="3:3" x14ac:dyDescent="0.25">
      <c r="C230" s="636"/>
    </row>
    <row r="231" spans="3:3" x14ac:dyDescent="0.25">
      <c r="C231" s="636"/>
    </row>
    <row r="232" spans="3:3" x14ac:dyDescent="0.25">
      <c r="C232" s="636"/>
    </row>
    <row r="233" spans="3:3" x14ac:dyDescent="0.25">
      <c r="C233" s="636"/>
    </row>
    <row r="234" spans="3:3" x14ac:dyDescent="0.25">
      <c r="C234" s="636"/>
    </row>
    <row r="235" spans="3:3" x14ac:dyDescent="0.25">
      <c r="C235" s="636"/>
    </row>
    <row r="236" spans="3:3" x14ac:dyDescent="0.25">
      <c r="C236" s="636"/>
    </row>
    <row r="237" spans="3:3" x14ac:dyDescent="0.25">
      <c r="C237" s="636"/>
    </row>
    <row r="238" spans="3:3" x14ac:dyDescent="0.25">
      <c r="C238" s="636"/>
    </row>
    <row r="239" spans="3:3" x14ac:dyDescent="0.25">
      <c r="C239" s="636"/>
    </row>
    <row r="240" spans="3:3" x14ac:dyDescent="0.25">
      <c r="C240" s="636"/>
    </row>
    <row r="241" spans="3:3" x14ac:dyDescent="0.25">
      <c r="C241" s="636"/>
    </row>
    <row r="242" spans="3:3" x14ac:dyDescent="0.25">
      <c r="C242" s="636"/>
    </row>
    <row r="243" spans="3:3" x14ac:dyDescent="0.25">
      <c r="C243" s="636"/>
    </row>
    <row r="244" spans="3:3" x14ac:dyDescent="0.25">
      <c r="C244" s="636"/>
    </row>
    <row r="245" spans="3:3" x14ac:dyDescent="0.25">
      <c r="C245" s="636"/>
    </row>
    <row r="246" spans="3:3" x14ac:dyDescent="0.25">
      <c r="C246" s="636"/>
    </row>
    <row r="247" spans="3:3" x14ac:dyDescent="0.25">
      <c r="C247" s="636"/>
    </row>
    <row r="248" spans="3:3" x14ac:dyDescent="0.25">
      <c r="C248" s="636"/>
    </row>
    <row r="249" spans="3:3" x14ac:dyDescent="0.25">
      <c r="C249" s="636"/>
    </row>
    <row r="250" spans="3:3" x14ac:dyDescent="0.25">
      <c r="C250" s="636"/>
    </row>
    <row r="251" spans="3:3" x14ac:dyDescent="0.25">
      <c r="C251" s="636"/>
    </row>
    <row r="252" spans="3:3" x14ac:dyDescent="0.25">
      <c r="C252" s="636"/>
    </row>
    <row r="253" spans="3:3" x14ac:dyDescent="0.25">
      <c r="C253" s="636"/>
    </row>
    <row r="254" spans="3:3" x14ac:dyDescent="0.25">
      <c r="C254" s="636"/>
    </row>
    <row r="255" spans="3:3" x14ac:dyDescent="0.25">
      <c r="C255" s="636"/>
    </row>
    <row r="256" spans="3:3" x14ac:dyDescent="0.25">
      <c r="C256" s="636"/>
    </row>
    <row r="257" spans="3:3" x14ac:dyDescent="0.25">
      <c r="C257" s="636"/>
    </row>
    <row r="258" spans="3:3" x14ac:dyDescent="0.25">
      <c r="C258" s="636"/>
    </row>
    <row r="259" spans="3:3" x14ac:dyDescent="0.25">
      <c r="C259" s="636"/>
    </row>
    <row r="260" spans="3:3" x14ac:dyDescent="0.25">
      <c r="C260" s="636"/>
    </row>
    <row r="261" spans="3:3" x14ac:dyDescent="0.25">
      <c r="C261" s="636"/>
    </row>
    <row r="262" spans="3:3" x14ac:dyDescent="0.25">
      <c r="C262" s="636"/>
    </row>
    <row r="263" spans="3:3" x14ac:dyDescent="0.25">
      <c r="C263" s="636"/>
    </row>
    <row r="264" spans="3:3" x14ac:dyDescent="0.25">
      <c r="C264" s="636"/>
    </row>
    <row r="265" spans="3:3" x14ac:dyDescent="0.25">
      <c r="C265" s="636"/>
    </row>
    <row r="266" spans="3:3" x14ac:dyDescent="0.25">
      <c r="C266" s="636"/>
    </row>
    <row r="267" spans="3:3" x14ac:dyDescent="0.25">
      <c r="C267" s="636"/>
    </row>
    <row r="268" spans="3:3" x14ac:dyDescent="0.25">
      <c r="C268" s="636"/>
    </row>
    <row r="269" spans="3:3" x14ac:dyDescent="0.25">
      <c r="C269" s="636"/>
    </row>
    <row r="270" spans="3:3" x14ac:dyDescent="0.25">
      <c r="C270" s="636"/>
    </row>
    <row r="271" spans="3:3" x14ac:dyDescent="0.25">
      <c r="C271" s="636"/>
    </row>
    <row r="272" spans="3:3" x14ac:dyDescent="0.25">
      <c r="C272" s="636"/>
    </row>
    <row r="273" spans="3:3" x14ac:dyDescent="0.25">
      <c r="C273" s="636"/>
    </row>
    <row r="274" spans="3:3" x14ac:dyDescent="0.25">
      <c r="C274" s="636"/>
    </row>
    <row r="275" spans="3:3" x14ac:dyDescent="0.25">
      <c r="C275" s="636"/>
    </row>
    <row r="276" spans="3:3" x14ac:dyDescent="0.25">
      <c r="C276" s="636"/>
    </row>
    <row r="277" spans="3:3" x14ac:dyDescent="0.25">
      <c r="C277" s="636"/>
    </row>
    <row r="278" spans="3:3" x14ac:dyDescent="0.25">
      <c r="C278" s="636"/>
    </row>
    <row r="279" spans="3:3" x14ac:dyDescent="0.25">
      <c r="C279" s="636"/>
    </row>
    <row r="280" spans="3:3" x14ac:dyDescent="0.25">
      <c r="C280" s="636"/>
    </row>
    <row r="281" spans="3:3" x14ac:dyDescent="0.25">
      <c r="C281" s="636"/>
    </row>
    <row r="282" spans="3:3" x14ac:dyDescent="0.25">
      <c r="C282" s="636"/>
    </row>
    <row r="283" spans="3:3" x14ac:dyDescent="0.25">
      <c r="C283" s="636"/>
    </row>
    <row r="284" spans="3:3" x14ac:dyDescent="0.25">
      <c r="C284" s="636"/>
    </row>
    <row r="285" spans="3:3" x14ac:dyDescent="0.25">
      <c r="C285" s="636"/>
    </row>
    <row r="286" spans="3:3" x14ac:dyDescent="0.25">
      <c r="C286" s="636"/>
    </row>
    <row r="287" spans="3:3" x14ac:dyDescent="0.25">
      <c r="C287" s="636"/>
    </row>
    <row r="288" spans="3:3" x14ac:dyDescent="0.25">
      <c r="C288" s="636"/>
    </row>
    <row r="289" spans="3:3" x14ac:dyDescent="0.25">
      <c r="C289" s="636"/>
    </row>
    <row r="290" spans="3:3" x14ac:dyDescent="0.25">
      <c r="C290" s="636"/>
    </row>
    <row r="291" spans="3:3" x14ac:dyDescent="0.25">
      <c r="C291" s="636"/>
    </row>
    <row r="292" spans="3:3" x14ac:dyDescent="0.25">
      <c r="C292" s="636"/>
    </row>
    <row r="293" spans="3:3" x14ac:dyDescent="0.25">
      <c r="C293" s="636"/>
    </row>
    <row r="294" spans="3:3" x14ac:dyDescent="0.25">
      <c r="C294" s="636"/>
    </row>
    <row r="295" spans="3:3" x14ac:dyDescent="0.25">
      <c r="C295" s="636"/>
    </row>
    <row r="296" spans="3:3" x14ac:dyDescent="0.25">
      <c r="C296" s="636"/>
    </row>
    <row r="297" spans="3:3" x14ac:dyDescent="0.25">
      <c r="C297" s="636"/>
    </row>
    <row r="298" spans="3:3" x14ac:dyDescent="0.25">
      <c r="C298" s="636"/>
    </row>
    <row r="299" spans="3:3" x14ac:dyDescent="0.25">
      <c r="C299" s="636"/>
    </row>
    <row r="300" spans="3:3" x14ac:dyDescent="0.25">
      <c r="C300" s="636"/>
    </row>
    <row r="301" spans="3:3" x14ac:dyDescent="0.25">
      <c r="C301" s="636"/>
    </row>
    <row r="302" spans="3:3" x14ac:dyDescent="0.25">
      <c r="C302" s="636"/>
    </row>
    <row r="303" spans="3:3" x14ac:dyDescent="0.25">
      <c r="C303" s="636"/>
    </row>
    <row r="304" spans="3:3" x14ac:dyDescent="0.25">
      <c r="C304" s="636"/>
    </row>
    <row r="305" spans="3:3" x14ac:dyDescent="0.25">
      <c r="C305" s="636"/>
    </row>
    <row r="306" spans="3:3" x14ac:dyDescent="0.25">
      <c r="C306" s="636"/>
    </row>
    <row r="307" spans="3:3" x14ac:dyDescent="0.25">
      <c r="C307" s="636"/>
    </row>
    <row r="308" spans="3:3" x14ac:dyDescent="0.25">
      <c r="C308" s="636"/>
    </row>
    <row r="309" spans="3:3" x14ac:dyDescent="0.25">
      <c r="C309" s="636"/>
    </row>
    <row r="310" spans="3:3" x14ac:dyDescent="0.25">
      <c r="C310" s="636"/>
    </row>
    <row r="311" spans="3:3" x14ac:dyDescent="0.25">
      <c r="C311" s="636"/>
    </row>
    <row r="312" spans="3:3" x14ac:dyDescent="0.25">
      <c r="C312" s="636"/>
    </row>
    <row r="313" spans="3:3" x14ac:dyDescent="0.25">
      <c r="C313" s="636"/>
    </row>
    <row r="314" spans="3:3" x14ac:dyDescent="0.25">
      <c r="C314" s="636"/>
    </row>
    <row r="315" spans="3:3" x14ac:dyDescent="0.25">
      <c r="C315" s="636"/>
    </row>
    <row r="316" spans="3:3" x14ac:dyDescent="0.25">
      <c r="C316" s="636"/>
    </row>
    <row r="317" spans="3:3" x14ac:dyDescent="0.25">
      <c r="C317" s="636"/>
    </row>
    <row r="318" spans="3:3" x14ac:dyDescent="0.25">
      <c r="C318" s="636"/>
    </row>
    <row r="319" spans="3:3" x14ac:dyDescent="0.25">
      <c r="C319" s="636"/>
    </row>
    <row r="320" spans="3:3" x14ac:dyDescent="0.25">
      <c r="C320" s="636"/>
    </row>
    <row r="321" spans="3:3" x14ac:dyDescent="0.25">
      <c r="C321" s="636"/>
    </row>
    <row r="322" spans="3:3" x14ac:dyDescent="0.25">
      <c r="C322" s="636"/>
    </row>
    <row r="323" spans="3:3" x14ac:dyDescent="0.25">
      <c r="C323" s="636"/>
    </row>
    <row r="324" spans="3:3" x14ac:dyDescent="0.25">
      <c r="C324" s="636"/>
    </row>
    <row r="325" spans="3:3" x14ac:dyDescent="0.25">
      <c r="C325" s="636"/>
    </row>
    <row r="326" spans="3:3" x14ac:dyDescent="0.25">
      <c r="C326" s="636"/>
    </row>
    <row r="327" spans="3:3" x14ac:dyDescent="0.25">
      <c r="C327" s="636"/>
    </row>
    <row r="328" spans="3:3" x14ac:dyDescent="0.25">
      <c r="C328" s="636"/>
    </row>
    <row r="329" spans="3:3" x14ac:dyDescent="0.25">
      <c r="C329" s="636"/>
    </row>
    <row r="330" spans="3:3" x14ac:dyDescent="0.25">
      <c r="C330" s="636"/>
    </row>
    <row r="331" spans="3:3" x14ac:dyDescent="0.25">
      <c r="C331" s="636"/>
    </row>
    <row r="332" spans="3:3" x14ac:dyDescent="0.25">
      <c r="C332" s="636"/>
    </row>
    <row r="333" spans="3:3" x14ac:dyDescent="0.25">
      <c r="C333" s="636"/>
    </row>
    <row r="334" spans="3:3" x14ac:dyDescent="0.25">
      <c r="C334" s="636"/>
    </row>
    <row r="335" spans="3:3" x14ac:dyDescent="0.25">
      <c r="C335" s="636"/>
    </row>
    <row r="336" spans="3:3" x14ac:dyDescent="0.25">
      <c r="C336" s="636"/>
    </row>
    <row r="337" spans="3:3" x14ac:dyDescent="0.25">
      <c r="C337" s="636"/>
    </row>
    <row r="338" spans="3:3" x14ac:dyDescent="0.25">
      <c r="C338" s="636"/>
    </row>
    <row r="339" spans="3:3" x14ac:dyDescent="0.25">
      <c r="C339" s="636"/>
    </row>
    <row r="340" spans="3:3" x14ac:dyDescent="0.25">
      <c r="C340" s="636"/>
    </row>
    <row r="341" spans="3:3" x14ac:dyDescent="0.25">
      <c r="C341" s="636"/>
    </row>
    <row r="342" spans="3:3" x14ac:dyDescent="0.25">
      <c r="C342" s="636"/>
    </row>
    <row r="343" spans="3:3" x14ac:dyDescent="0.25">
      <c r="C343" s="636"/>
    </row>
    <row r="344" spans="3:3" x14ac:dyDescent="0.25">
      <c r="C344" s="636"/>
    </row>
    <row r="345" spans="3:3" x14ac:dyDescent="0.25">
      <c r="C345" s="636"/>
    </row>
    <row r="346" spans="3:3" x14ac:dyDescent="0.25">
      <c r="C346" s="636"/>
    </row>
    <row r="347" spans="3:3" x14ac:dyDescent="0.25">
      <c r="C347" s="636"/>
    </row>
    <row r="348" spans="3:3" x14ac:dyDescent="0.25">
      <c r="C348" s="636"/>
    </row>
    <row r="349" spans="3:3" x14ac:dyDescent="0.25">
      <c r="C349" s="636"/>
    </row>
    <row r="350" spans="3:3" x14ac:dyDescent="0.25">
      <c r="C350" s="636"/>
    </row>
    <row r="351" spans="3:3" x14ac:dyDescent="0.25">
      <c r="C351" s="636"/>
    </row>
    <row r="352" spans="3:3" x14ac:dyDescent="0.25">
      <c r="C352" s="636"/>
    </row>
    <row r="353" spans="3:3" x14ac:dyDescent="0.25">
      <c r="C353" s="636"/>
    </row>
    <row r="354" spans="3:3" x14ac:dyDescent="0.25">
      <c r="C354" s="636"/>
    </row>
    <row r="355" spans="3:3" x14ac:dyDescent="0.25">
      <c r="C355" s="636"/>
    </row>
    <row r="356" spans="3:3" x14ac:dyDescent="0.25">
      <c r="C356" s="636"/>
    </row>
    <row r="357" spans="3:3" x14ac:dyDescent="0.25">
      <c r="C357" s="636"/>
    </row>
    <row r="358" spans="3:3" x14ac:dyDescent="0.25">
      <c r="C358" s="636"/>
    </row>
    <row r="359" spans="3:3" x14ac:dyDescent="0.25">
      <c r="C359" s="636"/>
    </row>
    <row r="360" spans="3:3" x14ac:dyDescent="0.25">
      <c r="C360" s="636"/>
    </row>
    <row r="361" spans="3:3" x14ac:dyDescent="0.25">
      <c r="C361" s="636"/>
    </row>
    <row r="362" spans="3:3" x14ac:dyDescent="0.25">
      <c r="C362" s="636"/>
    </row>
    <row r="363" spans="3:3" x14ac:dyDescent="0.25">
      <c r="C363" s="636"/>
    </row>
    <row r="364" spans="3:3" x14ac:dyDescent="0.25">
      <c r="C364" s="636"/>
    </row>
    <row r="365" spans="3:3" x14ac:dyDescent="0.25">
      <c r="C365" s="636"/>
    </row>
    <row r="366" spans="3:3" x14ac:dyDescent="0.25">
      <c r="C366" s="636"/>
    </row>
    <row r="367" spans="3:3" x14ac:dyDescent="0.25">
      <c r="C367" s="636"/>
    </row>
    <row r="368" spans="3:3" x14ac:dyDescent="0.25">
      <c r="C368" s="636"/>
    </row>
    <row r="369" spans="3:3" x14ac:dyDescent="0.25">
      <c r="C369" s="636"/>
    </row>
    <row r="370" spans="3:3" x14ac:dyDescent="0.25">
      <c r="C370" s="636"/>
    </row>
    <row r="371" spans="3:3" x14ac:dyDescent="0.25">
      <c r="C371" s="636"/>
    </row>
    <row r="372" spans="3:3" x14ac:dyDescent="0.25">
      <c r="C372" s="636"/>
    </row>
    <row r="373" spans="3:3" x14ac:dyDescent="0.25">
      <c r="C373" s="636"/>
    </row>
    <row r="374" spans="3:3" x14ac:dyDescent="0.25">
      <c r="C374" s="636"/>
    </row>
    <row r="375" spans="3:3" x14ac:dyDescent="0.25">
      <c r="C375" s="636"/>
    </row>
    <row r="376" spans="3:3" x14ac:dyDescent="0.25">
      <c r="C376" s="636"/>
    </row>
    <row r="377" spans="3:3" x14ac:dyDescent="0.25">
      <c r="C377" s="636"/>
    </row>
    <row r="378" spans="3:3" x14ac:dyDescent="0.25">
      <c r="C378" s="636"/>
    </row>
    <row r="379" spans="3:3" x14ac:dyDescent="0.25">
      <c r="C379" s="636"/>
    </row>
    <row r="380" spans="3:3" x14ac:dyDescent="0.25">
      <c r="C380" s="636"/>
    </row>
    <row r="381" spans="3:3" x14ac:dyDescent="0.25">
      <c r="C381" s="636"/>
    </row>
    <row r="382" spans="3:3" x14ac:dyDescent="0.25">
      <c r="C382" s="636"/>
    </row>
    <row r="383" spans="3:3" x14ac:dyDescent="0.25">
      <c r="C383" s="636"/>
    </row>
    <row r="384" spans="3:3" x14ac:dyDescent="0.25">
      <c r="C384" s="636"/>
    </row>
    <row r="385" spans="3:3" x14ac:dyDescent="0.25">
      <c r="C385" s="636"/>
    </row>
    <row r="386" spans="3:3" x14ac:dyDescent="0.25">
      <c r="C386" s="636"/>
    </row>
    <row r="387" spans="3:3" x14ac:dyDescent="0.25">
      <c r="C387" s="636"/>
    </row>
    <row r="388" spans="3:3" x14ac:dyDescent="0.25">
      <c r="C388" s="636"/>
    </row>
    <row r="389" spans="3:3" x14ac:dyDescent="0.25">
      <c r="C389" s="636"/>
    </row>
    <row r="390" spans="3:3" x14ac:dyDescent="0.25">
      <c r="C390" s="636"/>
    </row>
    <row r="391" spans="3:3" x14ac:dyDescent="0.25">
      <c r="C391" s="636"/>
    </row>
    <row r="392" spans="3:3" x14ac:dyDescent="0.25">
      <c r="C392" s="636"/>
    </row>
    <row r="393" spans="3:3" x14ac:dyDescent="0.25">
      <c r="C393" s="636"/>
    </row>
    <row r="394" spans="3:3" x14ac:dyDescent="0.25">
      <c r="C394" s="636"/>
    </row>
    <row r="395" spans="3:3" x14ac:dyDescent="0.25">
      <c r="C395" s="636"/>
    </row>
    <row r="396" spans="3:3" x14ac:dyDescent="0.25">
      <c r="C396" s="636"/>
    </row>
    <row r="397" spans="3:3" x14ac:dyDescent="0.25">
      <c r="C397" s="636"/>
    </row>
    <row r="398" spans="3:3" x14ac:dyDescent="0.25">
      <c r="C398" s="636"/>
    </row>
    <row r="399" spans="3:3" x14ac:dyDescent="0.25">
      <c r="C399" s="636"/>
    </row>
    <row r="400" spans="3:3" x14ac:dyDescent="0.25">
      <c r="C400" s="636"/>
    </row>
    <row r="401" spans="3:3" x14ac:dyDescent="0.25">
      <c r="C401" s="636"/>
    </row>
    <row r="402" spans="3:3" x14ac:dyDescent="0.25">
      <c r="C402" s="636"/>
    </row>
    <row r="403" spans="3:3" x14ac:dyDescent="0.25">
      <c r="C403" s="636"/>
    </row>
    <row r="404" spans="3:3" x14ac:dyDescent="0.25">
      <c r="C404" s="636"/>
    </row>
    <row r="405" spans="3:3" x14ac:dyDescent="0.25">
      <c r="C405" s="636"/>
    </row>
    <row r="406" spans="3:3" x14ac:dyDescent="0.25">
      <c r="C406" s="636"/>
    </row>
    <row r="407" spans="3:3" x14ac:dyDescent="0.25">
      <c r="C407" s="636"/>
    </row>
    <row r="408" spans="3:3" x14ac:dyDescent="0.25">
      <c r="C408" s="636"/>
    </row>
    <row r="409" spans="3:3" x14ac:dyDescent="0.25">
      <c r="C409" s="636"/>
    </row>
    <row r="410" spans="3:3" x14ac:dyDescent="0.25">
      <c r="C410" s="636"/>
    </row>
    <row r="411" spans="3:3" x14ac:dyDescent="0.25">
      <c r="C411" s="636"/>
    </row>
    <row r="412" spans="3:3" x14ac:dyDescent="0.25">
      <c r="C412" s="636"/>
    </row>
    <row r="413" spans="3:3" x14ac:dyDescent="0.25">
      <c r="C413" s="636"/>
    </row>
    <row r="414" spans="3:3" x14ac:dyDescent="0.25">
      <c r="C414" s="636"/>
    </row>
    <row r="415" spans="3:3" x14ac:dyDescent="0.25">
      <c r="C415" s="636"/>
    </row>
    <row r="416" spans="3:3" x14ac:dyDescent="0.25">
      <c r="C416" s="636"/>
    </row>
    <row r="417" spans="3:3" x14ac:dyDescent="0.25">
      <c r="C417" s="636"/>
    </row>
    <row r="418" spans="3:3" x14ac:dyDescent="0.25">
      <c r="C418" s="636"/>
    </row>
    <row r="419" spans="3:3" x14ac:dyDescent="0.25">
      <c r="C419" s="636"/>
    </row>
    <row r="420" spans="3:3" x14ac:dyDescent="0.25">
      <c r="C420" s="636"/>
    </row>
    <row r="421" spans="3:3" x14ac:dyDescent="0.25">
      <c r="C421" s="636"/>
    </row>
    <row r="422" spans="3:3" x14ac:dyDescent="0.25">
      <c r="C422" s="636"/>
    </row>
    <row r="423" spans="3:3" x14ac:dyDescent="0.25">
      <c r="C423" s="636"/>
    </row>
    <row r="424" spans="3:3" x14ac:dyDescent="0.25">
      <c r="C424" s="636"/>
    </row>
    <row r="425" spans="3:3" x14ac:dyDescent="0.25">
      <c r="C425" s="636"/>
    </row>
    <row r="426" spans="3:3" x14ac:dyDescent="0.25">
      <c r="C426" s="636"/>
    </row>
    <row r="427" spans="3:3" x14ac:dyDescent="0.25">
      <c r="C427" s="636"/>
    </row>
    <row r="428" spans="3:3" x14ac:dyDescent="0.25">
      <c r="C428" s="636"/>
    </row>
    <row r="429" spans="3:3" x14ac:dyDescent="0.25">
      <c r="C429" s="636"/>
    </row>
    <row r="430" spans="3:3" x14ac:dyDescent="0.25">
      <c r="C430" s="636"/>
    </row>
    <row r="431" spans="3:3" x14ac:dyDescent="0.25">
      <c r="C431" s="636"/>
    </row>
    <row r="432" spans="3:3" x14ac:dyDescent="0.25">
      <c r="C432" s="636"/>
    </row>
    <row r="433" spans="3:3" x14ac:dyDescent="0.25">
      <c r="C433" s="636"/>
    </row>
    <row r="434" spans="3:3" x14ac:dyDescent="0.25">
      <c r="C434" s="636"/>
    </row>
    <row r="435" spans="3:3" x14ac:dyDescent="0.25">
      <c r="C435" s="636"/>
    </row>
    <row r="436" spans="3:3" x14ac:dyDescent="0.25">
      <c r="C436" s="636"/>
    </row>
    <row r="437" spans="3:3" x14ac:dyDescent="0.25">
      <c r="C437" s="636"/>
    </row>
    <row r="438" spans="3:3" x14ac:dyDescent="0.25">
      <c r="C438" s="636"/>
    </row>
    <row r="439" spans="3:3" x14ac:dyDescent="0.25">
      <c r="C439" s="636"/>
    </row>
    <row r="440" spans="3:3" x14ac:dyDescent="0.25">
      <c r="C440" s="636"/>
    </row>
    <row r="441" spans="3:3" x14ac:dyDescent="0.25">
      <c r="C441" s="636"/>
    </row>
    <row r="442" spans="3:3" x14ac:dyDescent="0.25">
      <c r="C442" s="636"/>
    </row>
    <row r="443" spans="3:3" x14ac:dyDescent="0.25">
      <c r="C443" s="636"/>
    </row>
    <row r="444" spans="3:3" x14ac:dyDescent="0.25">
      <c r="C444" s="636"/>
    </row>
    <row r="445" spans="3:3" x14ac:dyDescent="0.25">
      <c r="C445" s="636"/>
    </row>
    <row r="446" spans="3:3" x14ac:dyDescent="0.25">
      <c r="C446" s="636"/>
    </row>
    <row r="447" spans="3:3" x14ac:dyDescent="0.25">
      <c r="C447" s="636"/>
    </row>
    <row r="448" spans="3:3" x14ac:dyDescent="0.25">
      <c r="C448" s="636"/>
    </row>
    <row r="449" spans="3:3" x14ac:dyDescent="0.25">
      <c r="C449" s="636"/>
    </row>
    <row r="450" spans="3:3" x14ac:dyDescent="0.25">
      <c r="C450" s="636"/>
    </row>
    <row r="451" spans="3:3" x14ac:dyDescent="0.25">
      <c r="C451" s="636"/>
    </row>
    <row r="452" spans="3:3" x14ac:dyDescent="0.25">
      <c r="C452" s="636"/>
    </row>
    <row r="453" spans="3:3" x14ac:dyDescent="0.25">
      <c r="C453" s="636"/>
    </row>
    <row r="454" spans="3:3" x14ac:dyDescent="0.25">
      <c r="C454" s="636"/>
    </row>
    <row r="455" spans="3:3" x14ac:dyDescent="0.25">
      <c r="C455" s="636"/>
    </row>
    <row r="456" spans="3:3" x14ac:dyDescent="0.25">
      <c r="C456" s="636"/>
    </row>
    <row r="457" spans="3:3" x14ac:dyDescent="0.25">
      <c r="C457" s="636"/>
    </row>
    <row r="458" spans="3:3" x14ac:dyDescent="0.25">
      <c r="C458" s="636"/>
    </row>
    <row r="459" spans="3:3" x14ac:dyDescent="0.25">
      <c r="C459" s="636"/>
    </row>
    <row r="460" spans="3:3" x14ac:dyDescent="0.25">
      <c r="C460" s="636"/>
    </row>
    <row r="461" spans="3:3" x14ac:dyDescent="0.25">
      <c r="C461" s="636"/>
    </row>
    <row r="462" spans="3:3" x14ac:dyDescent="0.25">
      <c r="C462" s="636"/>
    </row>
    <row r="463" spans="3:3" x14ac:dyDescent="0.25">
      <c r="C463" s="636"/>
    </row>
    <row r="464" spans="3:3" x14ac:dyDescent="0.25">
      <c r="C464" s="636"/>
    </row>
    <row r="465" spans="3:3" x14ac:dyDescent="0.25">
      <c r="C465" s="636"/>
    </row>
    <row r="466" spans="3:3" x14ac:dyDescent="0.25">
      <c r="C466" s="636"/>
    </row>
    <row r="467" spans="3:3" x14ac:dyDescent="0.25">
      <c r="C467" s="636"/>
    </row>
    <row r="468" spans="3:3" x14ac:dyDescent="0.25">
      <c r="C468" s="636"/>
    </row>
    <row r="469" spans="3:3" x14ac:dyDescent="0.25">
      <c r="C469" s="636"/>
    </row>
    <row r="470" spans="3:3" x14ac:dyDescent="0.25">
      <c r="C470" s="636"/>
    </row>
    <row r="471" spans="3:3" x14ac:dyDescent="0.25">
      <c r="C471" s="636"/>
    </row>
    <row r="472" spans="3:3" x14ac:dyDescent="0.25">
      <c r="C472" s="636"/>
    </row>
    <row r="473" spans="3:3" x14ac:dyDescent="0.25">
      <c r="C473" s="636"/>
    </row>
    <row r="474" spans="3:3" x14ac:dyDescent="0.25">
      <c r="C474" s="636"/>
    </row>
    <row r="475" spans="3:3" x14ac:dyDescent="0.25">
      <c r="C475" s="636"/>
    </row>
    <row r="476" spans="3:3" x14ac:dyDescent="0.25">
      <c r="C476" s="636"/>
    </row>
    <row r="477" spans="3:3" x14ac:dyDescent="0.25">
      <c r="C477" s="636"/>
    </row>
    <row r="478" spans="3:3" x14ac:dyDescent="0.25">
      <c r="C478" s="636"/>
    </row>
    <row r="479" spans="3:3" x14ac:dyDescent="0.25">
      <c r="C479" s="636"/>
    </row>
    <row r="480" spans="3:3" x14ac:dyDescent="0.25">
      <c r="C480" s="636"/>
    </row>
    <row r="481" spans="3:3" x14ac:dyDescent="0.25">
      <c r="C481" s="636"/>
    </row>
    <row r="482" spans="3:3" x14ac:dyDescent="0.25">
      <c r="C482" s="636"/>
    </row>
    <row r="483" spans="3:3" x14ac:dyDescent="0.25">
      <c r="C483" s="636"/>
    </row>
    <row r="484" spans="3:3" x14ac:dyDescent="0.25">
      <c r="C484" s="636"/>
    </row>
    <row r="485" spans="3:3" x14ac:dyDescent="0.25">
      <c r="C485" s="636"/>
    </row>
    <row r="486" spans="3:3" x14ac:dyDescent="0.25">
      <c r="C486" s="636"/>
    </row>
  </sheetData>
  <pageMargins left="0.7" right="0.7" top="0.75" bottom="0.75" header="0.3" footer="0.3"/>
  <pageSetup orientation="portrait"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pageSetUpPr fitToPage="1"/>
  </sheetPr>
  <dimension ref="A1:O52"/>
  <sheetViews>
    <sheetView showGridLines="0" workbookViewId="0">
      <selection activeCell="N12" sqref="N12"/>
    </sheetView>
  </sheetViews>
  <sheetFormatPr baseColWidth="10" defaultRowHeight="12.75" x14ac:dyDescent="0.2"/>
  <cols>
    <col min="1" max="1" width="22.140625" style="1470" customWidth="1"/>
    <col min="2" max="2" width="31.7109375" style="71" customWidth="1"/>
    <col min="3" max="3" width="37.85546875" style="71" customWidth="1"/>
    <col min="4" max="11" width="11.7109375" style="71" customWidth="1"/>
    <col min="12" max="12" width="11.42578125" style="71"/>
    <col min="13" max="13" width="15.28515625" style="71" bestFit="1" customWidth="1"/>
    <col min="14" max="16384" width="11.42578125" style="71"/>
  </cols>
  <sheetData>
    <row r="1" spans="2:15" ht="38.25" customHeight="1" x14ac:dyDescent="0.25">
      <c r="B1" s="1527" t="s">
        <v>422</v>
      </c>
      <c r="C1" s="1527"/>
      <c r="D1" s="1527"/>
      <c r="E1" s="1527"/>
      <c r="F1" s="1527"/>
      <c r="G1" s="1527"/>
      <c r="H1" s="1527"/>
      <c r="I1" s="1527"/>
      <c r="J1" s="1527"/>
      <c r="K1" s="1527"/>
      <c r="L1" s="3" t="s">
        <v>13</v>
      </c>
    </row>
    <row r="2" spans="2:15" ht="39.75" customHeight="1" x14ac:dyDescent="0.25">
      <c r="B2" s="1519" t="s">
        <v>1608</v>
      </c>
      <c r="C2" s="1519"/>
      <c r="D2" s="1519"/>
      <c r="E2" s="1519"/>
      <c r="F2" s="1590"/>
      <c r="G2" s="1590"/>
      <c r="H2" s="1590"/>
      <c r="I2" s="1590"/>
      <c r="J2" s="1590"/>
      <c r="K2" s="1590"/>
    </row>
    <row r="3" spans="2:15" ht="15" x14ac:dyDescent="0.25">
      <c r="B3" s="1628" t="s">
        <v>249</v>
      </c>
      <c r="C3" s="1628"/>
      <c r="D3" s="1628"/>
      <c r="E3" s="1628"/>
      <c r="F3" s="1639"/>
      <c r="G3" s="1639"/>
      <c r="H3" s="1639"/>
      <c r="I3" s="1639"/>
      <c r="J3" s="1639"/>
      <c r="K3" s="1639"/>
    </row>
    <row r="4" spans="2:15" ht="16.5" thickBot="1" x14ac:dyDescent="0.3">
      <c r="B4" s="1519" t="s">
        <v>265</v>
      </c>
      <c r="C4" s="1519"/>
      <c r="D4" s="1519"/>
      <c r="E4" s="1519"/>
      <c r="F4" s="1590"/>
      <c r="G4" s="1590"/>
      <c r="H4" s="1590"/>
      <c r="I4" s="1590"/>
      <c r="J4" s="1590"/>
      <c r="K4" s="1590"/>
    </row>
    <row r="5" spans="2:15" ht="12.75" customHeight="1" x14ac:dyDescent="0.2">
      <c r="B5" s="660"/>
      <c r="C5" s="660"/>
      <c r="D5" s="660"/>
      <c r="E5" s="660"/>
      <c r="F5" s="661"/>
      <c r="G5" s="661"/>
      <c r="H5" s="661"/>
      <c r="I5" s="661"/>
      <c r="J5" s="661"/>
      <c r="K5" s="661"/>
    </row>
    <row r="6" spans="2:15" ht="15" customHeight="1" x14ac:dyDescent="0.25">
      <c r="B6" s="1634" t="s">
        <v>242</v>
      </c>
      <c r="C6" s="1637" t="s">
        <v>266</v>
      </c>
      <c r="D6" s="268">
        <v>2011</v>
      </c>
      <c r="E6" s="268"/>
      <c r="F6" s="268">
        <v>2012</v>
      </c>
      <c r="G6" s="268"/>
      <c r="H6" s="1638">
        <v>2013</v>
      </c>
      <c r="I6" s="1638"/>
      <c r="J6" s="1638">
        <v>2014</v>
      </c>
      <c r="K6" s="1638"/>
    </row>
    <row r="7" spans="2:15" ht="15" customHeight="1" x14ac:dyDescent="0.25">
      <c r="B7" s="1634"/>
      <c r="C7" s="1637"/>
      <c r="D7" s="269" t="s">
        <v>267</v>
      </c>
      <c r="E7" s="269" t="s">
        <v>268</v>
      </c>
      <c r="F7" s="269" t="s">
        <v>267</v>
      </c>
      <c r="G7" s="269" t="s">
        <v>268</v>
      </c>
      <c r="H7" s="269" t="s">
        <v>267</v>
      </c>
      <c r="I7" s="269" t="s">
        <v>268</v>
      </c>
      <c r="J7" s="269" t="s">
        <v>267</v>
      </c>
      <c r="K7" s="269" t="s">
        <v>268</v>
      </c>
    </row>
    <row r="8" spans="2:15" ht="24" customHeight="1" x14ac:dyDescent="0.25">
      <c r="B8" s="270" t="s">
        <v>269</v>
      </c>
      <c r="C8" s="181" t="s">
        <v>270</v>
      </c>
      <c r="D8" s="271">
        <v>2905</v>
      </c>
      <c r="E8" s="271">
        <v>5044434</v>
      </c>
      <c r="F8" s="271">
        <v>2980</v>
      </c>
      <c r="G8" s="271">
        <v>5448701</v>
      </c>
      <c r="H8" s="271">
        <v>3022.75</v>
      </c>
      <c r="I8" s="271">
        <v>5696044.2799999993</v>
      </c>
      <c r="J8" s="271">
        <v>3042.6666666666665</v>
      </c>
      <c r="K8" s="271">
        <v>5959306</v>
      </c>
      <c r="M8" s="79"/>
      <c r="N8" s="79"/>
    </row>
    <row r="9" spans="2:15" ht="14.45" customHeight="1" x14ac:dyDescent="0.2">
      <c r="B9" s="272"/>
      <c r="C9" s="181" t="s">
        <v>271</v>
      </c>
      <c r="D9" s="271">
        <v>982</v>
      </c>
      <c r="E9" s="271">
        <v>2686647</v>
      </c>
      <c r="F9" s="271">
        <v>1000</v>
      </c>
      <c r="G9" s="271">
        <v>2916190</v>
      </c>
      <c r="H9" s="271">
        <v>1045.6666666666667</v>
      </c>
      <c r="I9" s="271">
        <v>3277594.95</v>
      </c>
      <c r="J9" s="271">
        <v>1069.5</v>
      </c>
      <c r="K9" s="271">
        <v>3505727</v>
      </c>
      <c r="M9" s="79"/>
      <c r="N9" s="79"/>
    </row>
    <row r="10" spans="2:15" ht="14.45" customHeight="1" x14ac:dyDescent="0.2">
      <c r="B10" s="272"/>
      <c r="C10" s="181" t="s">
        <v>272</v>
      </c>
      <c r="D10" s="271">
        <v>221</v>
      </c>
      <c r="E10" s="271">
        <v>796271</v>
      </c>
      <c r="F10" s="271">
        <v>221</v>
      </c>
      <c r="G10" s="271">
        <v>866905</v>
      </c>
      <c r="H10" s="271">
        <v>221</v>
      </c>
      <c r="I10" s="271">
        <v>893988.777</v>
      </c>
      <c r="J10" s="271">
        <v>221.5</v>
      </c>
      <c r="K10" s="271">
        <v>1000410</v>
      </c>
      <c r="M10" s="79"/>
      <c r="N10" s="79"/>
    </row>
    <row r="11" spans="2:15" ht="14.45" customHeight="1" x14ac:dyDescent="0.2">
      <c r="B11" s="272"/>
      <c r="C11" s="181" t="s">
        <v>273</v>
      </c>
      <c r="D11" s="271">
        <v>3201</v>
      </c>
      <c r="E11" s="271">
        <v>5062295</v>
      </c>
      <c r="F11" s="271">
        <v>3247</v>
      </c>
      <c r="G11" s="271">
        <v>5388943</v>
      </c>
      <c r="H11" s="271">
        <v>3276.25</v>
      </c>
      <c r="I11" s="271">
        <v>5514520.4309999999</v>
      </c>
      <c r="J11" s="271">
        <v>2917.9166666666665</v>
      </c>
      <c r="K11" s="271">
        <v>5444526</v>
      </c>
      <c r="M11" s="79"/>
      <c r="N11" s="79"/>
    </row>
    <row r="12" spans="2:15" ht="14.45" customHeight="1" x14ac:dyDescent="0.2">
      <c r="B12" s="272"/>
      <c r="C12" s="181" t="s">
        <v>274</v>
      </c>
      <c r="D12" s="271"/>
      <c r="E12" s="271"/>
      <c r="F12" s="271"/>
      <c r="G12" s="271"/>
      <c r="H12" s="271"/>
      <c r="I12" s="271"/>
      <c r="J12" s="271">
        <v>394.58333333333331</v>
      </c>
      <c r="K12" s="271">
        <v>395488</v>
      </c>
      <c r="M12" s="79"/>
      <c r="N12" s="79"/>
    </row>
    <row r="13" spans="2:15" ht="14.45" customHeight="1" x14ac:dyDescent="0.2">
      <c r="B13" s="272"/>
      <c r="C13" s="181" t="s">
        <v>275</v>
      </c>
      <c r="D13" s="271">
        <v>2009</v>
      </c>
      <c r="E13" s="271">
        <v>1535720</v>
      </c>
      <c r="F13" s="271">
        <v>1865</v>
      </c>
      <c r="G13" s="271">
        <v>1507640</v>
      </c>
      <c r="H13" s="271">
        <v>1750.4166666666667</v>
      </c>
      <c r="I13" s="271">
        <v>1460407.7949999999</v>
      </c>
      <c r="J13" s="271">
        <v>1651.0833333333333</v>
      </c>
      <c r="K13" s="271">
        <v>1463683</v>
      </c>
      <c r="M13" s="79"/>
      <c r="N13" s="79"/>
      <c r="O13" s="79"/>
    </row>
    <row r="14" spans="2:15" ht="14.45" customHeight="1" x14ac:dyDescent="0.25">
      <c r="B14" s="273"/>
      <c r="C14" s="274" t="s">
        <v>40</v>
      </c>
      <c r="D14" s="275">
        <v>9318</v>
      </c>
      <c r="E14" s="275">
        <v>15125367</v>
      </c>
      <c r="F14" s="275">
        <v>9313</v>
      </c>
      <c r="G14" s="275">
        <v>16128379</v>
      </c>
      <c r="H14" s="275">
        <v>9316.0833333333339</v>
      </c>
      <c r="I14" s="275">
        <v>16842556.233000003</v>
      </c>
      <c r="J14" s="275">
        <v>9297.2499999999982</v>
      </c>
      <c r="K14" s="275">
        <v>17769140</v>
      </c>
      <c r="M14" s="79"/>
      <c r="N14" s="79"/>
      <c r="O14" s="79"/>
    </row>
    <row r="15" spans="2:15" ht="24" customHeight="1" x14ac:dyDescent="0.25">
      <c r="B15" s="270" t="s">
        <v>276</v>
      </c>
      <c r="C15" s="181" t="s">
        <v>270</v>
      </c>
      <c r="D15" s="150">
        <v>2380</v>
      </c>
      <c r="E15" s="150">
        <v>4206212</v>
      </c>
      <c r="F15" s="150">
        <v>2407</v>
      </c>
      <c r="G15" s="150">
        <v>4286566</v>
      </c>
      <c r="H15" s="150">
        <v>2435.333333333333</v>
      </c>
      <c r="I15" s="150">
        <v>4422255.5</v>
      </c>
      <c r="J15" s="150">
        <v>2461.6666666666665</v>
      </c>
      <c r="K15" s="150">
        <v>4612070</v>
      </c>
      <c r="L15" s="79"/>
      <c r="M15" s="79"/>
      <c r="N15" s="79"/>
    </row>
    <row r="16" spans="2:15" ht="14.25" x14ac:dyDescent="0.2">
      <c r="B16" s="272"/>
      <c r="C16" s="181" t="s">
        <v>271</v>
      </c>
      <c r="D16" s="150">
        <v>569</v>
      </c>
      <c r="E16" s="150">
        <v>1779726</v>
      </c>
      <c r="F16" s="150">
        <v>584</v>
      </c>
      <c r="G16" s="150">
        <v>1743738</v>
      </c>
      <c r="H16" s="150">
        <v>601.5</v>
      </c>
      <c r="I16" s="150">
        <v>1857124</v>
      </c>
      <c r="J16" s="150">
        <v>639</v>
      </c>
      <c r="K16" s="150">
        <v>2043690</v>
      </c>
      <c r="M16" s="79"/>
    </row>
    <row r="17" spans="2:13" ht="14.25" x14ac:dyDescent="0.2">
      <c r="B17" s="272"/>
      <c r="C17" s="181" t="s">
        <v>272</v>
      </c>
      <c r="D17" s="150">
        <v>218</v>
      </c>
      <c r="E17" s="150">
        <v>969652</v>
      </c>
      <c r="F17" s="150">
        <v>221</v>
      </c>
      <c r="G17" s="150">
        <v>971070</v>
      </c>
      <c r="H17" s="150">
        <v>218</v>
      </c>
      <c r="I17" s="150">
        <v>997117.5</v>
      </c>
      <c r="J17" s="150">
        <v>224.58333333333334</v>
      </c>
      <c r="K17" s="150">
        <v>1055005</v>
      </c>
      <c r="M17" s="276"/>
    </row>
    <row r="18" spans="2:13" ht="14.25" x14ac:dyDescent="0.2">
      <c r="B18" s="272"/>
      <c r="C18" s="181" t="s">
        <v>273</v>
      </c>
      <c r="D18" s="150">
        <v>3155</v>
      </c>
      <c r="E18" s="150">
        <v>5639965</v>
      </c>
      <c r="F18" s="150">
        <v>3227</v>
      </c>
      <c r="G18" s="150">
        <v>5864118</v>
      </c>
      <c r="H18" s="150">
        <v>3300.583333333333</v>
      </c>
      <c r="I18" s="150">
        <v>6289419</v>
      </c>
      <c r="J18" s="150">
        <v>2943.75</v>
      </c>
      <c r="K18" s="150">
        <v>6155513</v>
      </c>
      <c r="M18" s="276"/>
    </row>
    <row r="19" spans="2:13" ht="14.25" x14ac:dyDescent="0.2">
      <c r="B19" s="272"/>
      <c r="C19" s="181" t="s">
        <v>274</v>
      </c>
      <c r="D19" s="150"/>
      <c r="E19" s="150"/>
      <c r="F19" s="150"/>
      <c r="G19" s="150"/>
      <c r="H19" s="150"/>
      <c r="I19" s="150"/>
      <c r="J19" s="150">
        <v>457.58333333333331</v>
      </c>
      <c r="K19" s="150">
        <v>512099</v>
      </c>
      <c r="M19" s="276"/>
    </row>
    <row r="20" spans="2:13" ht="14.25" x14ac:dyDescent="0.2">
      <c r="B20" s="272"/>
      <c r="C20" s="181" t="s">
        <v>275</v>
      </c>
      <c r="D20" s="150">
        <v>2023</v>
      </c>
      <c r="E20" s="150">
        <v>1565782</v>
      </c>
      <c r="F20" s="150">
        <v>1948</v>
      </c>
      <c r="G20" s="150">
        <v>1448541</v>
      </c>
      <c r="H20" s="150">
        <v>1819.5833333333335</v>
      </c>
      <c r="I20" s="150">
        <v>1546387</v>
      </c>
      <c r="J20" s="150">
        <v>1829.8333333333333</v>
      </c>
      <c r="K20" s="150">
        <v>1582050</v>
      </c>
      <c r="M20" s="276"/>
    </row>
    <row r="21" spans="2:13" ht="15" x14ac:dyDescent="0.25">
      <c r="B21" s="273"/>
      <c r="C21" s="266" t="s">
        <v>40</v>
      </c>
      <c r="D21" s="225">
        <v>8345</v>
      </c>
      <c r="E21" s="225">
        <v>14161337</v>
      </c>
      <c r="F21" s="225">
        <v>8387</v>
      </c>
      <c r="G21" s="225">
        <v>14314033</v>
      </c>
      <c r="H21" s="225">
        <v>8375</v>
      </c>
      <c r="I21" s="225">
        <v>15112303</v>
      </c>
      <c r="J21" s="225">
        <v>8556.4166666666661</v>
      </c>
      <c r="K21" s="225">
        <v>15960427</v>
      </c>
      <c r="M21" s="276"/>
    </row>
    <row r="22" spans="2:13" ht="24" customHeight="1" x14ac:dyDescent="0.25">
      <c r="B22" s="270" t="s">
        <v>277</v>
      </c>
      <c r="C22" s="181" t="s">
        <v>270</v>
      </c>
      <c r="D22" s="150">
        <v>678</v>
      </c>
      <c r="E22" s="150">
        <v>1081731</v>
      </c>
      <c r="F22" s="150">
        <v>686</v>
      </c>
      <c r="G22" s="150">
        <v>1158957</v>
      </c>
      <c r="H22" s="150">
        <v>690.41666666666674</v>
      </c>
      <c r="I22" s="150">
        <v>1181572</v>
      </c>
      <c r="J22" s="150">
        <v>681.66666666666663</v>
      </c>
      <c r="K22" s="150">
        <v>1233648.0970000001</v>
      </c>
      <c r="M22" s="277"/>
    </row>
    <row r="23" spans="2:13" ht="14.25" customHeight="1" x14ac:dyDescent="0.2">
      <c r="B23" s="272"/>
      <c r="C23" s="181" t="s">
        <v>271</v>
      </c>
      <c r="D23" s="150">
        <v>228</v>
      </c>
      <c r="E23" s="150">
        <v>549443</v>
      </c>
      <c r="F23" s="150">
        <v>230</v>
      </c>
      <c r="G23" s="150">
        <v>584228</v>
      </c>
      <c r="H23" s="150">
        <v>241.91666666666666</v>
      </c>
      <c r="I23" s="150">
        <v>637260</v>
      </c>
      <c r="J23" s="150">
        <v>244.08333333333334</v>
      </c>
      <c r="K23" s="150">
        <v>671514.97</v>
      </c>
    </row>
    <row r="24" spans="2:13" ht="14.25" x14ac:dyDescent="0.2">
      <c r="B24" s="181"/>
      <c r="C24" s="181" t="s">
        <v>272</v>
      </c>
      <c r="D24" s="150">
        <v>57</v>
      </c>
      <c r="E24" s="150">
        <v>174951</v>
      </c>
      <c r="F24" s="150">
        <v>54</v>
      </c>
      <c r="G24" s="150">
        <v>176565</v>
      </c>
      <c r="H24" s="150">
        <v>55.75</v>
      </c>
      <c r="I24" s="150">
        <v>192012</v>
      </c>
      <c r="J24" s="150">
        <v>56.333333333333336</v>
      </c>
      <c r="K24" s="150">
        <v>202360.53899999996</v>
      </c>
      <c r="M24" s="278"/>
    </row>
    <row r="25" spans="2:13" ht="14.25" x14ac:dyDescent="0.2">
      <c r="B25" s="181"/>
      <c r="C25" s="181" t="s">
        <v>273</v>
      </c>
      <c r="D25" s="150">
        <v>1163</v>
      </c>
      <c r="E25" s="150">
        <v>1842319</v>
      </c>
      <c r="F25" s="150">
        <v>1179</v>
      </c>
      <c r="G25" s="150">
        <v>1951026</v>
      </c>
      <c r="H25" s="150">
        <v>1187.1666666666667</v>
      </c>
      <c r="I25" s="150">
        <v>2013245</v>
      </c>
      <c r="J25" s="150">
        <v>1093.8333333333333</v>
      </c>
      <c r="K25" s="150">
        <v>2031024.426</v>
      </c>
      <c r="M25" s="278"/>
    </row>
    <row r="26" spans="2:13" ht="14.25" x14ac:dyDescent="0.2">
      <c r="B26" s="181"/>
      <c r="C26" s="181" t="s">
        <v>274</v>
      </c>
      <c r="D26" s="150"/>
      <c r="E26" s="150"/>
      <c r="F26" s="150"/>
      <c r="G26" s="150"/>
      <c r="H26" s="150"/>
      <c r="I26" s="150"/>
      <c r="J26" s="150">
        <v>120.83333333333333</v>
      </c>
      <c r="K26" s="150">
        <v>121141.38800000001</v>
      </c>
      <c r="M26" s="278"/>
    </row>
    <row r="27" spans="2:13" ht="14.25" x14ac:dyDescent="0.2">
      <c r="B27" s="181"/>
      <c r="C27" s="181" t="s">
        <v>275</v>
      </c>
      <c r="D27" s="150">
        <v>676</v>
      </c>
      <c r="E27" s="150">
        <v>445960</v>
      </c>
      <c r="F27" s="150">
        <v>651</v>
      </c>
      <c r="G27" s="150">
        <v>454428</v>
      </c>
      <c r="H27" s="150">
        <v>624.5</v>
      </c>
      <c r="I27" s="150">
        <v>455397</v>
      </c>
      <c r="J27" s="150">
        <v>609.5</v>
      </c>
      <c r="K27" s="150">
        <v>466359.66299999994</v>
      </c>
      <c r="M27" s="278"/>
    </row>
    <row r="28" spans="2:13" ht="15" x14ac:dyDescent="0.2">
      <c r="B28" s="279"/>
      <c r="C28" s="280" t="s">
        <v>40</v>
      </c>
      <c r="D28" s="281">
        <v>2802</v>
      </c>
      <c r="E28" s="281">
        <v>4094404</v>
      </c>
      <c r="F28" s="281">
        <v>2800</v>
      </c>
      <c r="G28" s="281">
        <v>4325204</v>
      </c>
      <c r="H28" s="281">
        <v>2799.75</v>
      </c>
      <c r="I28" s="281">
        <v>4479486</v>
      </c>
      <c r="J28" s="281">
        <v>2806.25</v>
      </c>
      <c r="K28" s="281">
        <v>4726049.0829999996</v>
      </c>
      <c r="M28" s="278"/>
    </row>
    <row r="29" spans="2:13" ht="24" customHeight="1" x14ac:dyDescent="0.25">
      <c r="B29" s="270" t="s">
        <v>1572</v>
      </c>
      <c r="C29" s="181" t="s">
        <v>270</v>
      </c>
      <c r="D29" s="271">
        <v>5963</v>
      </c>
      <c r="E29" s="271">
        <v>10332377</v>
      </c>
      <c r="F29" s="271">
        <v>6073</v>
      </c>
      <c r="G29" s="271">
        <v>10894224</v>
      </c>
      <c r="H29" s="271">
        <v>6148.5</v>
      </c>
      <c r="I29" s="271">
        <v>11299871.779999999</v>
      </c>
      <c r="J29" s="271">
        <v>6186</v>
      </c>
      <c r="K29" s="271">
        <v>11805024.096999999</v>
      </c>
      <c r="M29" s="278"/>
    </row>
    <row r="30" spans="2:13" ht="14.25" x14ac:dyDescent="0.2">
      <c r="B30" s="181"/>
      <c r="C30" s="181" t="s">
        <v>271</v>
      </c>
      <c r="D30" s="271">
        <v>1779</v>
      </c>
      <c r="E30" s="271">
        <v>5015816</v>
      </c>
      <c r="F30" s="271">
        <v>1814</v>
      </c>
      <c r="G30" s="271">
        <v>5244156</v>
      </c>
      <c r="H30" s="271">
        <v>1889.0833333333335</v>
      </c>
      <c r="I30" s="271">
        <v>5771978.9500000002</v>
      </c>
      <c r="J30" s="271">
        <v>1952.5833333333333</v>
      </c>
      <c r="K30" s="271">
        <v>6220931.9699999997</v>
      </c>
      <c r="M30" s="278"/>
    </row>
    <row r="31" spans="2:13" ht="14.25" x14ac:dyDescent="0.2">
      <c r="B31" s="181"/>
      <c r="C31" s="181" t="s">
        <v>272</v>
      </c>
      <c r="D31" s="271">
        <v>496</v>
      </c>
      <c r="E31" s="271">
        <v>1940874</v>
      </c>
      <c r="F31" s="271">
        <v>496</v>
      </c>
      <c r="G31" s="271">
        <v>2014540</v>
      </c>
      <c r="H31" s="271">
        <v>494.75</v>
      </c>
      <c r="I31" s="271">
        <v>2083118.277</v>
      </c>
      <c r="J31" s="271">
        <v>502.41666666666669</v>
      </c>
      <c r="K31" s="271">
        <v>2257775.5389999999</v>
      </c>
      <c r="M31" s="278"/>
    </row>
    <row r="32" spans="2:13" ht="14.25" x14ac:dyDescent="0.2">
      <c r="B32" s="181"/>
      <c r="C32" s="181" t="s">
        <v>273</v>
      </c>
      <c r="D32" s="271">
        <v>7519</v>
      </c>
      <c r="E32" s="271">
        <v>12544579</v>
      </c>
      <c r="F32" s="271">
        <v>7653</v>
      </c>
      <c r="G32" s="271">
        <v>13204087</v>
      </c>
      <c r="H32" s="271">
        <v>7764</v>
      </c>
      <c r="I32" s="271">
        <v>13817184.431</v>
      </c>
      <c r="J32" s="271">
        <v>6955.4999999999991</v>
      </c>
      <c r="K32" s="271">
        <v>13631063.425999999</v>
      </c>
      <c r="M32" s="278"/>
    </row>
    <row r="33" spans="2:13" ht="14.25" x14ac:dyDescent="0.2">
      <c r="B33" s="181"/>
      <c r="C33" s="181" t="s">
        <v>274</v>
      </c>
      <c r="D33" s="271">
        <v>0</v>
      </c>
      <c r="E33" s="271">
        <v>0</v>
      </c>
      <c r="F33" s="271">
        <v>0</v>
      </c>
      <c r="G33" s="271">
        <v>0</v>
      </c>
      <c r="H33" s="271">
        <v>0</v>
      </c>
      <c r="I33" s="271">
        <v>0</v>
      </c>
      <c r="J33" s="271">
        <v>973</v>
      </c>
      <c r="K33" s="271">
        <v>1028728.388</v>
      </c>
      <c r="M33" s="278"/>
    </row>
    <row r="34" spans="2:13" ht="14.25" x14ac:dyDescent="0.2">
      <c r="B34" s="181"/>
      <c r="C34" s="181" t="s">
        <v>275</v>
      </c>
      <c r="D34" s="271">
        <v>4708</v>
      </c>
      <c r="E34" s="271">
        <v>3547462</v>
      </c>
      <c r="F34" s="271">
        <v>4464</v>
      </c>
      <c r="G34" s="271">
        <v>3410609</v>
      </c>
      <c r="H34" s="271">
        <v>4194.5</v>
      </c>
      <c r="I34" s="271">
        <v>3462191.7949999999</v>
      </c>
      <c r="J34" s="271">
        <v>4090.4166666666665</v>
      </c>
      <c r="K34" s="271">
        <v>3512092.6629999997</v>
      </c>
      <c r="M34" s="278"/>
    </row>
    <row r="35" spans="2:13" ht="15" x14ac:dyDescent="0.25">
      <c r="B35" s="273"/>
      <c r="C35" s="266" t="s">
        <v>40</v>
      </c>
      <c r="D35" s="225">
        <v>20465</v>
      </c>
      <c r="E35" s="225">
        <v>33381108</v>
      </c>
      <c r="F35" s="225">
        <v>20500</v>
      </c>
      <c r="G35" s="225">
        <v>34767616</v>
      </c>
      <c r="H35" s="225">
        <v>20490.833333333336</v>
      </c>
      <c r="I35" s="225">
        <v>36434345.233000003</v>
      </c>
      <c r="J35" s="225">
        <v>20659.916666666668</v>
      </c>
      <c r="K35" s="225">
        <v>38455616.082999997</v>
      </c>
      <c r="M35" s="278"/>
    </row>
    <row r="36" spans="2:13" ht="24" customHeight="1" x14ac:dyDescent="0.25">
      <c r="B36" s="270" t="s">
        <v>1571</v>
      </c>
      <c r="C36" s="181" t="s">
        <v>270</v>
      </c>
      <c r="D36" s="271"/>
      <c r="E36" s="271"/>
      <c r="F36" s="271"/>
      <c r="G36" s="271"/>
      <c r="H36" s="271"/>
      <c r="I36" s="271"/>
      <c r="J36" s="271"/>
      <c r="K36" s="271"/>
      <c r="M36" s="283"/>
    </row>
    <row r="37" spans="2:13" ht="16.5" x14ac:dyDescent="0.2">
      <c r="B37" s="181"/>
      <c r="C37" s="181" t="s">
        <v>278</v>
      </c>
      <c r="D37" s="271">
        <v>5427</v>
      </c>
      <c r="E37" s="271">
        <v>13655576</v>
      </c>
      <c r="F37" s="271">
        <v>5257</v>
      </c>
      <c r="G37" s="271">
        <v>13537860</v>
      </c>
      <c r="H37" s="271">
        <v>5051.083333333333</v>
      </c>
      <c r="I37" s="271">
        <v>12987049.295000236</v>
      </c>
      <c r="J37" s="271">
        <v>4903.833333333333</v>
      </c>
      <c r="K37" s="271">
        <v>12643905.840999927</v>
      </c>
      <c r="M37" s="135"/>
    </row>
    <row r="38" spans="2:13" ht="14.25" x14ac:dyDescent="0.2">
      <c r="B38" s="181"/>
      <c r="C38" s="181" t="s">
        <v>272</v>
      </c>
      <c r="D38" s="271"/>
      <c r="E38" s="271"/>
      <c r="F38" s="271"/>
      <c r="G38" s="271"/>
      <c r="H38" s="271"/>
      <c r="I38" s="271"/>
      <c r="J38" s="271"/>
      <c r="K38" s="271"/>
      <c r="M38" s="135"/>
    </row>
    <row r="39" spans="2:13" ht="14.25" x14ac:dyDescent="0.2">
      <c r="B39" s="181"/>
      <c r="C39" s="181" t="s">
        <v>273</v>
      </c>
      <c r="D39" s="271">
        <v>5576</v>
      </c>
      <c r="E39" s="271">
        <v>6837100</v>
      </c>
      <c r="F39" s="271">
        <v>5518</v>
      </c>
      <c r="G39" s="271">
        <v>7053630</v>
      </c>
      <c r="H39" s="271">
        <v>5451</v>
      </c>
      <c r="I39" s="271">
        <v>7122754.6539999917</v>
      </c>
      <c r="J39" s="271">
        <v>5280.25</v>
      </c>
      <c r="K39" s="271">
        <v>7134380.1380000897</v>
      </c>
      <c r="M39" s="135"/>
    </row>
    <row r="40" spans="2:13" ht="14.25" x14ac:dyDescent="0.2">
      <c r="B40" s="181"/>
      <c r="C40" s="181" t="s">
        <v>274</v>
      </c>
      <c r="D40" s="271"/>
      <c r="E40" s="271"/>
      <c r="F40" s="271"/>
      <c r="G40" s="271"/>
      <c r="H40" s="271"/>
      <c r="I40" s="271"/>
      <c r="J40" s="271"/>
      <c r="K40" s="271"/>
      <c r="M40" s="135"/>
    </row>
    <row r="41" spans="2:13" ht="15.75" customHeight="1" x14ac:dyDescent="0.25">
      <c r="B41" s="181"/>
      <c r="C41" s="181" t="s">
        <v>275</v>
      </c>
      <c r="D41" s="271">
        <v>1724</v>
      </c>
      <c r="E41" s="271">
        <v>777394</v>
      </c>
      <c r="F41" s="271">
        <v>1669</v>
      </c>
      <c r="G41" s="271">
        <v>781314</v>
      </c>
      <c r="H41" s="271">
        <v>1593.1666666666667</v>
      </c>
      <c r="I41" s="271">
        <v>761917.44800000067</v>
      </c>
      <c r="J41" s="271">
        <v>1517</v>
      </c>
      <c r="K41" s="271">
        <v>755285.8480000007</v>
      </c>
      <c r="M41" s="282"/>
    </row>
    <row r="42" spans="2:13" ht="14.25" x14ac:dyDescent="0.2">
      <c r="B42" s="181"/>
      <c r="C42" s="181" t="s">
        <v>279</v>
      </c>
      <c r="D42" s="271">
        <v>284</v>
      </c>
      <c r="E42" s="271">
        <v>286335</v>
      </c>
      <c r="F42" s="271">
        <v>265</v>
      </c>
      <c r="G42" s="271">
        <v>274247</v>
      </c>
      <c r="H42" s="271">
        <v>253.75</v>
      </c>
      <c r="I42" s="271">
        <v>268541.728</v>
      </c>
      <c r="J42" s="271">
        <v>338.91666666666669</v>
      </c>
      <c r="K42" s="271">
        <v>382310.14199999918</v>
      </c>
      <c r="M42" s="283"/>
    </row>
    <row r="43" spans="2:13" ht="15" x14ac:dyDescent="0.25">
      <c r="B43" s="273"/>
      <c r="C43" s="266" t="s">
        <v>40</v>
      </c>
      <c r="D43" s="225">
        <v>13011</v>
      </c>
      <c r="E43" s="225">
        <v>21556405</v>
      </c>
      <c r="F43" s="225">
        <v>12709</v>
      </c>
      <c r="G43" s="225">
        <v>21647051</v>
      </c>
      <c r="H43" s="225">
        <v>12348.999999999998</v>
      </c>
      <c r="I43" s="225">
        <v>21140263.125000227</v>
      </c>
      <c r="J43" s="225">
        <v>12039.999999999998</v>
      </c>
      <c r="K43" s="225">
        <v>20915881.969000019</v>
      </c>
      <c r="M43" s="283"/>
    </row>
    <row r="44" spans="2:13" ht="24" customHeight="1" x14ac:dyDescent="0.25">
      <c r="B44" s="270" t="s">
        <v>21</v>
      </c>
      <c r="C44" s="181" t="s">
        <v>270</v>
      </c>
      <c r="D44" s="271">
        <v>5963</v>
      </c>
      <c r="E44" s="271">
        <v>10332377</v>
      </c>
      <c r="F44" s="271">
        <v>6073</v>
      </c>
      <c r="G44" s="271">
        <v>10894224</v>
      </c>
      <c r="H44" s="271">
        <v>6148.5</v>
      </c>
      <c r="I44" s="271">
        <v>11299871.779999999</v>
      </c>
      <c r="J44" s="271">
        <v>6186</v>
      </c>
      <c r="K44" s="271">
        <v>11805024.096999999</v>
      </c>
      <c r="L44" s="110"/>
    </row>
    <row r="45" spans="2:13" ht="16.5" x14ac:dyDescent="0.2">
      <c r="B45" s="181"/>
      <c r="C45" s="181" t="s">
        <v>278</v>
      </c>
      <c r="D45" s="271">
        <v>7206</v>
      </c>
      <c r="E45" s="271">
        <v>18671392</v>
      </c>
      <c r="F45" s="271">
        <v>7071</v>
      </c>
      <c r="G45" s="271">
        <v>18782016</v>
      </c>
      <c r="H45" s="271">
        <v>6940.1666666666661</v>
      </c>
      <c r="I45" s="271">
        <v>18759028.245000236</v>
      </c>
      <c r="J45" s="271">
        <v>6856.4166666666661</v>
      </c>
      <c r="K45" s="271">
        <v>18864837.810999926</v>
      </c>
      <c r="L45" s="110"/>
    </row>
    <row r="46" spans="2:13" ht="14.25" x14ac:dyDescent="0.2">
      <c r="B46" s="181"/>
      <c r="C46" s="181" t="s">
        <v>272</v>
      </c>
      <c r="D46" s="271">
        <v>496</v>
      </c>
      <c r="E46" s="271">
        <v>1940874</v>
      </c>
      <c r="F46" s="271">
        <v>496</v>
      </c>
      <c r="G46" s="271">
        <v>2014540</v>
      </c>
      <c r="H46" s="271">
        <v>494.75</v>
      </c>
      <c r="I46" s="271">
        <v>2083118.277</v>
      </c>
      <c r="J46" s="271">
        <v>502.41666666666669</v>
      </c>
      <c r="K46" s="271">
        <v>2257775.5389999999</v>
      </c>
      <c r="L46" s="110"/>
    </row>
    <row r="47" spans="2:13" ht="14.25" x14ac:dyDescent="0.2">
      <c r="B47" s="181"/>
      <c r="C47" s="181" t="s">
        <v>273</v>
      </c>
      <c r="D47" s="271">
        <v>13095</v>
      </c>
      <c r="E47" s="271">
        <v>19381679</v>
      </c>
      <c r="F47" s="271">
        <v>13171</v>
      </c>
      <c r="G47" s="271">
        <v>20257717</v>
      </c>
      <c r="H47" s="271">
        <v>13215</v>
      </c>
      <c r="I47" s="271">
        <v>20939939.084999993</v>
      </c>
      <c r="J47" s="271">
        <v>12235.75</v>
      </c>
      <c r="K47" s="271">
        <v>20765443.564000089</v>
      </c>
      <c r="L47" s="110"/>
    </row>
    <row r="48" spans="2:13" ht="14.25" x14ac:dyDescent="0.2">
      <c r="B48" s="181"/>
      <c r="C48" s="181" t="s">
        <v>274</v>
      </c>
      <c r="D48" s="271">
        <v>0</v>
      </c>
      <c r="E48" s="271">
        <v>0</v>
      </c>
      <c r="F48" s="271">
        <v>0</v>
      </c>
      <c r="G48" s="271">
        <v>0</v>
      </c>
      <c r="H48" s="271">
        <v>0</v>
      </c>
      <c r="I48" s="271">
        <v>0</v>
      </c>
      <c r="J48" s="271">
        <v>973</v>
      </c>
      <c r="K48" s="271">
        <v>1028728.388</v>
      </c>
      <c r="L48" s="110"/>
    </row>
    <row r="49" spans="2:12" ht="14.25" x14ac:dyDescent="0.2">
      <c r="B49" s="181"/>
      <c r="C49" s="181" t="s">
        <v>275</v>
      </c>
      <c r="D49" s="271">
        <v>6432</v>
      </c>
      <c r="E49" s="271">
        <v>4324856</v>
      </c>
      <c r="F49" s="271">
        <v>6133</v>
      </c>
      <c r="G49" s="271">
        <v>4191923</v>
      </c>
      <c r="H49" s="271">
        <v>5787.666666666667</v>
      </c>
      <c r="I49" s="271">
        <v>4224109.2430000007</v>
      </c>
      <c r="J49" s="271">
        <v>5607.4166666666661</v>
      </c>
      <c r="K49" s="271">
        <v>4267378.5109999999</v>
      </c>
      <c r="L49" s="110"/>
    </row>
    <row r="50" spans="2:12" ht="14.25" x14ac:dyDescent="0.2">
      <c r="B50" s="181"/>
      <c r="C50" s="181" t="s">
        <v>279</v>
      </c>
      <c r="D50" s="271">
        <v>284</v>
      </c>
      <c r="E50" s="271">
        <v>286335</v>
      </c>
      <c r="F50" s="271">
        <v>265</v>
      </c>
      <c r="G50" s="271">
        <v>274247</v>
      </c>
      <c r="H50" s="271">
        <v>253.75</v>
      </c>
      <c r="I50" s="271">
        <v>268541.728</v>
      </c>
      <c r="J50" s="271">
        <v>338.91666666666669</v>
      </c>
      <c r="K50" s="271">
        <v>382310.14199999918</v>
      </c>
      <c r="L50" s="110"/>
    </row>
    <row r="51" spans="2:12" ht="15" x14ac:dyDescent="0.25">
      <c r="B51" s="273"/>
      <c r="C51" s="266" t="s">
        <v>40</v>
      </c>
      <c r="D51" s="225">
        <v>33476</v>
      </c>
      <c r="E51" s="225">
        <v>54937513</v>
      </c>
      <c r="F51" s="225">
        <v>33209</v>
      </c>
      <c r="G51" s="225">
        <v>56414667</v>
      </c>
      <c r="H51" s="225">
        <v>32839.833333333328</v>
      </c>
      <c r="I51" s="225">
        <v>57574608.358000234</v>
      </c>
      <c r="J51" s="225">
        <v>32699.916666666668</v>
      </c>
      <c r="K51" s="225">
        <v>59371498.052000009</v>
      </c>
      <c r="L51" s="110"/>
    </row>
    <row r="52" spans="2:12" ht="16.5" customHeight="1" x14ac:dyDescent="0.2">
      <c r="B52" s="78" t="s">
        <v>280</v>
      </c>
    </row>
  </sheetData>
  <mergeCells count="8">
    <mergeCell ref="B6:B7"/>
    <mergeCell ref="C6:C7"/>
    <mergeCell ref="H6:I6"/>
    <mergeCell ref="J6:K6"/>
    <mergeCell ref="B1:K1"/>
    <mergeCell ref="B2:K2"/>
    <mergeCell ref="B3:K3"/>
    <mergeCell ref="B4:K4"/>
  </mergeCells>
  <hyperlinks>
    <hyperlink ref="L1" location="'Indice Total'!A1" display="Volver"/>
  </hyperlinks>
  <pageMargins left="0.70866141732283472" right="0.70866141732283472" top="0.74803149606299213" bottom="0.74803149606299213" header="0.31496062992125984" footer="0.31496062992125984"/>
  <pageSetup scale="93"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3">
    <pageSetUpPr fitToPage="1"/>
  </sheetPr>
  <dimension ref="A1:H52"/>
  <sheetViews>
    <sheetView showGridLines="0" workbookViewId="0">
      <selection activeCell="H25" sqref="H25"/>
    </sheetView>
  </sheetViews>
  <sheetFormatPr baseColWidth="10" defaultRowHeight="12.75" x14ac:dyDescent="0.2"/>
  <cols>
    <col min="1" max="1" width="22.5703125" style="1470" customWidth="1"/>
    <col min="2" max="2" width="32.85546875" style="2" customWidth="1"/>
    <col min="3" max="3" width="38.5703125" style="2" bestFit="1" customWidth="1"/>
    <col min="4" max="7" width="15.7109375" style="2" customWidth="1"/>
    <col min="8" max="16384" width="11.42578125" style="2"/>
  </cols>
  <sheetData>
    <row r="1" spans="2:8" ht="18" x14ac:dyDescent="0.25">
      <c r="B1" s="1527" t="s">
        <v>451</v>
      </c>
      <c r="C1" s="1527"/>
      <c r="D1" s="1527"/>
      <c r="E1" s="1527"/>
      <c r="F1" s="1527"/>
      <c r="G1" s="1527"/>
      <c r="H1" s="3" t="s">
        <v>13</v>
      </c>
    </row>
    <row r="2" spans="2:8" ht="60.75" customHeight="1" x14ac:dyDescent="0.25">
      <c r="B2" s="1519" t="s">
        <v>281</v>
      </c>
      <c r="C2" s="1519"/>
      <c r="D2" s="1519"/>
      <c r="E2" s="1519"/>
      <c r="F2" s="1590"/>
      <c r="G2" s="1590"/>
    </row>
    <row r="3" spans="2:8" ht="15" x14ac:dyDescent="0.25">
      <c r="B3" s="1628" t="s">
        <v>249</v>
      </c>
      <c r="C3" s="1628"/>
      <c r="D3" s="1628"/>
      <c r="E3" s="1628"/>
      <c r="F3" s="1639"/>
      <c r="G3" s="1639"/>
    </row>
    <row r="4" spans="2:8" ht="16.5" thickBot="1" x14ac:dyDescent="0.3">
      <c r="B4" s="1519">
        <v>2014</v>
      </c>
      <c r="C4" s="1519"/>
      <c r="D4" s="1519"/>
      <c r="E4" s="1519"/>
      <c r="F4" s="1590"/>
      <c r="G4" s="1590"/>
    </row>
    <row r="5" spans="2:8" ht="15" x14ac:dyDescent="0.2">
      <c r="B5" s="660"/>
      <c r="C5" s="660"/>
      <c r="D5" s="660"/>
      <c r="E5" s="660"/>
      <c r="F5" s="661"/>
      <c r="G5" s="661"/>
    </row>
    <row r="6" spans="2:8" ht="15" x14ac:dyDescent="0.25">
      <c r="B6" s="1634" t="s">
        <v>242</v>
      </c>
      <c r="C6" s="1637" t="s">
        <v>266</v>
      </c>
      <c r="D6" s="1638" t="s">
        <v>63</v>
      </c>
      <c r="E6" s="1638"/>
      <c r="F6" s="1638" t="s">
        <v>64</v>
      </c>
      <c r="G6" s="1638"/>
    </row>
    <row r="7" spans="2:8" ht="15" x14ac:dyDescent="0.25">
      <c r="B7" s="1634"/>
      <c r="C7" s="1637"/>
      <c r="D7" s="269" t="s">
        <v>267</v>
      </c>
      <c r="E7" s="269" t="s">
        <v>268</v>
      </c>
      <c r="F7" s="269" t="s">
        <v>267</v>
      </c>
      <c r="G7" s="269" t="s">
        <v>268</v>
      </c>
    </row>
    <row r="8" spans="2:8" ht="21" customHeight="1" x14ac:dyDescent="0.25">
      <c r="B8" s="270" t="s">
        <v>269</v>
      </c>
      <c r="C8" s="181" t="s">
        <v>270</v>
      </c>
      <c r="D8" s="271">
        <v>2646.25</v>
      </c>
      <c r="E8" s="271">
        <v>5209426</v>
      </c>
      <c r="F8" s="271">
        <v>396.41666666666669</v>
      </c>
      <c r="G8" s="271">
        <v>749880</v>
      </c>
    </row>
    <row r="9" spans="2:8" ht="14.25" x14ac:dyDescent="0.2">
      <c r="B9" s="272"/>
      <c r="C9" s="181" t="s">
        <v>271</v>
      </c>
      <c r="D9" s="271">
        <v>952.16666666666663</v>
      </c>
      <c r="E9" s="271">
        <v>3078551</v>
      </c>
      <c r="F9" s="271">
        <v>117.33333333333333</v>
      </c>
      <c r="G9" s="271">
        <v>427176</v>
      </c>
    </row>
    <row r="10" spans="2:8" ht="14.25" x14ac:dyDescent="0.2">
      <c r="B10" s="272"/>
      <c r="C10" s="181" t="s">
        <v>272</v>
      </c>
      <c r="D10" s="271">
        <v>199.25</v>
      </c>
      <c r="E10" s="271">
        <v>883087</v>
      </c>
      <c r="F10" s="271">
        <v>22.25</v>
      </c>
      <c r="G10" s="271">
        <v>117323</v>
      </c>
    </row>
    <row r="11" spans="2:8" ht="14.25" x14ac:dyDescent="0.2">
      <c r="B11" s="272"/>
      <c r="C11" s="181" t="s">
        <v>273</v>
      </c>
      <c r="D11" s="271">
        <v>2</v>
      </c>
      <c r="E11" s="271">
        <v>2123</v>
      </c>
      <c r="F11" s="271">
        <v>2915.9166666666665</v>
      </c>
      <c r="G11" s="271">
        <v>5442403</v>
      </c>
    </row>
    <row r="12" spans="2:8" s="198" customFormat="1" ht="14.25" x14ac:dyDescent="0.2">
      <c r="B12" s="272"/>
      <c r="C12" s="272" t="s">
        <v>274</v>
      </c>
      <c r="D12" s="146">
        <v>0</v>
      </c>
      <c r="E12" s="146">
        <v>0</v>
      </c>
      <c r="F12" s="146">
        <v>394.83333333333297</v>
      </c>
      <c r="G12" s="146">
        <v>395488</v>
      </c>
    </row>
    <row r="13" spans="2:8" ht="14.25" x14ac:dyDescent="0.2">
      <c r="B13" s="272"/>
      <c r="C13" s="181" t="s">
        <v>275</v>
      </c>
      <c r="D13" s="271">
        <v>792.66666666666663</v>
      </c>
      <c r="E13" s="271">
        <v>706511</v>
      </c>
      <c r="F13" s="271">
        <v>858.41666666666663</v>
      </c>
      <c r="G13" s="271">
        <v>757172</v>
      </c>
    </row>
    <row r="14" spans="2:8" ht="15" x14ac:dyDescent="0.25">
      <c r="B14" s="273"/>
      <c r="C14" s="266" t="s">
        <v>40</v>
      </c>
      <c r="D14" s="225">
        <v>4592.333333333333</v>
      </c>
      <c r="E14" s="225">
        <v>9879698</v>
      </c>
      <c r="F14" s="225">
        <v>4705.1666666666661</v>
      </c>
      <c r="G14" s="225">
        <v>7889442</v>
      </c>
    </row>
    <row r="15" spans="2:8" ht="23.25" customHeight="1" x14ac:dyDescent="0.25">
      <c r="B15" s="270" t="s">
        <v>276</v>
      </c>
      <c r="C15" s="181" t="s">
        <v>270</v>
      </c>
      <c r="D15" s="150">
        <v>2308.4166666666665</v>
      </c>
      <c r="E15" s="150">
        <v>4317864</v>
      </c>
      <c r="F15" s="150">
        <v>153.25</v>
      </c>
      <c r="G15" s="150">
        <v>294208</v>
      </c>
    </row>
    <row r="16" spans="2:8" ht="14.25" x14ac:dyDescent="0.2">
      <c r="B16" s="272"/>
      <c r="C16" s="181" t="s">
        <v>271</v>
      </c>
      <c r="D16" s="150">
        <v>607.83333333333337</v>
      </c>
      <c r="E16" s="150">
        <v>1938712</v>
      </c>
      <c r="F16" s="150">
        <v>31.166666666666668</v>
      </c>
      <c r="G16" s="150">
        <v>104977</v>
      </c>
    </row>
    <row r="17" spans="2:7" ht="14.25" x14ac:dyDescent="0.2">
      <c r="B17" s="272"/>
      <c r="C17" s="181" t="s">
        <v>272</v>
      </c>
      <c r="D17" s="150">
        <v>212.25</v>
      </c>
      <c r="E17" s="150">
        <v>999099</v>
      </c>
      <c r="F17" s="150">
        <v>12.333333333333334</v>
      </c>
      <c r="G17" s="150">
        <v>55904</v>
      </c>
    </row>
    <row r="18" spans="2:7" ht="14.25" x14ac:dyDescent="0.2">
      <c r="B18" s="272"/>
      <c r="C18" s="181" t="s">
        <v>273</v>
      </c>
      <c r="D18" s="150">
        <v>0</v>
      </c>
      <c r="E18" s="150">
        <v>0</v>
      </c>
      <c r="F18" s="150">
        <v>2943.75</v>
      </c>
      <c r="G18" s="150">
        <v>6155513</v>
      </c>
    </row>
    <row r="19" spans="2:7" ht="14.25" x14ac:dyDescent="0.2">
      <c r="B19" s="272"/>
      <c r="C19" s="181" t="s">
        <v>274</v>
      </c>
      <c r="D19" s="150">
        <v>0</v>
      </c>
      <c r="E19" s="150">
        <v>0</v>
      </c>
      <c r="F19" s="150">
        <v>457.58333333333331</v>
      </c>
      <c r="G19" s="150">
        <v>512100</v>
      </c>
    </row>
    <row r="20" spans="2:7" ht="14.25" x14ac:dyDescent="0.2">
      <c r="B20" s="272"/>
      <c r="C20" s="181" t="s">
        <v>275</v>
      </c>
      <c r="D20" s="150">
        <v>851.25</v>
      </c>
      <c r="E20" s="150">
        <v>738935</v>
      </c>
      <c r="F20" s="150">
        <v>978.58333333333337</v>
      </c>
      <c r="G20" s="150">
        <v>843115</v>
      </c>
    </row>
    <row r="21" spans="2:7" ht="15" x14ac:dyDescent="0.25">
      <c r="B21" s="273"/>
      <c r="C21" s="266" t="s">
        <v>40</v>
      </c>
      <c r="D21" s="225">
        <v>3979.75</v>
      </c>
      <c r="E21" s="225">
        <v>7994610</v>
      </c>
      <c r="F21" s="225">
        <v>4576.666666666667</v>
      </c>
      <c r="G21" s="225">
        <v>7965817</v>
      </c>
    </row>
    <row r="22" spans="2:7" ht="24" customHeight="1" x14ac:dyDescent="0.2">
      <c r="B22" s="284" t="s">
        <v>277</v>
      </c>
      <c r="C22" s="181" t="s">
        <v>270</v>
      </c>
      <c r="D22" s="150">
        <v>625.66666666666663</v>
      </c>
      <c r="E22" s="150">
        <v>1143375.9280000001</v>
      </c>
      <c r="F22" s="150">
        <v>56</v>
      </c>
      <c r="G22" s="150">
        <v>90272.169000000009</v>
      </c>
    </row>
    <row r="23" spans="2:7" ht="14.25" x14ac:dyDescent="0.2">
      <c r="B23" s="272"/>
      <c r="C23" s="181" t="s">
        <v>271</v>
      </c>
      <c r="D23" s="150">
        <v>226.66666666666666</v>
      </c>
      <c r="E23" s="150">
        <v>619578.049</v>
      </c>
      <c r="F23" s="150">
        <v>17.416666666666668</v>
      </c>
      <c r="G23" s="150">
        <v>51936.920999999988</v>
      </c>
    </row>
    <row r="24" spans="2:7" ht="14.25" x14ac:dyDescent="0.2">
      <c r="B24" s="181"/>
      <c r="C24" s="181" t="s">
        <v>272</v>
      </c>
      <c r="D24" s="150">
        <v>55.333333333333336</v>
      </c>
      <c r="E24" s="150">
        <v>200822.03199999998</v>
      </c>
      <c r="F24" s="150">
        <v>1</v>
      </c>
      <c r="G24" s="150">
        <v>1538.4940000000001</v>
      </c>
    </row>
    <row r="25" spans="2:7" ht="14.25" x14ac:dyDescent="0.2">
      <c r="B25" s="181"/>
      <c r="C25" s="181" t="s">
        <v>273</v>
      </c>
      <c r="D25" s="150">
        <v>1</v>
      </c>
      <c r="E25" s="150">
        <v>1199.0980000000002</v>
      </c>
      <c r="F25" s="150">
        <v>1092.8333333333333</v>
      </c>
      <c r="G25" s="150">
        <v>2029825.328</v>
      </c>
    </row>
    <row r="26" spans="2:7" ht="14.25" x14ac:dyDescent="0.2">
      <c r="B26" s="181"/>
      <c r="C26" s="181" t="s">
        <v>274</v>
      </c>
      <c r="D26" s="150">
        <v>0</v>
      </c>
      <c r="E26" s="150">
        <v>0</v>
      </c>
      <c r="F26" s="150">
        <v>120.83333333333333</v>
      </c>
      <c r="G26" s="150">
        <v>121141.38800000001</v>
      </c>
    </row>
    <row r="27" spans="2:7" ht="14.25" x14ac:dyDescent="0.2">
      <c r="B27" s="181"/>
      <c r="C27" s="181" t="s">
        <v>275</v>
      </c>
      <c r="D27" s="150">
        <v>317.91666666666669</v>
      </c>
      <c r="E27" s="150">
        <v>246450.288</v>
      </c>
      <c r="F27" s="150">
        <v>291.58333333333331</v>
      </c>
      <c r="G27" s="150">
        <v>219909.375</v>
      </c>
    </row>
    <row r="28" spans="2:7" ht="15" x14ac:dyDescent="0.25">
      <c r="B28" s="279"/>
      <c r="C28" s="280" t="s">
        <v>40</v>
      </c>
      <c r="D28" s="225">
        <v>1226.5833333333333</v>
      </c>
      <c r="E28" s="225">
        <v>2211425.395</v>
      </c>
      <c r="F28" s="225">
        <v>1579.6666666666665</v>
      </c>
      <c r="G28" s="225">
        <v>2514623.6749999998</v>
      </c>
    </row>
    <row r="29" spans="2:7" ht="24" customHeight="1" x14ac:dyDescent="0.25">
      <c r="B29" s="270" t="s">
        <v>1572</v>
      </c>
      <c r="C29" s="181" t="s">
        <v>270</v>
      </c>
      <c r="D29" s="271">
        <v>5580.333333333333</v>
      </c>
      <c r="E29" s="271">
        <v>10670665.927999999</v>
      </c>
      <c r="F29" s="271">
        <v>605.66666666666674</v>
      </c>
      <c r="G29" s="271">
        <v>1134360.169</v>
      </c>
    </row>
    <row r="30" spans="2:7" ht="14.25" x14ac:dyDescent="0.2">
      <c r="B30" s="181"/>
      <c r="C30" s="181" t="s">
        <v>271</v>
      </c>
      <c r="D30" s="271">
        <v>1786.6666666666667</v>
      </c>
      <c r="E30" s="271">
        <v>5636841.0489999996</v>
      </c>
      <c r="F30" s="271">
        <v>165.91666666666666</v>
      </c>
      <c r="G30" s="271">
        <v>584089.92099999997</v>
      </c>
    </row>
    <row r="31" spans="2:7" ht="14.25" x14ac:dyDescent="0.2">
      <c r="B31" s="181"/>
      <c r="C31" s="181" t="s">
        <v>272</v>
      </c>
      <c r="D31" s="271">
        <v>466.83333333333331</v>
      </c>
      <c r="E31" s="271">
        <v>2083008.0319999999</v>
      </c>
      <c r="F31" s="271">
        <v>35.583333333333336</v>
      </c>
      <c r="G31" s="271">
        <v>174765.49400000001</v>
      </c>
    </row>
    <row r="32" spans="2:7" ht="14.25" x14ac:dyDescent="0.2">
      <c r="B32" s="181"/>
      <c r="C32" s="181" t="s">
        <v>273</v>
      </c>
      <c r="D32" s="271">
        <v>3</v>
      </c>
      <c r="E32" s="271">
        <v>3322.098</v>
      </c>
      <c r="F32" s="271">
        <v>6952.4999999999991</v>
      </c>
      <c r="G32" s="271">
        <v>13627741.328</v>
      </c>
    </row>
    <row r="33" spans="2:7" ht="14.25" x14ac:dyDescent="0.2">
      <c r="B33" s="181"/>
      <c r="C33" s="181" t="s">
        <v>274</v>
      </c>
      <c r="D33" s="271">
        <v>0</v>
      </c>
      <c r="E33" s="271">
        <v>0</v>
      </c>
      <c r="F33" s="271">
        <v>973.24999999999966</v>
      </c>
      <c r="G33" s="271">
        <v>1028729.388</v>
      </c>
    </row>
    <row r="34" spans="2:7" ht="14.25" x14ac:dyDescent="0.2">
      <c r="B34" s="181"/>
      <c r="C34" s="181" t="s">
        <v>275</v>
      </c>
      <c r="D34" s="271">
        <v>1961.8333333333333</v>
      </c>
      <c r="E34" s="271">
        <v>1691896.2879999999</v>
      </c>
      <c r="F34" s="271">
        <v>2128.5833333333335</v>
      </c>
      <c r="G34" s="271">
        <v>1820196.375</v>
      </c>
    </row>
    <row r="35" spans="2:7" ht="15" x14ac:dyDescent="0.25">
      <c r="B35" s="273"/>
      <c r="C35" s="266" t="s">
        <v>40</v>
      </c>
      <c r="D35" s="225">
        <v>9798.6666666666661</v>
      </c>
      <c r="E35" s="225">
        <v>20085733.395</v>
      </c>
      <c r="F35" s="225">
        <v>10861.5</v>
      </c>
      <c r="G35" s="225">
        <v>18369882.675000001</v>
      </c>
    </row>
    <row r="36" spans="2:7" ht="24" customHeight="1" x14ac:dyDescent="0.25">
      <c r="B36" s="270" t="s">
        <v>1571</v>
      </c>
      <c r="C36" s="181" t="s">
        <v>270</v>
      </c>
      <c r="D36" s="271"/>
      <c r="E36" s="271"/>
      <c r="F36" s="271"/>
      <c r="G36" s="271"/>
    </row>
    <row r="37" spans="2:7" ht="16.5" x14ac:dyDescent="0.2">
      <c r="B37" s="181"/>
      <c r="C37" s="181" t="s">
        <v>278</v>
      </c>
      <c r="D37" s="271">
        <v>4596.4166666666697</v>
      </c>
      <c r="E37" s="271">
        <v>12018894.196999932</v>
      </c>
      <c r="F37" s="271">
        <v>307</v>
      </c>
      <c r="G37" s="271">
        <v>625011.64400000277</v>
      </c>
    </row>
    <row r="38" spans="2:7" ht="14.25" x14ac:dyDescent="0.2">
      <c r="B38" s="181"/>
      <c r="C38" s="181" t="s">
        <v>272</v>
      </c>
      <c r="D38" s="271"/>
      <c r="E38" s="271"/>
      <c r="F38" s="271"/>
      <c r="G38" s="271"/>
    </row>
    <row r="39" spans="2:7" ht="14.25" x14ac:dyDescent="0.2">
      <c r="B39" s="181"/>
      <c r="C39" s="181" t="s">
        <v>273</v>
      </c>
      <c r="D39" s="271">
        <v>2</v>
      </c>
      <c r="E39" s="271">
        <v>1907.0400000000002</v>
      </c>
      <c r="F39" s="271">
        <v>5279</v>
      </c>
      <c r="G39" s="271">
        <v>7132473.0980000887</v>
      </c>
    </row>
    <row r="40" spans="2:7" ht="14.25" x14ac:dyDescent="0.2">
      <c r="B40" s="181"/>
      <c r="C40" s="181" t="s">
        <v>274</v>
      </c>
      <c r="D40" s="271"/>
      <c r="E40" s="271"/>
      <c r="F40" s="271"/>
      <c r="G40" s="271"/>
    </row>
    <row r="41" spans="2:7" ht="14.25" x14ac:dyDescent="0.2">
      <c r="B41" s="181"/>
      <c r="C41" s="181" t="s">
        <v>275</v>
      </c>
      <c r="D41" s="271">
        <v>768.91666666666663</v>
      </c>
      <c r="E41" s="271">
        <v>376334.06199999969</v>
      </c>
      <c r="F41" s="271">
        <v>748.08333333333337</v>
      </c>
      <c r="G41" s="271">
        <v>378951.78599999985</v>
      </c>
    </row>
    <row r="42" spans="2:7" ht="14.25" x14ac:dyDescent="0.2">
      <c r="B42" s="181"/>
      <c r="C42" s="181" t="s">
        <v>279</v>
      </c>
      <c r="D42" s="271">
        <v>66</v>
      </c>
      <c r="E42" s="271">
        <v>110024.19100000002</v>
      </c>
      <c r="F42" s="271">
        <v>272.91666666666669</v>
      </c>
      <c r="G42" s="271">
        <v>272285.95099999948</v>
      </c>
    </row>
    <row r="43" spans="2:7" ht="15" x14ac:dyDescent="0.25">
      <c r="B43" s="273"/>
      <c r="C43" s="266" t="s">
        <v>40</v>
      </c>
      <c r="D43" s="225">
        <v>5433.3333333333367</v>
      </c>
      <c r="E43" s="225">
        <v>12507159.489999929</v>
      </c>
      <c r="F43" s="225">
        <v>6607</v>
      </c>
      <c r="G43" s="225">
        <v>8408722.4790000916</v>
      </c>
    </row>
    <row r="44" spans="2:7" ht="24" customHeight="1" x14ac:dyDescent="0.25">
      <c r="B44" s="270" t="s">
        <v>21</v>
      </c>
      <c r="C44" s="181" t="s">
        <v>270</v>
      </c>
      <c r="D44" s="271">
        <v>5580.333333333333</v>
      </c>
      <c r="E44" s="271">
        <v>10670665.927999999</v>
      </c>
      <c r="F44" s="271">
        <v>605.66666666666674</v>
      </c>
      <c r="G44" s="271">
        <v>1134360.169</v>
      </c>
    </row>
    <row r="45" spans="2:7" ht="16.5" x14ac:dyDescent="0.2">
      <c r="B45" s="181"/>
      <c r="C45" s="181" t="s">
        <v>278</v>
      </c>
      <c r="D45" s="271">
        <v>6383.0833333333367</v>
      </c>
      <c r="E45" s="271">
        <v>17655735.245999932</v>
      </c>
      <c r="F45" s="271">
        <v>472.91666666666663</v>
      </c>
      <c r="G45" s="271">
        <v>1209101.5650000027</v>
      </c>
    </row>
    <row r="46" spans="2:7" ht="14.25" x14ac:dyDescent="0.2">
      <c r="B46" s="181"/>
      <c r="C46" s="181" t="s">
        <v>272</v>
      </c>
      <c r="D46" s="271">
        <v>466.83333333333331</v>
      </c>
      <c r="E46" s="271">
        <v>2083008.0319999999</v>
      </c>
      <c r="F46" s="271">
        <v>35.583333333333336</v>
      </c>
      <c r="G46" s="271">
        <v>174765.49400000001</v>
      </c>
    </row>
    <row r="47" spans="2:7" ht="14.25" x14ac:dyDescent="0.2">
      <c r="B47" s="181"/>
      <c r="C47" s="181" t="s">
        <v>273</v>
      </c>
      <c r="D47" s="271">
        <v>5</v>
      </c>
      <c r="E47" s="271">
        <v>5229.1379999999999</v>
      </c>
      <c r="F47" s="271">
        <v>12231.5</v>
      </c>
      <c r="G47" s="271">
        <v>20760214.426000088</v>
      </c>
    </row>
    <row r="48" spans="2:7" ht="14.25" x14ac:dyDescent="0.2">
      <c r="B48" s="181"/>
      <c r="C48" s="181" t="s">
        <v>274</v>
      </c>
      <c r="D48" s="271">
        <v>0</v>
      </c>
      <c r="E48" s="271">
        <v>0</v>
      </c>
      <c r="F48" s="271">
        <v>973.24999999999966</v>
      </c>
      <c r="G48" s="271">
        <v>1028729.388</v>
      </c>
    </row>
    <row r="49" spans="2:7" ht="14.25" x14ac:dyDescent="0.2">
      <c r="B49" s="181"/>
      <c r="C49" s="181" t="s">
        <v>275</v>
      </c>
      <c r="D49" s="271">
        <v>2730.75</v>
      </c>
      <c r="E49" s="271">
        <v>2068230.3499999996</v>
      </c>
      <c r="F49" s="271">
        <v>2876.666666666667</v>
      </c>
      <c r="G49" s="271">
        <v>2199148.1609999998</v>
      </c>
    </row>
    <row r="50" spans="2:7" ht="14.25" x14ac:dyDescent="0.2">
      <c r="B50" s="181"/>
      <c r="C50" s="181" t="s">
        <v>279</v>
      </c>
      <c r="D50" s="271">
        <v>66</v>
      </c>
      <c r="E50" s="271">
        <v>110024.19100000002</v>
      </c>
      <c r="F50" s="271">
        <v>272.91666666666669</v>
      </c>
      <c r="G50" s="271">
        <v>272285.95099999948</v>
      </c>
    </row>
    <row r="51" spans="2:7" ht="15" x14ac:dyDescent="0.25">
      <c r="B51" s="273"/>
      <c r="C51" s="266" t="s">
        <v>40</v>
      </c>
      <c r="D51" s="225">
        <v>15232.000000000004</v>
      </c>
      <c r="E51" s="225">
        <v>32592892.884999931</v>
      </c>
      <c r="F51" s="225">
        <v>17468.5</v>
      </c>
      <c r="G51" s="225">
        <v>26778605.154000092</v>
      </c>
    </row>
    <row r="52" spans="2:7" x14ac:dyDescent="0.2">
      <c r="B52" s="78" t="s">
        <v>280</v>
      </c>
      <c r="C52" s="71"/>
      <c r="D52" s="71"/>
      <c r="E52" s="71"/>
      <c r="F52" s="71"/>
      <c r="G52" s="71"/>
    </row>
  </sheetData>
  <mergeCells count="8">
    <mergeCell ref="B1:G1"/>
    <mergeCell ref="B2:G2"/>
    <mergeCell ref="B3:G3"/>
    <mergeCell ref="B4:G4"/>
    <mergeCell ref="B6:B7"/>
    <mergeCell ref="C6:C7"/>
    <mergeCell ref="D6:E6"/>
    <mergeCell ref="F6:G6"/>
  </mergeCells>
  <hyperlinks>
    <hyperlink ref="H1" location="'Indice Total'!A1" display="Volver"/>
  </hyperlinks>
  <pageMargins left="0.70866141732283472" right="0.70866141732283472" top="0.74803149606299213" bottom="0.74803149606299213" header="0.31496062992125984" footer="0.31496062992125984"/>
  <pageSetup scale="61"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4">
    <pageSetUpPr fitToPage="1"/>
  </sheetPr>
  <dimension ref="B1:J61"/>
  <sheetViews>
    <sheetView showGridLines="0" zoomScaleNormal="100" workbookViewId="0">
      <selection activeCell="H25" sqref="H25"/>
    </sheetView>
  </sheetViews>
  <sheetFormatPr baseColWidth="10" defaultRowHeight="12.75" x14ac:dyDescent="0.2"/>
  <cols>
    <col min="1" max="1" width="22.7109375" style="71" customWidth="1"/>
    <col min="2" max="2" width="32" style="71" bestFit="1" customWidth="1"/>
    <col min="3" max="3" width="42.7109375" style="71" customWidth="1"/>
    <col min="4" max="4" width="13" style="71" customWidth="1"/>
    <col min="5" max="5" width="12.42578125" style="71" customWidth="1"/>
    <col min="6" max="16384" width="11.42578125" style="71"/>
  </cols>
  <sheetData>
    <row r="1" spans="2:9" ht="34.5" customHeight="1" x14ac:dyDescent="0.25">
      <c r="B1" s="1527" t="s">
        <v>473</v>
      </c>
      <c r="C1" s="1527"/>
      <c r="D1" s="1527"/>
      <c r="E1" s="1527"/>
      <c r="F1" s="1527"/>
      <c r="G1" s="1527"/>
      <c r="H1" s="1527"/>
      <c r="I1" s="3" t="s">
        <v>13</v>
      </c>
    </row>
    <row r="2" spans="2:9" ht="36.75" customHeight="1" x14ac:dyDescent="0.25">
      <c r="B2" s="1519" t="s">
        <v>283</v>
      </c>
      <c r="C2" s="1583"/>
      <c r="D2" s="1583"/>
      <c r="E2" s="1583"/>
      <c r="F2" s="1583"/>
      <c r="G2" s="1583"/>
      <c r="H2" s="1583"/>
      <c r="I2" s="255"/>
    </row>
    <row r="3" spans="2:9" ht="15.75" customHeight="1" thickBot="1" x14ac:dyDescent="0.3">
      <c r="B3" s="1519" t="s">
        <v>284</v>
      </c>
      <c r="C3" s="1590"/>
      <c r="D3" s="1590"/>
      <c r="E3" s="1590"/>
      <c r="F3" s="1590"/>
      <c r="G3" s="1590"/>
      <c r="H3" s="1590"/>
      <c r="I3" s="255"/>
    </row>
    <row r="4" spans="2:9" ht="15" x14ac:dyDescent="0.2">
      <c r="B4" s="660"/>
      <c r="C4" s="660"/>
      <c r="D4" s="660"/>
      <c r="E4" s="660"/>
      <c r="F4" s="661"/>
      <c r="G4" s="661"/>
      <c r="H4" s="661"/>
    </row>
    <row r="5" spans="2:9" ht="24.75" customHeight="1" x14ac:dyDescent="0.2">
      <c r="B5" s="207" t="s">
        <v>242</v>
      </c>
      <c r="C5" s="208" t="s">
        <v>285</v>
      </c>
      <c r="D5" s="208">
        <v>2010</v>
      </c>
      <c r="E5" s="208">
        <v>2011</v>
      </c>
      <c r="F5" s="208">
        <v>2012</v>
      </c>
      <c r="G5" s="208">
        <v>2013</v>
      </c>
      <c r="H5" s="208">
        <v>2014</v>
      </c>
    </row>
    <row r="6" spans="2:9" ht="26.25" customHeight="1" x14ac:dyDescent="0.25">
      <c r="B6" s="145" t="s">
        <v>286</v>
      </c>
      <c r="C6" s="181" t="s">
        <v>270</v>
      </c>
      <c r="D6" s="181">
        <v>200</v>
      </c>
      <c r="E6" s="181">
        <v>219</v>
      </c>
      <c r="F6" s="181">
        <v>217</v>
      </c>
      <c r="G6" s="181">
        <v>179</v>
      </c>
      <c r="H6" s="181">
        <v>166</v>
      </c>
    </row>
    <row r="7" spans="2:9" ht="14.25" x14ac:dyDescent="0.2">
      <c r="B7" s="181"/>
      <c r="C7" s="181" t="s">
        <v>271</v>
      </c>
      <c r="D7" s="181">
        <v>57</v>
      </c>
      <c r="E7" s="181">
        <v>63</v>
      </c>
      <c r="F7" s="181">
        <v>75</v>
      </c>
      <c r="G7" s="181">
        <v>116</v>
      </c>
      <c r="H7" s="181">
        <v>126</v>
      </c>
    </row>
    <row r="8" spans="2:9" ht="14.25" x14ac:dyDescent="0.2">
      <c r="B8" s="181"/>
      <c r="C8" s="181" t="s">
        <v>272</v>
      </c>
      <c r="D8" s="181">
        <v>10</v>
      </c>
      <c r="E8" s="181">
        <v>12</v>
      </c>
      <c r="F8" s="181">
        <v>9</v>
      </c>
      <c r="G8" s="181">
        <v>7</v>
      </c>
      <c r="H8" s="181">
        <v>7</v>
      </c>
    </row>
    <row r="9" spans="2:9" ht="14.25" x14ac:dyDescent="0.2">
      <c r="B9" s="181"/>
      <c r="C9" s="181" t="s">
        <v>273</v>
      </c>
      <c r="D9" s="181">
        <v>114</v>
      </c>
      <c r="E9" s="181">
        <v>114</v>
      </c>
      <c r="F9" s="181">
        <v>133</v>
      </c>
      <c r="G9" s="181">
        <v>94</v>
      </c>
      <c r="H9" s="181">
        <v>84</v>
      </c>
    </row>
    <row r="10" spans="2:9" ht="14.25" x14ac:dyDescent="0.2">
      <c r="B10" s="181"/>
      <c r="C10" s="181" t="s">
        <v>274</v>
      </c>
      <c r="D10" s="181"/>
      <c r="E10" s="181"/>
      <c r="F10" s="181"/>
      <c r="G10" s="181"/>
      <c r="H10" s="181">
        <v>24</v>
      </c>
    </row>
    <row r="11" spans="2:9" ht="14.25" x14ac:dyDescent="0.2">
      <c r="B11" s="181"/>
      <c r="C11" s="181" t="s">
        <v>275</v>
      </c>
      <c r="D11" s="181">
        <v>150</v>
      </c>
      <c r="E11" s="181">
        <v>147</v>
      </c>
      <c r="F11" s="181">
        <v>167</v>
      </c>
      <c r="G11" s="181">
        <v>100</v>
      </c>
      <c r="H11" s="181">
        <v>128</v>
      </c>
    </row>
    <row r="12" spans="2:9" ht="15" x14ac:dyDescent="0.25">
      <c r="B12" s="266"/>
      <c r="C12" s="266" t="s">
        <v>40</v>
      </c>
      <c r="D12" s="225">
        <v>531</v>
      </c>
      <c r="E12" s="225">
        <v>555</v>
      </c>
      <c r="F12" s="225">
        <v>601</v>
      </c>
      <c r="G12" s="225">
        <v>496</v>
      </c>
      <c r="H12" s="225">
        <v>535</v>
      </c>
    </row>
    <row r="13" spans="2:9" ht="24.75" customHeight="1" x14ac:dyDescent="0.25">
      <c r="B13" s="145" t="s">
        <v>287</v>
      </c>
      <c r="C13" s="181" t="s">
        <v>270</v>
      </c>
      <c r="D13" s="181">
        <v>140</v>
      </c>
      <c r="E13" s="181">
        <v>118</v>
      </c>
      <c r="F13" s="181">
        <v>112</v>
      </c>
      <c r="G13" s="181">
        <v>163</v>
      </c>
      <c r="H13" s="181">
        <v>156</v>
      </c>
    </row>
    <row r="14" spans="2:9" ht="14.25" x14ac:dyDescent="0.2">
      <c r="B14" s="181"/>
      <c r="C14" s="181" t="s">
        <v>271</v>
      </c>
      <c r="D14" s="181">
        <v>66</v>
      </c>
      <c r="E14" s="181">
        <v>77</v>
      </c>
      <c r="F14" s="181">
        <v>50</v>
      </c>
      <c r="G14" s="181">
        <v>112</v>
      </c>
      <c r="H14" s="181">
        <v>90</v>
      </c>
    </row>
    <row r="15" spans="2:9" ht="14.25" x14ac:dyDescent="0.2">
      <c r="B15" s="181"/>
      <c r="C15" s="181" t="s">
        <v>272</v>
      </c>
      <c r="D15" s="181">
        <v>5</v>
      </c>
      <c r="E15" s="181">
        <v>12</v>
      </c>
      <c r="F15" s="181">
        <v>7</v>
      </c>
      <c r="G15" s="181">
        <v>15</v>
      </c>
      <c r="H15" s="181">
        <v>8</v>
      </c>
    </row>
    <row r="16" spans="2:9" ht="14.25" x14ac:dyDescent="0.2">
      <c r="B16" s="181"/>
      <c r="C16" s="181" t="s">
        <v>273</v>
      </c>
      <c r="D16" s="181">
        <v>111</v>
      </c>
      <c r="E16" s="181">
        <v>108</v>
      </c>
      <c r="F16" s="181">
        <v>136</v>
      </c>
      <c r="G16" s="181">
        <v>135</v>
      </c>
      <c r="H16" s="181">
        <v>132</v>
      </c>
    </row>
    <row r="17" spans="2:10" ht="14.25" x14ac:dyDescent="0.2">
      <c r="B17" s="181"/>
      <c r="C17" s="181" t="s">
        <v>274</v>
      </c>
      <c r="D17" s="181"/>
      <c r="E17" s="181"/>
      <c r="F17" s="181"/>
      <c r="G17" s="181"/>
      <c r="H17" s="181">
        <v>50</v>
      </c>
    </row>
    <row r="18" spans="2:10" ht="14.25" x14ac:dyDescent="0.2">
      <c r="B18" s="181"/>
      <c r="C18" s="181" t="s">
        <v>275</v>
      </c>
      <c r="D18" s="181">
        <v>131</v>
      </c>
      <c r="E18" s="181">
        <v>118</v>
      </c>
      <c r="F18" s="181">
        <v>192</v>
      </c>
      <c r="G18" s="181">
        <v>166</v>
      </c>
      <c r="H18" s="181">
        <v>245</v>
      </c>
    </row>
    <row r="19" spans="2:10" ht="15" x14ac:dyDescent="0.25">
      <c r="B19" s="266"/>
      <c r="C19" s="266" t="s">
        <v>40</v>
      </c>
      <c r="D19" s="225">
        <v>453</v>
      </c>
      <c r="E19" s="225">
        <v>433</v>
      </c>
      <c r="F19" s="225">
        <v>497</v>
      </c>
      <c r="G19" s="225">
        <v>591</v>
      </c>
      <c r="H19" s="225">
        <v>681</v>
      </c>
      <c r="J19" s="79"/>
    </row>
    <row r="20" spans="2:10" ht="25.5" customHeight="1" x14ac:dyDescent="0.25">
      <c r="B20" s="145" t="s">
        <v>288</v>
      </c>
      <c r="C20" s="181" t="s">
        <v>270</v>
      </c>
      <c r="D20" s="181">
        <v>48</v>
      </c>
      <c r="E20" s="181">
        <v>43</v>
      </c>
      <c r="F20" s="181">
        <v>52</v>
      </c>
      <c r="G20" s="181">
        <v>36</v>
      </c>
      <c r="H20" s="181">
        <v>33</v>
      </c>
    </row>
    <row r="21" spans="2:10" ht="14.25" x14ac:dyDescent="0.2">
      <c r="B21" s="181"/>
      <c r="C21" s="181" t="s">
        <v>271</v>
      </c>
      <c r="D21" s="181">
        <v>28</v>
      </c>
      <c r="E21" s="181">
        <v>16</v>
      </c>
      <c r="F21" s="181">
        <v>22</v>
      </c>
      <c r="G21" s="181">
        <v>13</v>
      </c>
      <c r="H21" s="181">
        <v>26</v>
      </c>
    </row>
    <row r="22" spans="2:10" ht="14.25" x14ac:dyDescent="0.2">
      <c r="B22" s="181"/>
      <c r="C22" s="181" t="s">
        <v>272</v>
      </c>
      <c r="D22" s="181">
        <v>1</v>
      </c>
      <c r="E22" s="181">
        <v>2</v>
      </c>
      <c r="F22" s="181">
        <v>2</v>
      </c>
      <c r="G22" s="181">
        <v>6</v>
      </c>
      <c r="H22" s="181">
        <v>3</v>
      </c>
    </row>
    <row r="23" spans="2:10" ht="14.25" x14ac:dyDescent="0.2">
      <c r="B23" s="181"/>
      <c r="C23" s="181" t="s">
        <v>273</v>
      </c>
      <c r="D23" s="181">
        <v>45</v>
      </c>
      <c r="E23" s="181">
        <v>38</v>
      </c>
      <c r="F23" s="181">
        <v>42</v>
      </c>
      <c r="G23" s="181">
        <v>36</v>
      </c>
      <c r="H23" s="181">
        <v>35</v>
      </c>
    </row>
    <row r="24" spans="2:10" ht="14.25" x14ac:dyDescent="0.2">
      <c r="B24" s="181"/>
      <c r="C24" s="181" t="s">
        <v>274</v>
      </c>
      <c r="D24" s="181"/>
      <c r="E24" s="181"/>
      <c r="F24" s="181"/>
      <c r="G24" s="181"/>
      <c r="H24" s="181">
        <v>6</v>
      </c>
    </row>
    <row r="25" spans="2:10" ht="14.25" x14ac:dyDescent="0.2">
      <c r="B25" s="181"/>
      <c r="C25" s="181" t="s">
        <v>275</v>
      </c>
      <c r="D25" s="181">
        <v>54</v>
      </c>
      <c r="E25" s="181">
        <v>53</v>
      </c>
      <c r="F25" s="181">
        <v>54</v>
      </c>
      <c r="G25" s="181">
        <v>42</v>
      </c>
      <c r="H25" s="181">
        <v>65</v>
      </c>
    </row>
    <row r="26" spans="2:10" ht="15" x14ac:dyDescent="0.25">
      <c r="B26" s="266"/>
      <c r="C26" s="266" t="s">
        <v>40</v>
      </c>
      <c r="D26" s="225">
        <v>176</v>
      </c>
      <c r="E26" s="225">
        <v>152</v>
      </c>
      <c r="F26" s="225">
        <v>172</v>
      </c>
      <c r="G26" s="225">
        <v>133</v>
      </c>
      <c r="H26" s="225">
        <v>168</v>
      </c>
    </row>
    <row r="27" spans="2:10" ht="24.75" customHeight="1" x14ac:dyDescent="0.25">
      <c r="B27" s="145" t="s">
        <v>1574</v>
      </c>
      <c r="C27" s="181" t="s">
        <v>270</v>
      </c>
      <c r="D27" s="180">
        <v>388</v>
      </c>
      <c r="E27" s="180">
        <v>380</v>
      </c>
      <c r="F27" s="180">
        <v>381</v>
      </c>
      <c r="G27" s="180">
        <v>378</v>
      </c>
      <c r="H27" s="180">
        <v>355</v>
      </c>
      <c r="J27" s="149"/>
    </row>
    <row r="28" spans="2:10" ht="15" x14ac:dyDescent="0.25">
      <c r="B28" s="145"/>
      <c r="C28" s="181" t="s">
        <v>271</v>
      </c>
      <c r="D28" s="180">
        <v>151</v>
      </c>
      <c r="E28" s="180">
        <v>156</v>
      </c>
      <c r="F28" s="180">
        <v>147</v>
      </c>
      <c r="G28" s="180">
        <v>241</v>
      </c>
      <c r="H28" s="180">
        <v>242</v>
      </c>
      <c r="J28" s="149"/>
    </row>
    <row r="29" spans="2:10" ht="15" x14ac:dyDescent="0.25">
      <c r="B29" s="145"/>
      <c r="C29" s="181" t="s">
        <v>272</v>
      </c>
      <c r="D29" s="180">
        <v>16</v>
      </c>
      <c r="E29" s="180">
        <v>26</v>
      </c>
      <c r="F29" s="180">
        <v>18</v>
      </c>
      <c r="G29" s="180">
        <v>28</v>
      </c>
      <c r="H29" s="180">
        <v>18</v>
      </c>
      <c r="J29" s="149"/>
    </row>
    <row r="30" spans="2:10" ht="15" x14ac:dyDescent="0.25">
      <c r="B30" s="145"/>
      <c r="C30" s="181" t="s">
        <v>273</v>
      </c>
      <c r="D30" s="180">
        <v>270</v>
      </c>
      <c r="E30" s="180">
        <v>260</v>
      </c>
      <c r="F30" s="180">
        <v>311</v>
      </c>
      <c r="G30" s="180">
        <v>265</v>
      </c>
      <c r="H30" s="180">
        <v>251</v>
      </c>
      <c r="J30" s="149"/>
    </row>
    <row r="31" spans="2:10" ht="15" x14ac:dyDescent="0.25">
      <c r="B31" s="145"/>
      <c r="C31" s="181" t="s">
        <v>274</v>
      </c>
      <c r="D31" s="180"/>
      <c r="E31" s="180"/>
      <c r="F31" s="180"/>
      <c r="G31" s="180"/>
      <c r="H31" s="180">
        <v>80</v>
      </c>
      <c r="J31" s="149"/>
    </row>
    <row r="32" spans="2:10" ht="15" x14ac:dyDescent="0.25">
      <c r="B32" s="145"/>
      <c r="C32" s="181" t="s">
        <v>275</v>
      </c>
      <c r="D32" s="180">
        <v>335</v>
      </c>
      <c r="E32" s="180">
        <v>318</v>
      </c>
      <c r="F32" s="180">
        <v>413</v>
      </c>
      <c r="G32" s="180">
        <v>308</v>
      </c>
      <c r="H32" s="180">
        <v>438</v>
      </c>
      <c r="J32" s="149"/>
    </row>
    <row r="33" spans="2:10" ht="15" x14ac:dyDescent="0.25">
      <c r="B33" s="266"/>
      <c r="C33" s="266" t="s">
        <v>40</v>
      </c>
      <c r="D33" s="225">
        <v>1160</v>
      </c>
      <c r="E33" s="225">
        <v>1140</v>
      </c>
      <c r="F33" s="225">
        <v>1270</v>
      </c>
      <c r="G33" s="225">
        <v>1220</v>
      </c>
      <c r="H33" s="225">
        <v>1384</v>
      </c>
      <c r="J33" s="149"/>
    </row>
    <row r="34" spans="2:10" ht="22.5" customHeight="1" x14ac:dyDescent="0.25">
      <c r="B34" s="145" t="s">
        <v>289</v>
      </c>
      <c r="C34" s="181" t="s">
        <v>270</v>
      </c>
      <c r="D34" s="150">
        <v>133</v>
      </c>
      <c r="E34" s="150">
        <v>101</v>
      </c>
      <c r="F34" s="150">
        <v>76</v>
      </c>
      <c r="G34" s="150">
        <v>93</v>
      </c>
      <c r="H34" s="150">
        <v>121</v>
      </c>
    </row>
    <row r="35" spans="2:10" ht="14.25" x14ac:dyDescent="0.2">
      <c r="B35" s="181"/>
      <c r="C35" s="181" t="s">
        <v>271</v>
      </c>
      <c r="D35" s="150">
        <v>61</v>
      </c>
      <c r="E35" s="150">
        <v>41</v>
      </c>
      <c r="F35" s="150">
        <v>33</v>
      </c>
      <c r="G35" s="150">
        <v>34</v>
      </c>
      <c r="H35" s="150">
        <v>45</v>
      </c>
    </row>
    <row r="36" spans="2:10" ht="14.25" x14ac:dyDescent="0.2">
      <c r="B36" s="181"/>
      <c r="C36" s="181" t="s">
        <v>272</v>
      </c>
      <c r="D36" s="150">
        <v>8</v>
      </c>
      <c r="E36" s="150">
        <v>10</v>
      </c>
      <c r="F36" s="150">
        <v>10</v>
      </c>
      <c r="G36" s="150">
        <v>9</v>
      </c>
      <c r="H36" s="150">
        <v>4</v>
      </c>
    </row>
    <row r="37" spans="2:10" ht="14.25" x14ac:dyDescent="0.2">
      <c r="B37" s="181"/>
      <c r="C37" s="181" t="s">
        <v>273</v>
      </c>
      <c r="D37" s="150">
        <v>89</v>
      </c>
      <c r="E37" s="150">
        <v>76</v>
      </c>
      <c r="F37" s="150">
        <v>77</v>
      </c>
      <c r="G37" s="150">
        <v>55</v>
      </c>
      <c r="H37" s="150">
        <v>47</v>
      </c>
    </row>
    <row r="38" spans="2:10" ht="14.25" x14ac:dyDescent="0.2">
      <c r="B38" s="181"/>
      <c r="C38" s="181" t="s">
        <v>274</v>
      </c>
      <c r="D38" s="150"/>
      <c r="E38" s="150"/>
      <c r="F38" s="150"/>
      <c r="G38" s="150"/>
      <c r="H38" s="150"/>
    </row>
    <row r="39" spans="2:10" ht="14.25" x14ac:dyDescent="0.2">
      <c r="B39" s="181"/>
      <c r="C39" s="181" t="s">
        <v>275</v>
      </c>
      <c r="D39" s="150">
        <v>97</v>
      </c>
      <c r="E39" s="150">
        <v>95</v>
      </c>
      <c r="F39" s="150">
        <v>82</v>
      </c>
      <c r="G39" s="150">
        <v>51</v>
      </c>
      <c r="H39" s="150">
        <v>53</v>
      </c>
    </row>
    <row r="40" spans="2:10" ht="15" x14ac:dyDescent="0.25">
      <c r="B40" s="266"/>
      <c r="C40" s="266" t="s">
        <v>40</v>
      </c>
      <c r="D40" s="225">
        <v>388</v>
      </c>
      <c r="E40" s="225">
        <v>323</v>
      </c>
      <c r="F40" s="225">
        <v>278</v>
      </c>
      <c r="G40" s="225">
        <v>242</v>
      </c>
      <c r="H40" s="225">
        <v>270</v>
      </c>
    </row>
    <row r="41" spans="2:10" ht="26.25" customHeight="1" x14ac:dyDescent="0.25">
      <c r="B41" s="270" t="s">
        <v>290</v>
      </c>
      <c r="C41" s="181" t="s">
        <v>270</v>
      </c>
      <c r="D41" s="150">
        <v>78</v>
      </c>
      <c r="E41" s="150">
        <v>96</v>
      </c>
      <c r="F41" s="150">
        <v>57</v>
      </c>
      <c r="G41" s="150">
        <v>71</v>
      </c>
      <c r="H41" s="150">
        <v>56</v>
      </c>
    </row>
    <row r="42" spans="2:10" ht="14.25" x14ac:dyDescent="0.2">
      <c r="B42" s="181"/>
      <c r="C42" s="181" t="s">
        <v>271</v>
      </c>
      <c r="D42" s="150">
        <v>39</v>
      </c>
      <c r="E42" s="150">
        <v>22</v>
      </c>
      <c r="F42" s="150">
        <v>27</v>
      </c>
      <c r="G42" s="150">
        <v>20</v>
      </c>
      <c r="H42" s="150">
        <v>24</v>
      </c>
    </row>
    <row r="43" spans="2:10" ht="14.25" x14ac:dyDescent="0.2">
      <c r="B43" s="181"/>
      <c r="C43" s="181" t="s">
        <v>272</v>
      </c>
      <c r="D43" s="150">
        <v>5</v>
      </c>
      <c r="E43" s="150">
        <v>11</v>
      </c>
      <c r="F43" s="150">
        <v>1</v>
      </c>
      <c r="G43" s="150">
        <v>8</v>
      </c>
      <c r="H43" s="150">
        <v>3</v>
      </c>
    </row>
    <row r="44" spans="2:10" ht="14.25" x14ac:dyDescent="0.2">
      <c r="B44" s="181"/>
      <c r="C44" s="181" t="s">
        <v>273</v>
      </c>
      <c r="D44" s="150">
        <v>55</v>
      </c>
      <c r="E44" s="150">
        <v>59</v>
      </c>
      <c r="F44" s="150">
        <v>43</v>
      </c>
      <c r="G44" s="150">
        <v>46</v>
      </c>
      <c r="H44" s="150">
        <v>44</v>
      </c>
    </row>
    <row r="45" spans="2:10" ht="14.25" x14ac:dyDescent="0.2">
      <c r="B45" s="181"/>
      <c r="C45" s="181" t="s">
        <v>274</v>
      </c>
      <c r="D45" s="150"/>
      <c r="E45" s="150"/>
      <c r="F45" s="150"/>
      <c r="G45" s="150"/>
      <c r="H45" s="150"/>
    </row>
    <row r="46" spans="2:10" ht="14.25" x14ac:dyDescent="0.2">
      <c r="B46" s="181"/>
      <c r="C46" s="181" t="s">
        <v>275</v>
      </c>
      <c r="D46" s="150">
        <v>63</v>
      </c>
      <c r="E46" s="150">
        <v>81</v>
      </c>
      <c r="F46" s="150">
        <v>68</v>
      </c>
      <c r="G46" s="150">
        <v>67</v>
      </c>
      <c r="H46" s="150">
        <v>65</v>
      </c>
    </row>
    <row r="47" spans="2:10" ht="15" x14ac:dyDescent="0.25">
      <c r="B47" s="266"/>
      <c r="C47" s="266" t="s">
        <v>40</v>
      </c>
      <c r="D47" s="225">
        <v>240</v>
      </c>
      <c r="E47" s="225">
        <v>269</v>
      </c>
      <c r="F47" s="225">
        <v>196</v>
      </c>
      <c r="G47" s="225">
        <v>212</v>
      </c>
      <c r="H47" s="225">
        <v>192</v>
      </c>
    </row>
    <row r="48" spans="2:10" ht="23.25" customHeight="1" x14ac:dyDescent="0.25">
      <c r="B48" s="145" t="s">
        <v>1573</v>
      </c>
      <c r="C48" s="181" t="s">
        <v>270</v>
      </c>
      <c r="D48" s="150">
        <v>211</v>
      </c>
      <c r="E48" s="150">
        <v>197</v>
      </c>
      <c r="F48" s="150">
        <v>133</v>
      </c>
      <c r="G48" s="150">
        <v>164</v>
      </c>
      <c r="H48" s="150">
        <v>177</v>
      </c>
    </row>
    <row r="49" spans="2:9" ht="14.25" x14ac:dyDescent="0.2">
      <c r="B49" s="181"/>
      <c r="C49" s="181" t="s">
        <v>271</v>
      </c>
      <c r="D49" s="150">
        <v>100</v>
      </c>
      <c r="E49" s="150">
        <v>63</v>
      </c>
      <c r="F49" s="150">
        <v>60</v>
      </c>
      <c r="G49" s="150">
        <v>54</v>
      </c>
      <c r="H49" s="150">
        <v>69</v>
      </c>
    </row>
    <row r="50" spans="2:9" ht="14.25" x14ac:dyDescent="0.2">
      <c r="B50" s="181"/>
      <c r="C50" s="181" t="s">
        <v>272</v>
      </c>
      <c r="D50" s="150">
        <v>13</v>
      </c>
      <c r="E50" s="150">
        <v>21</v>
      </c>
      <c r="F50" s="150">
        <v>11</v>
      </c>
      <c r="G50" s="150">
        <v>17</v>
      </c>
      <c r="H50" s="150">
        <v>7</v>
      </c>
    </row>
    <row r="51" spans="2:9" ht="14.25" x14ac:dyDescent="0.2">
      <c r="B51" s="181"/>
      <c r="C51" s="181" t="s">
        <v>273</v>
      </c>
      <c r="D51" s="150">
        <v>144</v>
      </c>
      <c r="E51" s="150">
        <v>135</v>
      </c>
      <c r="F51" s="150">
        <v>120</v>
      </c>
      <c r="G51" s="150">
        <v>101</v>
      </c>
      <c r="H51" s="150">
        <v>91</v>
      </c>
    </row>
    <row r="52" spans="2:9" ht="14.25" x14ac:dyDescent="0.2">
      <c r="B52" s="181"/>
      <c r="C52" s="181" t="s">
        <v>274</v>
      </c>
      <c r="D52" s="150"/>
      <c r="E52" s="150"/>
      <c r="F52" s="150"/>
      <c r="G52" s="150"/>
      <c r="H52" s="150">
        <v>0</v>
      </c>
    </row>
    <row r="53" spans="2:9" ht="14.25" x14ac:dyDescent="0.2">
      <c r="B53" s="181"/>
      <c r="C53" s="181" t="s">
        <v>275</v>
      </c>
      <c r="D53" s="150">
        <v>160</v>
      </c>
      <c r="E53" s="150">
        <v>176</v>
      </c>
      <c r="F53" s="150">
        <v>150</v>
      </c>
      <c r="G53" s="150">
        <v>118</v>
      </c>
      <c r="H53" s="150">
        <v>118</v>
      </c>
    </row>
    <row r="54" spans="2:9" ht="15" x14ac:dyDescent="0.25">
      <c r="B54" s="266"/>
      <c r="C54" s="266" t="s">
        <v>40</v>
      </c>
      <c r="D54" s="225">
        <v>628</v>
      </c>
      <c r="E54" s="225">
        <v>592</v>
      </c>
      <c r="F54" s="225">
        <v>474</v>
      </c>
      <c r="G54" s="225">
        <v>454</v>
      </c>
      <c r="H54" s="225">
        <v>462</v>
      </c>
      <c r="I54" s="79"/>
    </row>
    <row r="55" spans="2:9" ht="24.75" customHeight="1" x14ac:dyDescent="0.25">
      <c r="B55" s="270" t="s">
        <v>21</v>
      </c>
      <c r="C55" s="145" t="s">
        <v>270</v>
      </c>
      <c r="D55" s="180">
        <v>599</v>
      </c>
      <c r="E55" s="180">
        <v>577</v>
      </c>
      <c r="F55" s="180">
        <v>514</v>
      </c>
      <c r="G55" s="180">
        <v>542</v>
      </c>
      <c r="H55" s="180">
        <v>532</v>
      </c>
    </row>
    <row r="56" spans="2:9" ht="15" x14ac:dyDescent="0.25">
      <c r="B56" s="181"/>
      <c r="C56" s="145" t="s">
        <v>271</v>
      </c>
      <c r="D56" s="180">
        <v>251</v>
      </c>
      <c r="E56" s="180">
        <v>219</v>
      </c>
      <c r="F56" s="180">
        <v>207</v>
      </c>
      <c r="G56" s="180">
        <v>295</v>
      </c>
      <c r="H56" s="180">
        <v>311</v>
      </c>
    </row>
    <row r="57" spans="2:9" ht="15" x14ac:dyDescent="0.25">
      <c r="B57" s="181"/>
      <c r="C57" s="145" t="s">
        <v>272</v>
      </c>
      <c r="D57" s="180">
        <v>29</v>
      </c>
      <c r="E57" s="180">
        <v>47</v>
      </c>
      <c r="F57" s="180">
        <v>29</v>
      </c>
      <c r="G57" s="180">
        <v>45</v>
      </c>
      <c r="H57" s="180">
        <v>25</v>
      </c>
    </row>
    <row r="58" spans="2:9" ht="15" x14ac:dyDescent="0.25">
      <c r="B58" s="181"/>
      <c r="C58" s="145" t="s">
        <v>273</v>
      </c>
      <c r="D58" s="180">
        <v>414</v>
      </c>
      <c r="E58" s="180">
        <v>395</v>
      </c>
      <c r="F58" s="180">
        <v>431</v>
      </c>
      <c r="G58" s="180">
        <v>366</v>
      </c>
      <c r="H58" s="180">
        <v>342</v>
      </c>
    </row>
    <row r="59" spans="2:9" ht="15" x14ac:dyDescent="0.25">
      <c r="B59" s="181"/>
      <c r="C59" s="145" t="s">
        <v>274</v>
      </c>
      <c r="D59" s="180"/>
      <c r="E59" s="180"/>
      <c r="F59" s="180"/>
      <c r="G59" s="180"/>
      <c r="H59" s="180">
        <v>80</v>
      </c>
    </row>
    <row r="60" spans="2:9" ht="15" x14ac:dyDescent="0.25">
      <c r="B60" s="181"/>
      <c r="C60" s="145" t="s">
        <v>275</v>
      </c>
      <c r="D60" s="180">
        <v>495</v>
      </c>
      <c r="E60" s="180">
        <v>494</v>
      </c>
      <c r="F60" s="180">
        <v>563</v>
      </c>
      <c r="G60" s="180">
        <v>426</v>
      </c>
      <c r="H60" s="180">
        <v>556</v>
      </c>
    </row>
    <row r="61" spans="2:9" ht="15" x14ac:dyDescent="0.25">
      <c r="B61" s="266"/>
      <c r="C61" s="266" t="s">
        <v>40</v>
      </c>
      <c r="D61" s="225">
        <v>1788</v>
      </c>
      <c r="E61" s="225">
        <v>1732</v>
      </c>
      <c r="F61" s="225">
        <v>1744</v>
      </c>
      <c r="G61" s="225">
        <v>1674</v>
      </c>
      <c r="H61" s="225">
        <v>1846</v>
      </c>
    </row>
  </sheetData>
  <mergeCells count="3">
    <mergeCell ref="B1:H1"/>
    <mergeCell ref="B2:H2"/>
    <mergeCell ref="B3:H3"/>
  </mergeCells>
  <hyperlinks>
    <hyperlink ref="I1" location="'Indice Total'!A1" display="Volver"/>
  </hyperlinks>
  <pageMargins left="0.9055118110236221" right="0.9055118110236221" top="0.74803149606299213" bottom="0.35433070866141736" header="0.31496062992125984" footer="0.31496062992125984"/>
  <pageSetup scale="77"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5">
    <pageSetUpPr fitToPage="1"/>
  </sheetPr>
  <dimension ref="A1:J51"/>
  <sheetViews>
    <sheetView showGridLines="0" workbookViewId="0">
      <selection activeCell="H25" sqref="H25"/>
    </sheetView>
  </sheetViews>
  <sheetFormatPr baseColWidth="10" defaultColWidth="11.42578125" defaultRowHeight="15" x14ac:dyDescent="0.2"/>
  <cols>
    <col min="1" max="1" width="22.7109375" style="1471" customWidth="1"/>
    <col min="2" max="2" width="6.28515625" style="106" customWidth="1"/>
    <col min="3" max="3" width="2" style="106" customWidth="1"/>
    <col min="4" max="4" width="13.28515625" style="106" customWidth="1"/>
    <col min="5" max="5" width="22" style="106" bestFit="1" customWidth="1"/>
    <col min="6" max="6" width="3.7109375" style="106" customWidth="1"/>
    <col min="7" max="7" width="26.42578125" style="106" customWidth="1"/>
    <col min="8" max="8" width="27.42578125" style="106" customWidth="1"/>
    <col min="9" max="9" width="10.140625" style="106" customWidth="1"/>
    <col min="10" max="257" width="11.42578125" style="106"/>
    <col min="258" max="258" width="6.28515625" style="106" customWidth="1"/>
    <col min="259" max="259" width="2" style="106" customWidth="1"/>
    <col min="260" max="260" width="13.28515625" style="106" customWidth="1"/>
    <col min="261" max="261" width="22" style="106" bestFit="1" customWidth="1"/>
    <col min="262" max="262" width="3.7109375" style="106" customWidth="1"/>
    <col min="263" max="263" width="26.42578125" style="106" customWidth="1"/>
    <col min="264" max="264" width="27.42578125" style="106" customWidth="1"/>
    <col min="265" max="265" width="4.28515625" style="106" customWidth="1"/>
    <col min="266" max="513" width="11.42578125" style="106"/>
    <col min="514" max="514" width="6.28515625" style="106" customWidth="1"/>
    <col min="515" max="515" width="2" style="106" customWidth="1"/>
    <col min="516" max="516" width="13.28515625" style="106" customWidth="1"/>
    <col min="517" max="517" width="22" style="106" bestFit="1" customWidth="1"/>
    <col min="518" max="518" width="3.7109375" style="106" customWidth="1"/>
    <col min="519" max="519" width="26.42578125" style="106" customWidth="1"/>
    <col min="520" max="520" width="27.42578125" style="106" customWidth="1"/>
    <col min="521" max="521" width="4.28515625" style="106" customWidth="1"/>
    <col min="522" max="769" width="11.42578125" style="106"/>
    <col min="770" max="770" width="6.28515625" style="106" customWidth="1"/>
    <col min="771" max="771" width="2" style="106" customWidth="1"/>
    <col min="772" max="772" width="13.28515625" style="106" customWidth="1"/>
    <col min="773" max="773" width="22" style="106" bestFit="1" customWidth="1"/>
    <col min="774" max="774" width="3.7109375" style="106" customWidth="1"/>
    <col min="775" max="775" width="26.42578125" style="106" customWidth="1"/>
    <col min="776" max="776" width="27.42578125" style="106" customWidth="1"/>
    <col min="777" max="777" width="4.28515625" style="106" customWidth="1"/>
    <col min="778" max="1025" width="11.42578125" style="106"/>
    <col min="1026" max="1026" width="6.28515625" style="106" customWidth="1"/>
    <col min="1027" max="1027" width="2" style="106" customWidth="1"/>
    <col min="1028" max="1028" width="13.28515625" style="106" customWidth="1"/>
    <col min="1029" max="1029" width="22" style="106" bestFit="1" customWidth="1"/>
    <col min="1030" max="1030" width="3.7109375" style="106" customWidth="1"/>
    <col min="1031" max="1031" width="26.42578125" style="106" customWidth="1"/>
    <col min="1032" max="1032" width="27.42578125" style="106" customWidth="1"/>
    <col min="1033" max="1033" width="4.28515625" style="106" customWidth="1"/>
    <col min="1034" max="1281" width="11.42578125" style="106"/>
    <col min="1282" max="1282" width="6.28515625" style="106" customWidth="1"/>
    <col min="1283" max="1283" width="2" style="106" customWidth="1"/>
    <col min="1284" max="1284" width="13.28515625" style="106" customWidth="1"/>
    <col min="1285" max="1285" width="22" style="106" bestFit="1" customWidth="1"/>
    <col min="1286" max="1286" width="3.7109375" style="106" customWidth="1"/>
    <col min="1287" max="1287" width="26.42578125" style="106" customWidth="1"/>
    <col min="1288" max="1288" width="27.42578125" style="106" customWidth="1"/>
    <col min="1289" max="1289" width="4.28515625" style="106" customWidth="1"/>
    <col min="1290" max="1537" width="11.42578125" style="106"/>
    <col min="1538" max="1538" width="6.28515625" style="106" customWidth="1"/>
    <col min="1539" max="1539" width="2" style="106" customWidth="1"/>
    <col min="1540" max="1540" width="13.28515625" style="106" customWidth="1"/>
    <col min="1541" max="1541" width="22" style="106" bestFit="1" customWidth="1"/>
    <col min="1542" max="1542" width="3.7109375" style="106" customWidth="1"/>
    <col min="1543" max="1543" width="26.42578125" style="106" customWidth="1"/>
    <col min="1544" max="1544" width="27.42578125" style="106" customWidth="1"/>
    <col min="1545" max="1545" width="4.28515625" style="106" customWidth="1"/>
    <col min="1546" max="1793" width="11.42578125" style="106"/>
    <col min="1794" max="1794" width="6.28515625" style="106" customWidth="1"/>
    <col min="1795" max="1795" width="2" style="106" customWidth="1"/>
    <col min="1796" max="1796" width="13.28515625" style="106" customWidth="1"/>
    <col min="1797" max="1797" width="22" style="106" bestFit="1" customWidth="1"/>
    <col min="1798" max="1798" width="3.7109375" style="106" customWidth="1"/>
    <col min="1799" max="1799" width="26.42578125" style="106" customWidth="1"/>
    <col min="1800" max="1800" width="27.42578125" style="106" customWidth="1"/>
    <col min="1801" max="1801" width="4.28515625" style="106" customWidth="1"/>
    <col min="1802" max="2049" width="11.42578125" style="106"/>
    <col min="2050" max="2050" width="6.28515625" style="106" customWidth="1"/>
    <col min="2051" max="2051" width="2" style="106" customWidth="1"/>
    <col min="2052" max="2052" width="13.28515625" style="106" customWidth="1"/>
    <col min="2053" max="2053" width="22" style="106" bestFit="1" customWidth="1"/>
    <col min="2054" max="2054" width="3.7109375" style="106" customWidth="1"/>
    <col min="2055" max="2055" width="26.42578125" style="106" customWidth="1"/>
    <col min="2056" max="2056" width="27.42578125" style="106" customWidth="1"/>
    <col min="2057" max="2057" width="4.28515625" style="106" customWidth="1"/>
    <col min="2058" max="2305" width="11.42578125" style="106"/>
    <col min="2306" max="2306" width="6.28515625" style="106" customWidth="1"/>
    <col min="2307" max="2307" width="2" style="106" customWidth="1"/>
    <col min="2308" max="2308" width="13.28515625" style="106" customWidth="1"/>
    <col min="2309" max="2309" width="22" style="106" bestFit="1" customWidth="1"/>
    <col min="2310" max="2310" width="3.7109375" style="106" customWidth="1"/>
    <col min="2311" max="2311" width="26.42578125" style="106" customWidth="1"/>
    <col min="2312" max="2312" width="27.42578125" style="106" customWidth="1"/>
    <col min="2313" max="2313" width="4.28515625" style="106" customWidth="1"/>
    <col min="2314" max="2561" width="11.42578125" style="106"/>
    <col min="2562" max="2562" width="6.28515625" style="106" customWidth="1"/>
    <col min="2563" max="2563" width="2" style="106" customWidth="1"/>
    <col min="2564" max="2564" width="13.28515625" style="106" customWidth="1"/>
    <col min="2565" max="2565" width="22" style="106" bestFit="1" customWidth="1"/>
    <col min="2566" max="2566" width="3.7109375" style="106" customWidth="1"/>
    <col min="2567" max="2567" width="26.42578125" style="106" customWidth="1"/>
    <col min="2568" max="2568" width="27.42578125" style="106" customWidth="1"/>
    <col min="2569" max="2569" width="4.28515625" style="106" customWidth="1"/>
    <col min="2570" max="2817" width="11.42578125" style="106"/>
    <col min="2818" max="2818" width="6.28515625" style="106" customWidth="1"/>
    <col min="2819" max="2819" width="2" style="106" customWidth="1"/>
    <col min="2820" max="2820" width="13.28515625" style="106" customWidth="1"/>
    <col min="2821" max="2821" width="22" style="106" bestFit="1" customWidth="1"/>
    <col min="2822" max="2822" width="3.7109375" style="106" customWidth="1"/>
    <col min="2823" max="2823" width="26.42578125" style="106" customWidth="1"/>
    <col min="2824" max="2824" width="27.42578125" style="106" customWidth="1"/>
    <col min="2825" max="2825" width="4.28515625" style="106" customWidth="1"/>
    <col min="2826" max="3073" width="11.42578125" style="106"/>
    <col min="3074" max="3074" width="6.28515625" style="106" customWidth="1"/>
    <col min="3075" max="3075" width="2" style="106" customWidth="1"/>
    <col min="3076" max="3076" width="13.28515625" style="106" customWidth="1"/>
    <col min="3077" max="3077" width="22" style="106" bestFit="1" customWidth="1"/>
    <col min="3078" max="3078" width="3.7109375" style="106" customWidth="1"/>
    <col min="3079" max="3079" width="26.42578125" style="106" customWidth="1"/>
    <col min="3080" max="3080" width="27.42578125" style="106" customWidth="1"/>
    <col min="3081" max="3081" width="4.28515625" style="106" customWidth="1"/>
    <col min="3082" max="3329" width="11.42578125" style="106"/>
    <col min="3330" max="3330" width="6.28515625" style="106" customWidth="1"/>
    <col min="3331" max="3331" width="2" style="106" customWidth="1"/>
    <col min="3332" max="3332" width="13.28515625" style="106" customWidth="1"/>
    <col min="3333" max="3333" width="22" style="106" bestFit="1" customWidth="1"/>
    <col min="3334" max="3334" width="3.7109375" style="106" customWidth="1"/>
    <col min="3335" max="3335" width="26.42578125" style="106" customWidth="1"/>
    <col min="3336" max="3336" width="27.42578125" style="106" customWidth="1"/>
    <col min="3337" max="3337" width="4.28515625" style="106" customWidth="1"/>
    <col min="3338" max="3585" width="11.42578125" style="106"/>
    <col min="3586" max="3586" width="6.28515625" style="106" customWidth="1"/>
    <col min="3587" max="3587" width="2" style="106" customWidth="1"/>
    <col min="3588" max="3588" width="13.28515625" style="106" customWidth="1"/>
    <col min="3589" max="3589" width="22" style="106" bestFit="1" customWidth="1"/>
    <col min="3590" max="3590" width="3.7109375" style="106" customWidth="1"/>
    <col min="3591" max="3591" width="26.42578125" style="106" customWidth="1"/>
    <col min="3592" max="3592" width="27.42578125" style="106" customWidth="1"/>
    <col min="3593" max="3593" width="4.28515625" style="106" customWidth="1"/>
    <col min="3594" max="3841" width="11.42578125" style="106"/>
    <col min="3842" max="3842" width="6.28515625" style="106" customWidth="1"/>
    <col min="3843" max="3843" width="2" style="106" customWidth="1"/>
    <col min="3844" max="3844" width="13.28515625" style="106" customWidth="1"/>
    <col min="3845" max="3845" width="22" style="106" bestFit="1" customWidth="1"/>
    <col min="3846" max="3846" width="3.7109375" style="106" customWidth="1"/>
    <col min="3847" max="3847" width="26.42578125" style="106" customWidth="1"/>
    <col min="3848" max="3848" width="27.42578125" style="106" customWidth="1"/>
    <col min="3849" max="3849" width="4.28515625" style="106" customWidth="1"/>
    <col min="3850" max="4097" width="11.42578125" style="106"/>
    <col min="4098" max="4098" width="6.28515625" style="106" customWidth="1"/>
    <col min="4099" max="4099" width="2" style="106" customWidth="1"/>
    <col min="4100" max="4100" width="13.28515625" style="106" customWidth="1"/>
    <col min="4101" max="4101" width="22" style="106" bestFit="1" customWidth="1"/>
    <col min="4102" max="4102" width="3.7109375" style="106" customWidth="1"/>
    <col min="4103" max="4103" width="26.42578125" style="106" customWidth="1"/>
    <col min="4104" max="4104" width="27.42578125" style="106" customWidth="1"/>
    <col min="4105" max="4105" width="4.28515625" style="106" customWidth="1"/>
    <col min="4106" max="4353" width="11.42578125" style="106"/>
    <col min="4354" max="4354" width="6.28515625" style="106" customWidth="1"/>
    <col min="4355" max="4355" width="2" style="106" customWidth="1"/>
    <col min="4356" max="4356" width="13.28515625" style="106" customWidth="1"/>
    <col min="4357" max="4357" width="22" style="106" bestFit="1" customWidth="1"/>
    <col min="4358" max="4358" width="3.7109375" style="106" customWidth="1"/>
    <col min="4359" max="4359" width="26.42578125" style="106" customWidth="1"/>
    <col min="4360" max="4360" width="27.42578125" style="106" customWidth="1"/>
    <col min="4361" max="4361" width="4.28515625" style="106" customWidth="1"/>
    <col min="4362" max="4609" width="11.42578125" style="106"/>
    <col min="4610" max="4610" width="6.28515625" style="106" customWidth="1"/>
    <col min="4611" max="4611" width="2" style="106" customWidth="1"/>
    <col min="4612" max="4612" width="13.28515625" style="106" customWidth="1"/>
    <col min="4613" max="4613" width="22" style="106" bestFit="1" customWidth="1"/>
    <col min="4614" max="4614" width="3.7109375" style="106" customWidth="1"/>
    <col min="4615" max="4615" width="26.42578125" style="106" customWidth="1"/>
    <col min="4616" max="4616" width="27.42578125" style="106" customWidth="1"/>
    <col min="4617" max="4617" width="4.28515625" style="106" customWidth="1"/>
    <col min="4618" max="4865" width="11.42578125" style="106"/>
    <col min="4866" max="4866" width="6.28515625" style="106" customWidth="1"/>
    <col min="4867" max="4867" width="2" style="106" customWidth="1"/>
    <col min="4868" max="4868" width="13.28515625" style="106" customWidth="1"/>
    <col min="4869" max="4869" width="22" style="106" bestFit="1" customWidth="1"/>
    <col min="4870" max="4870" width="3.7109375" style="106" customWidth="1"/>
    <col min="4871" max="4871" width="26.42578125" style="106" customWidth="1"/>
    <col min="4872" max="4872" width="27.42578125" style="106" customWidth="1"/>
    <col min="4873" max="4873" width="4.28515625" style="106" customWidth="1"/>
    <col min="4874" max="5121" width="11.42578125" style="106"/>
    <col min="5122" max="5122" width="6.28515625" style="106" customWidth="1"/>
    <col min="5123" max="5123" width="2" style="106" customWidth="1"/>
    <col min="5124" max="5124" width="13.28515625" style="106" customWidth="1"/>
    <col min="5125" max="5125" width="22" style="106" bestFit="1" customWidth="1"/>
    <col min="5126" max="5126" width="3.7109375" style="106" customWidth="1"/>
    <col min="5127" max="5127" width="26.42578125" style="106" customWidth="1"/>
    <col min="5128" max="5128" width="27.42578125" style="106" customWidth="1"/>
    <col min="5129" max="5129" width="4.28515625" style="106" customWidth="1"/>
    <col min="5130" max="5377" width="11.42578125" style="106"/>
    <col min="5378" max="5378" width="6.28515625" style="106" customWidth="1"/>
    <col min="5379" max="5379" width="2" style="106" customWidth="1"/>
    <col min="5380" max="5380" width="13.28515625" style="106" customWidth="1"/>
    <col min="5381" max="5381" width="22" style="106" bestFit="1" customWidth="1"/>
    <col min="5382" max="5382" width="3.7109375" style="106" customWidth="1"/>
    <col min="5383" max="5383" width="26.42578125" style="106" customWidth="1"/>
    <col min="5384" max="5384" width="27.42578125" style="106" customWidth="1"/>
    <col min="5385" max="5385" width="4.28515625" style="106" customWidth="1"/>
    <col min="5386" max="5633" width="11.42578125" style="106"/>
    <col min="5634" max="5634" width="6.28515625" style="106" customWidth="1"/>
    <col min="5635" max="5635" width="2" style="106" customWidth="1"/>
    <col min="5636" max="5636" width="13.28515625" style="106" customWidth="1"/>
    <col min="5637" max="5637" width="22" style="106" bestFit="1" customWidth="1"/>
    <col min="5638" max="5638" width="3.7109375" style="106" customWidth="1"/>
    <col min="5639" max="5639" width="26.42578125" style="106" customWidth="1"/>
    <col min="5640" max="5640" width="27.42578125" style="106" customWidth="1"/>
    <col min="5641" max="5641" width="4.28515625" style="106" customWidth="1"/>
    <col min="5642" max="5889" width="11.42578125" style="106"/>
    <col min="5890" max="5890" width="6.28515625" style="106" customWidth="1"/>
    <col min="5891" max="5891" width="2" style="106" customWidth="1"/>
    <col min="5892" max="5892" width="13.28515625" style="106" customWidth="1"/>
    <col min="5893" max="5893" width="22" style="106" bestFit="1" customWidth="1"/>
    <col min="5894" max="5894" width="3.7109375" style="106" customWidth="1"/>
    <col min="5895" max="5895" width="26.42578125" style="106" customWidth="1"/>
    <col min="5896" max="5896" width="27.42578125" style="106" customWidth="1"/>
    <col min="5897" max="5897" width="4.28515625" style="106" customWidth="1"/>
    <col min="5898" max="6145" width="11.42578125" style="106"/>
    <col min="6146" max="6146" width="6.28515625" style="106" customWidth="1"/>
    <col min="6147" max="6147" width="2" style="106" customWidth="1"/>
    <col min="6148" max="6148" width="13.28515625" style="106" customWidth="1"/>
    <col min="6149" max="6149" width="22" style="106" bestFit="1" customWidth="1"/>
    <col min="6150" max="6150" width="3.7109375" style="106" customWidth="1"/>
    <col min="6151" max="6151" width="26.42578125" style="106" customWidth="1"/>
    <col min="6152" max="6152" width="27.42578125" style="106" customWidth="1"/>
    <col min="6153" max="6153" width="4.28515625" style="106" customWidth="1"/>
    <col min="6154" max="6401" width="11.42578125" style="106"/>
    <col min="6402" max="6402" width="6.28515625" style="106" customWidth="1"/>
    <col min="6403" max="6403" width="2" style="106" customWidth="1"/>
    <col min="6404" max="6404" width="13.28515625" style="106" customWidth="1"/>
    <col min="6405" max="6405" width="22" style="106" bestFit="1" customWidth="1"/>
    <col min="6406" max="6406" width="3.7109375" style="106" customWidth="1"/>
    <col min="6407" max="6407" width="26.42578125" style="106" customWidth="1"/>
    <col min="6408" max="6408" width="27.42578125" style="106" customWidth="1"/>
    <col min="6409" max="6409" width="4.28515625" style="106" customWidth="1"/>
    <col min="6410" max="6657" width="11.42578125" style="106"/>
    <col min="6658" max="6658" width="6.28515625" style="106" customWidth="1"/>
    <col min="6659" max="6659" width="2" style="106" customWidth="1"/>
    <col min="6660" max="6660" width="13.28515625" style="106" customWidth="1"/>
    <col min="6661" max="6661" width="22" style="106" bestFit="1" customWidth="1"/>
    <col min="6662" max="6662" width="3.7109375" style="106" customWidth="1"/>
    <col min="6663" max="6663" width="26.42578125" style="106" customWidth="1"/>
    <col min="6664" max="6664" width="27.42578125" style="106" customWidth="1"/>
    <col min="6665" max="6665" width="4.28515625" style="106" customWidth="1"/>
    <col min="6666" max="6913" width="11.42578125" style="106"/>
    <col min="6914" max="6914" width="6.28515625" style="106" customWidth="1"/>
    <col min="6915" max="6915" width="2" style="106" customWidth="1"/>
    <col min="6916" max="6916" width="13.28515625" style="106" customWidth="1"/>
    <col min="6917" max="6917" width="22" style="106" bestFit="1" customWidth="1"/>
    <col min="6918" max="6918" width="3.7109375" style="106" customWidth="1"/>
    <col min="6919" max="6919" width="26.42578125" style="106" customWidth="1"/>
    <col min="6920" max="6920" width="27.42578125" style="106" customWidth="1"/>
    <col min="6921" max="6921" width="4.28515625" style="106" customWidth="1"/>
    <col min="6922" max="7169" width="11.42578125" style="106"/>
    <col min="7170" max="7170" width="6.28515625" style="106" customWidth="1"/>
    <col min="7171" max="7171" width="2" style="106" customWidth="1"/>
    <col min="7172" max="7172" width="13.28515625" style="106" customWidth="1"/>
    <col min="7173" max="7173" width="22" style="106" bestFit="1" customWidth="1"/>
    <col min="7174" max="7174" width="3.7109375" style="106" customWidth="1"/>
    <col min="7175" max="7175" width="26.42578125" style="106" customWidth="1"/>
    <col min="7176" max="7176" width="27.42578125" style="106" customWidth="1"/>
    <col min="7177" max="7177" width="4.28515625" style="106" customWidth="1"/>
    <col min="7178" max="7425" width="11.42578125" style="106"/>
    <col min="7426" max="7426" width="6.28515625" style="106" customWidth="1"/>
    <col min="7427" max="7427" width="2" style="106" customWidth="1"/>
    <col min="7428" max="7428" width="13.28515625" style="106" customWidth="1"/>
    <col min="7429" max="7429" width="22" style="106" bestFit="1" customWidth="1"/>
    <col min="7430" max="7430" width="3.7109375" style="106" customWidth="1"/>
    <col min="7431" max="7431" width="26.42578125" style="106" customWidth="1"/>
    <col min="7432" max="7432" width="27.42578125" style="106" customWidth="1"/>
    <col min="7433" max="7433" width="4.28515625" style="106" customWidth="1"/>
    <col min="7434" max="7681" width="11.42578125" style="106"/>
    <col min="7682" max="7682" width="6.28515625" style="106" customWidth="1"/>
    <col min="7683" max="7683" width="2" style="106" customWidth="1"/>
    <col min="7684" max="7684" width="13.28515625" style="106" customWidth="1"/>
    <col min="7685" max="7685" width="22" style="106" bestFit="1" customWidth="1"/>
    <col min="7686" max="7686" width="3.7109375" style="106" customWidth="1"/>
    <col min="7687" max="7687" width="26.42578125" style="106" customWidth="1"/>
    <col min="7688" max="7688" width="27.42578125" style="106" customWidth="1"/>
    <col min="7689" max="7689" width="4.28515625" style="106" customWidth="1"/>
    <col min="7690" max="7937" width="11.42578125" style="106"/>
    <col min="7938" max="7938" width="6.28515625" style="106" customWidth="1"/>
    <col min="7939" max="7939" width="2" style="106" customWidth="1"/>
    <col min="7940" max="7940" width="13.28515625" style="106" customWidth="1"/>
    <col min="7941" max="7941" width="22" style="106" bestFit="1" customWidth="1"/>
    <col min="7942" max="7942" width="3.7109375" style="106" customWidth="1"/>
    <col min="7943" max="7943" width="26.42578125" style="106" customWidth="1"/>
    <col min="7944" max="7944" width="27.42578125" style="106" customWidth="1"/>
    <col min="7945" max="7945" width="4.28515625" style="106" customWidth="1"/>
    <col min="7946" max="8193" width="11.42578125" style="106"/>
    <col min="8194" max="8194" width="6.28515625" style="106" customWidth="1"/>
    <col min="8195" max="8195" width="2" style="106" customWidth="1"/>
    <col min="8196" max="8196" width="13.28515625" style="106" customWidth="1"/>
    <col min="8197" max="8197" width="22" style="106" bestFit="1" customWidth="1"/>
    <col min="8198" max="8198" width="3.7109375" style="106" customWidth="1"/>
    <col min="8199" max="8199" width="26.42578125" style="106" customWidth="1"/>
    <col min="8200" max="8200" width="27.42578125" style="106" customWidth="1"/>
    <col min="8201" max="8201" width="4.28515625" style="106" customWidth="1"/>
    <col min="8202" max="8449" width="11.42578125" style="106"/>
    <col min="8450" max="8450" width="6.28515625" style="106" customWidth="1"/>
    <col min="8451" max="8451" width="2" style="106" customWidth="1"/>
    <col min="8452" max="8452" width="13.28515625" style="106" customWidth="1"/>
    <col min="8453" max="8453" width="22" style="106" bestFit="1" customWidth="1"/>
    <col min="8454" max="8454" width="3.7109375" style="106" customWidth="1"/>
    <col min="8455" max="8455" width="26.42578125" style="106" customWidth="1"/>
    <col min="8456" max="8456" width="27.42578125" style="106" customWidth="1"/>
    <col min="8457" max="8457" width="4.28515625" style="106" customWidth="1"/>
    <col min="8458" max="8705" width="11.42578125" style="106"/>
    <col min="8706" max="8706" width="6.28515625" style="106" customWidth="1"/>
    <col min="8707" max="8707" width="2" style="106" customWidth="1"/>
    <col min="8708" max="8708" width="13.28515625" style="106" customWidth="1"/>
    <col min="8709" max="8709" width="22" style="106" bestFit="1" customWidth="1"/>
    <col min="8710" max="8710" width="3.7109375" style="106" customWidth="1"/>
    <col min="8711" max="8711" width="26.42578125" style="106" customWidth="1"/>
    <col min="8712" max="8712" width="27.42578125" style="106" customWidth="1"/>
    <col min="8713" max="8713" width="4.28515625" style="106" customWidth="1"/>
    <col min="8714" max="8961" width="11.42578125" style="106"/>
    <col min="8962" max="8962" width="6.28515625" style="106" customWidth="1"/>
    <col min="8963" max="8963" width="2" style="106" customWidth="1"/>
    <col min="8964" max="8964" width="13.28515625" style="106" customWidth="1"/>
    <col min="8965" max="8965" width="22" style="106" bestFit="1" customWidth="1"/>
    <col min="8966" max="8966" width="3.7109375" style="106" customWidth="1"/>
    <col min="8967" max="8967" width="26.42578125" style="106" customWidth="1"/>
    <col min="8968" max="8968" width="27.42578125" style="106" customWidth="1"/>
    <col min="8969" max="8969" width="4.28515625" style="106" customWidth="1"/>
    <col min="8970" max="9217" width="11.42578125" style="106"/>
    <col min="9218" max="9218" width="6.28515625" style="106" customWidth="1"/>
    <col min="9219" max="9219" width="2" style="106" customWidth="1"/>
    <col min="9220" max="9220" width="13.28515625" style="106" customWidth="1"/>
    <col min="9221" max="9221" width="22" style="106" bestFit="1" customWidth="1"/>
    <col min="9222" max="9222" width="3.7109375" style="106" customWidth="1"/>
    <col min="9223" max="9223" width="26.42578125" style="106" customWidth="1"/>
    <col min="9224" max="9224" width="27.42578125" style="106" customWidth="1"/>
    <col min="9225" max="9225" width="4.28515625" style="106" customWidth="1"/>
    <col min="9226" max="9473" width="11.42578125" style="106"/>
    <col min="9474" max="9474" width="6.28515625" style="106" customWidth="1"/>
    <col min="9475" max="9475" width="2" style="106" customWidth="1"/>
    <col min="9476" max="9476" width="13.28515625" style="106" customWidth="1"/>
    <col min="9477" max="9477" width="22" style="106" bestFit="1" customWidth="1"/>
    <col min="9478" max="9478" width="3.7109375" style="106" customWidth="1"/>
    <col min="9479" max="9479" width="26.42578125" style="106" customWidth="1"/>
    <col min="9480" max="9480" width="27.42578125" style="106" customWidth="1"/>
    <col min="9481" max="9481" width="4.28515625" style="106" customWidth="1"/>
    <col min="9482" max="9729" width="11.42578125" style="106"/>
    <col min="9730" max="9730" width="6.28515625" style="106" customWidth="1"/>
    <col min="9731" max="9731" width="2" style="106" customWidth="1"/>
    <col min="9732" max="9732" width="13.28515625" style="106" customWidth="1"/>
    <col min="9733" max="9733" width="22" style="106" bestFit="1" customWidth="1"/>
    <col min="9734" max="9734" width="3.7109375" style="106" customWidth="1"/>
    <col min="9735" max="9735" width="26.42578125" style="106" customWidth="1"/>
    <col min="9736" max="9736" width="27.42578125" style="106" customWidth="1"/>
    <col min="9737" max="9737" width="4.28515625" style="106" customWidth="1"/>
    <col min="9738" max="9985" width="11.42578125" style="106"/>
    <col min="9986" max="9986" width="6.28515625" style="106" customWidth="1"/>
    <col min="9987" max="9987" width="2" style="106" customWidth="1"/>
    <col min="9988" max="9988" width="13.28515625" style="106" customWidth="1"/>
    <col min="9989" max="9989" width="22" style="106" bestFit="1" customWidth="1"/>
    <col min="9990" max="9990" width="3.7109375" style="106" customWidth="1"/>
    <col min="9991" max="9991" width="26.42578125" style="106" customWidth="1"/>
    <col min="9992" max="9992" width="27.42578125" style="106" customWidth="1"/>
    <col min="9993" max="9993" width="4.28515625" style="106" customWidth="1"/>
    <col min="9994" max="10241" width="11.42578125" style="106"/>
    <col min="10242" max="10242" width="6.28515625" style="106" customWidth="1"/>
    <col min="10243" max="10243" width="2" style="106" customWidth="1"/>
    <col min="10244" max="10244" width="13.28515625" style="106" customWidth="1"/>
    <col min="10245" max="10245" width="22" style="106" bestFit="1" customWidth="1"/>
    <col min="10246" max="10246" width="3.7109375" style="106" customWidth="1"/>
    <col min="10247" max="10247" width="26.42578125" style="106" customWidth="1"/>
    <col min="10248" max="10248" width="27.42578125" style="106" customWidth="1"/>
    <col min="10249" max="10249" width="4.28515625" style="106" customWidth="1"/>
    <col min="10250" max="10497" width="11.42578125" style="106"/>
    <col min="10498" max="10498" width="6.28515625" style="106" customWidth="1"/>
    <col min="10499" max="10499" width="2" style="106" customWidth="1"/>
    <col min="10500" max="10500" width="13.28515625" style="106" customWidth="1"/>
    <col min="10501" max="10501" width="22" style="106" bestFit="1" customWidth="1"/>
    <col min="10502" max="10502" width="3.7109375" style="106" customWidth="1"/>
    <col min="10503" max="10503" width="26.42578125" style="106" customWidth="1"/>
    <col min="10504" max="10504" width="27.42578125" style="106" customWidth="1"/>
    <col min="10505" max="10505" width="4.28515625" style="106" customWidth="1"/>
    <col min="10506" max="10753" width="11.42578125" style="106"/>
    <col min="10754" max="10754" width="6.28515625" style="106" customWidth="1"/>
    <col min="10755" max="10755" width="2" style="106" customWidth="1"/>
    <col min="10756" max="10756" width="13.28515625" style="106" customWidth="1"/>
    <col min="10757" max="10757" width="22" style="106" bestFit="1" customWidth="1"/>
    <col min="10758" max="10758" width="3.7109375" style="106" customWidth="1"/>
    <col min="10759" max="10759" width="26.42578125" style="106" customWidth="1"/>
    <col min="10760" max="10760" width="27.42578125" style="106" customWidth="1"/>
    <col min="10761" max="10761" width="4.28515625" style="106" customWidth="1"/>
    <col min="10762" max="11009" width="11.42578125" style="106"/>
    <col min="11010" max="11010" width="6.28515625" style="106" customWidth="1"/>
    <col min="11011" max="11011" width="2" style="106" customWidth="1"/>
    <col min="11012" max="11012" width="13.28515625" style="106" customWidth="1"/>
    <col min="11013" max="11013" width="22" style="106" bestFit="1" customWidth="1"/>
    <col min="11014" max="11014" width="3.7109375" style="106" customWidth="1"/>
    <col min="11015" max="11015" width="26.42578125" style="106" customWidth="1"/>
    <col min="11016" max="11016" width="27.42578125" style="106" customWidth="1"/>
    <col min="11017" max="11017" width="4.28515625" style="106" customWidth="1"/>
    <col min="11018" max="11265" width="11.42578125" style="106"/>
    <col min="11266" max="11266" width="6.28515625" style="106" customWidth="1"/>
    <col min="11267" max="11267" width="2" style="106" customWidth="1"/>
    <col min="11268" max="11268" width="13.28515625" style="106" customWidth="1"/>
    <col min="11269" max="11269" width="22" style="106" bestFit="1" customWidth="1"/>
    <col min="11270" max="11270" width="3.7109375" style="106" customWidth="1"/>
    <col min="11271" max="11271" width="26.42578125" style="106" customWidth="1"/>
    <col min="11272" max="11272" width="27.42578125" style="106" customWidth="1"/>
    <col min="11273" max="11273" width="4.28515625" style="106" customWidth="1"/>
    <col min="11274" max="11521" width="11.42578125" style="106"/>
    <col min="11522" max="11522" width="6.28515625" style="106" customWidth="1"/>
    <col min="11523" max="11523" width="2" style="106" customWidth="1"/>
    <col min="11524" max="11524" width="13.28515625" style="106" customWidth="1"/>
    <col min="11525" max="11525" width="22" style="106" bestFit="1" customWidth="1"/>
    <col min="11526" max="11526" width="3.7109375" style="106" customWidth="1"/>
    <col min="11527" max="11527" width="26.42578125" style="106" customWidth="1"/>
    <col min="11528" max="11528" width="27.42578125" style="106" customWidth="1"/>
    <col min="11529" max="11529" width="4.28515625" style="106" customWidth="1"/>
    <col min="11530" max="11777" width="11.42578125" style="106"/>
    <col min="11778" max="11778" width="6.28515625" style="106" customWidth="1"/>
    <col min="11779" max="11779" width="2" style="106" customWidth="1"/>
    <col min="11780" max="11780" width="13.28515625" style="106" customWidth="1"/>
    <col min="11781" max="11781" width="22" style="106" bestFit="1" customWidth="1"/>
    <col min="11782" max="11782" width="3.7109375" style="106" customWidth="1"/>
    <col min="11783" max="11783" width="26.42578125" style="106" customWidth="1"/>
    <col min="11784" max="11784" width="27.42578125" style="106" customWidth="1"/>
    <col min="11785" max="11785" width="4.28515625" style="106" customWidth="1"/>
    <col min="11786" max="12033" width="11.42578125" style="106"/>
    <col min="12034" max="12034" width="6.28515625" style="106" customWidth="1"/>
    <col min="12035" max="12035" width="2" style="106" customWidth="1"/>
    <col min="12036" max="12036" width="13.28515625" style="106" customWidth="1"/>
    <col min="12037" max="12037" width="22" style="106" bestFit="1" customWidth="1"/>
    <col min="12038" max="12038" width="3.7109375" style="106" customWidth="1"/>
    <col min="12039" max="12039" width="26.42578125" style="106" customWidth="1"/>
    <col min="12040" max="12040" width="27.42578125" style="106" customWidth="1"/>
    <col min="12041" max="12041" width="4.28515625" style="106" customWidth="1"/>
    <col min="12042" max="12289" width="11.42578125" style="106"/>
    <col min="12290" max="12290" width="6.28515625" style="106" customWidth="1"/>
    <col min="12291" max="12291" width="2" style="106" customWidth="1"/>
    <col min="12292" max="12292" width="13.28515625" style="106" customWidth="1"/>
    <col min="12293" max="12293" width="22" style="106" bestFit="1" customWidth="1"/>
    <col min="12294" max="12294" width="3.7109375" style="106" customWidth="1"/>
    <col min="12295" max="12295" width="26.42578125" style="106" customWidth="1"/>
    <col min="12296" max="12296" width="27.42578125" style="106" customWidth="1"/>
    <col min="12297" max="12297" width="4.28515625" style="106" customWidth="1"/>
    <col min="12298" max="12545" width="11.42578125" style="106"/>
    <col min="12546" max="12546" width="6.28515625" style="106" customWidth="1"/>
    <col min="12547" max="12547" width="2" style="106" customWidth="1"/>
    <col min="12548" max="12548" width="13.28515625" style="106" customWidth="1"/>
    <col min="12549" max="12549" width="22" style="106" bestFit="1" customWidth="1"/>
    <col min="12550" max="12550" width="3.7109375" style="106" customWidth="1"/>
    <col min="12551" max="12551" width="26.42578125" style="106" customWidth="1"/>
    <col min="12552" max="12552" width="27.42578125" style="106" customWidth="1"/>
    <col min="12553" max="12553" width="4.28515625" style="106" customWidth="1"/>
    <col min="12554" max="12801" width="11.42578125" style="106"/>
    <col min="12802" max="12802" width="6.28515625" style="106" customWidth="1"/>
    <col min="12803" max="12803" width="2" style="106" customWidth="1"/>
    <col min="12804" max="12804" width="13.28515625" style="106" customWidth="1"/>
    <col min="12805" max="12805" width="22" style="106" bestFit="1" customWidth="1"/>
    <col min="12806" max="12806" width="3.7109375" style="106" customWidth="1"/>
    <col min="12807" max="12807" width="26.42578125" style="106" customWidth="1"/>
    <col min="12808" max="12808" width="27.42578125" style="106" customWidth="1"/>
    <col min="12809" max="12809" width="4.28515625" style="106" customWidth="1"/>
    <col min="12810" max="13057" width="11.42578125" style="106"/>
    <col min="13058" max="13058" width="6.28515625" style="106" customWidth="1"/>
    <col min="13059" max="13059" width="2" style="106" customWidth="1"/>
    <col min="13060" max="13060" width="13.28515625" style="106" customWidth="1"/>
    <col min="13061" max="13061" width="22" style="106" bestFit="1" customWidth="1"/>
    <col min="13062" max="13062" width="3.7109375" style="106" customWidth="1"/>
    <col min="13063" max="13063" width="26.42578125" style="106" customWidth="1"/>
    <col min="13064" max="13064" width="27.42578125" style="106" customWidth="1"/>
    <col min="13065" max="13065" width="4.28515625" style="106" customWidth="1"/>
    <col min="13066" max="13313" width="11.42578125" style="106"/>
    <col min="13314" max="13314" width="6.28515625" style="106" customWidth="1"/>
    <col min="13315" max="13315" width="2" style="106" customWidth="1"/>
    <col min="13316" max="13316" width="13.28515625" style="106" customWidth="1"/>
    <col min="13317" max="13317" width="22" style="106" bestFit="1" customWidth="1"/>
    <col min="13318" max="13318" width="3.7109375" style="106" customWidth="1"/>
    <col min="13319" max="13319" width="26.42578125" style="106" customWidth="1"/>
    <col min="13320" max="13320" width="27.42578125" style="106" customWidth="1"/>
    <col min="13321" max="13321" width="4.28515625" style="106" customWidth="1"/>
    <col min="13322" max="13569" width="11.42578125" style="106"/>
    <col min="13570" max="13570" width="6.28515625" style="106" customWidth="1"/>
    <col min="13571" max="13571" width="2" style="106" customWidth="1"/>
    <col min="13572" max="13572" width="13.28515625" style="106" customWidth="1"/>
    <col min="13573" max="13573" width="22" style="106" bestFit="1" customWidth="1"/>
    <col min="13574" max="13574" width="3.7109375" style="106" customWidth="1"/>
    <col min="13575" max="13575" width="26.42578125" style="106" customWidth="1"/>
    <col min="13576" max="13576" width="27.42578125" style="106" customWidth="1"/>
    <col min="13577" max="13577" width="4.28515625" style="106" customWidth="1"/>
    <col min="13578" max="13825" width="11.42578125" style="106"/>
    <col min="13826" max="13826" width="6.28515625" style="106" customWidth="1"/>
    <col min="13827" max="13827" width="2" style="106" customWidth="1"/>
    <col min="13828" max="13828" width="13.28515625" style="106" customWidth="1"/>
    <col min="13829" max="13829" width="22" style="106" bestFit="1" customWidth="1"/>
    <col min="13830" max="13830" width="3.7109375" style="106" customWidth="1"/>
    <col min="13831" max="13831" width="26.42578125" style="106" customWidth="1"/>
    <col min="13832" max="13832" width="27.42578125" style="106" customWidth="1"/>
    <col min="13833" max="13833" width="4.28515625" style="106" customWidth="1"/>
    <col min="13834" max="14081" width="11.42578125" style="106"/>
    <col min="14082" max="14082" width="6.28515625" style="106" customWidth="1"/>
    <col min="14083" max="14083" width="2" style="106" customWidth="1"/>
    <col min="14084" max="14084" width="13.28515625" style="106" customWidth="1"/>
    <col min="14085" max="14085" width="22" style="106" bestFit="1" customWidth="1"/>
    <col min="14086" max="14086" width="3.7109375" style="106" customWidth="1"/>
    <col min="14087" max="14087" width="26.42578125" style="106" customWidth="1"/>
    <col min="14088" max="14088" width="27.42578125" style="106" customWidth="1"/>
    <col min="14089" max="14089" width="4.28515625" style="106" customWidth="1"/>
    <col min="14090" max="14337" width="11.42578125" style="106"/>
    <col min="14338" max="14338" width="6.28515625" style="106" customWidth="1"/>
    <col min="14339" max="14339" width="2" style="106" customWidth="1"/>
    <col min="14340" max="14340" width="13.28515625" style="106" customWidth="1"/>
    <col min="14341" max="14341" width="22" style="106" bestFit="1" customWidth="1"/>
    <col min="14342" max="14342" width="3.7109375" style="106" customWidth="1"/>
    <col min="14343" max="14343" width="26.42578125" style="106" customWidth="1"/>
    <col min="14344" max="14344" width="27.42578125" style="106" customWidth="1"/>
    <col min="14345" max="14345" width="4.28515625" style="106" customWidth="1"/>
    <col min="14346" max="14593" width="11.42578125" style="106"/>
    <col min="14594" max="14594" width="6.28515625" style="106" customWidth="1"/>
    <col min="14595" max="14595" width="2" style="106" customWidth="1"/>
    <col min="14596" max="14596" width="13.28515625" style="106" customWidth="1"/>
    <col min="14597" max="14597" width="22" style="106" bestFit="1" customWidth="1"/>
    <col min="14598" max="14598" width="3.7109375" style="106" customWidth="1"/>
    <col min="14599" max="14599" width="26.42578125" style="106" customWidth="1"/>
    <col min="14600" max="14600" width="27.42578125" style="106" customWidth="1"/>
    <col min="14601" max="14601" width="4.28515625" style="106" customWidth="1"/>
    <col min="14602" max="14849" width="11.42578125" style="106"/>
    <col min="14850" max="14850" width="6.28515625" style="106" customWidth="1"/>
    <col min="14851" max="14851" width="2" style="106" customWidth="1"/>
    <col min="14852" max="14852" width="13.28515625" style="106" customWidth="1"/>
    <col min="14853" max="14853" width="22" style="106" bestFit="1" customWidth="1"/>
    <col min="14854" max="14854" width="3.7109375" style="106" customWidth="1"/>
    <col min="14855" max="14855" width="26.42578125" style="106" customWidth="1"/>
    <col min="14856" max="14856" width="27.42578125" style="106" customWidth="1"/>
    <col min="14857" max="14857" width="4.28515625" style="106" customWidth="1"/>
    <col min="14858" max="15105" width="11.42578125" style="106"/>
    <col min="15106" max="15106" width="6.28515625" style="106" customWidth="1"/>
    <col min="15107" max="15107" width="2" style="106" customWidth="1"/>
    <col min="15108" max="15108" width="13.28515625" style="106" customWidth="1"/>
    <col min="15109" max="15109" width="22" style="106" bestFit="1" customWidth="1"/>
    <col min="15110" max="15110" width="3.7109375" style="106" customWidth="1"/>
    <col min="15111" max="15111" width="26.42578125" style="106" customWidth="1"/>
    <col min="15112" max="15112" width="27.42578125" style="106" customWidth="1"/>
    <col min="15113" max="15113" width="4.28515625" style="106" customWidth="1"/>
    <col min="15114" max="15361" width="11.42578125" style="106"/>
    <col min="15362" max="15362" width="6.28515625" style="106" customWidth="1"/>
    <col min="15363" max="15363" width="2" style="106" customWidth="1"/>
    <col min="15364" max="15364" width="13.28515625" style="106" customWidth="1"/>
    <col min="15365" max="15365" width="22" style="106" bestFit="1" customWidth="1"/>
    <col min="15366" max="15366" width="3.7109375" style="106" customWidth="1"/>
    <col min="15367" max="15367" width="26.42578125" style="106" customWidth="1"/>
    <col min="15368" max="15368" width="27.42578125" style="106" customWidth="1"/>
    <col min="15369" max="15369" width="4.28515625" style="106" customWidth="1"/>
    <col min="15370" max="15617" width="11.42578125" style="106"/>
    <col min="15618" max="15618" width="6.28515625" style="106" customWidth="1"/>
    <col min="15619" max="15619" width="2" style="106" customWidth="1"/>
    <col min="15620" max="15620" width="13.28515625" style="106" customWidth="1"/>
    <col min="15621" max="15621" width="22" style="106" bestFit="1" customWidth="1"/>
    <col min="15622" max="15622" width="3.7109375" style="106" customWidth="1"/>
    <col min="15623" max="15623" width="26.42578125" style="106" customWidth="1"/>
    <col min="15624" max="15624" width="27.42578125" style="106" customWidth="1"/>
    <col min="15625" max="15625" width="4.28515625" style="106" customWidth="1"/>
    <col min="15626" max="15873" width="11.42578125" style="106"/>
    <col min="15874" max="15874" width="6.28515625" style="106" customWidth="1"/>
    <col min="15875" max="15875" width="2" style="106" customWidth="1"/>
    <col min="15876" max="15876" width="13.28515625" style="106" customWidth="1"/>
    <col min="15877" max="15877" width="22" style="106" bestFit="1" customWidth="1"/>
    <col min="15878" max="15878" width="3.7109375" style="106" customWidth="1"/>
    <col min="15879" max="15879" width="26.42578125" style="106" customWidth="1"/>
    <col min="15880" max="15880" width="27.42578125" style="106" customWidth="1"/>
    <col min="15881" max="15881" width="4.28515625" style="106" customWidth="1"/>
    <col min="15882" max="16129" width="11.42578125" style="106"/>
    <col min="16130" max="16130" width="6.28515625" style="106" customWidth="1"/>
    <col min="16131" max="16131" width="2" style="106" customWidth="1"/>
    <col min="16132" max="16132" width="13.28515625" style="106" customWidth="1"/>
    <col min="16133" max="16133" width="22" style="106" bestFit="1" customWidth="1"/>
    <col min="16134" max="16134" width="3.7109375" style="106" customWidth="1"/>
    <col min="16135" max="16135" width="26.42578125" style="106" customWidth="1"/>
    <col min="16136" max="16136" width="27.42578125" style="106" customWidth="1"/>
    <col min="16137" max="16137" width="4.28515625" style="106" customWidth="1"/>
    <col min="16138" max="16384" width="11.42578125" style="106"/>
  </cols>
  <sheetData>
    <row r="1" spans="2:10" ht="18" x14ac:dyDescent="0.25">
      <c r="B1" s="1527" t="s">
        <v>1609</v>
      </c>
      <c r="C1" s="1527"/>
      <c r="D1" s="1527"/>
      <c r="E1" s="1527"/>
      <c r="F1" s="1527"/>
      <c r="G1" s="1527"/>
      <c r="H1" s="1527"/>
      <c r="I1" s="3" t="s">
        <v>13</v>
      </c>
      <c r="J1" s="3"/>
    </row>
    <row r="2" spans="2:10" ht="15.75" x14ac:dyDescent="0.25">
      <c r="B2" s="1564" t="s">
        <v>291</v>
      </c>
      <c r="C2" s="1564"/>
      <c r="D2" s="1564"/>
      <c r="E2" s="1564"/>
      <c r="F2" s="1564"/>
      <c r="G2" s="1564"/>
      <c r="H2" s="1564"/>
    </row>
    <row r="3" spans="2:10" ht="15.75" x14ac:dyDescent="0.25">
      <c r="B3" s="1564" t="s">
        <v>1651</v>
      </c>
      <c r="C3" s="1564"/>
      <c r="D3" s="1564"/>
      <c r="E3" s="1564"/>
      <c r="F3" s="1564"/>
      <c r="G3" s="1564"/>
      <c r="H3" s="1564"/>
    </row>
    <row r="4" spans="2:10" ht="16.5" thickBot="1" x14ac:dyDescent="0.3">
      <c r="B4" s="23" t="s">
        <v>292</v>
      </c>
      <c r="C4" s="137"/>
      <c r="D4" s="137"/>
      <c r="E4" s="23"/>
      <c r="F4" s="137"/>
      <c r="G4" s="137"/>
      <c r="H4" s="137"/>
    </row>
    <row r="5" spans="2:10" ht="15.75" customHeight="1" x14ac:dyDescent="0.2">
      <c r="B5" s="660"/>
      <c r="C5" s="660"/>
      <c r="D5" s="660"/>
      <c r="E5" s="660"/>
      <c r="F5" s="660"/>
      <c r="G5" s="660"/>
      <c r="H5" s="660"/>
    </row>
    <row r="6" spans="2:10" ht="15.75" x14ac:dyDescent="0.25">
      <c r="B6" s="1640" t="s">
        <v>293</v>
      </c>
      <c r="C6" s="1641"/>
      <c r="D6" s="1641"/>
      <c r="E6" s="285" t="s">
        <v>294</v>
      </c>
      <c r="F6" s="285"/>
      <c r="G6" s="1642" t="s">
        <v>295</v>
      </c>
      <c r="H6" s="1643"/>
    </row>
    <row r="7" spans="2:10" ht="15.75" x14ac:dyDescent="0.25">
      <c r="B7" s="1641"/>
      <c r="C7" s="1641"/>
      <c r="D7" s="1641"/>
      <c r="E7" s="268" t="s">
        <v>296</v>
      </c>
      <c r="F7" s="285"/>
      <c r="G7" s="722" t="s">
        <v>297</v>
      </c>
      <c r="H7" s="722" t="s">
        <v>298</v>
      </c>
    </row>
    <row r="8" spans="2:10" ht="15.75" x14ac:dyDescent="0.25">
      <c r="B8" s="1641"/>
      <c r="C8" s="1641"/>
      <c r="D8" s="1641"/>
      <c r="E8" s="286" t="s">
        <v>299</v>
      </c>
      <c r="F8" s="286"/>
      <c r="G8" s="723" t="s">
        <v>300</v>
      </c>
      <c r="H8" s="723" t="s">
        <v>301</v>
      </c>
    </row>
    <row r="9" spans="2:10" ht="23.1" customHeight="1" x14ac:dyDescent="0.2">
      <c r="B9" s="181">
        <v>1988</v>
      </c>
      <c r="C9" s="181" t="s">
        <v>302</v>
      </c>
      <c r="D9" s="186" t="s">
        <v>303</v>
      </c>
      <c r="E9" s="150">
        <v>10863</v>
      </c>
      <c r="F9" s="150"/>
      <c r="G9" s="150">
        <v>14080</v>
      </c>
      <c r="H9" s="150">
        <v>14080</v>
      </c>
    </row>
    <row r="10" spans="2:10" ht="23.1" customHeight="1" x14ac:dyDescent="0.2">
      <c r="B10" s="181">
        <v>1989</v>
      </c>
      <c r="C10" s="181" t="s">
        <v>302</v>
      </c>
      <c r="D10" s="186" t="s">
        <v>304</v>
      </c>
      <c r="E10" s="150">
        <v>11950</v>
      </c>
      <c r="F10" s="150"/>
      <c r="G10" s="150">
        <v>15488</v>
      </c>
      <c r="H10" s="150">
        <v>15488</v>
      </c>
    </row>
    <row r="11" spans="2:10" ht="23.1" customHeight="1" x14ac:dyDescent="0.2">
      <c r="B11" s="181">
        <v>1989</v>
      </c>
      <c r="C11" s="181" t="s">
        <v>302</v>
      </c>
      <c r="D11" s="186" t="s">
        <v>303</v>
      </c>
      <c r="E11" s="150">
        <v>11950</v>
      </c>
      <c r="F11" s="150"/>
      <c r="G11" s="150">
        <v>18000</v>
      </c>
      <c r="H11" s="150">
        <v>15488</v>
      </c>
    </row>
    <row r="12" spans="2:10" ht="23.1" customHeight="1" x14ac:dyDescent="0.2">
      <c r="B12" s="181">
        <v>1989</v>
      </c>
      <c r="C12" s="181" t="s">
        <v>302</v>
      </c>
      <c r="D12" s="186" t="s">
        <v>305</v>
      </c>
      <c r="E12" s="150">
        <v>13384</v>
      </c>
      <c r="F12" s="150"/>
      <c r="G12" s="150">
        <v>18000</v>
      </c>
      <c r="H12" s="150">
        <v>15488</v>
      </c>
    </row>
    <row r="13" spans="2:10" ht="23.1" customHeight="1" x14ac:dyDescent="0.2">
      <c r="B13" s="181">
        <v>1990</v>
      </c>
      <c r="C13" s="181" t="s">
        <v>302</v>
      </c>
      <c r="D13" s="186" t="s">
        <v>303</v>
      </c>
      <c r="E13" s="150">
        <v>19340</v>
      </c>
      <c r="F13" s="150"/>
      <c r="G13" s="150">
        <v>26000</v>
      </c>
      <c r="H13" s="150">
        <v>22380</v>
      </c>
    </row>
    <row r="14" spans="2:10" ht="23.1" customHeight="1" x14ac:dyDescent="0.2">
      <c r="B14" s="181">
        <v>1991</v>
      </c>
      <c r="C14" s="181" t="s">
        <v>302</v>
      </c>
      <c r="D14" s="186" t="s">
        <v>303</v>
      </c>
      <c r="E14" s="150">
        <v>24542.46</v>
      </c>
      <c r="F14" s="150"/>
      <c r="G14" s="150">
        <v>33000</v>
      </c>
      <c r="H14" s="150">
        <v>28400.22</v>
      </c>
    </row>
    <row r="15" spans="2:10" ht="23.1" customHeight="1" x14ac:dyDescent="0.2">
      <c r="B15" s="181">
        <v>1992</v>
      </c>
      <c r="C15" s="181" t="s">
        <v>302</v>
      </c>
      <c r="D15" s="186" t="s">
        <v>303</v>
      </c>
      <c r="E15" s="150">
        <v>28707</v>
      </c>
      <c r="F15" s="150"/>
      <c r="G15" s="150">
        <v>38600</v>
      </c>
      <c r="H15" s="150">
        <v>33219</v>
      </c>
    </row>
    <row r="16" spans="2:10" ht="23.1" customHeight="1" x14ac:dyDescent="0.2">
      <c r="B16" s="181">
        <v>1993</v>
      </c>
      <c r="C16" s="181" t="s">
        <v>302</v>
      </c>
      <c r="D16" s="186" t="s">
        <v>303</v>
      </c>
      <c r="E16" s="150">
        <v>34210</v>
      </c>
      <c r="F16" s="150"/>
      <c r="G16" s="150">
        <v>46000</v>
      </c>
      <c r="H16" s="150">
        <v>39587</v>
      </c>
    </row>
    <row r="17" spans="2:8" ht="23.1" customHeight="1" x14ac:dyDescent="0.2">
      <c r="B17" s="181">
        <v>1994</v>
      </c>
      <c r="C17" s="181" t="s">
        <v>302</v>
      </c>
      <c r="D17" s="186" t="s">
        <v>303</v>
      </c>
      <c r="E17" s="150">
        <v>38784</v>
      </c>
      <c r="F17" s="150"/>
      <c r="G17" s="150">
        <v>52150</v>
      </c>
      <c r="H17" s="150">
        <v>44880</v>
      </c>
    </row>
    <row r="18" spans="2:8" ht="23.1" customHeight="1" x14ac:dyDescent="0.2">
      <c r="B18" s="181">
        <v>1995</v>
      </c>
      <c r="C18" s="181" t="s">
        <v>302</v>
      </c>
      <c r="D18" s="186" t="s">
        <v>303</v>
      </c>
      <c r="E18" s="150">
        <v>43804</v>
      </c>
      <c r="F18" s="150"/>
      <c r="G18" s="150">
        <v>58900</v>
      </c>
      <c r="H18" s="150">
        <v>50689</v>
      </c>
    </row>
    <row r="19" spans="2:8" ht="23.1" customHeight="1" x14ac:dyDescent="0.2">
      <c r="B19" s="181">
        <v>1996</v>
      </c>
      <c r="C19" s="181" t="s">
        <v>302</v>
      </c>
      <c r="D19" s="186" t="s">
        <v>303</v>
      </c>
      <c r="E19" s="150">
        <v>48710</v>
      </c>
      <c r="F19" s="150"/>
      <c r="G19" s="150">
        <v>65500</v>
      </c>
      <c r="H19" s="150">
        <v>56370</v>
      </c>
    </row>
    <row r="20" spans="2:8" ht="23.1" customHeight="1" x14ac:dyDescent="0.2">
      <c r="B20" s="181">
        <v>1997</v>
      </c>
      <c r="C20" s="181" t="s">
        <v>302</v>
      </c>
      <c r="D20" s="186" t="s">
        <v>303</v>
      </c>
      <c r="E20" s="150">
        <v>53094</v>
      </c>
      <c r="F20" s="150"/>
      <c r="G20" s="150">
        <v>71400</v>
      </c>
      <c r="H20" s="150">
        <v>61445</v>
      </c>
    </row>
    <row r="21" spans="2:8" ht="23.1" customHeight="1" x14ac:dyDescent="0.2">
      <c r="B21" s="181">
        <v>1998</v>
      </c>
      <c r="C21" s="181" t="s">
        <v>302</v>
      </c>
      <c r="D21" s="186" t="s">
        <v>303</v>
      </c>
      <c r="E21" s="150">
        <v>57342</v>
      </c>
      <c r="F21" s="150"/>
      <c r="G21" s="150">
        <v>80500</v>
      </c>
      <c r="H21" s="150">
        <v>66361</v>
      </c>
    </row>
    <row r="22" spans="2:8" ht="23.1" customHeight="1" x14ac:dyDescent="0.2">
      <c r="B22" s="181">
        <v>1999</v>
      </c>
      <c r="C22" s="181" t="s">
        <v>302</v>
      </c>
      <c r="D22" s="186" t="s">
        <v>303</v>
      </c>
      <c r="E22" s="150">
        <v>61929</v>
      </c>
      <c r="F22" s="150"/>
      <c r="G22" s="150">
        <v>90500</v>
      </c>
      <c r="H22" s="150">
        <v>71670</v>
      </c>
    </row>
    <row r="23" spans="2:8" ht="23.1" customHeight="1" x14ac:dyDescent="0.2">
      <c r="B23" s="181">
        <v>2000</v>
      </c>
      <c r="C23" s="181" t="s">
        <v>302</v>
      </c>
      <c r="D23" s="186" t="s">
        <v>303</v>
      </c>
      <c r="E23" s="150">
        <v>66883</v>
      </c>
      <c r="F23" s="150"/>
      <c r="G23" s="150">
        <v>100000</v>
      </c>
      <c r="H23" s="150">
        <v>77404</v>
      </c>
    </row>
    <row r="24" spans="2:8" ht="23.1" customHeight="1" x14ac:dyDescent="0.2">
      <c r="B24" s="181">
        <v>2001</v>
      </c>
      <c r="C24" s="181" t="s">
        <v>302</v>
      </c>
      <c r="D24" s="186" t="s">
        <v>303</v>
      </c>
      <c r="E24" s="150">
        <v>70562</v>
      </c>
      <c r="F24" s="150"/>
      <c r="G24" s="150">
        <v>105500</v>
      </c>
      <c r="H24" s="150">
        <v>81661</v>
      </c>
    </row>
    <row r="25" spans="2:8" ht="23.1" customHeight="1" x14ac:dyDescent="0.2">
      <c r="B25" s="181">
        <v>2002</v>
      </c>
      <c r="C25" s="181" t="s">
        <v>302</v>
      </c>
      <c r="D25" s="186" t="s">
        <v>303</v>
      </c>
      <c r="E25" s="150">
        <v>72326</v>
      </c>
      <c r="F25" s="150"/>
      <c r="G25" s="150">
        <v>111200</v>
      </c>
      <c r="H25" s="150">
        <v>83703</v>
      </c>
    </row>
    <row r="26" spans="2:8" ht="23.1" customHeight="1" x14ac:dyDescent="0.2">
      <c r="B26" s="181">
        <v>2003</v>
      </c>
      <c r="C26" s="181" t="s">
        <v>302</v>
      </c>
      <c r="D26" s="186" t="s">
        <v>306</v>
      </c>
      <c r="E26" s="150">
        <v>75219</v>
      </c>
      <c r="F26" s="150"/>
      <c r="G26" s="150">
        <v>115648</v>
      </c>
      <c r="H26" s="150">
        <v>87051</v>
      </c>
    </row>
    <row r="27" spans="2:8" ht="23.1" customHeight="1" x14ac:dyDescent="0.2">
      <c r="B27" s="181">
        <v>2004</v>
      </c>
      <c r="C27" s="181" t="s">
        <v>302</v>
      </c>
      <c r="D27" s="186" t="s">
        <v>306</v>
      </c>
      <c r="E27" s="150">
        <v>78050</v>
      </c>
      <c r="F27" s="150"/>
      <c r="G27" s="150">
        <v>120000</v>
      </c>
      <c r="H27" s="150">
        <v>90327</v>
      </c>
    </row>
    <row r="28" spans="2:8" ht="23.1" customHeight="1" x14ac:dyDescent="0.2">
      <c r="B28" s="181">
        <v>2005</v>
      </c>
      <c r="C28" s="181" t="s">
        <v>302</v>
      </c>
      <c r="D28" s="186" t="s">
        <v>306</v>
      </c>
      <c r="E28" s="150">
        <v>82889</v>
      </c>
      <c r="F28" s="150"/>
      <c r="G28" s="150">
        <v>127500</v>
      </c>
      <c r="H28" s="150">
        <v>95927</v>
      </c>
    </row>
    <row r="29" spans="2:8" ht="23.1" customHeight="1" x14ac:dyDescent="0.2">
      <c r="B29" s="181">
        <v>2006</v>
      </c>
      <c r="C29" s="181"/>
      <c r="D29" s="186" t="s">
        <v>306</v>
      </c>
      <c r="E29" s="150">
        <v>87697</v>
      </c>
      <c r="F29" s="150"/>
      <c r="G29" s="150">
        <v>135000</v>
      </c>
      <c r="H29" s="150">
        <v>101491</v>
      </c>
    </row>
    <row r="30" spans="2:8" ht="23.1" customHeight="1" x14ac:dyDescent="0.2">
      <c r="B30" s="181">
        <v>2007</v>
      </c>
      <c r="C30" s="181" t="s">
        <v>302</v>
      </c>
      <c r="D30" s="186" t="s">
        <v>306</v>
      </c>
      <c r="E30" s="150">
        <v>92897</v>
      </c>
      <c r="F30" s="150"/>
      <c r="G30" s="150">
        <v>144000</v>
      </c>
      <c r="H30" s="150">
        <v>107509</v>
      </c>
    </row>
    <row r="31" spans="2:8" ht="23.1" customHeight="1" x14ac:dyDescent="0.2">
      <c r="B31" s="181">
        <v>2008</v>
      </c>
      <c r="C31" s="181" t="s">
        <v>124</v>
      </c>
      <c r="D31" s="186" t="s">
        <v>306</v>
      </c>
      <c r="E31" s="150">
        <v>102558</v>
      </c>
      <c r="F31" s="150"/>
      <c r="G31" s="150">
        <v>159000</v>
      </c>
      <c r="H31" s="150">
        <v>118690</v>
      </c>
    </row>
    <row r="32" spans="2:8" ht="23.1" customHeight="1" x14ac:dyDescent="0.2">
      <c r="B32" s="181">
        <v>2009</v>
      </c>
      <c r="C32" s="181" t="s">
        <v>307</v>
      </c>
      <c r="D32" s="186" t="s">
        <v>306</v>
      </c>
      <c r="E32" s="150">
        <v>106435</v>
      </c>
      <c r="F32" s="150"/>
      <c r="G32" s="150">
        <v>165000</v>
      </c>
      <c r="H32" s="150">
        <v>123176</v>
      </c>
    </row>
    <row r="33" spans="2:8" ht="23.1" customHeight="1" x14ac:dyDescent="0.2">
      <c r="B33" s="181">
        <v>2010</v>
      </c>
      <c r="C33" s="181" t="s">
        <v>302</v>
      </c>
      <c r="D33" s="186" t="s">
        <v>306</v>
      </c>
      <c r="E33" s="150">
        <v>110950</v>
      </c>
      <c r="F33" s="150"/>
      <c r="G33" s="150">
        <v>172000</v>
      </c>
      <c r="H33" s="150">
        <v>128402</v>
      </c>
    </row>
    <row r="34" spans="2:8" ht="23.1" customHeight="1" x14ac:dyDescent="0.2">
      <c r="B34" s="181">
        <v>2011</v>
      </c>
      <c r="C34" s="181" t="s">
        <v>302</v>
      </c>
      <c r="D34" s="186" t="s">
        <v>306</v>
      </c>
      <c r="E34" s="150">
        <v>117401</v>
      </c>
      <c r="F34" s="150"/>
      <c r="G34" s="150">
        <v>182000</v>
      </c>
      <c r="H34" s="150">
        <v>135867</v>
      </c>
    </row>
    <row r="35" spans="2:8" ht="23.1" customHeight="1" x14ac:dyDescent="0.2">
      <c r="B35" s="181">
        <v>2012</v>
      </c>
      <c r="C35" s="181" t="s">
        <v>302</v>
      </c>
      <c r="D35" s="186" t="s">
        <v>306</v>
      </c>
      <c r="E35" s="150">
        <v>124497</v>
      </c>
      <c r="F35" s="150"/>
      <c r="G35" s="150">
        <v>193000</v>
      </c>
      <c r="H35" s="150">
        <v>144079</v>
      </c>
    </row>
    <row r="36" spans="2:8" ht="24" customHeight="1" x14ac:dyDescent="0.2">
      <c r="B36" s="181">
        <v>2013</v>
      </c>
      <c r="C36" s="181" t="s">
        <v>302</v>
      </c>
      <c r="D36" s="186" t="s">
        <v>308</v>
      </c>
      <c r="E36" s="150">
        <v>135463</v>
      </c>
      <c r="F36" s="150"/>
      <c r="G36" s="150">
        <v>210000</v>
      </c>
      <c r="H36" s="150">
        <v>156770</v>
      </c>
    </row>
    <row r="37" spans="2:8" ht="22.5" customHeight="1" x14ac:dyDescent="0.2">
      <c r="B37" s="181">
        <v>2014</v>
      </c>
      <c r="C37" s="181" t="s">
        <v>302</v>
      </c>
      <c r="D37" s="186" t="s">
        <v>306</v>
      </c>
      <c r="E37" s="150">
        <v>145139</v>
      </c>
      <c r="F37" s="150"/>
      <c r="G37" s="150">
        <v>225000</v>
      </c>
      <c r="H37" s="150">
        <v>167968</v>
      </c>
    </row>
    <row r="38" spans="2:8" x14ac:dyDescent="0.2">
      <c r="B38" s="124"/>
      <c r="C38" s="124"/>
      <c r="D38" s="124"/>
      <c r="E38" s="124"/>
      <c r="F38" s="124"/>
      <c r="G38" s="124"/>
      <c r="H38" s="124"/>
    </row>
    <row r="39" spans="2:8" x14ac:dyDescent="0.2">
      <c r="B39" s="124"/>
      <c r="C39" s="124"/>
      <c r="D39" s="124"/>
      <c r="E39" s="124"/>
      <c r="F39" s="124"/>
      <c r="G39" s="124"/>
      <c r="H39" s="124"/>
    </row>
    <row r="40" spans="2:8" x14ac:dyDescent="0.2">
      <c r="B40" s="124"/>
      <c r="C40" s="124"/>
      <c r="D40" s="124"/>
      <c r="E40" s="124"/>
      <c r="F40" s="124"/>
      <c r="G40" s="124"/>
      <c r="H40" s="124"/>
    </row>
    <row r="41" spans="2:8" x14ac:dyDescent="0.2">
      <c r="B41" s="124"/>
      <c r="C41" s="124"/>
      <c r="D41" s="124"/>
      <c r="E41" s="124"/>
      <c r="F41" s="124"/>
      <c r="G41" s="124"/>
      <c r="H41" s="124"/>
    </row>
    <row r="51" spans="3:3" x14ac:dyDescent="0.2">
      <c r="C51" s="106" t="str">
        <f>CONCATENATE('47'!B2:H2)</f>
        <v/>
      </c>
    </row>
  </sheetData>
  <mergeCells count="5">
    <mergeCell ref="B1:H1"/>
    <mergeCell ref="B6:D8"/>
    <mergeCell ref="G6:H6"/>
    <mergeCell ref="B2:H2"/>
    <mergeCell ref="B3:H3"/>
  </mergeCells>
  <hyperlinks>
    <hyperlink ref="I1" location="'Indice Total'!A1" display="Volver"/>
  </hyperlinks>
  <pageMargins left="0.9055118110236221" right="0.9055118110236221" top="0.74803149606299213" bottom="0.74803149606299213" header="0.31496062992125984" footer="0.31496062992125984"/>
  <pageSetup scale="86"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6">
    <pageSetUpPr fitToPage="1"/>
  </sheetPr>
  <dimension ref="A1:H38"/>
  <sheetViews>
    <sheetView showGridLines="0" workbookViewId="0">
      <selection activeCell="H25" sqref="H25"/>
    </sheetView>
  </sheetViews>
  <sheetFormatPr baseColWidth="10" defaultColWidth="10.28515625" defaultRowHeight="19.5" customHeight="1" x14ac:dyDescent="0.2"/>
  <cols>
    <col min="1" max="1" width="22.42578125" style="1471" customWidth="1"/>
    <col min="2" max="2" width="21.28515625" style="106" customWidth="1"/>
    <col min="3" max="3" width="5.85546875" style="106" customWidth="1"/>
    <col min="4" max="4" width="26.7109375" style="106" customWidth="1"/>
    <col min="5" max="16384" width="10.28515625" style="106"/>
  </cols>
  <sheetData>
    <row r="1" spans="2:8" ht="27" customHeight="1" x14ac:dyDescent="0.25">
      <c r="B1" s="1527" t="s">
        <v>491</v>
      </c>
      <c r="C1" s="1527"/>
      <c r="D1" s="1527"/>
      <c r="E1" s="3" t="s">
        <v>13</v>
      </c>
      <c r="F1" s="287"/>
      <c r="G1" s="287"/>
      <c r="H1" s="287"/>
    </row>
    <row r="2" spans="2:8" ht="45.75" customHeight="1" x14ac:dyDescent="0.25">
      <c r="B2" s="1519" t="s">
        <v>1652</v>
      </c>
      <c r="C2" s="1519"/>
      <c r="D2" s="1519"/>
    </row>
    <row r="3" spans="2:8" ht="16.5" customHeight="1" x14ac:dyDescent="0.25">
      <c r="B3" s="23" t="s">
        <v>1661</v>
      </c>
      <c r="C3" s="137"/>
      <c r="D3" s="23"/>
    </row>
    <row r="4" spans="2:8" ht="19.5" customHeight="1" thickBot="1" x14ac:dyDescent="0.3">
      <c r="B4" s="23" t="s">
        <v>1673</v>
      </c>
      <c r="C4" s="137"/>
      <c r="D4" s="23"/>
    </row>
    <row r="5" spans="2:8" ht="14.25" customHeight="1" x14ac:dyDescent="0.2">
      <c r="B5" s="660"/>
      <c r="C5" s="660"/>
      <c r="D5" s="660"/>
    </row>
    <row r="6" spans="2:8" ht="19.5" customHeight="1" x14ac:dyDescent="0.2">
      <c r="B6" s="288" t="s">
        <v>310</v>
      </c>
      <c r="C6" s="289"/>
      <c r="D6" s="290" t="s">
        <v>311</v>
      </c>
    </row>
    <row r="7" spans="2:8" ht="19.5" customHeight="1" x14ac:dyDescent="0.2">
      <c r="B7" s="251" t="s">
        <v>312</v>
      </c>
      <c r="C7" s="291" t="s">
        <v>47</v>
      </c>
      <c r="D7" s="185">
        <v>34500</v>
      </c>
    </row>
    <row r="8" spans="2:8" ht="19.5" customHeight="1" x14ac:dyDescent="0.2">
      <c r="B8" s="251" t="s">
        <v>313</v>
      </c>
      <c r="C8" s="186"/>
      <c r="D8" s="185">
        <v>39113</v>
      </c>
    </row>
    <row r="9" spans="2:8" ht="19.5" customHeight="1" x14ac:dyDescent="0.2">
      <c r="B9" s="251" t="s">
        <v>314</v>
      </c>
      <c r="C9" s="186"/>
      <c r="D9" s="185">
        <v>44175</v>
      </c>
    </row>
    <row r="10" spans="2:8" ht="19.5" customHeight="1" x14ac:dyDescent="0.2">
      <c r="B10" s="251" t="s">
        <v>315</v>
      </c>
      <c r="C10" s="186"/>
      <c r="D10" s="185">
        <v>49125</v>
      </c>
    </row>
    <row r="11" spans="2:8" ht="19.5" customHeight="1" x14ac:dyDescent="0.2">
      <c r="B11" s="251" t="s">
        <v>316</v>
      </c>
      <c r="C11" s="186"/>
      <c r="D11" s="185">
        <v>53550</v>
      </c>
    </row>
    <row r="12" spans="2:8" ht="19.5" customHeight="1" x14ac:dyDescent="0.2">
      <c r="B12" s="251" t="s">
        <v>317</v>
      </c>
      <c r="C12" s="186"/>
      <c r="D12" s="185">
        <v>60375</v>
      </c>
    </row>
    <row r="13" spans="2:8" ht="19.5" customHeight="1" x14ac:dyDescent="0.2">
      <c r="B13" s="251" t="s">
        <v>318</v>
      </c>
      <c r="C13" s="186"/>
      <c r="D13" s="185">
        <v>67875</v>
      </c>
      <c r="E13" s="124"/>
      <c r="F13" s="124"/>
      <c r="G13" s="124"/>
    </row>
    <row r="14" spans="2:8" ht="19.5" customHeight="1" x14ac:dyDescent="0.2">
      <c r="B14" s="251" t="s">
        <v>319</v>
      </c>
      <c r="C14" s="186"/>
      <c r="D14" s="185">
        <v>75000</v>
      </c>
      <c r="E14" s="124"/>
      <c r="F14" s="124"/>
      <c r="G14" s="124"/>
    </row>
    <row r="15" spans="2:8" ht="19.5" customHeight="1" x14ac:dyDescent="0.2">
      <c r="B15" s="251" t="s">
        <v>320</v>
      </c>
      <c r="C15" s="186"/>
      <c r="D15" s="185">
        <v>79125</v>
      </c>
      <c r="E15" s="124"/>
      <c r="F15" s="124"/>
      <c r="G15" s="124"/>
    </row>
    <row r="16" spans="2:8" ht="19.5" customHeight="1" x14ac:dyDescent="0.2">
      <c r="B16" s="251" t="s">
        <v>321</v>
      </c>
      <c r="C16" s="186"/>
      <c r="D16" s="185">
        <v>83400</v>
      </c>
      <c r="E16" s="124"/>
      <c r="F16" s="124"/>
      <c r="G16" s="124"/>
    </row>
    <row r="17" spans="2:7" ht="19.5" customHeight="1" x14ac:dyDescent="0.2">
      <c r="B17" s="251" t="s">
        <v>322</v>
      </c>
      <c r="C17" s="186"/>
      <c r="D17" s="185">
        <v>86736</v>
      </c>
      <c r="E17" s="124"/>
      <c r="F17" s="124"/>
      <c r="G17" s="124"/>
    </row>
    <row r="18" spans="2:7" ht="19.5" customHeight="1" x14ac:dyDescent="0.2">
      <c r="B18" s="251" t="s">
        <v>323</v>
      </c>
      <c r="C18" s="186"/>
      <c r="D18" s="185">
        <v>90000</v>
      </c>
      <c r="E18" s="124"/>
      <c r="F18" s="124"/>
      <c r="G18" s="124"/>
    </row>
    <row r="19" spans="2:7" ht="19.5" customHeight="1" x14ac:dyDescent="0.2">
      <c r="B19" s="251" t="s">
        <v>324</v>
      </c>
      <c r="C19" s="186"/>
      <c r="D19" s="185">
        <v>95625</v>
      </c>
      <c r="E19" s="124"/>
      <c r="F19" s="124"/>
      <c r="G19" s="124"/>
    </row>
    <row r="20" spans="2:7" ht="19.5" customHeight="1" x14ac:dyDescent="0.2">
      <c r="B20" s="251" t="s">
        <v>325</v>
      </c>
      <c r="C20" s="186"/>
      <c r="D20" s="185">
        <v>101250</v>
      </c>
      <c r="E20" s="124"/>
      <c r="F20" s="124"/>
      <c r="G20" s="124"/>
    </row>
    <row r="21" spans="2:7" ht="19.5" customHeight="1" x14ac:dyDescent="0.2">
      <c r="B21" s="251" t="s">
        <v>326</v>
      </c>
      <c r="C21" s="186"/>
      <c r="D21" s="185">
        <v>108000</v>
      </c>
      <c r="E21" s="124"/>
      <c r="F21" s="124"/>
      <c r="G21" s="124"/>
    </row>
    <row r="22" spans="2:7" ht="19.5" customHeight="1" x14ac:dyDescent="0.2">
      <c r="B22" s="251" t="s">
        <v>327</v>
      </c>
      <c r="C22" s="186"/>
      <c r="D22" s="185">
        <v>119250</v>
      </c>
      <c r="E22" s="124"/>
      <c r="F22" s="124"/>
      <c r="G22" s="124"/>
    </row>
    <row r="23" spans="2:7" ht="19.5" customHeight="1" x14ac:dyDescent="0.2">
      <c r="B23" s="251" t="s">
        <v>328</v>
      </c>
      <c r="C23" s="292" t="s">
        <v>50</v>
      </c>
      <c r="D23" s="185">
        <v>131970</v>
      </c>
      <c r="E23" s="124"/>
      <c r="F23" s="124"/>
      <c r="G23" s="124"/>
    </row>
    <row r="24" spans="2:7" ht="19.5" customHeight="1" x14ac:dyDescent="0.2">
      <c r="B24" s="251" t="s">
        <v>329</v>
      </c>
      <c r="C24" s="186"/>
      <c r="D24" s="185">
        <v>136950</v>
      </c>
      <c r="E24" s="124"/>
      <c r="F24" s="124"/>
      <c r="G24" s="124"/>
    </row>
    <row r="25" spans="2:7" ht="19.5" customHeight="1" x14ac:dyDescent="0.2">
      <c r="B25" s="251" t="s">
        <v>330</v>
      </c>
      <c r="C25" s="292" t="s">
        <v>50</v>
      </c>
      <c r="D25" s="185">
        <v>151800</v>
      </c>
      <c r="E25" s="124"/>
      <c r="F25" s="124"/>
      <c r="G25" s="124"/>
    </row>
    <row r="26" spans="2:7" ht="19.5" customHeight="1" x14ac:dyDescent="0.2">
      <c r="B26" s="251" t="s">
        <v>331</v>
      </c>
      <c r="C26" s="186"/>
      <c r="D26" s="185">
        <v>158240</v>
      </c>
    </row>
    <row r="27" spans="2:7" ht="19.5" customHeight="1" x14ac:dyDescent="0.2">
      <c r="B27" s="293" t="s">
        <v>332</v>
      </c>
      <c r="C27" s="292" t="s">
        <v>50</v>
      </c>
      <c r="D27" s="294">
        <v>172000</v>
      </c>
    </row>
    <row r="28" spans="2:7" ht="19.5" customHeight="1" x14ac:dyDescent="0.2">
      <c r="B28" s="293" t="s">
        <v>333</v>
      </c>
      <c r="C28" s="295"/>
      <c r="D28" s="294">
        <v>182000</v>
      </c>
    </row>
    <row r="29" spans="2:7" ht="19.5" customHeight="1" x14ac:dyDescent="0.2">
      <c r="B29" s="293" t="s">
        <v>334</v>
      </c>
      <c r="C29" s="295"/>
      <c r="D29" s="294">
        <v>193000</v>
      </c>
    </row>
    <row r="30" spans="2:7" ht="19.5" customHeight="1" x14ac:dyDescent="0.2">
      <c r="B30" s="293" t="s">
        <v>335</v>
      </c>
      <c r="C30" s="295"/>
      <c r="D30" s="294">
        <v>210000</v>
      </c>
    </row>
    <row r="31" spans="2:7" ht="19.5" customHeight="1" x14ac:dyDescent="0.2">
      <c r="B31" s="293" t="s">
        <v>336</v>
      </c>
      <c r="C31" s="295"/>
      <c r="D31" s="294">
        <v>225000</v>
      </c>
    </row>
    <row r="32" spans="2:7" ht="44.25" customHeight="1" x14ac:dyDescent="0.2">
      <c r="B32" s="1644" t="s">
        <v>337</v>
      </c>
      <c r="C32" s="1520"/>
      <c r="D32" s="1520"/>
    </row>
    <row r="33" spans="2:4" ht="30.75" customHeight="1" x14ac:dyDescent="0.2">
      <c r="B33" s="1644" t="s">
        <v>338</v>
      </c>
      <c r="C33" s="1520"/>
      <c r="D33" s="1520"/>
    </row>
    <row r="34" spans="2:4" ht="15" x14ac:dyDescent="0.2">
      <c r="B34" s="1644"/>
      <c r="C34" s="1520"/>
      <c r="D34" s="1520"/>
    </row>
    <row r="35" spans="2:4" ht="15" x14ac:dyDescent="0.2">
      <c r="B35" s="1644"/>
      <c r="C35" s="1520"/>
      <c r="D35" s="1520"/>
    </row>
    <row r="36" spans="2:4" ht="15" x14ac:dyDescent="0.2">
      <c r="B36" s="1644"/>
      <c r="C36" s="1520"/>
      <c r="D36" s="1520"/>
    </row>
    <row r="37" spans="2:4" ht="15" x14ac:dyDescent="0.2">
      <c r="B37" s="1644"/>
      <c r="C37" s="1520"/>
      <c r="D37" s="1520"/>
    </row>
    <row r="38" spans="2:4" ht="15" x14ac:dyDescent="0.2">
      <c r="B38" s="263"/>
    </row>
  </sheetData>
  <mergeCells count="8">
    <mergeCell ref="B37:D37"/>
    <mergeCell ref="B1:D1"/>
    <mergeCell ref="B32:D32"/>
    <mergeCell ref="B33:D33"/>
    <mergeCell ref="B34:D34"/>
    <mergeCell ref="B35:D35"/>
    <mergeCell ref="B36:D36"/>
    <mergeCell ref="B2:D2"/>
  </mergeCells>
  <hyperlinks>
    <hyperlink ref="E1" location="'Indice Total'!A1" display="Volver"/>
  </hyperlinks>
  <pageMargins left="1.299212598425197" right="0.70866141732283472" top="0.74803149606299213" bottom="0.74803149606299213" header="0.31496062992125984" footer="0.31496062992125984"/>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7"/>
  <dimension ref="A1:M24"/>
  <sheetViews>
    <sheetView showGridLines="0" workbookViewId="0">
      <selection activeCell="H25" sqref="H25"/>
    </sheetView>
  </sheetViews>
  <sheetFormatPr baseColWidth="10" defaultColWidth="12.5703125" defaultRowHeight="15" x14ac:dyDescent="0.2"/>
  <cols>
    <col min="1" max="1" width="22.5703125" style="1471" customWidth="1"/>
    <col min="2" max="2" width="16" style="106" customWidth="1"/>
    <col min="3" max="5" width="15.140625" style="106" customWidth="1"/>
    <col min="6" max="7" width="15" style="106" customWidth="1"/>
    <col min="8" max="8" width="12.5703125" style="106"/>
    <col min="9" max="10" width="16" style="106" bestFit="1" customWidth="1"/>
    <col min="11" max="12" width="12.5703125" style="106"/>
    <col min="13" max="13" width="16" style="106" bestFit="1" customWidth="1"/>
    <col min="14" max="254" width="12.5703125" style="106"/>
    <col min="255" max="255" width="16" style="106" customWidth="1"/>
    <col min="256" max="259" width="15.140625" style="106" customWidth="1"/>
    <col min="260" max="260" width="15" style="106" customWidth="1"/>
    <col min="261" max="510" width="12.5703125" style="106"/>
    <col min="511" max="511" width="16" style="106" customWidth="1"/>
    <col min="512" max="515" width="15.140625" style="106" customWidth="1"/>
    <col min="516" max="516" width="15" style="106" customWidth="1"/>
    <col min="517" max="766" width="12.5703125" style="106"/>
    <col min="767" max="767" width="16" style="106" customWidth="1"/>
    <col min="768" max="771" width="15.140625" style="106" customWidth="1"/>
    <col min="772" max="772" width="15" style="106" customWidth="1"/>
    <col min="773" max="1022" width="12.5703125" style="106"/>
    <col min="1023" max="1023" width="16" style="106" customWidth="1"/>
    <col min="1024" max="1027" width="15.140625" style="106" customWidth="1"/>
    <col min="1028" max="1028" width="15" style="106" customWidth="1"/>
    <col min="1029" max="1278" width="12.5703125" style="106"/>
    <col min="1279" max="1279" width="16" style="106" customWidth="1"/>
    <col min="1280" max="1283" width="15.140625" style="106" customWidth="1"/>
    <col min="1284" max="1284" width="15" style="106" customWidth="1"/>
    <col min="1285" max="1534" width="12.5703125" style="106"/>
    <col min="1535" max="1535" width="16" style="106" customWidth="1"/>
    <col min="1536" max="1539" width="15.140625" style="106" customWidth="1"/>
    <col min="1540" max="1540" width="15" style="106" customWidth="1"/>
    <col min="1541" max="1790" width="12.5703125" style="106"/>
    <col min="1791" max="1791" width="16" style="106" customWidth="1"/>
    <col min="1792" max="1795" width="15.140625" style="106" customWidth="1"/>
    <col min="1796" max="1796" width="15" style="106" customWidth="1"/>
    <col min="1797" max="2046" width="12.5703125" style="106"/>
    <col min="2047" max="2047" width="16" style="106" customWidth="1"/>
    <col min="2048" max="2051" width="15.140625" style="106" customWidth="1"/>
    <col min="2052" max="2052" width="15" style="106" customWidth="1"/>
    <col min="2053" max="2302" width="12.5703125" style="106"/>
    <col min="2303" max="2303" width="16" style="106" customWidth="1"/>
    <col min="2304" max="2307" width="15.140625" style="106" customWidth="1"/>
    <col min="2308" max="2308" width="15" style="106" customWidth="1"/>
    <col min="2309" max="2558" width="12.5703125" style="106"/>
    <col min="2559" max="2559" width="16" style="106" customWidth="1"/>
    <col min="2560" max="2563" width="15.140625" style="106" customWidth="1"/>
    <col min="2564" max="2564" width="15" style="106" customWidth="1"/>
    <col min="2565" max="2814" width="12.5703125" style="106"/>
    <col min="2815" max="2815" width="16" style="106" customWidth="1"/>
    <col min="2816" max="2819" width="15.140625" style="106" customWidth="1"/>
    <col min="2820" max="2820" width="15" style="106" customWidth="1"/>
    <col min="2821" max="3070" width="12.5703125" style="106"/>
    <col min="3071" max="3071" width="16" style="106" customWidth="1"/>
    <col min="3072" max="3075" width="15.140625" style="106" customWidth="1"/>
    <col min="3076" max="3076" width="15" style="106" customWidth="1"/>
    <col min="3077" max="3326" width="12.5703125" style="106"/>
    <col min="3327" max="3327" width="16" style="106" customWidth="1"/>
    <col min="3328" max="3331" width="15.140625" style="106" customWidth="1"/>
    <col min="3332" max="3332" width="15" style="106" customWidth="1"/>
    <col min="3333" max="3582" width="12.5703125" style="106"/>
    <col min="3583" max="3583" width="16" style="106" customWidth="1"/>
    <col min="3584" max="3587" width="15.140625" style="106" customWidth="1"/>
    <col min="3588" max="3588" width="15" style="106" customWidth="1"/>
    <col min="3589" max="3838" width="12.5703125" style="106"/>
    <col min="3839" max="3839" width="16" style="106" customWidth="1"/>
    <col min="3840" max="3843" width="15.140625" style="106" customWidth="1"/>
    <col min="3844" max="3844" width="15" style="106" customWidth="1"/>
    <col min="3845" max="4094" width="12.5703125" style="106"/>
    <col min="4095" max="4095" width="16" style="106" customWidth="1"/>
    <col min="4096" max="4099" width="15.140625" style="106" customWidth="1"/>
    <col min="4100" max="4100" width="15" style="106" customWidth="1"/>
    <col min="4101" max="4350" width="12.5703125" style="106"/>
    <col min="4351" max="4351" width="16" style="106" customWidth="1"/>
    <col min="4352" max="4355" width="15.140625" style="106" customWidth="1"/>
    <col min="4356" max="4356" width="15" style="106" customWidth="1"/>
    <col min="4357" max="4606" width="12.5703125" style="106"/>
    <col min="4607" max="4607" width="16" style="106" customWidth="1"/>
    <col min="4608" max="4611" width="15.140625" style="106" customWidth="1"/>
    <col min="4612" max="4612" width="15" style="106" customWidth="1"/>
    <col min="4613" max="4862" width="12.5703125" style="106"/>
    <col min="4863" max="4863" width="16" style="106" customWidth="1"/>
    <col min="4864" max="4867" width="15.140625" style="106" customWidth="1"/>
    <col min="4868" max="4868" width="15" style="106" customWidth="1"/>
    <col min="4869" max="5118" width="12.5703125" style="106"/>
    <col min="5119" max="5119" width="16" style="106" customWidth="1"/>
    <col min="5120" max="5123" width="15.140625" style="106" customWidth="1"/>
    <col min="5124" max="5124" width="15" style="106" customWidth="1"/>
    <col min="5125" max="5374" width="12.5703125" style="106"/>
    <col min="5375" max="5375" width="16" style="106" customWidth="1"/>
    <col min="5376" max="5379" width="15.140625" style="106" customWidth="1"/>
    <col min="5380" max="5380" width="15" style="106" customWidth="1"/>
    <col min="5381" max="5630" width="12.5703125" style="106"/>
    <col min="5631" max="5631" width="16" style="106" customWidth="1"/>
    <col min="5632" max="5635" width="15.140625" style="106" customWidth="1"/>
    <col min="5636" max="5636" width="15" style="106" customWidth="1"/>
    <col min="5637" max="5886" width="12.5703125" style="106"/>
    <col min="5887" max="5887" width="16" style="106" customWidth="1"/>
    <col min="5888" max="5891" width="15.140625" style="106" customWidth="1"/>
    <col min="5892" max="5892" width="15" style="106" customWidth="1"/>
    <col min="5893" max="6142" width="12.5703125" style="106"/>
    <col min="6143" max="6143" width="16" style="106" customWidth="1"/>
    <col min="6144" max="6147" width="15.140625" style="106" customWidth="1"/>
    <col min="6148" max="6148" width="15" style="106" customWidth="1"/>
    <col min="6149" max="6398" width="12.5703125" style="106"/>
    <col min="6399" max="6399" width="16" style="106" customWidth="1"/>
    <col min="6400" max="6403" width="15.140625" style="106" customWidth="1"/>
    <col min="6404" max="6404" width="15" style="106" customWidth="1"/>
    <col min="6405" max="6654" width="12.5703125" style="106"/>
    <col min="6655" max="6655" width="16" style="106" customWidth="1"/>
    <col min="6656" max="6659" width="15.140625" style="106" customWidth="1"/>
    <col min="6660" max="6660" width="15" style="106" customWidth="1"/>
    <col min="6661" max="6910" width="12.5703125" style="106"/>
    <col min="6911" max="6911" width="16" style="106" customWidth="1"/>
    <col min="6912" max="6915" width="15.140625" style="106" customWidth="1"/>
    <col min="6916" max="6916" width="15" style="106" customWidth="1"/>
    <col min="6917" max="7166" width="12.5703125" style="106"/>
    <col min="7167" max="7167" width="16" style="106" customWidth="1"/>
    <col min="7168" max="7171" width="15.140625" style="106" customWidth="1"/>
    <col min="7172" max="7172" width="15" style="106" customWidth="1"/>
    <col min="7173" max="7422" width="12.5703125" style="106"/>
    <col min="7423" max="7423" width="16" style="106" customWidth="1"/>
    <col min="7424" max="7427" width="15.140625" style="106" customWidth="1"/>
    <col min="7428" max="7428" width="15" style="106" customWidth="1"/>
    <col min="7429" max="7678" width="12.5703125" style="106"/>
    <col min="7679" max="7679" width="16" style="106" customWidth="1"/>
    <col min="7680" max="7683" width="15.140625" style="106" customWidth="1"/>
    <col min="7684" max="7684" width="15" style="106" customWidth="1"/>
    <col min="7685" max="7934" width="12.5703125" style="106"/>
    <col min="7935" max="7935" width="16" style="106" customWidth="1"/>
    <col min="7936" max="7939" width="15.140625" style="106" customWidth="1"/>
    <col min="7940" max="7940" width="15" style="106" customWidth="1"/>
    <col min="7941" max="8190" width="12.5703125" style="106"/>
    <col min="8191" max="8191" width="16" style="106" customWidth="1"/>
    <col min="8192" max="8195" width="15.140625" style="106" customWidth="1"/>
    <col min="8196" max="8196" width="15" style="106" customWidth="1"/>
    <col min="8197" max="8446" width="12.5703125" style="106"/>
    <col min="8447" max="8447" width="16" style="106" customWidth="1"/>
    <col min="8448" max="8451" width="15.140625" style="106" customWidth="1"/>
    <col min="8452" max="8452" width="15" style="106" customWidth="1"/>
    <col min="8453" max="8702" width="12.5703125" style="106"/>
    <col min="8703" max="8703" width="16" style="106" customWidth="1"/>
    <col min="8704" max="8707" width="15.140625" style="106" customWidth="1"/>
    <col min="8708" max="8708" width="15" style="106" customWidth="1"/>
    <col min="8709" max="8958" width="12.5703125" style="106"/>
    <col min="8959" max="8959" width="16" style="106" customWidth="1"/>
    <col min="8960" max="8963" width="15.140625" style="106" customWidth="1"/>
    <col min="8964" max="8964" width="15" style="106" customWidth="1"/>
    <col min="8965" max="9214" width="12.5703125" style="106"/>
    <col min="9215" max="9215" width="16" style="106" customWidth="1"/>
    <col min="9216" max="9219" width="15.140625" style="106" customWidth="1"/>
    <col min="9220" max="9220" width="15" style="106" customWidth="1"/>
    <col min="9221" max="9470" width="12.5703125" style="106"/>
    <col min="9471" max="9471" width="16" style="106" customWidth="1"/>
    <col min="9472" max="9475" width="15.140625" style="106" customWidth="1"/>
    <col min="9476" max="9476" width="15" style="106" customWidth="1"/>
    <col min="9477" max="9726" width="12.5703125" style="106"/>
    <col min="9727" max="9727" width="16" style="106" customWidth="1"/>
    <col min="9728" max="9731" width="15.140625" style="106" customWidth="1"/>
    <col min="9732" max="9732" width="15" style="106" customWidth="1"/>
    <col min="9733" max="9982" width="12.5703125" style="106"/>
    <col min="9983" max="9983" width="16" style="106" customWidth="1"/>
    <col min="9984" max="9987" width="15.140625" style="106" customWidth="1"/>
    <col min="9988" max="9988" width="15" style="106" customWidth="1"/>
    <col min="9989" max="10238" width="12.5703125" style="106"/>
    <col min="10239" max="10239" width="16" style="106" customWidth="1"/>
    <col min="10240" max="10243" width="15.140625" style="106" customWidth="1"/>
    <col min="10244" max="10244" width="15" style="106" customWidth="1"/>
    <col min="10245" max="10494" width="12.5703125" style="106"/>
    <col min="10495" max="10495" width="16" style="106" customWidth="1"/>
    <col min="10496" max="10499" width="15.140625" style="106" customWidth="1"/>
    <col min="10500" max="10500" width="15" style="106" customWidth="1"/>
    <col min="10501" max="10750" width="12.5703125" style="106"/>
    <col min="10751" max="10751" width="16" style="106" customWidth="1"/>
    <col min="10752" max="10755" width="15.140625" style="106" customWidth="1"/>
    <col min="10756" max="10756" width="15" style="106" customWidth="1"/>
    <col min="10757" max="11006" width="12.5703125" style="106"/>
    <col min="11007" max="11007" width="16" style="106" customWidth="1"/>
    <col min="11008" max="11011" width="15.140625" style="106" customWidth="1"/>
    <col min="11012" max="11012" width="15" style="106" customWidth="1"/>
    <col min="11013" max="11262" width="12.5703125" style="106"/>
    <col min="11263" max="11263" width="16" style="106" customWidth="1"/>
    <col min="11264" max="11267" width="15.140625" style="106" customWidth="1"/>
    <col min="11268" max="11268" width="15" style="106" customWidth="1"/>
    <col min="11269" max="11518" width="12.5703125" style="106"/>
    <col min="11519" max="11519" width="16" style="106" customWidth="1"/>
    <col min="11520" max="11523" width="15.140625" style="106" customWidth="1"/>
    <col min="11524" max="11524" width="15" style="106" customWidth="1"/>
    <col min="11525" max="11774" width="12.5703125" style="106"/>
    <col min="11775" max="11775" width="16" style="106" customWidth="1"/>
    <col min="11776" max="11779" width="15.140625" style="106" customWidth="1"/>
    <col min="11780" max="11780" width="15" style="106" customWidth="1"/>
    <col min="11781" max="12030" width="12.5703125" style="106"/>
    <col min="12031" max="12031" width="16" style="106" customWidth="1"/>
    <col min="12032" max="12035" width="15.140625" style="106" customWidth="1"/>
    <col min="12036" max="12036" width="15" style="106" customWidth="1"/>
    <col min="12037" max="12286" width="12.5703125" style="106"/>
    <col min="12287" max="12287" width="16" style="106" customWidth="1"/>
    <col min="12288" max="12291" width="15.140625" style="106" customWidth="1"/>
    <col min="12292" max="12292" width="15" style="106" customWidth="1"/>
    <col min="12293" max="12542" width="12.5703125" style="106"/>
    <col min="12543" max="12543" width="16" style="106" customWidth="1"/>
    <col min="12544" max="12547" width="15.140625" style="106" customWidth="1"/>
    <col min="12548" max="12548" width="15" style="106" customWidth="1"/>
    <col min="12549" max="12798" width="12.5703125" style="106"/>
    <col min="12799" max="12799" width="16" style="106" customWidth="1"/>
    <col min="12800" max="12803" width="15.140625" style="106" customWidth="1"/>
    <col min="12804" max="12804" width="15" style="106" customWidth="1"/>
    <col min="12805" max="13054" width="12.5703125" style="106"/>
    <col min="13055" max="13055" width="16" style="106" customWidth="1"/>
    <col min="13056" max="13059" width="15.140625" style="106" customWidth="1"/>
    <col min="13060" max="13060" width="15" style="106" customWidth="1"/>
    <col min="13061" max="13310" width="12.5703125" style="106"/>
    <col min="13311" max="13311" width="16" style="106" customWidth="1"/>
    <col min="13312" max="13315" width="15.140625" style="106" customWidth="1"/>
    <col min="13316" max="13316" width="15" style="106" customWidth="1"/>
    <col min="13317" max="13566" width="12.5703125" style="106"/>
    <col min="13567" max="13567" width="16" style="106" customWidth="1"/>
    <col min="13568" max="13571" width="15.140625" style="106" customWidth="1"/>
    <col min="13572" max="13572" width="15" style="106" customWidth="1"/>
    <col min="13573" max="13822" width="12.5703125" style="106"/>
    <col min="13823" max="13823" width="16" style="106" customWidth="1"/>
    <col min="13824" max="13827" width="15.140625" style="106" customWidth="1"/>
    <col min="13828" max="13828" width="15" style="106" customWidth="1"/>
    <col min="13829" max="14078" width="12.5703125" style="106"/>
    <col min="14079" max="14079" width="16" style="106" customWidth="1"/>
    <col min="14080" max="14083" width="15.140625" style="106" customWidth="1"/>
    <col min="14084" max="14084" width="15" style="106" customWidth="1"/>
    <col min="14085" max="14334" width="12.5703125" style="106"/>
    <col min="14335" max="14335" width="16" style="106" customWidth="1"/>
    <col min="14336" max="14339" width="15.140625" style="106" customWidth="1"/>
    <col min="14340" max="14340" width="15" style="106" customWidth="1"/>
    <col min="14341" max="14590" width="12.5703125" style="106"/>
    <col min="14591" max="14591" width="16" style="106" customWidth="1"/>
    <col min="14592" max="14595" width="15.140625" style="106" customWidth="1"/>
    <col min="14596" max="14596" width="15" style="106" customWidth="1"/>
    <col min="14597" max="14846" width="12.5703125" style="106"/>
    <col min="14847" max="14847" width="16" style="106" customWidth="1"/>
    <col min="14848" max="14851" width="15.140625" style="106" customWidth="1"/>
    <col min="14852" max="14852" width="15" style="106" customWidth="1"/>
    <col min="14853" max="15102" width="12.5703125" style="106"/>
    <col min="15103" max="15103" width="16" style="106" customWidth="1"/>
    <col min="15104" max="15107" width="15.140625" style="106" customWidth="1"/>
    <col min="15108" max="15108" width="15" style="106" customWidth="1"/>
    <col min="15109" max="15358" width="12.5703125" style="106"/>
    <col min="15359" max="15359" width="16" style="106" customWidth="1"/>
    <col min="15360" max="15363" width="15.140625" style="106" customWidth="1"/>
    <col min="15364" max="15364" width="15" style="106" customWidth="1"/>
    <col min="15365" max="15614" width="12.5703125" style="106"/>
    <col min="15615" max="15615" width="16" style="106" customWidth="1"/>
    <col min="15616" max="15619" width="15.140625" style="106" customWidth="1"/>
    <col min="15620" max="15620" width="15" style="106" customWidth="1"/>
    <col min="15621" max="15870" width="12.5703125" style="106"/>
    <col min="15871" max="15871" width="16" style="106" customWidth="1"/>
    <col min="15872" max="15875" width="15.140625" style="106" customWidth="1"/>
    <col min="15876" max="15876" width="15" style="106" customWidth="1"/>
    <col min="15877" max="16126" width="12.5703125" style="106"/>
    <col min="16127" max="16127" width="16" style="106" customWidth="1"/>
    <col min="16128" max="16131" width="15.140625" style="106" customWidth="1"/>
    <col min="16132" max="16132" width="15" style="106" customWidth="1"/>
    <col min="16133" max="16384" width="12.5703125" style="106"/>
  </cols>
  <sheetData>
    <row r="1" spans="2:13" ht="29.25" customHeight="1" x14ac:dyDescent="0.25">
      <c r="B1" s="1527" t="s">
        <v>1610</v>
      </c>
      <c r="C1" s="1527"/>
      <c r="D1" s="1527"/>
      <c r="E1" s="1527"/>
      <c r="F1" s="1527"/>
      <c r="G1" s="1527"/>
      <c r="H1" s="3" t="s">
        <v>13</v>
      </c>
      <c r="J1" s="296"/>
    </row>
    <row r="2" spans="2:13" ht="15.75" x14ac:dyDescent="0.2">
      <c r="B2" s="298" t="s">
        <v>340</v>
      </c>
      <c r="C2" s="297"/>
      <c r="D2" s="297"/>
      <c r="E2" s="297"/>
      <c r="F2" s="137"/>
      <c r="G2" s="137"/>
    </row>
    <row r="3" spans="2:13" ht="15.75" x14ac:dyDescent="0.2">
      <c r="B3" s="298" t="s">
        <v>341</v>
      </c>
      <c r="C3" s="297"/>
      <c r="D3" s="297"/>
      <c r="E3" s="297"/>
      <c r="F3" s="137"/>
      <c r="G3" s="137"/>
    </row>
    <row r="4" spans="2:13" ht="16.5" thickBot="1" x14ac:dyDescent="0.25">
      <c r="B4" s="298" t="s">
        <v>284</v>
      </c>
      <c r="C4" s="297"/>
      <c r="D4" s="297"/>
      <c r="E4" s="297"/>
      <c r="F4" s="137"/>
      <c r="G4" s="137"/>
    </row>
    <row r="5" spans="2:13" x14ac:dyDescent="0.2">
      <c r="B5" s="683"/>
      <c r="C5" s="683"/>
      <c r="D5" s="683"/>
      <c r="E5" s="683"/>
      <c r="F5" s="683"/>
      <c r="G5" s="683"/>
    </row>
    <row r="6" spans="2:13" ht="15.75" x14ac:dyDescent="0.25">
      <c r="B6" s="299" t="s">
        <v>343</v>
      </c>
      <c r="C6" s="300" t="s">
        <v>255</v>
      </c>
      <c r="D6" s="300" t="s">
        <v>256</v>
      </c>
      <c r="E6" s="300" t="s">
        <v>257</v>
      </c>
      <c r="F6" s="300" t="s">
        <v>258</v>
      </c>
      <c r="G6" s="301">
        <v>2014</v>
      </c>
      <c r="I6" s="302"/>
      <c r="J6" s="302"/>
    </row>
    <row r="7" spans="2:13" ht="30" customHeight="1" x14ac:dyDescent="0.2">
      <c r="B7" s="181" t="s">
        <v>344</v>
      </c>
      <c r="C7" s="258">
        <v>1256572.8</v>
      </c>
      <c r="D7" s="258">
        <v>1287333</v>
      </c>
      <c r="E7" s="258">
        <v>1337641.7999999998</v>
      </c>
      <c r="F7" s="258">
        <v>1370445</v>
      </c>
      <c r="G7" s="258">
        <v>1398573.6</v>
      </c>
      <c r="I7" s="303"/>
      <c r="J7" s="304"/>
      <c r="L7" s="305"/>
      <c r="M7" s="306"/>
    </row>
    <row r="8" spans="2:13" x14ac:dyDescent="0.2">
      <c r="B8" s="181" t="s">
        <v>345</v>
      </c>
      <c r="C8" s="258">
        <v>1252072.8</v>
      </c>
      <c r="D8" s="258">
        <v>1288620.5999999999</v>
      </c>
      <c r="E8" s="258">
        <v>1344501.6</v>
      </c>
      <c r="F8" s="258">
        <v>1368452.4000000001</v>
      </c>
      <c r="G8" s="258">
        <v>1406152.2</v>
      </c>
      <c r="I8" s="307"/>
      <c r="J8" s="304"/>
    </row>
    <row r="9" spans="2:13" x14ac:dyDescent="0.2">
      <c r="B9" s="181" t="s">
        <v>346</v>
      </c>
      <c r="C9" s="258">
        <v>1255221.6000000001</v>
      </c>
      <c r="D9" s="258">
        <v>1291617</v>
      </c>
      <c r="E9" s="258">
        <v>1347767.4000000001</v>
      </c>
      <c r="F9" s="258">
        <v>1370308.8</v>
      </c>
      <c r="G9" s="258">
        <v>1410507.5999999999</v>
      </c>
      <c r="I9" s="307"/>
      <c r="J9" s="304"/>
    </row>
    <row r="10" spans="2:13" x14ac:dyDescent="0.2">
      <c r="B10" s="181" t="s">
        <v>347</v>
      </c>
      <c r="C10" s="258">
        <v>1259911.2</v>
      </c>
      <c r="D10" s="258">
        <v>1294695.5999999999</v>
      </c>
      <c r="E10" s="258">
        <v>1352010.5999999999</v>
      </c>
      <c r="F10" s="258">
        <v>1372162.8</v>
      </c>
      <c r="G10" s="258">
        <v>1416418.2000000002</v>
      </c>
      <c r="I10" s="307"/>
      <c r="J10" s="304"/>
    </row>
    <row r="11" spans="2:13" x14ac:dyDescent="0.2">
      <c r="B11" s="181" t="s">
        <v>348</v>
      </c>
      <c r="C11" s="258">
        <v>1261890</v>
      </c>
      <c r="D11" s="258">
        <v>1302693</v>
      </c>
      <c r="E11" s="258">
        <v>1355472.5999999999</v>
      </c>
      <c r="F11" s="258">
        <v>1376401.2</v>
      </c>
      <c r="G11" s="258">
        <v>1426404.6</v>
      </c>
      <c r="I11" s="307"/>
      <c r="J11" s="304"/>
    </row>
    <row r="12" spans="2:13" x14ac:dyDescent="0.2">
      <c r="B12" s="181" t="s">
        <v>349</v>
      </c>
      <c r="C12" s="258">
        <v>1266744.6000000001</v>
      </c>
      <c r="D12" s="258">
        <v>1308590.3999999999</v>
      </c>
      <c r="E12" s="258">
        <v>1357248</v>
      </c>
      <c r="F12" s="258">
        <v>1373157</v>
      </c>
      <c r="G12" s="258">
        <v>1435901.4</v>
      </c>
      <c r="I12" s="307"/>
      <c r="J12" s="304"/>
    </row>
    <row r="13" spans="2:13" x14ac:dyDescent="0.2">
      <c r="B13" s="181" t="s">
        <v>350</v>
      </c>
      <c r="C13" s="258">
        <v>1272129.6000000001</v>
      </c>
      <c r="D13" s="258">
        <v>1313393.3999999999</v>
      </c>
      <c r="E13" s="258">
        <v>1357641.6</v>
      </c>
      <c r="F13" s="258">
        <v>1371160.2</v>
      </c>
      <c r="G13" s="258">
        <v>1441416.6</v>
      </c>
      <c r="I13" s="307"/>
      <c r="J13" s="304"/>
    </row>
    <row r="14" spans="2:13" x14ac:dyDescent="0.2">
      <c r="B14" s="181" t="s">
        <v>351</v>
      </c>
      <c r="C14" s="258">
        <v>1273654.2</v>
      </c>
      <c r="D14" s="258">
        <v>1316833.8</v>
      </c>
      <c r="E14" s="258">
        <v>1354749.6</v>
      </c>
      <c r="F14" s="258">
        <v>1376993.4</v>
      </c>
      <c r="G14" s="258">
        <v>1443736.2</v>
      </c>
      <c r="I14" s="307"/>
      <c r="J14" s="304"/>
    </row>
    <row r="15" spans="2:13" x14ac:dyDescent="0.2">
      <c r="B15" s="181" t="s">
        <v>352</v>
      </c>
      <c r="C15" s="258">
        <v>1279072.8</v>
      </c>
      <c r="D15" s="258">
        <v>1318532.4000000001</v>
      </c>
      <c r="E15" s="258">
        <v>1353568.8</v>
      </c>
      <c r="F15" s="258">
        <v>1382322.5999999999</v>
      </c>
      <c r="G15" s="258">
        <v>1446204.6</v>
      </c>
      <c r="I15" s="307"/>
      <c r="J15" s="304"/>
    </row>
    <row r="16" spans="2:13" x14ac:dyDescent="0.2">
      <c r="B16" s="181" t="s">
        <v>353</v>
      </c>
      <c r="C16" s="258">
        <v>1280399.4000000001</v>
      </c>
      <c r="D16" s="258">
        <v>1320761.3999999999</v>
      </c>
      <c r="E16" s="258">
        <v>1355463</v>
      </c>
      <c r="F16" s="258">
        <v>1385461.7999999998</v>
      </c>
      <c r="G16" s="258">
        <v>1450081.2</v>
      </c>
      <c r="I16" s="307"/>
      <c r="J16" s="304"/>
    </row>
    <row r="17" spans="2:10" x14ac:dyDescent="0.2">
      <c r="B17" s="181" t="s">
        <v>354</v>
      </c>
      <c r="C17" s="258">
        <v>1283646.6000000001</v>
      </c>
      <c r="D17" s="258">
        <v>1326238.8</v>
      </c>
      <c r="E17" s="258">
        <v>1363967.4000000001</v>
      </c>
      <c r="F17" s="258">
        <v>1391208.6</v>
      </c>
      <c r="G17" s="258">
        <v>1459615.8</v>
      </c>
      <c r="I17" s="307"/>
      <c r="J17" s="304"/>
    </row>
    <row r="18" spans="2:10" x14ac:dyDescent="0.2">
      <c r="B18" s="181" t="s">
        <v>355</v>
      </c>
      <c r="C18" s="258">
        <v>1286034.6000000001</v>
      </c>
      <c r="D18" s="258">
        <v>1332805.8</v>
      </c>
      <c r="E18" s="258">
        <v>1372863</v>
      </c>
      <c r="F18" s="258">
        <v>1394199</v>
      </c>
      <c r="G18" s="258">
        <v>1473222</v>
      </c>
      <c r="I18" s="307"/>
      <c r="J18" s="304"/>
    </row>
    <row r="19" spans="2:10" x14ac:dyDescent="0.2">
      <c r="B19" s="728" t="s">
        <v>356</v>
      </c>
      <c r="C19" s="729"/>
      <c r="D19" s="729"/>
      <c r="E19" s="729"/>
      <c r="F19" s="729"/>
      <c r="G19" s="729"/>
    </row>
    <row r="20" spans="2:10" ht="12.75" customHeight="1" x14ac:dyDescent="0.2">
      <c r="B20" s="263" t="s">
        <v>357</v>
      </c>
      <c r="C20" s="729"/>
      <c r="D20" s="729"/>
      <c r="E20" s="729"/>
      <c r="F20" s="729"/>
      <c r="G20" s="729"/>
    </row>
    <row r="21" spans="2:10" x14ac:dyDescent="0.2">
      <c r="B21" s="263" t="s">
        <v>358</v>
      </c>
      <c r="C21" s="729"/>
      <c r="D21" s="729"/>
      <c r="E21" s="729"/>
      <c r="F21" s="729"/>
      <c r="G21" s="729"/>
    </row>
    <row r="22" spans="2:10" x14ac:dyDescent="0.2">
      <c r="B22" s="267"/>
    </row>
    <row r="23" spans="2:10" x14ac:dyDescent="0.2">
      <c r="B23" s="267"/>
    </row>
    <row r="24" spans="2:10" x14ac:dyDescent="0.2">
      <c r="B24" s="267"/>
    </row>
  </sheetData>
  <mergeCells count="1">
    <mergeCell ref="B1:G1"/>
  </mergeCells>
  <hyperlinks>
    <hyperlink ref="H1" location="'Indice Total'!A1" display="Volver"/>
  </hyperlinks>
  <pageMargins left="0.70866141732283472" right="0.70866141732283472" top="0.74803149606299213" bottom="0.74803149606299213" header="0.31496062992125984" footer="0.31496062992125984"/>
  <pageSetup paperSize="14"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8">
    <pageSetUpPr fitToPage="1"/>
  </sheetPr>
  <dimension ref="B1:K64"/>
  <sheetViews>
    <sheetView showGridLines="0" workbookViewId="0">
      <selection activeCell="H25" sqref="H25"/>
    </sheetView>
  </sheetViews>
  <sheetFormatPr baseColWidth="10" defaultRowHeight="12.75" x14ac:dyDescent="0.2"/>
  <cols>
    <col min="1" max="1" width="22.42578125" style="71" customWidth="1"/>
    <col min="2" max="2" width="3.5703125" style="71" customWidth="1"/>
    <col min="3" max="3" width="56.140625" style="71" customWidth="1"/>
    <col min="4" max="16384" width="11.42578125" style="71"/>
  </cols>
  <sheetData>
    <row r="1" spans="2:11" ht="18" customHeight="1" x14ac:dyDescent="0.25">
      <c r="B1" s="1527" t="s">
        <v>1611</v>
      </c>
      <c r="C1" s="1527"/>
      <c r="D1" s="1527"/>
      <c r="E1" s="1527"/>
      <c r="F1" s="1527"/>
      <c r="G1" s="1527"/>
      <c r="H1" s="1527"/>
      <c r="I1" s="1527"/>
      <c r="J1" s="1527"/>
      <c r="K1" s="3" t="s">
        <v>13</v>
      </c>
    </row>
    <row r="2" spans="2:11" ht="36" customHeight="1" x14ac:dyDescent="0.25">
      <c r="B2" s="1564" t="s">
        <v>360</v>
      </c>
      <c r="C2" s="1564"/>
      <c r="D2" s="1564"/>
      <c r="E2" s="1564"/>
      <c r="F2" s="1564"/>
      <c r="G2" s="1564"/>
      <c r="H2" s="1564"/>
      <c r="I2" s="1564"/>
      <c r="J2" s="1564"/>
    </row>
    <row r="3" spans="2:11" ht="18" customHeight="1" x14ac:dyDescent="0.2">
      <c r="B3" s="310" t="s">
        <v>361</v>
      </c>
      <c r="C3" s="137"/>
      <c r="D3" s="137"/>
      <c r="E3" s="137"/>
      <c r="F3" s="308"/>
      <c r="G3" s="309"/>
      <c r="H3" s="137"/>
      <c r="I3" s="137"/>
      <c r="J3" s="137"/>
    </row>
    <row r="4" spans="2:11" ht="15" customHeight="1" thickBot="1" x14ac:dyDescent="0.25">
      <c r="B4" s="1647" t="s">
        <v>1653</v>
      </c>
      <c r="C4" s="1647"/>
      <c r="D4" s="1647"/>
      <c r="E4" s="1647"/>
      <c r="F4" s="1647"/>
      <c r="G4" s="1647"/>
      <c r="H4" s="1647"/>
      <c r="I4" s="1647"/>
      <c r="J4" s="1647"/>
    </row>
    <row r="5" spans="2:11" ht="22.5" customHeight="1" x14ac:dyDescent="0.2">
      <c r="B5" s="660"/>
      <c r="C5" s="660"/>
      <c r="D5" s="660"/>
      <c r="E5" s="660"/>
      <c r="F5" s="660"/>
      <c r="G5" s="661"/>
      <c r="H5" s="660"/>
      <c r="I5" s="660"/>
      <c r="J5" s="660"/>
    </row>
    <row r="6" spans="2:11" ht="15" x14ac:dyDescent="0.2">
      <c r="B6" s="311"/>
      <c r="C6" s="311"/>
      <c r="D6" s="312" t="s">
        <v>362</v>
      </c>
      <c r="E6" s="312" t="s">
        <v>363</v>
      </c>
      <c r="F6" s="312" t="s">
        <v>364</v>
      </c>
      <c r="G6" s="312" t="s">
        <v>365</v>
      </c>
      <c r="H6" s="312" t="s">
        <v>366</v>
      </c>
      <c r="I6" s="312" t="s">
        <v>367</v>
      </c>
      <c r="J6" s="312" t="s">
        <v>368</v>
      </c>
    </row>
    <row r="7" spans="2:11" ht="15.75" x14ac:dyDescent="0.25">
      <c r="B7" s="313" t="s">
        <v>369</v>
      </c>
      <c r="C7" s="311"/>
      <c r="D7" s="314"/>
      <c r="E7" s="314" t="s">
        <v>370</v>
      </c>
      <c r="F7" s="314" t="s">
        <v>371</v>
      </c>
      <c r="G7" s="314" t="s">
        <v>372</v>
      </c>
      <c r="H7" s="314" t="s">
        <v>373</v>
      </c>
      <c r="I7" s="314" t="s">
        <v>374</v>
      </c>
      <c r="J7" s="314"/>
    </row>
    <row r="8" spans="2:11" ht="15.75" x14ac:dyDescent="0.25">
      <c r="B8" s="143"/>
      <c r="C8" s="95"/>
      <c r="D8" s="123"/>
      <c r="E8" s="123"/>
      <c r="F8" s="123"/>
      <c r="G8" s="123"/>
      <c r="H8" s="123"/>
      <c r="I8" s="123"/>
      <c r="J8" s="123"/>
    </row>
    <row r="9" spans="2:11" s="244" customFormat="1" ht="15.75" x14ac:dyDescent="0.25">
      <c r="B9" s="315"/>
      <c r="C9" s="316"/>
      <c r="D9" s="317"/>
      <c r="E9" s="317"/>
      <c r="F9" s="317"/>
      <c r="G9" s="317"/>
      <c r="H9" s="317"/>
      <c r="I9" s="317"/>
      <c r="J9" s="317"/>
    </row>
    <row r="10" spans="2:11" ht="15.75" customHeight="1" x14ac:dyDescent="0.25">
      <c r="B10" s="1645" t="s">
        <v>375</v>
      </c>
      <c r="C10" s="1645"/>
      <c r="D10" s="1645"/>
      <c r="E10" s="1645"/>
      <c r="F10" s="1645"/>
      <c r="G10" s="1645"/>
      <c r="H10" s="1645"/>
      <c r="I10" s="1645"/>
      <c r="J10" s="1645"/>
    </row>
    <row r="11" spans="2:11" ht="7.5" customHeight="1" x14ac:dyDescent="0.2">
      <c r="B11" s="316"/>
      <c r="C11" s="106"/>
      <c r="D11" s="318"/>
      <c r="E11" s="319"/>
      <c r="F11" s="319"/>
      <c r="G11" s="319"/>
      <c r="H11" s="319"/>
      <c r="I11" s="106"/>
      <c r="J11" s="106"/>
    </row>
    <row r="12" spans="2:11" ht="15.75" x14ac:dyDescent="0.25">
      <c r="B12" s="256" t="s">
        <v>376</v>
      </c>
      <c r="C12" s="106"/>
      <c r="D12" s="47"/>
      <c r="E12" s="47"/>
      <c r="F12" s="47"/>
      <c r="G12" s="106"/>
      <c r="H12" s="106"/>
      <c r="I12" s="106"/>
      <c r="J12" s="106"/>
    </row>
    <row r="13" spans="2:11" ht="15" x14ac:dyDescent="0.2">
      <c r="B13" s="124"/>
      <c r="C13" s="124"/>
      <c r="D13" s="47"/>
      <c r="E13" s="47"/>
      <c r="F13" s="47"/>
      <c r="G13" s="124"/>
      <c r="H13" s="124"/>
      <c r="I13" s="124"/>
      <c r="J13" s="124"/>
    </row>
    <row r="14" spans="2:11" x14ac:dyDescent="0.2">
      <c r="B14" s="186" t="s">
        <v>377</v>
      </c>
      <c r="C14" s="186" t="s">
        <v>378</v>
      </c>
      <c r="D14" s="228">
        <v>57393.459551999993</v>
      </c>
      <c r="E14" s="228">
        <v>65393.46</v>
      </c>
      <c r="F14" s="228">
        <v>67067.53</v>
      </c>
      <c r="G14" s="228">
        <v>70206.289999999994</v>
      </c>
      <c r="H14" s="228">
        <v>72361.62</v>
      </c>
      <c r="I14" s="228">
        <v>74503.520000000004</v>
      </c>
      <c r="J14" s="228">
        <v>75211.3</v>
      </c>
    </row>
    <row r="15" spans="2:11" x14ac:dyDescent="0.2">
      <c r="B15" s="186" t="s">
        <v>379</v>
      </c>
      <c r="C15" s="186" t="s">
        <v>380</v>
      </c>
      <c r="D15" s="228">
        <v>34436.081987999998</v>
      </c>
      <c r="E15" s="228">
        <v>42436.08</v>
      </c>
      <c r="F15" s="228">
        <v>43522.44</v>
      </c>
      <c r="G15" s="228">
        <v>45559.29</v>
      </c>
      <c r="H15" s="228">
        <v>46957.96</v>
      </c>
      <c r="I15" s="228">
        <v>48347.92</v>
      </c>
      <c r="J15" s="228">
        <v>48807.23</v>
      </c>
    </row>
    <row r="16" spans="2:11" x14ac:dyDescent="0.2">
      <c r="B16" s="186" t="s">
        <v>381</v>
      </c>
      <c r="C16" s="186" t="s">
        <v>382</v>
      </c>
      <c r="D16" s="228">
        <v>28696.729775999996</v>
      </c>
      <c r="E16" s="228">
        <v>35496.730000000003</v>
      </c>
      <c r="F16" s="228">
        <v>36405.449999999997</v>
      </c>
      <c r="G16" s="228">
        <v>38109.230000000003</v>
      </c>
      <c r="H16" s="228">
        <v>39279.18</v>
      </c>
      <c r="I16" s="228">
        <v>40441.839999999997</v>
      </c>
      <c r="J16" s="228">
        <v>40826.04</v>
      </c>
    </row>
    <row r="17" spans="2:10" x14ac:dyDescent="0.2">
      <c r="B17" s="186" t="s">
        <v>383</v>
      </c>
      <c r="C17" s="186" t="s">
        <v>384</v>
      </c>
      <c r="D17" s="228">
        <v>8609.0126760000003</v>
      </c>
      <c r="E17" s="228">
        <v>9809.01</v>
      </c>
      <c r="F17" s="228">
        <v>10060.120000000001</v>
      </c>
      <c r="G17" s="228">
        <v>10530.93</v>
      </c>
      <c r="H17" s="228">
        <v>10854.23</v>
      </c>
      <c r="I17" s="228">
        <v>11175.52</v>
      </c>
      <c r="J17" s="228">
        <v>11281.69</v>
      </c>
    </row>
    <row r="18" spans="2:10" ht="15" x14ac:dyDescent="0.2">
      <c r="B18" s="106"/>
      <c r="C18" s="106"/>
      <c r="D18" s="320"/>
      <c r="E18" s="320"/>
      <c r="F18" s="320"/>
      <c r="G18" s="320"/>
      <c r="H18" s="320"/>
      <c r="I18" s="320"/>
      <c r="J18" s="320"/>
    </row>
    <row r="19" spans="2:10" ht="15.75" x14ac:dyDescent="0.25">
      <c r="B19" s="256" t="s">
        <v>385</v>
      </c>
      <c r="C19" s="106"/>
      <c r="D19" s="320"/>
      <c r="E19" s="320"/>
      <c r="F19" s="320"/>
      <c r="G19" s="320"/>
      <c r="H19" s="320"/>
      <c r="I19" s="320"/>
      <c r="J19" s="320"/>
    </row>
    <row r="20" spans="2:10" ht="15" x14ac:dyDescent="0.2">
      <c r="B20" s="124"/>
      <c r="C20" s="124"/>
      <c r="D20" s="320"/>
      <c r="E20" s="320"/>
      <c r="F20" s="320"/>
      <c r="G20" s="320"/>
      <c r="H20" s="320"/>
      <c r="I20" s="320"/>
      <c r="J20" s="320"/>
    </row>
    <row r="21" spans="2:10" x14ac:dyDescent="0.2">
      <c r="B21" s="186" t="s">
        <v>377</v>
      </c>
      <c r="C21" s="186" t="s">
        <v>386</v>
      </c>
      <c r="D21" s="228">
        <v>20661.653364000002</v>
      </c>
      <c r="E21" s="228">
        <v>25461.65</v>
      </c>
      <c r="F21" s="228">
        <v>26113.47</v>
      </c>
      <c r="G21" s="228">
        <v>27335.58</v>
      </c>
      <c r="H21" s="228">
        <v>28174.78</v>
      </c>
      <c r="I21" s="228">
        <v>29008.75</v>
      </c>
      <c r="J21" s="228">
        <v>29284.33</v>
      </c>
    </row>
    <row r="22" spans="2:10" x14ac:dyDescent="0.2">
      <c r="B22" s="186" t="s">
        <v>379</v>
      </c>
      <c r="C22" s="186" t="s">
        <v>387</v>
      </c>
      <c r="D22" s="228">
        <v>17218.035779999998</v>
      </c>
      <c r="E22" s="228">
        <v>21298.04</v>
      </c>
      <c r="F22" s="228">
        <v>21843.27</v>
      </c>
      <c r="G22" s="228">
        <v>22865.54</v>
      </c>
      <c r="H22" s="228">
        <v>23567.51</v>
      </c>
      <c r="I22" s="228">
        <v>24265.11</v>
      </c>
      <c r="J22" s="228">
        <v>24495.63</v>
      </c>
    </row>
    <row r="23" spans="2:10" ht="15" x14ac:dyDescent="0.2">
      <c r="B23" s="106"/>
      <c r="C23" s="106"/>
      <c r="D23" s="320"/>
      <c r="E23" s="320"/>
      <c r="F23" s="320"/>
      <c r="G23" s="320"/>
      <c r="H23" s="320"/>
      <c r="I23" s="320"/>
      <c r="J23" s="320"/>
    </row>
    <row r="24" spans="2:10" ht="15.75" x14ac:dyDescent="0.25">
      <c r="B24" s="256" t="s">
        <v>388</v>
      </c>
      <c r="C24" s="106"/>
      <c r="D24" s="320"/>
      <c r="E24" s="320"/>
      <c r="F24" s="106"/>
      <c r="G24" s="320"/>
      <c r="H24" s="320"/>
      <c r="I24" s="320"/>
      <c r="J24" s="320"/>
    </row>
    <row r="25" spans="2:10" ht="15" x14ac:dyDescent="0.2">
      <c r="B25" s="124"/>
      <c r="C25" s="124"/>
      <c r="D25" s="320"/>
      <c r="E25" s="320"/>
      <c r="F25" s="124"/>
      <c r="G25" s="320"/>
      <c r="H25" s="320"/>
      <c r="I25" s="320"/>
      <c r="J25" s="320"/>
    </row>
    <row r="26" spans="2:10" x14ac:dyDescent="0.2">
      <c r="B26" s="186" t="s">
        <v>377</v>
      </c>
      <c r="C26" s="186" t="s">
        <v>389</v>
      </c>
      <c r="D26" s="228">
        <v>28696.729775999996</v>
      </c>
      <c r="E26" s="228">
        <v>36696.730000000003</v>
      </c>
      <c r="F26" s="228">
        <v>37636.17</v>
      </c>
      <c r="G26" s="228">
        <v>39397.54</v>
      </c>
      <c r="H26" s="228">
        <v>40607.040000000001</v>
      </c>
      <c r="I26" s="228">
        <v>41809.01</v>
      </c>
      <c r="J26" s="228">
        <v>42206.2</v>
      </c>
    </row>
    <row r="27" spans="2:10" x14ac:dyDescent="0.2">
      <c r="B27" s="186" t="s">
        <v>379</v>
      </c>
      <c r="C27" s="186" t="s">
        <v>380</v>
      </c>
      <c r="D27" s="228">
        <v>17218.035779999998</v>
      </c>
      <c r="E27" s="228">
        <v>21218.04</v>
      </c>
      <c r="F27" s="228">
        <v>21761.22</v>
      </c>
      <c r="G27" s="228">
        <v>22779.65</v>
      </c>
      <c r="H27" s="228">
        <v>23478.99</v>
      </c>
      <c r="I27" s="228">
        <v>24173.97</v>
      </c>
      <c r="J27" s="228">
        <v>24403.62</v>
      </c>
    </row>
    <row r="28" spans="2:10" x14ac:dyDescent="0.2">
      <c r="B28" s="186" t="s">
        <v>381</v>
      </c>
      <c r="C28" s="186" t="s">
        <v>382</v>
      </c>
      <c r="D28" s="228">
        <v>14348.364887999998</v>
      </c>
      <c r="E28" s="228">
        <v>17748.36</v>
      </c>
      <c r="F28" s="228">
        <v>18202.72</v>
      </c>
      <c r="G28" s="228">
        <v>19054.61</v>
      </c>
      <c r="H28" s="228">
        <v>19639.59</v>
      </c>
      <c r="I28" s="228">
        <v>20220.919999999998</v>
      </c>
      <c r="J28" s="228">
        <v>20413.02</v>
      </c>
    </row>
    <row r="29" spans="2:10" x14ac:dyDescent="0.2">
      <c r="B29" s="186" t="s">
        <v>383</v>
      </c>
      <c r="C29" s="186" t="s">
        <v>390</v>
      </c>
      <c r="D29" s="228">
        <v>4304.5115519999999</v>
      </c>
      <c r="E29" s="228">
        <v>4904.51</v>
      </c>
      <c r="F29" s="228">
        <v>5030.07</v>
      </c>
      <c r="G29" s="228">
        <v>5265.48</v>
      </c>
      <c r="H29" s="228">
        <v>5427.13</v>
      </c>
      <c r="I29" s="228">
        <v>5587.77</v>
      </c>
      <c r="J29" s="228">
        <v>5640.85</v>
      </c>
    </row>
    <row r="30" spans="2:10" ht="15" x14ac:dyDescent="0.2">
      <c r="B30" s="106"/>
      <c r="C30" s="106"/>
      <c r="D30" s="320"/>
      <c r="E30" s="320"/>
      <c r="F30" s="106"/>
      <c r="G30" s="320"/>
      <c r="H30" s="320"/>
      <c r="I30" s="320"/>
      <c r="J30" s="320"/>
    </row>
    <row r="31" spans="2:10" ht="15.75" x14ac:dyDescent="0.25">
      <c r="B31" s="256" t="s">
        <v>391</v>
      </c>
      <c r="C31" s="106"/>
      <c r="D31" s="320"/>
      <c r="E31" s="320"/>
      <c r="F31" s="106"/>
      <c r="G31" s="320"/>
      <c r="H31" s="320"/>
      <c r="I31" s="320"/>
      <c r="J31" s="320"/>
    </row>
    <row r="32" spans="2:10" ht="15" x14ac:dyDescent="0.2">
      <c r="B32" s="124"/>
      <c r="C32" s="124"/>
      <c r="D32" s="320"/>
      <c r="E32" s="320"/>
      <c r="F32" s="124"/>
      <c r="G32" s="320"/>
      <c r="H32" s="320"/>
      <c r="I32" s="320"/>
      <c r="J32" s="320"/>
    </row>
    <row r="33" spans="2:10" x14ac:dyDescent="0.2">
      <c r="B33" s="186" t="s">
        <v>377</v>
      </c>
      <c r="C33" s="186" t="s">
        <v>389</v>
      </c>
      <c r="D33" s="228">
        <v>12860.143295999998</v>
      </c>
      <c r="E33" s="228">
        <v>20860.14</v>
      </c>
      <c r="F33" s="228">
        <v>21394.16</v>
      </c>
      <c r="G33" s="228">
        <v>22395.41</v>
      </c>
      <c r="H33" s="228">
        <v>23082.95</v>
      </c>
      <c r="I33" s="228">
        <v>23766.21</v>
      </c>
      <c r="J33" s="228">
        <v>23991.99</v>
      </c>
    </row>
    <row r="34" spans="2:10" x14ac:dyDescent="0.2">
      <c r="B34" s="186" t="s">
        <v>379</v>
      </c>
      <c r="C34" s="186" t="s">
        <v>392</v>
      </c>
      <c r="D34" s="228">
        <v>6430.0716479999992</v>
      </c>
      <c r="E34" s="228">
        <v>14430.07</v>
      </c>
      <c r="F34" s="228">
        <v>14799.48</v>
      </c>
      <c r="G34" s="228">
        <v>15492.1</v>
      </c>
      <c r="H34" s="228">
        <v>15967.71</v>
      </c>
      <c r="I34" s="228">
        <v>16440.349999999999</v>
      </c>
      <c r="J34" s="228">
        <v>16596.53</v>
      </c>
    </row>
    <row r="35" spans="2:10" x14ac:dyDescent="0.2">
      <c r="B35" s="186" t="s">
        <v>381</v>
      </c>
      <c r="C35" s="186" t="s">
        <v>390</v>
      </c>
      <c r="D35" s="228">
        <v>1929.0235799999998</v>
      </c>
      <c r="E35" s="228">
        <v>3129.02</v>
      </c>
      <c r="F35" s="228">
        <v>3209.12</v>
      </c>
      <c r="G35" s="228">
        <v>3359.31</v>
      </c>
      <c r="H35" s="228">
        <v>3462.44</v>
      </c>
      <c r="I35" s="228">
        <v>3564.93</v>
      </c>
      <c r="J35" s="228">
        <v>3598.8</v>
      </c>
    </row>
    <row r="36" spans="2:10" ht="15" x14ac:dyDescent="0.2">
      <c r="B36" s="321"/>
      <c r="C36" s="321"/>
      <c r="D36" s="322"/>
      <c r="E36" s="322"/>
      <c r="F36" s="322"/>
      <c r="G36" s="322"/>
      <c r="H36" s="322"/>
      <c r="I36" s="321"/>
      <c r="J36" s="321"/>
    </row>
    <row r="37" spans="2:10" ht="15.75" customHeight="1" x14ac:dyDescent="0.25">
      <c r="B37" s="1646" t="s">
        <v>393</v>
      </c>
      <c r="C37" s="1646"/>
      <c r="D37" s="1646"/>
      <c r="E37" s="1646"/>
      <c r="F37" s="1646"/>
      <c r="G37" s="1646"/>
      <c r="H37" s="1646"/>
      <c r="I37" s="1646"/>
      <c r="J37" s="1646"/>
    </row>
    <row r="38" spans="2:10" ht="15.75" x14ac:dyDescent="0.2">
      <c r="B38" s="106"/>
      <c r="C38" s="298"/>
      <c r="D38" s="323"/>
      <c r="E38" s="323"/>
      <c r="F38" s="323"/>
      <c r="G38" s="297"/>
      <c r="H38" s="297"/>
      <c r="I38" s="323"/>
      <c r="J38" s="297"/>
    </row>
    <row r="39" spans="2:10" ht="15.75" x14ac:dyDescent="0.25">
      <c r="B39" s="256" t="s">
        <v>376</v>
      </c>
      <c r="C39" s="106"/>
      <c r="D39" s="320"/>
      <c r="E39" s="320"/>
      <c r="F39" s="320"/>
      <c r="G39" s="47"/>
      <c r="H39" s="106"/>
      <c r="I39" s="320"/>
      <c r="J39" s="106"/>
    </row>
    <row r="40" spans="2:10" ht="15" x14ac:dyDescent="0.2">
      <c r="B40" s="124"/>
      <c r="C40" s="124"/>
      <c r="D40" s="320"/>
      <c r="E40" s="320"/>
      <c r="F40" s="320"/>
      <c r="G40" s="47"/>
      <c r="H40" s="124"/>
      <c r="I40" s="320"/>
      <c r="J40" s="124"/>
    </row>
    <row r="41" spans="2:10" x14ac:dyDescent="0.2">
      <c r="B41" s="186" t="s">
        <v>377</v>
      </c>
      <c r="C41" s="186" t="s">
        <v>378</v>
      </c>
      <c r="D41" s="228">
        <v>63502.692923999995</v>
      </c>
      <c r="E41" s="228">
        <v>71502.69</v>
      </c>
      <c r="F41" s="228">
        <v>73333.16</v>
      </c>
      <c r="G41" s="228">
        <v>76765.149999999994</v>
      </c>
      <c r="H41" s="228">
        <v>79121.84</v>
      </c>
      <c r="I41" s="228">
        <v>81463.850000000006</v>
      </c>
      <c r="J41" s="228">
        <v>82237.759999999995</v>
      </c>
    </row>
    <row r="42" spans="2:10" x14ac:dyDescent="0.2">
      <c r="B42" s="186" t="s">
        <v>379</v>
      </c>
      <c r="C42" s="186" t="s">
        <v>380</v>
      </c>
      <c r="D42" s="228">
        <v>44949.643728000003</v>
      </c>
      <c r="E42" s="228">
        <v>52949.64</v>
      </c>
      <c r="F42" s="228">
        <v>54305.15</v>
      </c>
      <c r="G42" s="228">
        <v>56846.63</v>
      </c>
      <c r="H42" s="228">
        <v>58591.82</v>
      </c>
      <c r="I42" s="228">
        <v>60326.14</v>
      </c>
      <c r="J42" s="228">
        <v>60899.24</v>
      </c>
    </row>
    <row r="43" spans="2:10" x14ac:dyDescent="0.2">
      <c r="B43" s="186" t="s">
        <v>381</v>
      </c>
      <c r="C43" s="186" t="s">
        <v>382</v>
      </c>
      <c r="D43" s="228">
        <v>38923.333811999997</v>
      </c>
      <c r="E43" s="228">
        <v>45723.33</v>
      </c>
      <c r="F43" s="228">
        <v>46893.85</v>
      </c>
      <c r="G43" s="228">
        <v>49088.480000000003</v>
      </c>
      <c r="H43" s="228">
        <v>50595.5</v>
      </c>
      <c r="I43" s="228">
        <v>52093.13</v>
      </c>
      <c r="J43" s="228">
        <v>52588.01</v>
      </c>
    </row>
    <row r="44" spans="2:10" x14ac:dyDescent="0.2">
      <c r="B44" s="186" t="s">
        <v>383</v>
      </c>
      <c r="C44" s="186" t="s">
        <v>384</v>
      </c>
      <c r="D44" s="228">
        <v>8609.01</v>
      </c>
      <c r="E44" s="228">
        <v>9809.01</v>
      </c>
      <c r="F44" s="228">
        <v>10060.120000000001</v>
      </c>
      <c r="G44" s="228">
        <v>10530.93</v>
      </c>
      <c r="H44" s="228">
        <v>10854.23</v>
      </c>
      <c r="I44" s="228">
        <v>11175.52</v>
      </c>
      <c r="J44" s="228">
        <v>11281.69</v>
      </c>
    </row>
    <row r="45" spans="2:10" ht="15" x14ac:dyDescent="0.2">
      <c r="B45" s="106"/>
      <c r="C45" s="106"/>
      <c r="D45" s="320"/>
      <c r="E45" s="320"/>
      <c r="F45" s="320"/>
      <c r="G45" s="320"/>
      <c r="H45" s="320"/>
      <c r="I45" s="320"/>
      <c r="J45" s="320"/>
    </row>
    <row r="46" spans="2:10" ht="15.75" x14ac:dyDescent="0.25">
      <c r="B46" s="256" t="s">
        <v>385</v>
      </c>
      <c r="C46" s="256"/>
      <c r="D46" s="320"/>
      <c r="E46" s="320"/>
      <c r="F46" s="320"/>
      <c r="G46" s="320"/>
      <c r="H46" s="320"/>
      <c r="I46" s="320"/>
      <c r="J46" s="320"/>
    </row>
    <row r="47" spans="2:10" ht="15" x14ac:dyDescent="0.2">
      <c r="B47" s="124"/>
      <c r="C47" s="124"/>
      <c r="D47" s="320"/>
      <c r="E47" s="320"/>
      <c r="F47" s="320"/>
      <c r="G47" s="320"/>
      <c r="H47" s="320"/>
      <c r="I47" s="320"/>
      <c r="J47" s="320"/>
    </row>
    <row r="48" spans="2:10" x14ac:dyDescent="0.2">
      <c r="B48" s="186" t="s">
        <v>377</v>
      </c>
      <c r="C48" s="186" t="s">
        <v>386</v>
      </c>
      <c r="D48" s="228">
        <v>30486.497843999998</v>
      </c>
      <c r="E48" s="228">
        <v>35286.5</v>
      </c>
      <c r="F48" s="228">
        <v>36189.83</v>
      </c>
      <c r="G48" s="228">
        <v>37883.51</v>
      </c>
      <c r="H48" s="228">
        <v>39046.53</v>
      </c>
      <c r="I48" s="228">
        <v>40202.31</v>
      </c>
      <c r="J48" s="228">
        <v>40584.230000000003</v>
      </c>
    </row>
    <row r="49" spans="2:11" x14ac:dyDescent="0.2">
      <c r="B49" s="186" t="s">
        <v>379</v>
      </c>
      <c r="C49" s="186" t="s">
        <v>387</v>
      </c>
      <c r="D49" s="228">
        <v>26870.76612</v>
      </c>
      <c r="E49" s="228">
        <v>30950.77</v>
      </c>
      <c r="F49" s="228">
        <v>31743.11</v>
      </c>
      <c r="G49" s="228">
        <v>33228.69</v>
      </c>
      <c r="H49" s="228">
        <v>34248.81</v>
      </c>
      <c r="I49" s="228">
        <v>35262.57</v>
      </c>
      <c r="J49" s="228">
        <v>35597.56</v>
      </c>
    </row>
    <row r="50" spans="2:11" ht="15" x14ac:dyDescent="0.2">
      <c r="B50" s="106"/>
      <c r="C50" s="106"/>
      <c r="D50" s="320"/>
      <c r="E50" s="320"/>
      <c r="F50" s="320"/>
      <c r="G50" s="320"/>
      <c r="H50" s="320"/>
      <c r="I50" s="320"/>
      <c r="J50" s="320"/>
    </row>
    <row r="51" spans="2:11" ht="15.75" x14ac:dyDescent="0.25">
      <c r="B51" s="256" t="s">
        <v>388</v>
      </c>
      <c r="C51" s="106"/>
      <c r="D51" s="320"/>
      <c r="E51" s="320"/>
      <c r="F51" s="320"/>
      <c r="G51" s="320"/>
      <c r="H51" s="320"/>
      <c r="I51" s="320"/>
      <c r="J51" s="320"/>
    </row>
    <row r="52" spans="2:11" ht="15" x14ac:dyDescent="0.2">
      <c r="B52" s="124"/>
      <c r="C52" s="124"/>
      <c r="D52" s="320"/>
      <c r="E52" s="320"/>
      <c r="F52" s="320"/>
      <c r="G52" s="320"/>
      <c r="H52" s="320"/>
      <c r="I52" s="320"/>
      <c r="J52" s="320"/>
    </row>
    <row r="53" spans="2:11" x14ac:dyDescent="0.2">
      <c r="B53" s="186" t="s">
        <v>377</v>
      </c>
      <c r="C53" s="186" t="s">
        <v>389</v>
      </c>
      <c r="D53" s="228">
        <v>63502.692923999995</v>
      </c>
      <c r="E53" s="228">
        <v>71502.69</v>
      </c>
      <c r="F53" s="228">
        <v>73333.16</v>
      </c>
      <c r="G53" s="228">
        <v>76765.149999999994</v>
      </c>
      <c r="H53" s="228">
        <v>79121.84</v>
      </c>
      <c r="I53" s="228">
        <v>81463.850000000006</v>
      </c>
      <c r="J53" s="228">
        <v>82237.759999999995</v>
      </c>
    </row>
    <row r="54" spans="2:11" x14ac:dyDescent="0.2">
      <c r="B54" s="186" t="s">
        <v>379</v>
      </c>
      <c r="C54" s="186" t="s">
        <v>380</v>
      </c>
      <c r="D54" s="228">
        <v>17218.04</v>
      </c>
      <c r="E54" s="228">
        <v>21218.04</v>
      </c>
      <c r="F54" s="228">
        <v>21761.22</v>
      </c>
      <c r="G54" s="228">
        <v>22779.65</v>
      </c>
      <c r="H54" s="228">
        <v>23478.99</v>
      </c>
      <c r="I54" s="228">
        <v>24173.97</v>
      </c>
      <c r="J54" s="228">
        <v>24403.62</v>
      </c>
    </row>
    <row r="55" spans="2:11" x14ac:dyDescent="0.2">
      <c r="B55" s="186" t="s">
        <v>381</v>
      </c>
      <c r="C55" s="186" t="s">
        <v>382</v>
      </c>
      <c r="D55" s="228">
        <v>14348.36</v>
      </c>
      <c r="E55" s="324" t="s">
        <v>394</v>
      </c>
      <c r="F55" s="228">
        <v>18202.72</v>
      </c>
      <c r="G55" s="228">
        <v>19054.61</v>
      </c>
      <c r="H55" s="228">
        <v>19639.59</v>
      </c>
      <c r="I55" s="228">
        <v>20220.919999999998</v>
      </c>
      <c r="J55" s="228">
        <v>20413.02</v>
      </c>
    </row>
    <row r="56" spans="2:11" x14ac:dyDescent="0.2">
      <c r="B56" s="186" t="s">
        <v>383</v>
      </c>
      <c r="C56" s="186" t="s">
        <v>390</v>
      </c>
      <c r="D56" s="228">
        <v>4304.51</v>
      </c>
      <c r="E56" s="228">
        <v>4904.51</v>
      </c>
      <c r="F56" s="228">
        <v>5030.07</v>
      </c>
      <c r="G56" s="228">
        <v>5265.48</v>
      </c>
      <c r="H56" s="228">
        <v>5427.13</v>
      </c>
      <c r="I56" s="228">
        <v>5587.77</v>
      </c>
      <c r="J56" s="228">
        <v>5640.85</v>
      </c>
    </row>
    <row r="57" spans="2:11" x14ac:dyDescent="0.2">
      <c r="B57" s="47"/>
      <c r="C57" s="47"/>
      <c r="D57" s="320"/>
      <c r="E57" s="320"/>
      <c r="F57" s="320"/>
      <c r="G57" s="320"/>
      <c r="H57" s="320"/>
      <c r="I57" s="320"/>
      <c r="J57" s="320"/>
    </row>
    <row r="58" spans="2:11" ht="15.75" x14ac:dyDescent="0.25">
      <c r="B58" s="256" t="s">
        <v>391</v>
      </c>
      <c r="C58" s="106"/>
      <c r="D58" s="320"/>
      <c r="E58" s="320"/>
      <c r="F58" s="320"/>
      <c r="G58" s="320"/>
      <c r="H58" s="320"/>
      <c r="I58" s="320"/>
      <c r="J58" s="320"/>
    </row>
    <row r="59" spans="2:11" ht="15" x14ac:dyDescent="0.2">
      <c r="B59" s="124"/>
      <c r="C59" s="124"/>
      <c r="D59" s="320"/>
      <c r="E59" s="320"/>
      <c r="F59" s="320"/>
      <c r="G59" s="320"/>
      <c r="H59" s="320"/>
      <c r="I59" s="320"/>
      <c r="J59" s="320"/>
    </row>
    <row r="60" spans="2:11" x14ac:dyDescent="0.2">
      <c r="B60" s="186" t="s">
        <v>377</v>
      </c>
      <c r="C60" s="186" t="s">
        <v>389</v>
      </c>
      <c r="D60" s="228">
        <v>42686.361036000002</v>
      </c>
      <c r="E60" s="228">
        <v>50686.36</v>
      </c>
      <c r="F60" s="228">
        <v>51983.93</v>
      </c>
      <c r="G60" s="228">
        <v>54416.78</v>
      </c>
      <c r="H60" s="228">
        <v>56087.38</v>
      </c>
      <c r="I60" s="228">
        <v>57747.57</v>
      </c>
      <c r="J60" s="228">
        <v>58296.17</v>
      </c>
    </row>
    <row r="61" spans="2:11" x14ac:dyDescent="0.2">
      <c r="B61" s="186" t="s">
        <v>379</v>
      </c>
      <c r="C61" s="186" t="s">
        <v>392</v>
      </c>
      <c r="D61" s="228">
        <v>13865.923895999998</v>
      </c>
      <c r="E61" s="228">
        <v>21865.919999999998</v>
      </c>
      <c r="F61" s="228">
        <v>22425.69</v>
      </c>
      <c r="G61" s="228">
        <v>23475.21</v>
      </c>
      <c r="H61" s="228">
        <v>24195.9</v>
      </c>
      <c r="I61" s="228">
        <v>24912.1</v>
      </c>
      <c r="J61" s="228">
        <v>25148.76</v>
      </c>
    </row>
    <row r="62" spans="2:11" x14ac:dyDescent="0.2">
      <c r="B62" s="186" t="s">
        <v>381</v>
      </c>
      <c r="C62" s="186" t="s">
        <v>390</v>
      </c>
      <c r="D62" s="228">
        <v>1929.02</v>
      </c>
      <c r="E62" s="228">
        <v>3129.02</v>
      </c>
      <c r="F62" s="228">
        <v>3209.12</v>
      </c>
      <c r="G62" s="228">
        <v>3359.31</v>
      </c>
      <c r="H62" s="228">
        <v>3462.44</v>
      </c>
      <c r="I62" s="228">
        <v>3564.93</v>
      </c>
      <c r="J62" s="228">
        <v>3598.8</v>
      </c>
    </row>
    <row r="63" spans="2:11" ht="15" x14ac:dyDescent="0.2">
      <c r="B63" s="316"/>
      <c r="C63" s="316"/>
      <c r="D63" s="316"/>
      <c r="E63" s="316"/>
      <c r="F63" s="316"/>
      <c r="G63" s="325"/>
      <c r="H63" s="325"/>
      <c r="I63" s="325"/>
      <c r="J63" s="325"/>
      <c r="K63" s="47"/>
    </row>
    <row r="64" spans="2:11" ht="15" x14ac:dyDescent="0.2">
      <c r="B64" s="316"/>
      <c r="C64" s="316"/>
      <c r="D64" s="317"/>
      <c r="E64" s="325"/>
      <c r="F64" s="317"/>
      <c r="G64" s="325"/>
      <c r="H64" s="325"/>
      <c r="I64" s="325"/>
      <c r="J64" s="124"/>
      <c r="K64" s="47"/>
    </row>
  </sheetData>
  <mergeCells count="5">
    <mergeCell ref="B1:J1"/>
    <mergeCell ref="B10:J10"/>
    <mergeCell ref="B37:J37"/>
    <mergeCell ref="B2:J2"/>
    <mergeCell ref="B4:J4"/>
  </mergeCells>
  <hyperlinks>
    <hyperlink ref="K1" location="'Indice Total'!A1" display="Volver"/>
  </hyperlinks>
  <pageMargins left="0.9055118110236221" right="0.70866141732283472" top="0.74803149606299213" bottom="0.74803149606299213" header="0.31496062992125984" footer="0.31496062992125984"/>
  <pageSetup scale="92"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9">
    <pageSetUpPr fitToPage="1"/>
  </sheetPr>
  <dimension ref="B1:O102"/>
  <sheetViews>
    <sheetView showGridLines="0" workbookViewId="0">
      <selection activeCell="H25" sqref="H25"/>
    </sheetView>
  </sheetViews>
  <sheetFormatPr baseColWidth="10" defaultColWidth="10.28515625" defaultRowHeight="15" x14ac:dyDescent="0.25"/>
  <cols>
    <col min="1" max="1" width="22.28515625" style="326" customWidth="1"/>
    <col min="2" max="2" width="2.85546875" style="326" customWidth="1"/>
    <col min="3" max="3" width="57.5703125" style="326" bestFit="1" customWidth="1"/>
    <col min="4" max="9" width="11.28515625" style="326" customWidth="1"/>
    <col min="10" max="10" width="11.42578125" style="326" bestFit="1" customWidth="1"/>
    <col min="11" max="11" width="12" style="326" customWidth="1"/>
    <col min="12" max="13" width="12.28515625" style="326" customWidth="1"/>
    <col min="14" max="14" width="11.28515625" style="326" bestFit="1" customWidth="1"/>
    <col min="15" max="255" width="10.28515625" style="326"/>
    <col min="256" max="256" width="2.85546875" style="326" customWidth="1"/>
    <col min="257" max="257" width="49" style="326" customWidth="1"/>
    <col min="258" max="265" width="11.28515625" style="326" customWidth="1"/>
    <col min="266" max="266" width="11" style="326" bestFit="1" customWidth="1"/>
    <col min="267" max="268" width="10.85546875" style="326" bestFit="1" customWidth="1"/>
    <col min="269" max="511" width="10.28515625" style="326"/>
    <col min="512" max="512" width="2.85546875" style="326" customWidth="1"/>
    <col min="513" max="513" width="49" style="326" customWidth="1"/>
    <col min="514" max="521" width="11.28515625" style="326" customWidth="1"/>
    <col min="522" max="522" width="11" style="326" bestFit="1" customWidth="1"/>
    <col min="523" max="524" width="10.85546875" style="326" bestFit="1" customWidth="1"/>
    <col min="525" max="767" width="10.28515625" style="326"/>
    <col min="768" max="768" width="2.85546875" style="326" customWidth="1"/>
    <col min="769" max="769" width="49" style="326" customWidth="1"/>
    <col min="770" max="777" width="11.28515625" style="326" customWidth="1"/>
    <col min="778" max="778" width="11" style="326" bestFit="1" customWidth="1"/>
    <col min="779" max="780" width="10.85546875" style="326" bestFit="1" customWidth="1"/>
    <col min="781" max="1023" width="10.28515625" style="326"/>
    <col min="1024" max="1024" width="2.85546875" style="326" customWidth="1"/>
    <col min="1025" max="1025" width="49" style="326" customWidth="1"/>
    <col min="1026" max="1033" width="11.28515625" style="326" customWidth="1"/>
    <col min="1034" max="1034" width="11" style="326" bestFit="1" customWidth="1"/>
    <col min="1035" max="1036" width="10.85546875" style="326" bestFit="1" customWidth="1"/>
    <col min="1037" max="1279" width="10.28515625" style="326"/>
    <col min="1280" max="1280" width="2.85546875" style="326" customWidth="1"/>
    <col min="1281" max="1281" width="49" style="326" customWidth="1"/>
    <col min="1282" max="1289" width="11.28515625" style="326" customWidth="1"/>
    <col min="1290" max="1290" width="11" style="326" bestFit="1" customWidth="1"/>
    <col min="1291" max="1292" width="10.85546875" style="326" bestFit="1" customWidth="1"/>
    <col min="1293" max="1535" width="10.28515625" style="326"/>
    <col min="1536" max="1536" width="2.85546875" style="326" customWidth="1"/>
    <col min="1537" max="1537" width="49" style="326" customWidth="1"/>
    <col min="1538" max="1545" width="11.28515625" style="326" customWidth="1"/>
    <col min="1546" max="1546" width="11" style="326" bestFit="1" customWidth="1"/>
    <col min="1547" max="1548" width="10.85546875" style="326" bestFit="1" customWidth="1"/>
    <col min="1549" max="1791" width="10.28515625" style="326"/>
    <col min="1792" max="1792" width="2.85546875" style="326" customWidth="1"/>
    <col min="1793" max="1793" width="49" style="326" customWidth="1"/>
    <col min="1794" max="1801" width="11.28515625" style="326" customWidth="1"/>
    <col min="1802" max="1802" width="11" style="326" bestFit="1" customWidth="1"/>
    <col min="1803" max="1804" width="10.85546875" style="326" bestFit="1" customWidth="1"/>
    <col min="1805" max="2047" width="10.28515625" style="326"/>
    <col min="2048" max="2048" width="2.85546875" style="326" customWidth="1"/>
    <col min="2049" max="2049" width="49" style="326" customWidth="1"/>
    <col min="2050" max="2057" width="11.28515625" style="326" customWidth="1"/>
    <col min="2058" max="2058" width="11" style="326" bestFit="1" customWidth="1"/>
    <col min="2059" max="2060" width="10.85546875" style="326" bestFit="1" customWidth="1"/>
    <col min="2061" max="2303" width="10.28515625" style="326"/>
    <col min="2304" max="2304" width="2.85546875" style="326" customWidth="1"/>
    <col min="2305" max="2305" width="49" style="326" customWidth="1"/>
    <col min="2306" max="2313" width="11.28515625" style="326" customWidth="1"/>
    <col min="2314" max="2314" width="11" style="326" bestFit="1" customWidth="1"/>
    <col min="2315" max="2316" width="10.85546875" style="326" bestFit="1" customWidth="1"/>
    <col min="2317" max="2559" width="10.28515625" style="326"/>
    <col min="2560" max="2560" width="2.85546875" style="326" customWidth="1"/>
    <col min="2561" max="2561" width="49" style="326" customWidth="1"/>
    <col min="2562" max="2569" width="11.28515625" style="326" customWidth="1"/>
    <col min="2570" max="2570" width="11" style="326" bestFit="1" customWidth="1"/>
    <col min="2571" max="2572" width="10.85546875" style="326" bestFit="1" customWidth="1"/>
    <col min="2573" max="2815" width="10.28515625" style="326"/>
    <col min="2816" max="2816" width="2.85546875" style="326" customWidth="1"/>
    <col min="2817" max="2817" width="49" style="326" customWidth="1"/>
    <col min="2818" max="2825" width="11.28515625" style="326" customWidth="1"/>
    <col min="2826" max="2826" width="11" style="326" bestFit="1" customWidth="1"/>
    <col min="2827" max="2828" width="10.85546875" style="326" bestFit="1" customWidth="1"/>
    <col min="2829" max="3071" width="10.28515625" style="326"/>
    <col min="3072" max="3072" width="2.85546875" style="326" customWidth="1"/>
    <col min="3073" max="3073" width="49" style="326" customWidth="1"/>
    <col min="3074" max="3081" width="11.28515625" style="326" customWidth="1"/>
    <col min="3082" max="3082" width="11" style="326" bestFit="1" customWidth="1"/>
    <col min="3083" max="3084" width="10.85546875" style="326" bestFit="1" customWidth="1"/>
    <col min="3085" max="3327" width="10.28515625" style="326"/>
    <col min="3328" max="3328" width="2.85546875" style="326" customWidth="1"/>
    <col min="3329" max="3329" width="49" style="326" customWidth="1"/>
    <col min="3330" max="3337" width="11.28515625" style="326" customWidth="1"/>
    <col min="3338" max="3338" width="11" style="326" bestFit="1" customWidth="1"/>
    <col min="3339" max="3340" width="10.85546875" style="326" bestFit="1" customWidth="1"/>
    <col min="3341" max="3583" width="10.28515625" style="326"/>
    <col min="3584" max="3584" width="2.85546875" style="326" customWidth="1"/>
    <col min="3585" max="3585" width="49" style="326" customWidth="1"/>
    <col min="3586" max="3593" width="11.28515625" style="326" customWidth="1"/>
    <col min="3594" max="3594" width="11" style="326" bestFit="1" customWidth="1"/>
    <col min="3595" max="3596" width="10.85546875" style="326" bestFit="1" customWidth="1"/>
    <col min="3597" max="3839" width="10.28515625" style="326"/>
    <col min="3840" max="3840" width="2.85546875" style="326" customWidth="1"/>
    <col min="3841" max="3841" width="49" style="326" customWidth="1"/>
    <col min="3842" max="3849" width="11.28515625" style="326" customWidth="1"/>
    <col min="3850" max="3850" width="11" style="326" bestFit="1" customWidth="1"/>
    <col min="3851" max="3852" width="10.85546875" style="326" bestFit="1" customWidth="1"/>
    <col min="3853" max="4095" width="10.28515625" style="326"/>
    <col min="4096" max="4096" width="2.85546875" style="326" customWidth="1"/>
    <col min="4097" max="4097" width="49" style="326" customWidth="1"/>
    <col min="4098" max="4105" width="11.28515625" style="326" customWidth="1"/>
    <col min="4106" max="4106" width="11" style="326" bestFit="1" customWidth="1"/>
    <col min="4107" max="4108" width="10.85546875" style="326" bestFit="1" customWidth="1"/>
    <col min="4109" max="4351" width="10.28515625" style="326"/>
    <col min="4352" max="4352" width="2.85546875" style="326" customWidth="1"/>
    <col min="4353" max="4353" width="49" style="326" customWidth="1"/>
    <col min="4354" max="4361" width="11.28515625" style="326" customWidth="1"/>
    <col min="4362" max="4362" width="11" style="326" bestFit="1" customWidth="1"/>
    <col min="4363" max="4364" width="10.85546875" style="326" bestFit="1" customWidth="1"/>
    <col min="4365" max="4607" width="10.28515625" style="326"/>
    <col min="4608" max="4608" width="2.85546875" style="326" customWidth="1"/>
    <col min="4609" max="4609" width="49" style="326" customWidth="1"/>
    <col min="4610" max="4617" width="11.28515625" style="326" customWidth="1"/>
    <col min="4618" max="4618" width="11" style="326" bestFit="1" customWidth="1"/>
    <col min="4619" max="4620" width="10.85546875" style="326" bestFit="1" customWidth="1"/>
    <col min="4621" max="4863" width="10.28515625" style="326"/>
    <col min="4864" max="4864" width="2.85546875" style="326" customWidth="1"/>
    <col min="4865" max="4865" width="49" style="326" customWidth="1"/>
    <col min="4866" max="4873" width="11.28515625" style="326" customWidth="1"/>
    <col min="4874" max="4874" width="11" style="326" bestFit="1" customWidth="1"/>
    <col min="4875" max="4876" width="10.85546875" style="326" bestFit="1" customWidth="1"/>
    <col min="4877" max="5119" width="10.28515625" style="326"/>
    <col min="5120" max="5120" width="2.85546875" style="326" customWidth="1"/>
    <col min="5121" max="5121" width="49" style="326" customWidth="1"/>
    <col min="5122" max="5129" width="11.28515625" style="326" customWidth="1"/>
    <col min="5130" max="5130" width="11" style="326" bestFit="1" customWidth="1"/>
    <col min="5131" max="5132" width="10.85546875" style="326" bestFit="1" customWidth="1"/>
    <col min="5133" max="5375" width="10.28515625" style="326"/>
    <col min="5376" max="5376" width="2.85546875" style="326" customWidth="1"/>
    <col min="5377" max="5377" width="49" style="326" customWidth="1"/>
    <col min="5378" max="5385" width="11.28515625" style="326" customWidth="1"/>
    <col min="5386" max="5386" width="11" style="326" bestFit="1" customWidth="1"/>
    <col min="5387" max="5388" width="10.85546875" style="326" bestFit="1" customWidth="1"/>
    <col min="5389" max="5631" width="10.28515625" style="326"/>
    <col min="5632" max="5632" width="2.85546875" style="326" customWidth="1"/>
    <col min="5633" max="5633" width="49" style="326" customWidth="1"/>
    <col min="5634" max="5641" width="11.28515625" style="326" customWidth="1"/>
    <col min="5642" max="5642" width="11" style="326" bestFit="1" customWidth="1"/>
    <col min="5643" max="5644" width="10.85546875" style="326" bestFit="1" customWidth="1"/>
    <col min="5645" max="5887" width="10.28515625" style="326"/>
    <col min="5888" max="5888" width="2.85546875" style="326" customWidth="1"/>
    <col min="5889" max="5889" width="49" style="326" customWidth="1"/>
    <col min="5890" max="5897" width="11.28515625" style="326" customWidth="1"/>
    <col min="5898" max="5898" width="11" style="326" bestFit="1" customWidth="1"/>
    <col min="5899" max="5900" width="10.85546875" style="326" bestFit="1" customWidth="1"/>
    <col min="5901" max="6143" width="10.28515625" style="326"/>
    <col min="6144" max="6144" width="2.85546875" style="326" customWidth="1"/>
    <col min="6145" max="6145" width="49" style="326" customWidth="1"/>
    <col min="6146" max="6153" width="11.28515625" style="326" customWidth="1"/>
    <col min="6154" max="6154" width="11" style="326" bestFit="1" customWidth="1"/>
    <col min="6155" max="6156" width="10.85546875" style="326" bestFit="1" customWidth="1"/>
    <col min="6157" max="6399" width="10.28515625" style="326"/>
    <col min="6400" max="6400" width="2.85546875" style="326" customWidth="1"/>
    <col min="6401" max="6401" width="49" style="326" customWidth="1"/>
    <col min="6402" max="6409" width="11.28515625" style="326" customWidth="1"/>
    <col min="6410" max="6410" width="11" style="326" bestFit="1" customWidth="1"/>
    <col min="6411" max="6412" width="10.85546875" style="326" bestFit="1" customWidth="1"/>
    <col min="6413" max="6655" width="10.28515625" style="326"/>
    <col min="6656" max="6656" width="2.85546875" style="326" customWidth="1"/>
    <col min="6657" max="6657" width="49" style="326" customWidth="1"/>
    <col min="6658" max="6665" width="11.28515625" style="326" customWidth="1"/>
    <col min="6666" max="6666" width="11" style="326" bestFit="1" customWidth="1"/>
    <col min="6667" max="6668" width="10.85546875" style="326" bestFit="1" customWidth="1"/>
    <col min="6669" max="6911" width="10.28515625" style="326"/>
    <col min="6912" max="6912" width="2.85546875" style="326" customWidth="1"/>
    <col min="6913" max="6913" width="49" style="326" customWidth="1"/>
    <col min="6914" max="6921" width="11.28515625" style="326" customWidth="1"/>
    <col min="6922" max="6922" width="11" style="326" bestFit="1" customWidth="1"/>
    <col min="6923" max="6924" width="10.85546875" style="326" bestFit="1" customWidth="1"/>
    <col min="6925" max="7167" width="10.28515625" style="326"/>
    <col min="7168" max="7168" width="2.85546875" style="326" customWidth="1"/>
    <col min="7169" max="7169" width="49" style="326" customWidth="1"/>
    <col min="7170" max="7177" width="11.28515625" style="326" customWidth="1"/>
    <col min="7178" max="7178" width="11" style="326" bestFit="1" customWidth="1"/>
    <col min="7179" max="7180" width="10.85546875" style="326" bestFit="1" customWidth="1"/>
    <col min="7181" max="7423" width="10.28515625" style="326"/>
    <col min="7424" max="7424" width="2.85546875" style="326" customWidth="1"/>
    <col min="7425" max="7425" width="49" style="326" customWidth="1"/>
    <col min="7426" max="7433" width="11.28515625" style="326" customWidth="1"/>
    <col min="7434" max="7434" width="11" style="326" bestFit="1" customWidth="1"/>
    <col min="7435" max="7436" width="10.85546875" style="326" bestFit="1" customWidth="1"/>
    <col min="7437" max="7679" width="10.28515625" style="326"/>
    <col min="7680" max="7680" width="2.85546875" style="326" customWidth="1"/>
    <col min="7681" max="7681" width="49" style="326" customWidth="1"/>
    <col min="7682" max="7689" width="11.28515625" style="326" customWidth="1"/>
    <col min="7690" max="7690" width="11" style="326" bestFit="1" customWidth="1"/>
    <col min="7691" max="7692" width="10.85546875" style="326" bestFit="1" customWidth="1"/>
    <col min="7693" max="7935" width="10.28515625" style="326"/>
    <col min="7936" max="7936" width="2.85546875" style="326" customWidth="1"/>
    <col min="7937" max="7937" width="49" style="326" customWidth="1"/>
    <col min="7938" max="7945" width="11.28515625" style="326" customWidth="1"/>
    <col min="7946" max="7946" width="11" style="326" bestFit="1" customWidth="1"/>
    <col min="7947" max="7948" width="10.85546875" style="326" bestFit="1" customWidth="1"/>
    <col min="7949" max="8191" width="10.28515625" style="326"/>
    <col min="8192" max="8192" width="2.85546875" style="326" customWidth="1"/>
    <col min="8193" max="8193" width="49" style="326" customWidth="1"/>
    <col min="8194" max="8201" width="11.28515625" style="326" customWidth="1"/>
    <col min="8202" max="8202" width="11" style="326" bestFit="1" customWidth="1"/>
    <col min="8203" max="8204" width="10.85546875" style="326" bestFit="1" customWidth="1"/>
    <col min="8205" max="8447" width="10.28515625" style="326"/>
    <col min="8448" max="8448" width="2.85546875" style="326" customWidth="1"/>
    <col min="8449" max="8449" width="49" style="326" customWidth="1"/>
    <col min="8450" max="8457" width="11.28515625" style="326" customWidth="1"/>
    <col min="8458" max="8458" width="11" style="326" bestFit="1" customWidth="1"/>
    <col min="8459" max="8460" width="10.85546875" style="326" bestFit="1" customWidth="1"/>
    <col min="8461" max="8703" width="10.28515625" style="326"/>
    <col min="8704" max="8704" width="2.85546875" style="326" customWidth="1"/>
    <col min="8705" max="8705" width="49" style="326" customWidth="1"/>
    <col min="8706" max="8713" width="11.28515625" style="326" customWidth="1"/>
    <col min="8714" max="8714" width="11" style="326" bestFit="1" customWidth="1"/>
    <col min="8715" max="8716" width="10.85546875" style="326" bestFit="1" customWidth="1"/>
    <col min="8717" max="8959" width="10.28515625" style="326"/>
    <col min="8960" max="8960" width="2.85546875" style="326" customWidth="1"/>
    <col min="8961" max="8961" width="49" style="326" customWidth="1"/>
    <col min="8962" max="8969" width="11.28515625" style="326" customWidth="1"/>
    <col min="8970" max="8970" width="11" style="326" bestFit="1" customWidth="1"/>
    <col min="8971" max="8972" width="10.85546875" style="326" bestFit="1" customWidth="1"/>
    <col min="8973" max="9215" width="10.28515625" style="326"/>
    <col min="9216" max="9216" width="2.85546875" style="326" customWidth="1"/>
    <col min="9217" max="9217" width="49" style="326" customWidth="1"/>
    <col min="9218" max="9225" width="11.28515625" style="326" customWidth="1"/>
    <col min="9226" max="9226" width="11" style="326" bestFit="1" customWidth="1"/>
    <col min="9227" max="9228" width="10.85546875" style="326" bestFit="1" customWidth="1"/>
    <col min="9229" max="9471" width="10.28515625" style="326"/>
    <col min="9472" max="9472" width="2.85546875" style="326" customWidth="1"/>
    <col min="9473" max="9473" width="49" style="326" customWidth="1"/>
    <col min="9474" max="9481" width="11.28515625" style="326" customWidth="1"/>
    <col min="9482" max="9482" width="11" style="326" bestFit="1" customWidth="1"/>
    <col min="9483" max="9484" width="10.85546875" style="326" bestFit="1" customWidth="1"/>
    <col min="9485" max="9727" width="10.28515625" style="326"/>
    <col min="9728" max="9728" width="2.85546875" style="326" customWidth="1"/>
    <col min="9729" max="9729" width="49" style="326" customWidth="1"/>
    <col min="9730" max="9737" width="11.28515625" style="326" customWidth="1"/>
    <col min="9738" max="9738" width="11" style="326" bestFit="1" customWidth="1"/>
    <col min="9739" max="9740" width="10.85546875" style="326" bestFit="1" customWidth="1"/>
    <col min="9741" max="9983" width="10.28515625" style="326"/>
    <col min="9984" max="9984" width="2.85546875" style="326" customWidth="1"/>
    <col min="9985" max="9985" width="49" style="326" customWidth="1"/>
    <col min="9986" max="9993" width="11.28515625" style="326" customWidth="1"/>
    <col min="9994" max="9994" width="11" style="326" bestFit="1" customWidth="1"/>
    <col min="9995" max="9996" width="10.85546875" style="326" bestFit="1" customWidth="1"/>
    <col min="9997" max="10239" width="10.28515625" style="326"/>
    <col min="10240" max="10240" width="2.85546875" style="326" customWidth="1"/>
    <col min="10241" max="10241" width="49" style="326" customWidth="1"/>
    <col min="10242" max="10249" width="11.28515625" style="326" customWidth="1"/>
    <col min="10250" max="10250" width="11" style="326" bestFit="1" customWidth="1"/>
    <col min="10251" max="10252" width="10.85546875" style="326" bestFit="1" customWidth="1"/>
    <col min="10253" max="10495" width="10.28515625" style="326"/>
    <col min="10496" max="10496" width="2.85546875" style="326" customWidth="1"/>
    <col min="10497" max="10497" width="49" style="326" customWidth="1"/>
    <col min="10498" max="10505" width="11.28515625" style="326" customWidth="1"/>
    <col min="10506" max="10506" width="11" style="326" bestFit="1" customWidth="1"/>
    <col min="10507" max="10508" width="10.85546875" style="326" bestFit="1" customWidth="1"/>
    <col min="10509" max="10751" width="10.28515625" style="326"/>
    <col min="10752" max="10752" width="2.85546875" style="326" customWidth="1"/>
    <col min="10753" max="10753" width="49" style="326" customWidth="1"/>
    <col min="10754" max="10761" width="11.28515625" style="326" customWidth="1"/>
    <col min="10762" max="10762" width="11" style="326" bestFit="1" customWidth="1"/>
    <col min="10763" max="10764" width="10.85546875" style="326" bestFit="1" customWidth="1"/>
    <col min="10765" max="11007" width="10.28515625" style="326"/>
    <col min="11008" max="11008" width="2.85546875" style="326" customWidth="1"/>
    <col min="11009" max="11009" width="49" style="326" customWidth="1"/>
    <col min="11010" max="11017" width="11.28515625" style="326" customWidth="1"/>
    <col min="11018" max="11018" width="11" style="326" bestFit="1" customWidth="1"/>
    <col min="11019" max="11020" width="10.85546875" style="326" bestFit="1" customWidth="1"/>
    <col min="11021" max="11263" width="10.28515625" style="326"/>
    <col min="11264" max="11264" width="2.85546875" style="326" customWidth="1"/>
    <col min="11265" max="11265" width="49" style="326" customWidth="1"/>
    <col min="11266" max="11273" width="11.28515625" style="326" customWidth="1"/>
    <col min="11274" max="11274" width="11" style="326" bestFit="1" customWidth="1"/>
    <col min="11275" max="11276" width="10.85546875" style="326" bestFit="1" customWidth="1"/>
    <col min="11277" max="11519" width="10.28515625" style="326"/>
    <col min="11520" max="11520" width="2.85546875" style="326" customWidth="1"/>
    <col min="11521" max="11521" width="49" style="326" customWidth="1"/>
    <col min="11522" max="11529" width="11.28515625" style="326" customWidth="1"/>
    <col min="11530" max="11530" width="11" style="326" bestFit="1" customWidth="1"/>
    <col min="11531" max="11532" width="10.85546875" style="326" bestFit="1" customWidth="1"/>
    <col min="11533" max="11775" width="10.28515625" style="326"/>
    <col min="11776" max="11776" width="2.85546875" style="326" customWidth="1"/>
    <col min="11777" max="11777" width="49" style="326" customWidth="1"/>
    <col min="11778" max="11785" width="11.28515625" style="326" customWidth="1"/>
    <col min="11786" max="11786" width="11" style="326" bestFit="1" customWidth="1"/>
    <col min="11787" max="11788" width="10.85546875" style="326" bestFit="1" customWidth="1"/>
    <col min="11789" max="12031" width="10.28515625" style="326"/>
    <col min="12032" max="12032" width="2.85546875" style="326" customWidth="1"/>
    <col min="12033" max="12033" width="49" style="326" customWidth="1"/>
    <col min="12034" max="12041" width="11.28515625" style="326" customWidth="1"/>
    <col min="12042" max="12042" width="11" style="326" bestFit="1" customWidth="1"/>
    <col min="12043" max="12044" width="10.85546875" style="326" bestFit="1" customWidth="1"/>
    <col min="12045" max="12287" width="10.28515625" style="326"/>
    <col min="12288" max="12288" width="2.85546875" style="326" customWidth="1"/>
    <col min="12289" max="12289" width="49" style="326" customWidth="1"/>
    <col min="12290" max="12297" width="11.28515625" style="326" customWidth="1"/>
    <col min="12298" max="12298" width="11" style="326" bestFit="1" customWidth="1"/>
    <col min="12299" max="12300" width="10.85546875" style="326" bestFit="1" customWidth="1"/>
    <col min="12301" max="12543" width="10.28515625" style="326"/>
    <col min="12544" max="12544" width="2.85546875" style="326" customWidth="1"/>
    <col min="12545" max="12545" width="49" style="326" customWidth="1"/>
    <col min="12546" max="12553" width="11.28515625" style="326" customWidth="1"/>
    <col min="12554" max="12554" width="11" style="326" bestFit="1" customWidth="1"/>
    <col min="12555" max="12556" width="10.85546875" style="326" bestFit="1" customWidth="1"/>
    <col min="12557" max="12799" width="10.28515625" style="326"/>
    <col min="12800" max="12800" width="2.85546875" style="326" customWidth="1"/>
    <col min="12801" max="12801" width="49" style="326" customWidth="1"/>
    <col min="12802" max="12809" width="11.28515625" style="326" customWidth="1"/>
    <col min="12810" max="12810" width="11" style="326" bestFit="1" customWidth="1"/>
    <col min="12811" max="12812" width="10.85546875" style="326" bestFit="1" customWidth="1"/>
    <col min="12813" max="13055" width="10.28515625" style="326"/>
    <col min="13056" max="13056" width="2.85546875" style="326" customWidth="1"/>
    <col min="13057" max="13057" width="49" style="326" customWidth="1"/>
    <col min="13058" max="13065" width="11.28515625" style="326" customWidth="1"/>
    <col min="13066" max="13066" width="11" style="326" bestFit="1" customWidth="1"/>
    <col min="13067" max="13068" width="10.85546875" style="326" bestFit="1" customWidth="1"/>
    <col min="13069" max="13311" width="10.28515625" style="326"/>
    <col min="13312" max="13312" width="2.85546875" style="326" customWidth="1"/>
    <col min="13313" max="13313" width="49" style="326" customWidth="1"/>
    <col min="13314" max="13321" width="11.28515625" style="326" customWidth="1"/>
    <col min="13322" max="13322" width="11" style="326" bestFit="1" customWidth="1"/>
    <col min="13323" max="13324" width="10.85546875" style="326" bestFit="1" customWidth="1"/>
    <col min="13325" max="13567" width="10.28515625" style="326"/>
    <col min="13568" max="13568" width="2.85546875" style="326" customWidth="1"/>
    <col min="13569" max="13569" width="49" style="326" customWidth="1"/>
    <col min="13570" max="13577" width="11.28515625" style="326" customWidth="1"/>
    <col min="13578" max="13578" width="11" style="326" bestFit="1" customWidth="1"/>
    <col min="13579" max="13580" width="10.85546875" style="326" bestFit="1" customWidth="1"/>
    <col min="13581" max="13823" width="10.28515625" style="326"/>
    <col min="13824" max="13824" width="2.85546875" style="326" customWidth="1"/>
    <col min="13825" max="13825" width="49" style="326" customWidth="1"/>
    <col min="13826" max="13833" width="11.28515625" style="326" customWidth="1"/>
    <col min="13834" max="13834" width="11" style="326" bestFit="1" customWidth="1"/>
    <col min="13835" max="13836" width="10.85546875" style="326" bestFit="1" customWidth="1"/>
    <col min="13837" max="14079" width="10.28515625" style="326"/>
    <col min="14080" max="14080" width="2.85546875" style="326" customWidth="1"/>
    <col min="14081" max="14081" width="49" style="326" customWidth="1"/>
    <col min="14082" max="14089" width="11.28515625" style="326" customWidth="1"/>
    <col min="14090" max="14090" width="11" style="326" bestFit="1" customWidth="1"/>
    <col min="14091" max="14092" width="10.85546875" style="326" bestFit="1" customWidth="1"/>
    <col min="14093" max="14335" width="10.28515625" style="326"/>
    <col min="14336" max="14336" width="2.85546875" style="326" customWidth="1"/>
    <col min="14337" max="14337" width="49" style="326" customWidth="1"/>
    <col min="14338" max="14345" width="11.28515625" style="326" customWidth="1"/>
    <col min="14346" max="14346" width="11" style="326" bestFit="1" customWidth="1"/>
    <col min="14347" max="14348" width="10.85546875" style="326" bestFit="1" customWidth="1"/>
    <col min="14349" max="14591" width="10.28515625" style="326"/>
    <col min="14592" max="14592" width="2.85546875" style="326" customWidth="1"/>
    <col min="14593" max="14593" width="49" style="326" customWidth="1"/>
    <col min="14594" max="14601" width="11.28515625" style="326" customWidth="1"/>
    <col min="14602" max="14602" width="11" style="326" bestFit="1" customWidth="1"/>
    <col min="14603" max="14604" width="10.85546875" style="326" bestFit="1" customWidth="1"/>
    <col min="14605" max="14847" width="10.28515625" style="326"/>
    <col min="14848" max="14848" width="2.85546875" style="326" customWidth="1"/>
    <col min="14849" max="14849" width="49" style="326" customWidth="1"/>
    <col min="14850" max="14857" width="11.28515625" style="326" customWidth="1"/>
    <col min="14858" max="14858" width="11" style="326" bestFit="1" customWidth="1"/>
    <col min="14859" max="14860" width="10.85546875" style="326" bestFit="1" customWidth="1"/>
    <col min="14861" max="15103" width="10.28515625" style="326"/>
    <col min="15104" max="15104" width="2.85546875" style="326" customWidth="1"/>
    <col min="15105" max="15105" width="49" style="326" customWidth="1"/>
    <col min="15106" max="15113" width="11.28515625" style="326" customWidth="1"/>
    <col min="15114" max="15114" width="11" style="326" bestFit="1" customWidth="1"/>
    <col min="15115" max="15116" width="10.85546875" style="326" bestFit="1" customWidth="1"/>
    <col min="15117" max="15359" width="10.28515625" style="326"/>
    <col min="15360" max="15360" width="2.85546875" style="326" customWidth="1"/>
    <col min="15361" max="15361" width="49" style="326" customWidth="1"/>
    <col min="15362" max="15369" width="11.28515625" style="326" customWidth="1"/>
    <col min="15370" max="15370" width="11" style="326" bestFit="1" customWidth="1"/>
    <col min="15371" max="15372" width="10.85546875" style="326" bestFit="1" customWidth="1"/>
    <col min="15373" max="15615" width="10.28515625" style="326"/>
    <col min="15616" max="15616" width="2.85546875" style="326" customWidth="1"/>
    <col min="15617" max="15617" width="49" style="326" customWidth="1"/>
    <col min="15618" max="15625" width="11.28515625" style="326" customWidth="1"/>
    <col min="15626" max="15626" width="11" style="326" bestFit="1" customWidth="1"/>
    <col min="15627" max="15628" width="10.85546875" style="326" bestFit="1" customWidth="1"/>
    <col min="15629" max="15871" width="10.28515625" style="326"/>
    <col min="15872" max="15872" width="2.85546875" style="326" customWidth="1"/>
    <col min="15873" max="15873" width="49" style="326" customWidth="1"/>
    <col min="15874" max="15881" width="11.28515625" style="326" customWidth="1"/>
    <col min="15882" max="15882" width="11" style="326" bestFit="1" customWidth="1"/>
    <col min="15883" max="15884" width="10.85546875" style="326" bestFit="1" customWidth="1"/>
    <col min="15885" max="16127" width="10.28515625" style="326"/>
    <col min="16128" max="16128" width="2.85546875" style="326" customWidth="1"/>
    <col min="16129" max="16129" width="49" style="326" customWidth="1"/>
    <col min="16130" max="16137" width="11.28515625" style="326" customWidth="1"/>
    <col min="16138" max="16138" width="11" style="326" bestFit="1" customWidth="1"/>
    <col min="16139" max="16140" width="10.85546875" style="326" bestFit="1" customWidth="1"/>
    <col min="16141" max="16384" width="10.28515625" style="326"/>
  </cols>
  <sheetData>
    <row r="1" spans="2:15" ht="27" customHeight="1" x14ac:dyDescent="0.25">
      <c r="B1" s="1527" t="s">
        <v>1612</v>
      </c>
      <c r="C1" s="1527"/>
      <c r="D1" s="1527"/>
      <c r="E1" s="1527"/>
      <c r="F1" s="1527"/>
      <c r="G1" s="1527"/>
      <c r="H1" s="1527"/>
      <c r="I1" s="1527"/>
      <c r="J1" s="1527"/>
      <c r="K1" s="1527"/>
      <c r="L1" s="1527"/>
      <c r="M1" s="1527"/>
      <c r="N1" s="1527"/>
      <c r="O1" s="3" t="s">
        <v>13</v>
      </c>
    </row>
    <row r="2" spans="2:15" ht="24.75" customHeight="1" x14ac:dyDescent="0.25">
      <c r="B2" s="1519" t="s">
        <v>360</v>
      </c>
      <c r="C2" s="1519"/>
      <c r="D2" s="1519"/>
      <c r="E2" s="1519"/>
      <c r="F2" s="1519"/>
      <c r="G2" s="1519"/>
      <c r="H2" s="1519"/>
      <c r="I2" s="1519"/>
      <c r="J2" s="1519"/>
      <c r="K2" s="1519"/>
      <c r="L2" s="1519"/>
      <c r="M2" s="1519"/>
      <c r="N2" s="1519"/>
    </row>
    <row r="3" spans="2:15" ht="14.25" customHeight="1" x14ac:dyDescent="0.25">
      <c r="B3" s="1628" t="s">
        <v>361</v>
      </c>
      <c r="C3" s="1628"/>
      <c r="D3" s="1628"/>
      <c r="E3" s="1628"/>
      <c r="F3" s="1628"/>
      <c r="G3" s="1628"/>
      <c r="H3" s="1628"/>
      <c r="I3" s="1628"/>
      <c r="J3" s="1628"/>
      <c r="K3" s="1628"/>
      <c r="L3" s="1628"/>
      <c r="M3" s="1628"/>
      <c r="N3" s="1628"/>
    </row>
    <row r="4" spans="2:15" ht="21.75" customHeight="1" thickBot="1" x14ac:dyDescent="0.3">
      <c r="B4" s="1519" t="s">
        <v>396</v>
      </c>
      <c r="C4" s="1519"/>
      <c r="D4" s="1519"/>
      <c r="E4" s="1519"/>
      <c r="F4" s="1519"/>
      <c r="G4" s="1519"/>
      <c r="H4" s="1519"/>
      <c r="I4" s="1519"/>
      <c r="J4" s="1519"/>
      <c r="K4" s="1519"/>
      <c r="L4" s="1519"/>
      <c r="M4" s="1519"/>
      <c r="N4" s="1519"/>
    </row>
    <row r="5" spans="2:15" ht="15.75" customHeight="1" x14ac:dyDescent="0.25">
      <c r="B5" s="684"/>
      <c r="C5" s="685"/>
      <c r="D5" s="685"/>
      <c r="E5" s="685"/>
      <c r="F5" s="685"/>
      <c r="G5" s="685"/>
      <c r="H5" s="685"/>
      <c r="I5" s="685"/>
      <c r="J5" s="685"/>
      <c r="K5" s="685"/>
      <c r="L5" s="685"/>
      <c r="M5" s="685"/>
      <c r="N5" s="684"/>
    </row>
    <row r="6" spans="2:15" ht="15" customHeight="1" x14ac:dyDescent="0.2">
      <c r="B6" s="311"/>
      <c r="C6" s="314"/>
      <c r="D6" s="328" t="s">
        <v>397</v>
      </c>
      <c r="E6" s="288" t="s">
        <v>398</v>
      </c>
      <c r="F6" s="288" t="s">
        <v>399</v>
      </c>
      <c r="G6" s="288" t="s">
        <v>400</v>
      </c>
      <c r="H6" s="288" t="s">
        <v>401</v>
      </c>
      <c r="I6" s="288" t="s">
        <v>402</v>
      </c>
      <c r="J6" s="288" t="s">
        <v>403</v>
      </c>
      <c r="K6" s="288" t="s">
        <v>404</v>
      </c>
      <c r="L6" s="288" t="s">
        <v>405</v>
      </c>
      <c r="M6" s="288" t="s">
        <v>406</v>
      </c>
      <c r="N6" s="288" t="s">
        <v>407</v>
      </c>
    </row>
    <row r="7" spans="2:15" ht="15.75" x14ac:dyDescent="0.25">
      <c r="B7" s="313" t="s">
        <v>369</v>
      </c>
      <c r="C7" s="314"/>
      <c r="D7" s="288" t="s">
        <v>408</v>
      </c>
      <c r="E7" s="288" t="s">
        <v>409</v>
      </c>
      <c r="F7" s="288" t="s">
        <v>410</v>
      </c>
      <c r="G7" s="288" t="s">
        <v>411</v>
      </c>
      <c r="H7" s="288" t="s">
        <v>412</v>
      </c>
      <c r="I7" s="288" t="s">
        <v>413</v>
      </c>
      <c r="J7" s="288" t="s">
        <v>414</v>
      </c>
      <c r="K7" s="288" t="s">
        <v>415</v>
      </c>
      <c r="L7" s="288" t="s">
        <v>416</v>
      </c>
      <c r="M7" s="288" t="s">
        <v>417</v>
      </c>
      <c r="N7" s="288"/>
    </row>
    <row r="8" spans="2:15" ht="6.75" customHeight="1" x14ac:dyDescent="0.25">
      <c r="B8" s="329"/>
      <c r="C8" s="330"/>
      <c r="D8" s="331"/>
      <c r="E8" s="331"/>
      <c r="F8" s="331"/>
      <c r="G8" s="331"/>
      <c r="H8" s="331"/>
      <c r="I8" s="331"/>
      <c r="J8" s="331"/>
      <c r="K8" s="331"/>
      <c r="L8" s="331"/>
      <c r="M8" s="331"/>
      <c r="N8" s="331"/>
    </row>
    <row r="9" spans="2:15" ht="15.75" x14ac:dyDescent="0.25">
      <c r="B9" s="1648" t="s">
        <v>375</v>
      </c>
      <c r="C9" s="1648"/>
      <c r="D9" s="1648"/>
      <c r="E9" s="1648"/>
      <c r="F9" s="1648"/>
      <c r="G9" s="1648"/>
      <c r="H9" s="1648"/>
      <c r="I9" s="1648"/>
      <c r="J9" s="1648"/>
      <c r="K9" s="1648"/>
      <c r="L9" s="1648"/>
      <c r="M9" s="1648"/>
      <c r="N9" s="1648"/>
    </row>
    <row r="10" spans="2:15" ht="8.25" customHeight="1" x14ac:dyDescent="0.2">
      <c r="B10" s="332"/>
      <c r="C10" s="333"/>
      <c r="D10" s="1649"/>
      <c r="E10" s="1649"/>
      <c r="F10" s="1649"/>
      <c r="G10" s="1649"/>
      <c r="H10" s="1649"/>
      <c r="I10" s="1649"/>
      <c r="J10" s="1649"/>
      <c r="K10" s="1649"/>
      <c r="L10" s="1649"/>
      <c r="M10" s="332"/>
      <c r="N10" s="332"/>
    </row>
    <row r="11" spans="2:15" ht="16.5" customHeight="1" x14ac:dyDescent="0.25">
      <c r="B11" s="270" t="s">
        <v>376</v>
      </c>
      <c r="C11" s="330"/>
      <c r="D11" s="334"/>
      <c r="E11" s="334"/>
      <c r="F11" s="330"/>
      <c r="G11" s="330"/>
      <c r="H11" s="330"/>
      <c r="I11" s="330"/>
      <c r="J11" s="330"/>
      <c r="K11" s="330"/>
      <c r="L11" s="330"/>
      <c r="M11" s="332"/>
      <c r="N11" s="332"/>
    </row>
    <row r="12" spans="2:15" ht="21" customHeight="1" x14ac:dyDescent="0.2">
      <c r="B12" s="334" t="s">
        <v>377</v>
      </c>
      <c r="C12" s="272" t="s">
        <v>378</v>
      </c>
      <c r="D12" s="336">
        <v>77076.539999999994</v>
      </c>
      <c r="E12" s="336">
        <v>79866.710000000006</v>
      </c>
      <c r="F12" s="336">
        <v>87853.38</v>
      </c>
      <c r="G12" s="336">
        <v>89715.87</v>
      </c>
      <c r="H12" s="336">
        <v>96390.73</v>
      </c>
      <c r="I12" s="336">
        <v>104959.87</v>
      </c>
      <c r="J12" s="336">
        <v>107625.85</v>
      </c>
      <c r="K12" s="336">
        <v>111855.55</v>
      </c>
      <c r="L12" s="336">
        <v>114238.07</v>
      </c>
      <c r="M12" s="336">
        <v>116945.51</v>
      </c>
      <c r="N12" s="336">
        <v>123623.1</v>
      </c>
    </row>
    <row r="13" spans="2:15" ht="21" customHeight="1" x14ac:dyDescent="0.2">
      <c r="B13" s="334" t="s">
        <v>379</v>
      </c>
      <c r="C13" s="272" t="s">
        <v>380</v>
      </c>
      <c r="D13" s="336">
        <v>50017.65</v>
      </c>
      <c r="E13" s="336">
        <v>51828.29</v>
      </c>
      <c r="F13" s="336">
        <v>57011.12</v>
      </c>
      <c r="G13" s="336">
        <v>58219.76</v>
      </c>
      <c r="H13" s="336">
        <v>62551.31</v>
      </c>
      <c r="I13" s="336">
        <v>68112.12</v>
      </c>
      <c r="J13" s="336">
        <v>69842.17</v>
      </c>
      <c r="K13" s="336">
        <v>72586.97</v>
      </c>
      <c r="L13" s="336">
        <v>74133.070000000007</v>
      </c>
      <c r="M13" s="336">
        <v>75890.02</v>
      </c>
      <c r="N13" s="336">
        <v>80223.34</v>
      </c>
    </row>
    <row r="14" spans="2:15" ht="21" customHeight="1" x14ac:dyDescent="0.2">
      <c r="B14" s="334" t="s">
        <v>381</v>
      </c>
      <c r="C14" s="272" t="s">
        <v>382</v>
      </c>
      <c r="D14" s="336">
        <v>41838.53</v>
      </c>
      <c r="E14" s="336">
        <v>43353.08</v>
      </c>
      <c r="F14" s="336">
        <v>47688.39</v>
      </c>
      <c r="G14" s="336">
        <v>48699.38</v>
      </c>
      <c r="H14" s="336">
        <v>52322.61</v>
      </c>
      <c r="I14" s="336">
        <v>56974.09</v>
      </c>
      <c r="J14" s="336">
        <v>58421.23</v>
      </c>
      <c r="K14" s="336">
        <v>60717.18</v>
      </c>
      <c r="L14" s="336">
        <v>62010.46</v>
      </c>
      <c r="M14" s="336">
        <v>63480.11</v>
      </c>
      <c r="N14" s="336">
        <v>67104.820000000007</v>
      </c>
    </row>
    <row r="15" spans="2:15" ht="21" customHeight="1" x14ac:dyDescent="0.2">
      <c r="B15" s="334" t="s">
        <v>383</v>
      </c>
      <c r="C15" s="272" t="s">
        <v>384</v>
      </c>
      <c r="D15" s="336">
        <v>11561.48</v>
      </c>
      <c r="E15" s="336">
        <v>11980.01</v>
      </c>
      <c r="F15" s="336">
        <v>13178.01</v>
      </c>
      <c r="G15" s="336">
        <v>13457.38</v>
      </c>
      <c r="H15" s="336">
        <v>14458.61</v>
      </c>
      <c r="I15" s="336">
        <v>15743.98</v>
      </c>
      <c r="J15" s="336">
        <v>16143.88</v>
      </c>
      <c r="K15" s="336">
        <v>16778.330000000002</v>
      </c>
      <c r="L15" s="336">
        <v>17135.71</v>
      </c>
      <c r="M15" s="336">
        <v>17541.830000000002</v>
      </c>
      <c r="N15" s="336">
        <v>18543.47</v>
      </c>
    </row>
    <row r="16" spans="2:15" ht="8.25" customHeight="1" x14ac:dyDescent="0.2">
      <c r="B16" s="330"/>
      <c r="C16" s="330"/>
      <c r="D16" s="336"/>
      <c r="E16" s="336"/>
      <c r="F16" s="336"/>
      <c r="G16" s="336"/>
      <c r="H16" s="336"/>
      <c r="I16" s="336"/>
      <c r="J16" s="272"/>
      <c r="K16" s="272"/>
      <c r="L16" s="272"/>
      <c r="M16" s="272"/>
      <c r="N16" s="272"/>
    </row>
    <row r="17" spans="2:14" ht="16.5" customHeight="1" x14ac:dyDescent="0.25">
      <c r="B17" s="270" t="s">
        <v>385</v>
      </c>
      <c r="C17" s="330"/>
      <c r="D17" s="334"/>
      <c r="E17" s="334"/>
      <c r="F17" s="330"/>
      <c r="G17" s="330"/>
      <c r="H17" s="330"/>
      <c r="I17" s="330"/>
      <c r="J17" s="330"/>
      <c r="K17" s="330"/>
      <c r="L17" s="330"/>
      <c r="M17" s="332"/>
      <c r="N17" s="332"/>
    </row>
    <row r="18" spans="2:14" ht="21" customHeight="1" x14ac:dyDescent="0.2">
      <c r="B18" s="272" t="s">
        <v>377</v>
      </c>
      <c r="C18" s="272" t="s">
        <v>386</v>
      </c>
      <c r="D18" s="336">
        <v>30010.58</v>
      </c>
      <c r="E18" s="336">
        <v>31096.959999999999</v>
      </c>
      <c r="F18" s="336">
        <v>34206.660000000003</v>
      </c>
      <c r="G18" s="336">
        <v>34931.839999999997</v>
      </c>
      <c r="H18" s="336">
        <v>37530.769999999997</v>
      </c>
      <c r="I18" s="336">
        <v>40867.26</v>
      </c>
      <c r="J18" s="336">
        <v>41905.29</v>
      </c>
      <c r="K18" s="336">
        <v>43552.17</v>
      </c>
      <c r="L18" s="336">
        <v>44479.83</v>
      </c>
      <c r="M18" s="336">
        <v>45534</v>
      </c>
      <c r="N18" s="336">
        <v>48133.99</v>
      </c>
    </row>
    <row r="19" spans="2:14" ht="21" customHeight="1" x14ac:dyDescent="0.2">
      <c r="B19" s="272" t="s">
        <v>379</v>
      </c>
      <c r="C19" s="272" t="s">
        <v>387</v>
      </c>
      <c r="D19" s="336">
        <v>25101.119999999999</v>
      </c>
      <c r="E19" s="336">
        <v>26011.85</v>
      </c>
      <c r="F19" s="336">
        <v>28613.040000000001</v>
      </c>
      <c r="G19" s="336">
        <v>29219.64</v>
      </c>
      <c r="H19" s="336">
        <v>31393.58</v>
      </c>
      <c r="I19" s="336">
        <v>34184.47</v>
      </c>
      <c r="J19" s="336">
        <v>35052.76</v>
      </c>
      <c r="K19" s="336">
        <v>36430.33</v>
      </c>
      <c r="L19" s="336">
        <v>37206.300000000003</v>
      </c>
      <c r="M19" s="336">
        <v>38088.089999999997</v>
      </c>
      <c r="N19" s="336">
        <v>40262.92</v>
      </c>
    </row>
    <row r="20" spans="2:14" ht="21" customHeight="1" x14ac:dyDescent="0.2">
      <c r="B20" s="330"/>
      <c r="C20" s="330"/>
      <c r="D20" s="335"/>
      <c r="E20" s="335"/>
      <c r="F20" s="335"/>
      <c r="G20" s="335"/>
      <c r="H20" s="335"/>
      <c r="I20" s="335"/>
      <c r="J20" s="334"/>
      <c r="K20" s="334"/>
      <c r="L20" s="334"/>
      <c r="M20" s="334"/>
      <c r="N20" s="334"/>
    </row>
    <row r="21" spans="2:14" ht="21" customHeight="1" x14ac:dyDescent="0.25">
      <c r="B21" s="270" t="s">
        <v>388</v>
      </c>
      <c r="C21" s="330"/>
      <c r="D21" s="334"/>
      <c r="E21" s="334"/>
      <c r="F21" s="334"/>
      <c r="G21" s="334"/>
      <c r="H21" s="334"/>
      <c r="I21" s="334"/>
      <c r="J21" s="334"/>
      <c r="K21" s="334"/>
      <c r="L21" s="334"/>
      <c r="M21" s="337"/>
      <c r="N21" s="337"/>
    </row>
    <row r="22" spans="2:14" ht="21" customHeight="1" x14ac:dyDescent="0.2">
      <c r="B22" s="272" t="s">
        <v>377</v>
      </c>
      <c r="C22" s="272" t="s">
        <v>389</v>
      </c>
      <c r="D22" s="336">
        <v>43252.91</v>
      </c>
      <c r="E22" s="336">
        <v>44818.67</v>
      </c>
      <c r="F22" s="336">
        <v>49300.54</v>
      </c>
      <c r="G22" s="336">
        <v>50345.71</v>
      </c>
      <c r="H22" s="336">
        <v>54091.43</v>
      </c>
      <c r="I22" s="336">
        <v>58900.160000000003</v>
      </c>
      <c r="J22" s="336">
        <v>60396.22</v>
      </c>
      <c r="K22" s="336">
        <v>62769.79</v>
      </c>
      <c r="L22" s="336">
        <v>64106.79</v>
      </c>
      <c r="M22" s="336">
        <v>65626.12</v>
      </c>
      <c r="N22" s="336">
        <v>69373.37</v>
      </c>
    </row>
    <row r="23" spans="2:14" ht="21" customHeight="1" x14ac:dyDescent="0.2">
      <c r="B23" s="272" t="s">
        <v>379</v>
      </c>
      <c r="C23" s="272" t="s">
        <v>380</v>
      </c>
      <c r="D23" s="336">
        <v>25008.83</v>
      </c>
      <c r="E23" s="336">
        <v>25914.15</v>
      </c>
      <c r="F23" s="336">
        <v>28505.57</v>
      </c>
      <c r="G23" s="336">
        <v>29109.89</v>
      </c>
      <c r="H23" s="336">
        <v>31275.67</v>
      </c>
      <c r="I23" s="336">
        <v>34056.080000000002</v>
      </c>
      <c r="J23" s="336">
        <v>34921.1</v>
      </c>
      <c r="K23" s="336">
        <v>36293.5</v>
      </c>
      <c r="L23" s="336">
        <v>37065.550000000003</v>
      </c>
      <c r="M23" s="336">
        <v>37945.03</v>
      </c>
      <c r="N23" s="336">
        <v>40111.69</v>
      </c>
    </row>
    <row r="24" spans="2:14" ht="21" customHeight="1" x14ac:dyDescent="0.2">
      <c r="B24" s="272" t="s">
        <v>381</v>
      </c>
      <c r="C24" s="272" t="s">
        <v>382</v>
      </c>
      <c r="D24" s="336">
        <v>20919.259999999998</v>
      </c>
      <c r="E24" s="336">
        <v>21676.54</v>
      </c>
      <c r="F24" s="336">
        <v>23844.19</v>
      </c>
      <c r="G24" s="336">
        <v>24349.69</v>
      </c>
      <c r="H24" s="336">
        <v>26161.31</v>
      </c>
      <c r="I24" s="336">
        <v>28487.05</v>
      </c>
      <c r="J24" s="336">
        <v>29210.62</v>
      </c>
      <c r="K24" s="336">
        <v>30358.6</v>
      </c>
      <c r="L24" s="336">
        <v>31005.24</v>
      </c>
      <c r="M24" s="336">
        <v>31740.06</v>
      </c>
      <c r="N24" s="336">
        <v>33552.42</v>
      </c>
    </row>
    <row r="25" spans="2:14" ht="21" customHeight="1" x14ac:dyDescent="0.2">
      <c r="B25" s="272" t="s">
        <v>383</v>
      </c>
      <c r="C25" s="272" t="s">
        <v>390</v>
      </c>
      <c r="D25" s="336">
        <v>5780.74</v>
      </c>
      <c r="E25" s="336">
        <v>5990</v>
      </c>
      <c r="F25" s="336">
        <v>6589</v>
      </c>
      <c r="G25" s="336">
        <v>6728.69</v>
      </c>
      <c r="H25" s="336">
        <v>7229.3</v>
      </c>
      <c r="I25" s="336">
        <v>7871.98</v>
      </c>
      <c r="J25" s="336">
        <v>8071.93</v>
      </c>
      <c r="K25" s="336">
        <v>8389.16</v>
      </c>
      <c r="L25" s="336">
        <v>8567.85</v>
      </c>
      <c r="M25" s="336">
        <v>8770.91</v>
      </c>
      <c r="N25" s="336">
        <v>9271.73</v>
      </c>
    </row>
    <row r="26" spans="2:14" ht="9.75" customHeight="1" x14ac:dyDescent="0.2">
      <c r="B26" s="330"/>
      <c r="C26" s="330"/>
      <c r="D26" s="335"/>
      <c r="E26" s="335"/>
      <c r="F26" s="335"/>
      <c r="G26" s="335"/>
      <c r="H26" s="335"/>
      <c r="I26" s="335"/>
      <c r="J26" s="334"/>
      <c r="K26" s="334"/>
      <c r="L26" s="334"/>
      <c r="M26" s="334"/>
      <c r="N26" s="334"/>
    </row>
    <row r="27" spans="2:14" ht="16.5" customHeight="1" x14ac:dyDescent="0.25">
      <c r="B27" s="270" t="s">
        <v>391</v>
      </c>
      <c r="C27" s="330"/>
      <c r="D27" s="334"/>
      <c r="E27" s="334"/>
      <c r="F27" s="334"/>
      <c r="G27" s="334"/>
      <c r="H27" s="334"/>
      <c r="I27" s="334"/>
      <c r="J27" s="334"/>
      <c r="K27" s="334"/>
      <c r="L27" s="334"/>
      <c r="M27" s="337"/>
      <c r="N27" s="337"/>
    </row>
    <row r="28" spans="2:14" ht="21" customHeight="1" x14ac:dyDescent="0.2">
      <c r="B28" s="272" t="s">
        <v>377</v>
      </c>
      <c r="C28" s="336" t="s">
        <v>389</v>
      </c>
      <c r="D28" s="336">
        <v>24586.99</v>
      </c>
      <c r="E28" s="336">
        <v>25477.040000000001</v>
      </c>
      <c r="F28" s="336">
        <v>28024.74</v>
      </c>
      <c r="G28" s="336">
        <v>28618.86</v>
      </c>
      <c r="H28" s="336">
        <v>30748.1</v>
      </c>
      <c r="I28" s="336">
        <v>33481.61</v>
      </c>
      <c r="J28" s="336">
        <v>34332.04</v>
      </c>
      <c r="K28" s="336">
        <v>35681.29</v>
      </c>
      <c r="L28" s="336">
        <v>36441.300000000003</v>
      </c>
      <c r="M28" s="336">
        <v>37304.959999999999</v>
      </c>
      <c r="N28" s="336">
        <v>39435.07</v>
      </c>
    </row>
    <row r="29" spans="2:14" ht="21" customHeight="1" x14ac:dyDescent="0.2">
      <c r="B29" s="272" t="s">
        <v>379</v>
      </c>
      <c r="C29" s="336" t="s">
        <v>392</v>
      </c>
      <c r="D29" s="336">
        <v>17008.12</v>
      </c>
      <c r="E29" s="336">
        <v>17623.810000000001</v>
      </c>
      <c r="F29" s="336">
        <v>19386.189999999999</v>
      </c>
      <c r="G29" s="336">
        <v>19797.18</v>
      </c>
      <c r="H29" s="336">
        <v>21270.09</v>
      </c>
      <c r="I29" s="336">
        <v>23161</v>
      </c>
      <c r="J29" s="336">
        <v>23749.29</v>
      </c>
      <c r="K29" s="336">
        <v>24682.639999999999</v>
      </c>
      <c r="L29" s="336">
        <v>25208.38</v>
      </c>
      <c r="M29" s="336">
        <v>25805.82</v>
      </c>
      <c r="N29" s="336">
        <v>27279.33</v>
      </c>
    </row>
    <row r="30" spans="2:14" ht="21" customHeight="1" x14ac:dyDescent="0.2">
      <c r="B30" s="272" t="s">
        <v>381</v>
      </c>
      <c r="C30" s="336" t="s">
        <v>390</v>
      </c>
      <c r="D30" s="336">
        <v>3688.05</v>
      </c>
      <c r="E30" s="336">
        <v>3821.56</v>
      </c>
      <c r="F30" s="336">
        <v>4203.72</v>
      </c>
      <c r="G30" s="336">
        <v>4292.84</v>
      </c>
      <c r="H30" s="336">
        <v>4612.2299999999996</v>
      </c>
      <c r="I30" s="336">
        <v>5022.26</v>
      </c>
      <c r="J30" s="336">
        <v>5149.83</v>
      </c>
      <c r="K30" s="336">
        <v>5352.22</v>
      </c>
      <c r="L30" s="336">
        <v>5466.22</v>
      </c>
      <c r="M30" s="336">
        <v>5595.77</v>
      </c>
      <c r="N30" s="336">
        <v>5915.29</v>
      </c>
    </row>
    <row r="31" spans="2:14" ht="15" customHeight="1" x14ac:dyDescent="0.2">
      <c r="B31" s="334"/>
      <c r="C31" s="335"/>
      <c r="D31" s="335"/>
      <c r="E31" s="335"/>
      <c r="F31" s="335"/>
      <c r="G31" s="335"/>
      <c r="H31" s="335"/>
      <c r="I31" s="335"/>
      <c r="J31" s="335"/>
      <c r="K31" s="335"/>
      <c r="L31" s="335"/>
      <c r="M31" s="335"/>
      <c r="N31" s="335"/>
    </row>
    <row r="32" spans="2:14" ht="15" customHeight="1" x14ac:dyDescent="0.25">
      <c r="B32" s="1648" t="s">
        <v>418</v>
      </c>
      <c r="C32" s="1648"/>
      <c r="D32" s="1648"/>
      <c r="E32" s="1648"/>
      <c r="F32" s="1648"/>
      <c r="G32" s="1648"/>
      <c r="H32" s="1648"/>
      <c r="I32" s="1648"/>
      <c r="J32" s="1648"/>
      <c r="K32" s="1648"/>
      <c r="L32" s="1648"/>
      <c r="M32" s="1648"/>
      <c r="N32" s="1648"/>
    </row>
    <row r="33" spans="2:14" ht="13.5" customHeight="1" x14ac:dyDescent="0.2">
      <c r="B33" s="338"/>
      <c r="C33" s="339"/>
      <c r="D33" s="1649"/>
      <c r="E33" s="1649"/>
      <c r="F33" s="1649"/>
      <c r="G33" s="1649"/>
      <c r="H33" s="1649"/>
      <c r="I33" s="1649"/>
      <c r="J33" s="1649"/>
      <c r="K33" s="1649"/>
      <c r="L33" s="1649"/>
      <c r="M33" s="337"/>
      <c r="N33" s="337"/>
    </row>
    <row r="34" spans="2:14" ht="16.5" customHeight="1" x14ac:dyDescent="0.25">
      <c r="B34" s="270" t="s">
        <v>376</v>
      </c>
      <c r="C34" s="330"/>
      <c r="D34" s="334"/>
      <c r="E34" s="334"/>
      <c r="F34" s="334"/>
      <c r="G34" s="334"/>
      <c r="H34" s="334"/>
      <c r="I34" s="334"/>
      <c r="J34" s="334"/>
      <c r="K34" s="334"/>
      <c r="L34" s="334"/>
      <c r="M34" s="337"/>
      <c r="N34" s="337"/>
    </row>
    <row r="35" spans="2:14" ht="21" customHeight="1" x14ac:dyDescent="0.2">
      <c r="B35" s="334" t="s">
        <v>377</v>
      </c>
      <c r="C35" s="336" t="s">
        <v>378</v>
      </c>
      <c r="D35" s="336">
        <v>84277.26</v>
      </c>
      <c r="E35" s="336">
        <v>87328.1</v>
      </c>
      <c r="F35" s="336">
        <v>96060.91</v>
      </c>
      <c r="G35" s="336">
        <v>98097.4</v>
      </c>
      <c r="H35" s="336">
        <v>105395.85</v>
      </c>
      <c r="I35" s="336" t="s">
        <v>419</v>
      </c>
      <c r="J35" s="336">
        <v>117680.58</v>
      </c>
      <c r="K35" s="336">
        <v>122305.43</v>
      </c>
      <c r="L35" s="336">
        <v>124910.54</v>
      </c>
      <c r="M35" s="336">
        <v>127870.92</v>
      </c>
      <c r="N35" s="336">
        <v>135172.35</v>
      </c>
    </row>
    <row r="36" spans="2:14" ht="21" customHeight="1" x14ac:dyDescent="0.2">
      <c r="B36" s="334" t="s">
        <v>379</v>
      </c>
      <c r="C36" s="336" t="s">
        <v>380</v>
      </c>
      <c r="D36" s="336">
        <v>62409.54</v>
      </c>
      <c r="E36" s="336">
        <v>64668.77</v>
      </c>
      <c r="F36" s="336">
        <v>71135.649999999994</v>
      </c>
      <c r="G36" s="336">
        <v>72643.73</v>
      </c>
      <c r="H36" s="336">
        <v>78048.42</v>
      </c>
      <c r="I36" s="336">
        <v>84986.92</v>
      </c>
      <c r="J36" s="336">
        <v>87145.59</v>
      </c>
      <c r="K36" s="336">
        <v>90570.41</v>
      </c>
      <c r="L36" s="336">
        <v>92499.56</v>
      </c>
      <c r="M36" s="336">
        <v>94691.8</v>
      </c>
      <c r="N36" s="336">
        <v>100098.7</v>
      </c>
    </row>
    <row r="37" spans="2:14" ht="21" customHeight="1" x14ac:dyDescent="0.2">
      <c r="B37" s="334" t="s">
        <v>381</v>
      </c>
      <c r="C37" s="336" t="s">
        <v>382</v>
      </c>
      <c r="D37" s="336">
        <v>53892.19</v>
      </c>
      <c r="E37" s="336">
        <v>55843.09</v>
      </c>
      <c r="F37" s="336">
        <v>61427.4</v>
      </c>
      <c r="G37" s="336">
        <v>62729.66</v>
      </c>
      <c r="H37" s="336">
        <v>67396.75</v>
      </c>
      <c r="I37" s="336">
        <v>73388.320000000007</v>
      </c>
      <c r="J37" s="336">
        <v>75252.38</v>
      </c>
      <c r="K37" s="336">
        <v>78209.8</v>
      </c>
      <c r="L37" s="336">
        <v>79875.67</v>
      </c>
      <c r="M37" s="336">
        <v>81768.72</v>
      </c>
      <c r="N37" s="336">
        <v>86437.71</v>
      </c>
    </row>
    <row r="38" spans="2:14" ht="21" customHeight="1" x14ac:dyDescent="0.2">
      <c r="B38" s="334" t="s">
        <v>383</v>
      </c>
      <c r="C38" s="272" t="s">
        <v>384</v>
      </c>
      <c r="D38" s="336">
        <v>11561.48</v>
      </c>
      <c r="E38" s="336">
        <v>11980.01</v>
      </c>
      <c r="F38" s="336">
        <v>13178.01</v>
      </c>
      <c r="G38" s="336">
        <v>13457.38</v>
      </c>
      <c r="H38" s="336">
        <v>14458.61</v>
      </c>
      <c r="I38" s="336">
        <v>15743.98</v>
      </c>
      <c r="J38" s="336">
        <v>16143.88</v>
      </c>
      <c r="K38" s="336">
        <v>16778.330000000002</v>
      </c>
      <c r="L38" s="336">
        <v>17135.71</v>
      </c>
      <c r="M38" s="336">
        <v>17541.830000000002</v>
      </c>
      <c r="N38" s="336">
        <v>18543.47</v>
      </c>
    </row>
    <row r="39" spans="2:14" ht="19.5" customHeight="1" x14ac:dyDescent="0.2">
      <c r="B39" s="334"/>
      <c r="C39" s="334"/>
      <c r="D39" s="335"/>
      <c r="E39" s="335"/>
      <c r="F39" s="335"/>
      <c r="G39" s="335"/>
      <c r="H39" s="335"/>
      <c r="I39" s="335"/>
      <c r="J39" s="335"/>
      <c r="K39" s="335"/>
      <c r="L39" s="335"/>
      <c r="M39" s="335"/>
      <c r="N39" s="335"/>
    </row>
    <row r="40" spans="2:14" ht="27.75" customHeight="1" x14ac:dyDescent="0.2">
      <c r="B40" s="340" t="s">
        <v>420</v>
      </c>
      <c r="C40" s="332"/>
      <c r="D40" s="341"/>
      <c r="E40" s="341"/>
      <c r="F40" s="341"/>
      <c r="G40" s="341"/>
      <c r="H40" s="341"/>
      <c r="I40" s="341"/>
      <c r="J40" s="337"/>
      <c r="K40" s="337"/>
      <c r="L40" s="337"/>
      <c r="M40" s="337"/>
      <c r="N40" s="337"/>
    </row>
    <row r="41" spans="2:14" ht="21" customHeight="1" x14ac:dyDescent="0.2">
      <c r="B41" s="330"/>
      <c r="C41" s="330"/>
      <c r="D41" s="342" t="s">
        <v>397</v>
      </c>
      <c r="E41" s="331" t="s">
        <v>398</v>
      </c>
      <c r="F41" s="331" t="s">
        <v>399</v>
      </c>
      <c r="G41" s="331" t="s">
        <v>400</v>
      </c>
      <c r="H41" s="331" t="s">
        <v>401</v>
      </c>
      <c r="I41" s="331" t="s">
        <v>402</v>
      </c>
      <c r="J41" s="331" t="s">
        <v>403</v>
      </c>
      <c r="K41" s="331" t="s">
        <v>404</v>
      </c>
      <c r="L41" s="331" t="s">
        <v>405</v>
      </c>
      <c r="M41" s="331" t="s">
        <v>406</v>
      </c>
      <c r="N41" s="331" t="s">
        <v>407</v>
      </c>
    </row>
    <row r="42" spans="2:14" ht="21" customHeight="1" x14ac:dyDescent="0.25">
      <c r="B42" s="329" t="s">
        <v>369</v>
      </c>
      <c r="C42" s="330"/>
      <c r="D42" s="331" t="s">
        <v>408</v>
      </c>
      <c r="E42" s="331" t="s">
        <v>409</v>
      </c>
      <c r="F42" s="331" t="s">
        <v>410</v>
      </c>
      <c r="G42" s="331" t="s">
        <v>411</v>
      </c>
      <c r="H42" s="331" t="s">
        <v>412</v>
      </c>
      <c r="I42" s="331" t="s">
        <v>413</v>
      </c>
      <c r="J42" s="331" t="s">
        <v>414</v>
      </c>
      <c r="K42" s="331" t="s">
        <v>415</v>
      </c>
      <c r="L42" s="331" t="s">
        <v>416</v>
      </c>
      <c r="M42" s="331" t="s">
        <v>417</v>
      </c>
      <c r="N42" s="331"/>
    </row>
    <row r="43" spans="2:14" s="343" customFormat="1" ht="8.25" customHeight="1" x14ac:dyDescent="0.25">
      <c r="B43" s="329"/>
      <c r="C43" s="330"/>
      <c r="D43" s="331"/>
      <c r="E43" s="331"/>
      <c r="F43" s="331"/>
      <c r="G43" s="331"/>
      <c r="H43" s="331"/>
      <c r="I43" s="331"/>
      <c r="J43" s="331"/>
      <c r="K43" s="331"/>
      <c r="L43" s="331"/>
      <c r="M43" s="331"/>
      <c r="N43" s="331"/>
    </row>
    <row r="44" spans="2:14" ht="17.25" customHeight="1" x14ac:dyDescent="0.25">
      <c r="B44" s="270" t="s">
        <v>385</v>
      </c>
      <c r="C44" s="330"/>
      <c r="D44" s="334"/>
      <c r="E44" s="334"/>
      <c r="F44" s="334"/>
      <c r="G44" s="334"/>
      <c r="H44" s="334"/>
      <c r="I44" s="334"/>
      <c r="J44" s="334"/>
      <c r="K44" s="334"/>
      <c r="L44" s="334"/>
      <c r="M44" s="337"/>
      <c r="N44" s="337"/>
    </row>
    <row r="45" spans="2:14" ht="21" customHeight="1" x14ac:dyDescent="0.2">
      <c r="B45" s="272" t="s">
        <v>377</v>
      </c>
      <c r="C45" s="272" t="s">
        <v>386</v>
      </c>
      <c r="D45" s="336">
        <v>41590.720000000001</v>
      </c>
      <c r="E45" s="336">
        <v>43096.3</v>
      </c>
      <c r="F45" s="336">
        <v>47405.93</v>
      </c>
      <c r="G45" s="336">
        <v>48410.94</v>
      </c>
      <c r="H45" s="336">
        <v>52012.71</v>
      </c>
      <c r="I45" s="336">
        <v>56636.639999999999</v>
      </c>
      <c r="J45" s="336">
        <v>58075.21</v>
      </c>
      <c r="K45" s="336">
        <v>60357.57</v>
      </c>
      <c r="L45" s="336">
        <v>61643.19</v>
      </c>
      <c r="M45" s="336">
        <v>63104.13</v>
      </c>
      <c r="N45" s="336">
        <v>66707.38</v>
      </c>
    </row>
    <row r="46" spans="2:14" ht="21" customHeight="1" x14ac:dyDescent="0.2">
      <c r="B46" s="272" t="s">
        <v>379</v>
      </c>
      <c r="C46" s="272" t="s">
        <v>387</v>
      </c>
      <c r="D46" s="336">
        <v>36480.379999999997</v>
      </c>
      <c r="E46" s="336">
        <v>37800.97</v>
      </c>
      <c r="F46" s="336">
        <v>41581.07</v>
      </c>
      <c r="G46" s="336">
        <v>42462.59</v>
      </c>
      <c r="H46" s="336">
        <v>45621.81</v>
      </c>
      <c r="I46" s="336">
        <v>49677.59</v>
      </c>
      <c r="J46" s="336">
        <v>50939.4</v>
      </c>
      <c r="K46" s="336">
        <v>52941.32</v>
      </c>
      <c r="L46" s="336">
        <v>54068.97</v>
      </c>
      <c r="M46" s="336">
        <v>55350.400000000001</v>
      </c>
      <c r="N46" s="336">
        <v>58510.91</v>
      </c>
    </row>
    <row r="47" spans="2:14" ht="10.5" customHeight="1" x14ac:dyDescent="0.2">
      <c r="B47" s="330"/>
      <c r="C47" s="330"/>
      <c r="D47" s="335"/>
      <c r="E47" s="335"/>
      <c r="F47" s="335"/>
      <c r="G47" s="335"/>
      <c r="H47" s="335"/>
      <c r="I47" s="335"/>
      <c r="J47" s="334"/>
      <c r="K47" s="334"/>
      <c r="L47" s="334"/>
      <c r="M47" s="334"/>
      <c r="N47" s="334"/>
    </row>
    <row r="48" spans="2:14" ht="15.75" customHeight="1" x14ac:dyDescent="0.25">
      <c r="B48" s="270" t="s">
        <v>388</v>
      </c>
      <c r="C48" s="330"/>
      <c r="D48" s="334"/>
      <c r="E48" s="334"/>
      <c r="F48" s="334"/>
      <c r="G48" s="334"/>
      <c r="H48" s="334"/>
      <c r="I48" s="334"/>
      <c r="J48" s="334"/>
      <c r="K48" s="334"/>
      <c r="L48" s="334"/>
      <c r="M48" s="337"/>
      <c r="N48" s="337"/>
    </row>
    <row r="49" spans="2:14" ht="21" customHeight="1" x14ac:dyDescent="0.2">
      <c r="B49" s="272" t="s">
        <v>377</v>
      </c>
      <c r="C49" s="272" t="s">
        <v>389</v>
      </c>
      <c r="D49" s="336">
        <v>84277.26</v>
      </c>
      <c r="E49" s="336">
        <v>87328.1</v>
      </c>
      <c r="F49" s="336">
        <v>96060.91</v>
      </c>
      <c r="G49" s="336">
        <v>98097.4</v>
      </c>
      <c r="H49" s="336">
        <v>105395.85</v>
      </c>
      <c r="I49" s="336">
        <v>114765.54</v>
      </c>
      <c r="J49" s="336">
        <v>117680.58</v>
      </c>
      <c r="K49" s="336">
        <v>122305.43</v>
      </c>
      <c r="L49" s="336">
        <v>124910.54</v>
      </c>
      <c r="M49" s="336">
        <v>127870.92</v>
      </c>
      <c r="N49" s="336">
        <v>135172.35</v>
      </c>
    </row>
    <row r="50" spans="2:14" ht="21" customHeight="1" x14ac:dyDescent="0.2">
      <c r="B50" s="272" t="s">
        <v>379</v>
      </c>
      <c r="C50" s="272" t="s">
        <v>380</v>
      </c>
      <c r="D50" s="336">
        <v>25008.83</v>
      </c>
      <c r="E50" s="336">
        <v>25914.15</v>
      </c>
      <c r="F50" s="336">
        <v>28505.57</v>
      </c>
      <c r="G50" s="336">
        <v>29109.89</v>
      </c>
      <c r="H50" s="336">
        <v>31275.67</v>
      </c>
      <c r="I50" s="336">
        <v>34056.080000000002</v>
      </c>
      <c r="J50" s="336">
        <v>34921.1</v>
      </c>
      <c r="K50" s="336">
        <v>36293.5</v>
      </c>
      <c r="L50" s="336">
        <v>37066.550000000003</v>
      </c>
      <c r="M50" s="336">
        <v>37945.03</v>
      </c>
      <c r="N50" s="336">
        <v>40111.69</v>
      </c>
    </row>
    <row r="51" spans="2:14" ht="21" customHeight="1" x14ac:dyDescent="0.2">
      <c r="B51" s="272" t="s">
        <v>381</v>
      </c>
      <c r="C51" s="272" t="s">
        <v>382</v>
      </c>
      <c r="D51" s="336">
        <v>20919.259999999998</v>
      </c>
      <c r="E51" s="336">
        <v>21676.54</v>
      </c>
      <c r="F51" s="336">
        <v>23844.19</v>
      </c>
      <c r="G51" s="336">
        <v>24349.69</v>
      </c>
      <c r="H51" s="336">
        <v>26161.31</v>
      </c>
      <c r="I51" s="336">
        <v>28487.05</v>
      </c>
      <c r="J51" s="336">
        <v>29210.62</v>
      </c>
      <c r="K51" s="336">
        <v>30358.6</v>
      </c>
      <c r="L51" s="336">
        <v>31005.24</v>
      </c>
      <c r="M51" s="336">
        <v>31740.06</v>
      </c>
      <c r="N51" s="336">
        <v>33552.42</v>
      </c>
    </row>
    <row r="52" spans="2:14" ht="21" customHeight="1" x14ac:dyDescent="0.2">
      <c r="B52" s="272" t="s">
        <v>383</v>
      </c>
      <c r="C52" s="272" t="s">
        <v>390</v>
      </c>
      <c r="D52" s="336">
        <v>5780.74</v>
      </c>
      <c r="E52" s="336">
        <v>5990</v>
      </c>
      <c r="F52" s="336">
        <v>6589</v>
      </c>
      <c r="G52" s="336">
        <v>6728.69</v>
      </c>
      <c r="H52" s="336">
        <v>7229.3</v>
      </c>
      <c r="I52" s="336">
        <v>7871.98</v>
      </c>
      <c r="J52" s="336">
        <v>8071.93</v>
      </c>
      <c r="K52" s="336">
        <v>8389.16</v>
      </c>
      <c r="L52" s="336">
        <v>8567.85</v>
      </c>
      <c r="M52" s="336">
        <v>8770.91</v>
      </c>
      <c r="N52" s="336">
        <v>9271.73</v>
      </c>
    </row>
    <row r="53" spans="2:14" ht="9" customHeight="1" x14ac:dyDescent="0.2">
      <c r="B53" s="330"/>
      <c r="C53" s="330"/>
      <c r="D53" s="335"/>
      <c r="E53" s="335"/>
      <c r="F53" s="335"/>
      <c r="G53" s="335"/>
      <c r="H53" s="335"/>
      <c r="I53" s="335"/>
      <c r="J53" s="334"/>
      <c r="K53" s="334"/>
      <c r="L53" s="334"/>
      <c r="M53" s="334"/>
      <c r="N53" s="334"/>
    </row>
    <row r="54" spans="2:14" ht="18" customHeight="1" x14ac:dyDescent="0.25">
      <c r="B54" s="270" t="s">
        <v>391</v>
      </c>
      <c r="C54" s="330"/>
      <c r="D54" s="334"/>
      <c r="E54" s="334"/>
      <c r="F54" s="334"/>
      <c r="G54" s="334"/>
      <c r="H54" s="334"/>
      <c r="I54" s="334"/>
      <c r="J54" s="334"/>
      <c r="K54" s="334"/>
      <c r="L54" s="334"/>
      <c r="M54" s="337"/>
      <c r="N54" s="337"/>
    </row>
    <row r="55" spans="2:14" ht="21" customHeight="1" x14ac:dyDescent="0.2">
      <c r="B55" s="272" t="s">
        <v>377</v>
      </c>
      <c r="C55" s="272" t="s">
        <v>389</v>
      </c>
      <c r="D55" s="336">
        <v>59741.919999999998</v>
      </c>
      <c r="E55" s="336">
        <v>61904.58</v>
      </c>
      <c r="F55" s="336">
        <v>68095.039999999994</v>
      </c>
      <c r="G55" s="336">
        <v>69538.649999999994</v>
      </c>
      <c r="H55" s="336">
        <v>74712.33</v>
      </c>
      <c r="I55" s="336">
        <v>81354.259999999995</v>
      </c>
      <c r="J55" s="336">
        <v>83420.66</v>
      </c>
      <c r="K55" s="336">
        <v>86699.09</v>
      </c>
      <c r="L55" s="336">
        <v>88545.78</v>
      </c>
      <c r="M55" s="336">
        <v>90644.31</v>
      </c>
      <c r="N55" s="336">
        <v>95820.1</v>
      </c>
    </row>
    <row r="56" spans="2:14" ht="21" customHeight="1" x14ac:dyDescent="0.2">
      <c r="B56" s="272" t="s">
        <v>379</v>
      </c>
      <c r="C56" s="272" t="s">
        <v>392</v>
      </c>
      <c r="D56" s="336">
        <v>25772.45</v>
      </c>
      <c r="E56" s="336">
        <v>26705.41</v>
      </c>
      <c r="F56" s="336">
        <v>29375.95</v>
      </c>
      <c r="G56" s="336">
        <v>29998.720000000001</v>
      </c>
      <c r="H56" s="336">
        <v>32230.62</v>
      </c>
      <c r="I56" s="336">
        <v>35095.919999999998</v>
      </c>
      <c r="J56" s="336">
        <v>35987.360000000001</v>
      </c>
      <c r="K56" s="336">
        <v>37401.660000000003</v>
      </c>
      <c r="L56" s="336">
        <v>38198.32</v>
      </c>
      <c r="M56" s="336">
        <v>39103.620000000003</v>
      </c>
      <c r="N56" s="336">
        <v>41336.44</v>
      </c>
    </row>
    <row r="57" spans="2:14" ht="21" customHeight="1" x14ac:dyDescent="0.2">
      <c r="B57" s="272" t="s">
        <v>381</v>
      </c>
      <c r="C57" s="272" t="s">
        <v>390</v>
      </c>
      <c r="D57" s="336">
        <v>3688.05</v>
      </c>
      <c r="E57" s="336">
        <v>3821.56</v>
      </c>
      <c r="F57" s="336">
        <v>4203.72</v>
      </c>
      <c r="G57" s="336">
        <v>4292.84</v>
      </c>
      <c r="H57" s="336">
        <v>4612.2299999999996</v>
      </c>
      <c r="I57" s="336">
        <v>5022.26</v>
      </c>
      <c r="J57" s="336">
        <v>5149.83</v>
      </c>
      <c r="K57" s="336">
        <v>5352.22</v>
      </c>
      <c r="L57" s="336">
        <v>5466.22</v>
      </c>
      <c r="M57" s="336">
        <v>5595.77</v>
      </c>
      <c r="N57" s="336">
        <v>5915.29</v>
      </c>
    </row>
    <row r="58" spans="2:14" ht="15.75" customHeight="1" x14ac:dyDescent="0.25">
      <c r="B58" s="337"/>
      <c r="C58" s="337"/>
      <c r="D58" s="341"/>
      <c r="E58" s="341"/>
      <c r="F58" s="341"/>
      <c r="G58" s="341"/>
      <c r="H58" s="341"/>
      <c r="I58" s="341"/>
      <c r="J58" s="337"/>
      <c r="K58" s="337"/>
      <c r="L58" s="337"/>
      <c r="M58" s="337"/>
      <c r="N58" s="337"/>
    </row>
    <row r="59" spans="2:14" ht="20.25" customHeight="1" x14ac:dyDescent="0.25">
      <c r="B59" s="1648" t="s">
        <v>421</v>
      </c>
      <c r="C59" s="1648"/>
      <c r="D59" s="1648"/>
      <c r="E59" s="1648"/>
      <c r="F59" s="1648"/>
      <c r="G59" s="1648"/>
      <c r="H59" s="1648"/>
      <c r="I59" s="1648"/>
      <c r="J59" s="1648"/>
      <c r="K59" s="1648"/>
      <c r="L59" s="1648"/>
      <c r="M59" s="1648"/>
      <c r="N59" s="1648"/>
    </row>
    <row r="60" spans="2:14" ht="15" customHeight="1" x14ac:dyDescent="0.2">
      <c r="B60" s="337"/>
      <c r="C60" s="332"/>
      <c r="D60" s="1650"/>
      <c r="E60" s="1650"/>
      <c r="F60" s="1650"/>
      <c r="G60" s="1650"/>
      <c r="H60" s="1650"/>
      <c r="I60" s="1650"/>
      <c r="J60" s="1650"/>
      <c r="K60" s="1650"/>
      <c r="L60" s="1650"/>
      <c r="M60" s="337"/>
      <c r="N60" s="337"/>
    </row>
    <row r="61" spans="2:14" ht="15.75" x14ac:dyDescent="0.25">
      <c r="B61" s="270" t="s">
        <v>376</v>
      </c>
      <c r="C61" s="330"/>
      <c r="D61" s="334"/>
      <c r="E61" s="334"/>
      <c r="F61" s="334"/>
      <c r="G61" s="334"/>
      <c r="H61" s="334"/>
      <c r="I61" s="334"/>
      <c r="J61" s="334"/>
      <c r="K61" s="334"/>
      <c r="L61" s="334"/>
      <c r="M61" s="337"/>
      <c r="N61" s="337"/>
    </row>
    <row r="62" spans="2:14" ht="21" customHeight="1" x14ac:dyDescent="0.2">
      <c r="B62" s="272" t="s">
        <v>377</v>
      </c>
      <c r="C62" s="272" t="s">
        <v>378</v>
      </c>
      <c r="D62" s="336">
        <v>89921</v>
      </c>
      <c r="E62" s="336">
        <v>93176.14</v>
      </c>
      <c r="F62" s="336">
        <v>102493.75</v>
      </c>
      <c r="G62" s="336">
        <v>104666.62</v>
      </c>
      <c r="H62" s="336">
        <v>112453.82</v>
      </c>
      <c r="I62" s="336">
        <v>122450.96</v>
      </c>
      <c r="J62" s="336">
        <v>125561.21</v>
      </c>
      <c r="K62" s="336">
        <v>130495.77</v>
      </c>
      <c r="L62" s="336">
        <v>133275.32999999999</v>
      </c>
      <c r="M62" s="336">
        <v>136433.96</v>
      </c>
      <c r="N62" s="336">
        <v>144224.34</v>
      </c>
    </row>
    <row r="63" spans="2:14" ht="21" customHeight="1" x14ac:dyDescent="0.2">
      <c r="B63" s="272" t="s">
        <v>379</v>
      </c>
      <c r="C63" s="272" t="s">
        <v>380</v>
      </c>
      <c r="D63" s="336">
        <v>62409.54</v>
      </c>
      <c r="E63" s="336">
        <v>64668.77</v>
      </c>
      <c r="F63" s="336">
        <v>71135.649999999994</v>
      </c>
      <c r="G63" s="336">
        <v>72643.73</v>
      </c>
      <c r="H63" s="336">
        <v>78048.42</v>
      </c>
      <c r="I63" s="336">
        <v>84986.92</v>
      </c>
      <c r="J63" s="336">
        <v>87145.59</v>
      </c>
      <c r="K63" s="336">
        <v>90570.41</v>
      </c>
      <c r="L63" s="336">
        <v>92499.56</v>
      </c>
      <c r="M63" s="336">
        <v>94691.8</v>
      </c>
      <c r="N63" s="336">
        <v>100098.7</v>
      </c>
    </row>
    <row r="64" spans="2:14" ht="21" customHeight="1" x14ac:dyDescent="0.2">
      <c r="B64" s="272" t="s">
        <v>381</v>
      </c>
      <c r="C64" s="272" t="s">
        <v>382</v>
      </c>
      <c r="D64" s="336">
        <v>53892.19</v>
      </c>
      <c r="E64" s="336">
        <v>55843.09</v>
      </c>
      <c r="F64" s="336">
        <v>61427.4</v>
      </c>
      <c r="G64" s="336">
        <v>62729.66</v>
      </c>
      <c r="H64" s="336">
        <v>67396.75</v>
      </c>
      <c r="I64" s="336">
        <v>73388.320000000007</v>
      </c>
      <c r="J64" s="336">
        <v>75252.38</v>
      </c>
      <c r="K64" s="336">
        <v>78209.8</v>
      </c>
      <c r="L64" s="336">
        <v>79875.67</v>
      </c>
      <c r="M64" s="336">
        <v>81768.72</v>
      </c>
      <c r="N64" s="336">
        <v>86437.71</v>
      </c>
    </row>
    <row r="65" spans="2:14" ht="21" customHeight="1" x14ac:dyDescent="0.2">
      <c r="B65" s="272" t="s">
        <v>383</v>
      </c>
      <c r="C65" s="272" t="s">
        <v>384</v>
      </c>
      <c r="D65" s="336">
        <v>11561.48</v>
      </c>
      <c r="E65" s="336">
        <v>11980.01</v>
      </c>
      <c r="F65" s="336">
        <v>13178.01</v>
      </c>
      <c r="G65" s="336">
        <v>13457.38</v>
      </c>
      <c r="H65" s="336">
        <v>14458.61</v>
      </c>
      <c r="I65" s="336">
        <v>15743.98</v>
      </c>
      <c r="J65" s="336">
        <v>16143.88</v>
      </c>
      <c r="K65" s="336">
        <v>16778.330000000002</v>
      </c>
      <c r="L65" s="336">
        <v>17135.71</v>
      </c>
      <c r="M65" s="336">
        <v>17541.830000000002</v>
      </c>
      <c r="N65" s="336">
        <v>18543.47</v>
      </c>
    </row>
    <row r="66" spans="2:14" ht="18" customHeight="1" x14ac:dyDescent="0.25">
      <c r="B66" s="270" t="s">
        <v>385</v>
      </c>
      <c r="C66" s="330"/>
      <c r="D66" s="334"/>
      <c r="E66" s="334"/>
      <c r="F66" s="334"/>
      <c r="G66" s="334"/>
      <c r="H66" s="334"/>
      <c r="I66" s="334"/>
      <c r="J66" s="334"/>
      <c r="K66" s="334"/>
      <c r="L66" s="334"/>
      <c r="M66" s="337"/>
      <c r="N66" s="337"/>
    </row>
    <row r="67" spans="2:14" s="4" customFormat="1" ht="21" customHeight="1" x14ac:dyDescent="0.2">
      <c r="B67" s="272" t="s">
        <v>377</v>
      </c>
      <c r="C67" s="272" t="s">
        <v>386</v>
      </c>
      <c r="D67" s="336">
        <v>41590.720000000001</v>
      </c>
      <c r="E67" s="336">
        <v>43096.3</v>
      </c>
      <c r="F67" s="336">
        <v>47405.93</v>
      </c>
      <c r="G67" s="336">
        <v>48410.94</v>
      </c>
      <c r="H67" s="336">
        <v>52012.71</v>
      </c>
      <c r="I67" s="336">
        <v>56636.639999999999</v>
      </c>
      <c r="J67" s="336">
        <v>58075.21</v>
      </c>
      <c r="K67" s="336">
        <v>60357.57</v>
      </c>
      <c r="L67" s="336">
        <v>61643.19</v>
      </c>
      <c r="M67" s="336">
        <v>63104.13</v>
      </c>
      <c r="N67" s="336">
        <v>66707.38</v>
      </c>
    </row>
    <row r="68" spans="2:14" s="4" customFormat="1" ht="21" customHeight="1" x14ac:dyDescent="0.2">
      <c r="B68" s="272" t="s">
        <v>379</v>
      </c>
      <c r="C68" s="272" t="s">
        <v>387</v>
      </c>
      <c r="D68" s="336">
        <v>36480.379999999997</v>
      </c>
      <c r="E68" s="336">
        <v>37800.97</v>
      </c>
      <c r="F68" s="336">
        <v>41581.07</v>
      </c>
      <c r="G68" s="336">
        <v>42462.59</v>
      </c>
      <c r="H68" s="336">
        <v>45621.81</v>
      </c>
      <c r="I68" s="336">
        <v>49677.59</v>
      </c>
      <c r="J68" s="336">
        <v>50939.4</v>
      </c>
      <c r="K68" s="336">
        <v>52941.32</v>
      </c>
      <c r="L68" s="336">
        <v>54068.97</v>
      </c>
      <c r="M68" s="336">
        <v>55350.400000000001</v>
      </c>
      <c r="N68" s="336">
        <v>58510.91</v>
      </c>
    </row>
    <row r="69" spans="2:14" ht="18" customHeight="1" x14ac:dyDescent="0.25">
      <c r="B69" s="270" t="s">
        <v>388</v>
      </c>
      <c r="C69" s="330"/>
      <c r="D69" s="334"/>
      <c r="E69" s="334"/>
      <c r="F69" s="334"/>
      <c r="G69" s="334"/>
      <c r="H69" s="334"/>
      <c r="I69" s="334"/>
      <c r="J69" s="334"/>
      <c r="K69" s="334"/>
      <c r="L69" s="334"/>
      <c r="M69" s="337"/>
      <c r="N69" s="337"/>
    </row>
    <row r="70" spans="2:14" ht="21" customHeight="1" x14ac:dyDescent="0.2">
      <c r="B70" s="272" t="s">
        <v>377</v>
      </c>
      <c r="C70" s="272" t="s">
        <v>389</v>
      </c>
      <c r="D70" s="336">
        <v>89921</v>
      </c>
      <c r="E70" s="336">
        <v>93176.14</v>
      </c>
      <c r="F70" s="336">
        <v>102493.75</v>
      </c>
      <c r="G70" s="336">
        <v>104666.62</v>
      </c>
      <c r="H70" s="336">
        <v>112453.82</v>
      </c>
      <c r="I70" s="336">
        <v>122450.96</v>
      </c>
      <c r="J70" s="336">
        <v>125561.21</v>
      </c>
      <c r="K70" s="336">
        <v>130495.77</v>
      </c>
      <c r="L70" s="336">
        <v>133275.32999999999</v>
      </c>
      <c r="M70" s="336">
        <v>136433.96</v>
      </c>
      <c r="N70" s="336">
        <v>144224.34</v>
      </c>
    </row>
    <row r="71" spans="2:14" ht="21" customHeight="1" x14ac:dyDescent="0.2">
      <c r="B71" s="272" t="s">
        <v>379</v>
      </c>
      <c r="C71" s="272" t="s">
        <v>380</v>
      </c>
      <c r="D71" s="336">
        <v>25008.83</v>
      </c>
      <c r="E71" s="336">
        <v>25914.15</v>
      </c>
      <c r="F71" s="336">
        <v>28505.57</v>
      </c>
      <c r="G71" s="336">
        <v>29109.89</v>
      </c>
      <c r="H71" s="336">
        <v>31275.67</v>
      </c>
      <c r="I71" s="336">
        <v>34056.080000000002</v>
      </c>
      <c r="J71" s="336">
        <v>34921.1</v>
      </c>
      <c r="K71" s="336">
        <v>36293.5</v>
      </c>
      <c r="L71" s="336">
        <v>37066.550000000003</v>
      </c>
      <c r="M71" s="336">
        <v>37945.03</v>
      </c>
      <c r="N71" s="336">
        <v>40111.69</v>
      </c>
    </row>
    <row r="72" spans="2:14" ht="21" customHeight="1" x14ac:dyDescent="0.2">
      <c r="B72" s="272" t="s">
        <v>381</v>
      </c>
      <c r="C72" s="272" t="s">
        <v>382</v>
      </c>
      <c r="D72" s="336">
        <v>20919.259999999998</v>
      </c>
      <c r="E72" s="336">
        <v>21676.54</v>
      </c>
      <c r="F72" s="336">
        <v>23844.19</v>
      </c>
      <c r="G72" s="336">
        <v>24349.69</v>
      </c>
      <c r="H72" s="336">
        <v>26161.31</v>
      </c>
      <c r="I72" s="336">
        <v>28487.05</v>
      </c>
      <c r="J72" s="336">
        <v>29210.62</v>
      </c>
      <c r="K72" s="336">
        <v>30358.6</v>
      </c>
      <c r="L72" s="336">
        <v>31005.24</v>
      </c>
      <c r="M72" s="336">
        <v>31740.06</v>
      </c>
      <c r="N72" s="336">
        <v>33552.42</v>
      </c>
    </row>
    <row r="73" spans="2:14" ht="21" customHeight="1" x14ac:dyDescent="0.2">
      <c r="B73" s="272" t="s">
        <v>383</v>
      </c>
      <c r="C73" s="272" t="s">
        <v>390</v>
      </c>
      <c r="D73" s="336">
        <v>5780.74</v>
      </c>
      <c r="E73" s="336">
        <v>5990</v>
      </c>
      <c r="F73" s="336">
        <v>6589</v>
      </c>
      <c r="G73" s="336">
        <v>6728.69</v>
      </c>
      <c r="H73" s="336">
        <v>7229.3</v>
      </c>
      <c r="I73" s="336">
        <v>7871.98</v>
      </c>
      <c r="J73" s="336">
        <v>8071.93</v>
      </c>
      <c r="K73" s="336">
        <v>8389.16</v>
      </c>
      <c r="L73" s="336">
        <v>8567.85</v>
      </c>
      <c r="M73" s="336">
        <v>8770.91</v>
      </c>
      <c r="N73" s="336">
        <v>9271.73</v>
      </c>
    </row>
    <row r="74" spans="2:14" ht="5.25" customHeight="1" x14ac:dyDescent="0.25">
      <c r="B74" s="724"/>
      <c r="C74" s="724"/>
      <c r="D74" s="724"/>
      <c r="E74" s="724"/>
      <c r="F74" s="725"/>
      <c r="G74" s="725"/>
      <c r="H74" s="726"/>
      <c r="I74" s="726"/>
      <c r="J74" s="727"/>
      <c r="K74" s="727"/>
      <c r="L74" s="727"/>
      <c r="M74" s="727"/>
      <c r="N74" s="727"/>
    </row>
    <row r="75" spans="2:14" x14ac:dyDescent="0.2">
      <c r="B75" s="345"/>
      <c r="C75" s="213"/>
      <c r="D75" s="344"/>
      <c r="E75" s="346"/>
      <c r="F75" s="347"/>
      <c r="G75" s="347"/>
      <c r="H75" s="348"/>
      <c r="I75" s="349"/>
    </row>
    <row r="76" spans="2:14" x14ac:dyDescent="0.25">
      <c r="B76" s="327"/>
      <c r="C76" s="350"/>
      <c r="D76" s="327"/>
      <c r="E76" s="327"/>
      <c r="F76" s="347"/>
      <c r="G76" s="347"/>
      <c r="H76" s="348"/>
      <c r="I76" s="349"/>
    </row>
    <row r="77" spans="2:14" x14ac:dyDescent="0.25">
      <c r="F77" s="347"/>
      <c r="G77" s="347"/>
      <c r="H77" s="348"/>
      <c r="I77" s="349"/>
    </row>
    <row r="78" spans="2:14" x14ac:dyDescent="0.25">
      <c r="D78" s="348"/>
      <c r="E78" s="348"/>
      <c r="F78" s="347"/>
      <c r="G78" s="347"/>
      <c r="H78" s="348"/>
      <c r="I78" s="349"/>
    </row>
    <row r="79" spans="2:14" x14ac:dyDescent="0.25">
      <c r="D79" s="348"/>
      <c r="E79" s="348"/>
      <c r="F79" s="347"/>
      <c r="G79" s="347"/>
      <c r="H79" s="348"/>
      <c r="I79" s="349"/>
    </row>
    <row r="80" spans="2:14" x14ac:dyDescent="0.25">
      <c r="D80" s="348"/>
      <c r="E80" s="348"/>
      <c r="F80" s="347"/>
      <c r="G80" s="347"/>
      <c r="H80" s="348"/>
      <c r="I80" s="349"/>
    </row>
    <row r="81" spans="5:9" x14ac:dyDescent="0.25">
      <c r="E81" s="348"/>
      <c r="F81" s="347"/>
      <c r="H81" s="348"/>
      <c r="I81" s="349"/>
    </row>
    <row r="82" spans="5:9" x14ac:dyDescent="0.25">
      <c r="E82" s="348"/>
      <c r="F82" s="213"/>
      <c r="H82" s="348"/>
      <c r="I82" s="349"/>
    </row>
    <row r="83" spans="5:9" x14ac:dyDescent="0.25">
      <c r="F83" s="213"/>
      <c r="H83" s="348"/>
      <c r="I83" s="348"/>
    </row>
    <row r="84" spans="5:9" x14ac:dyDescent="0.25">
      <c r="F84" s="213"/>
      <c r="H84" s="348"/>
      <c r="I84" s="348"/>
    </row>
    <row r="85" spans="5:9" x14ac:dyDescent="0.25">
      <c r="F85" s="213"/>
      <c r="H85" s="348"/>
      <c r="I85" s="348"/>
    </row>
    <row r="86" spans="5:9" x14ac:dyDescent="0.25">
      <c r="F86" s="213"/>
      <c r="H86" s="348"/>
      <c r="I86" s="348"/>
    </row>
    <row r="87" spans="5:9" x14ac:dyDescent="0.25">
      <c r="F87" s="213"/>
      <c r="H87" s="348"/>
      <c r="I87" s="348"/>
    </row>
    <row r="88" spans="5:9" x14ac:dyDescent="0.25">
      <c r="H88" s="348"/>
      <c r="I88" s="348"/>
    </row>
    <row r="89" spans="5:9" x14ac:dyDescent="0.25">
      <c r="H89" s="348"/>
      <c r="I89" s="348"/>
    </row>
    <row r="90" spans="5:9" x14ac:dyDescent="0.25">
      <c r="H90" s="348"/>
      <c r="I90" s="348"/>
    </row>
    <row r="91" spans="5:9" x14ac:dyDescent="0.25">
      <c r="H91" s="348"/>
      <c r="I91" s="348"/>
    </row>
    <row r="92" spans="5:9" x14ac:dyDescent="0.25">
      <c r="H92" s="348"/>
      <c r="I92" s="348"/>
    </row>
    <row r="93" spans="5:9" x14ac:dyDescent="0.25">
      <c r="H93" s="348"/>
      <c r="I93" s="348"/>
    </row>
    <row r="94" spans="5:9" x14ac:dyDescent="0.25">
      <c r="H94" s="348"/>
      <c r="I94" s="348"/>
    </row>
    <row r="95" spans="5:9" x14ac:dyDescent="0.25">
      <c r="H95" s="348"/>
      <c r="I95" s="348"/>
    </row>
    <row r="96" spans="5:9" x14ac:dyDescent="0.25">
      <c r="H96" s="348"/>
      <c r="I96" s="348"/>
    </row>
    <row r="97" spans="8:9" x14ac:dyDescent="0.25">
      <c r="H97" s="348"/>
      <c r="I97" s="348"/>
    </row>
    <row r="98" spans="8:9" x14ac:dyDescent="0.25">
      <c r="H98" s="348"/>
      <c r="I98" s="348"/>
    </row>
    <row r="99" spans="8:9" x14ac:dyDescent="0.25">
      <c r="H99" s="348"/>
      <c r="I99" s="348"/>
    </row>
    <row r="100" spans="8:9" x14ac:dyDescent="0.25">
      <c r="I100" s="348"/>
    </row>
    <row r="101" spans="8:9" x14ac:dyDescent="0.25">
      <c r="I101" s="348"/>
    </row>
    <row r="102" spans="8:9" x14ac:dyDescent="0.25">
      <c r="I102" s="348"/>
    </row>
  </sheetData>
  <mergeCells count="10">
    <mergeCell ref="B32:N32"/>
    <mergeCell ref="D33:L33"/>
    <mergeCell ref="B59:N59"/>
    <mergeCell ref="D60:L60"/>
    <mergeCell ref="B1:N1"/>
    <mergeCell ref="B2:N2"/>
    <mergeCell ref="B3:N3"/>
    <mergeCell ref="B4:N4"/>
    <mergeCell ref="B9:N9"/>
    <mergeCell ref="D10:L10"/>
  </mergeCells>
  <hyperlinks>
    <hyperlink ref="O1" location="'Indice Total'!A1" display="Volver"/>
  </hyperlinks>
  <pageMargins left="0.70866141732283472" right="0.70866141732283472" top="0.74803149606299213" bottom="0.74803149606299213" header="0.31496062992125984" footer="0.31496062992125984"/>
  <pageSetup scale="70"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0"/>
  <dimension ref="A1:I47"/>
  <sheetViews>
    <sheetView showGridLines="0" workbookViewId="0">
      <selection activeCell="H25" sqref="H25"/>
    </sheetView>
  </sheetViews>
  <sheetFormatPr baseColWidth="10" defaultRowHeight="12.75" x14ac:dyDescent="0.2"/>
  <cols>
    <col min="1" max="1" width="22.42578125" style="1470" customWidth="1"/>
    <col min="2" max="2" width="11.42578125" style="355"/>
    <col min="3" max="3" width="9.42578125" style="2" customWidth="1"/>
    <col min="4" max="4" width="13.140625" style="355" customWidth="1"/>
    <col min="5" max="5" width="8.85546875" style="2" customWidth="1"/>
    <col min="6" max="6" width="16" style="2" customWidth="1"/>
    <col min="7" max="7" width="3.140625" style="2" customWidth="1"/>
    <col min="8" max="8" width="25.28515625" style="2" customWidth="1"/>
    <col min="9" max="16384" width="11.42578125" style="2"/>
  </cols>
  <sheetData>
    <row r="1" spans="2:9" ht="18" customHeight="1" x14ac:dyDescent="0.25">
      <c r="B1" s="1527" t="s">
        <v>1436</v>
      </c>
      <c r="C1" s="1527"/>
      <c r="D1" s="1527"/>
      <c r="E1" s="1527"/>
      <c r="F1" s="1527"/>
      <c r="G1" s="1527"/>
      <c r="H1" s="1527"/>
      <c r="I1" s="3" t="s">
        <v>13</v>
      </c>
    </row>
    <row r="2" spans="2:9" ht="23.25" customHeight="1" x14ac:dyDescent="0.2">
      <c r="B2" s="351" t="s">
        <v>423</v>
      </c>
      <c r="C2" s="297"/>
      <c r="D2" s="351"/>
      <c r="E2" s="298"/>
      <c r="F2" s="297"/>
      <c r="G2" s="297"/>
      <c r="H2" s="297"/>
    </row>
    <row r="3" spans="2:9" ht="16.5" thickBot="1" x14ac:dyDescent="0.25">
      <c r="B3" s="351" t="s">
        <v>424</v>
      </c>
      <c r="C3" s="297"/>
      <c r="D3" s="351"/>
      <c r="E3" s="298"/>
      <c r="F3" s="297"/>
      <c r="G3" s="297"/>
      <c r="H3" s="297"/>
    </row>
    <row r="4" spans="2:9" ht="16.5" customHeight="1" x14ac:dyDescent="0.2">
      <c r="B4" s="686"/>
      <c r="C4" s="660"/>
      <c r="D4" s="686"/>
      <c r="E4" s="660"/>
      <c r="F4" s="660"/>
      <c r="G4" s="660"/>
      <c r="H4" s="660"/>
    </row>
    <row r="5" spans="2:9" x14ac:dyDescent="0.2">
      <c r="B5" s="1652" t="s">
        <v>425</v>
      </c>
      <c r="C5" s="1653"/>
      <c r="D5" s="1655" t="s">
        <v>426</v>
      </c>
      <c r="E5" s="1653"/>
      <c r="F5" s="1656" t="s">
        <v>427</v>
      </c>
      <c r="G5" s="1656" t="s">
        <v>428</v>
      </c>
      <c r="H5" s="1657"/>
    </row>
    <row r="6" spans="2:9" ht="24" customHeight="1" x14ac:dyDescent="0.2">
      <c r="B6" s="1654"/>
      <c r="C6" s="1653"/>
      <c r="D6" s="1653" t="s">
        <v>429</v>
      </c>
      <c r="E6" s="1653"/>
      <c r="F6" s="1653"/>
      <c r="G6" s="1653"/>
      <c r="H6" s="1657"/>
    </row>
    <row r="7" spans="2:9" ht="14.25" x14ac:dyDescent="0.2">
      <c r="B7" s="352" t="s">
        <v>430</v>
      </c>
      <c r="C7" s="243">
        <v>1979</v>
      </c>
      <c r="D7" s="352" t="s">
        <v>431</v>
      </c>
      <c r="E7" s="243">
        <v>1979</v>
      </c>
      <c r="F7" s="353">
        <v>31417.5</v>
      </c>
      <c r="G7" s="353"/>
      <c r="H7" s="181" t="s">
        <v>432</v>
      </c>
    </row>
    <row r="8" spans="2:9" ht="14.25" x14ac:dyDescent="0.2">
      <c r="B8" s="352" t="s">
        <v>433</v>
      </c>
      <c r="C8" s="243">
        <v>1979</v>
      </c>
      <c r="D8" s="352" t="s">
        <v>434</v>
      </c>
      <c r="E8" s="243">
        <v>1979</v>
      </c>
      <c r="F8" s="353">
        <v>34873.5</v>
      </c>
      <c r="G8" s="353"/>
      <c r="H8" s="354" t="s">
        <v>435</v>
      </c>
    </row>
    <row r="9" spans="2:9" ht="14.25" x14ac:dyDescent="0.2">
      <c r="B9" s="352" t="s">
        <v>436</v>
      </c>
      <c r="C9" s="243">
        <v>1979</v>
      </c>
      <c r="D9" s="352" t="s">
        <v>430</v>
      </c>
      <c r="E9" s="243">
        <v>1980</v>
      </c>
      <c r="F9" s="353">
        <v>41150.5</v>
      </c>
      <c r="G9" s="353"/>
      <c r="H9" s="354" t="s">
        <v>435</v>
      </c>
    </row>
    <row r="10" spans="2:9" ht="14.25" x14ac:dyDescent="0.2">
      <c r="B10" s="352" t="s">
        <v>437</v>
      </c>
      <c r="C10" s="243">
        <v>1980</v>
      </c>
      <c r="D10" s="352" t="s">
        <v>438</v>
      </c>
      <c r="E10" s="243">
        <v>1980</v>
      </c>
      <c r="F10" s="353">
        <v>44442.5</v>
      </c>
      <c r="G10" s="353"/>
      <c r="H10" s="354" t="s">
        <v>435</v>
      </c>
    </row>
    <row r="11" spans="2:9" ht="14.25" x14ac:dyDescent="0.2">
      <c r="B11" s="352" t="s">
        <v>439</v>
      </c>
      <c r="C11" s="243">
        <v>1980</v>
      </c>
      <c r="D11" s="352" t="s">
        <v>433</v>
      </c>
      <c r="E11" s="243">
        <v>1981</v>
      </c>
      <c r="F11" s="353">
        <v>50664.5</v>
      </c>
      <c r="G11" s="353"/>
      <c r="H11" s="354" t="s">
        <v>435</v>
      </c>
    </row>
    <row r="12" spans="2:9" ht="14.25" x14ac:dyDescent="0.2">
      <c r="B12" s="352" t="s">
        <v>440</v>
      </c>
      <c r="C12" s="243">
        <v>1981</v>
      </c>
      <c r="D12" s="352" t="s">
        <v>431</v>
      </c>
      <c r="E12" s="243">
        <v>1983</v>
      </c>
      <c r="F12" s="353">
        <v>57757.4</v>
      </c>
      <c r="G12" s="353"/>
      <c r="H12" s="181" t="s">
        <v>441</v>
      </c>
    </row>
    <row r="13" spans="2:9" ht="14.25" x14ac:dyDescent="0.2">
      <c r="B13" s="352" t="s">
        <v>433</v>
      </c>
      <c r="C13" s="243">
        <v>1983</v>
      </c>
      <c r="D13" s="352" t="s">
        <v>436</v>
      </c>
      <c r="E13" s="243">
        <v>1984</v>
      </c>
      <c r="F13" s="353">
        <v>60645.32</v>
      </c>
      <c r="G13" s="353"/>
      <c r="H13" s="354" t="s">
        <v>435</v>
      </c>
    </row>
    <row r="14" spans="2:9" ht="14.25" x14ac:dyDescent="0.2">
      <c r="B14" s="352" t="s">
        <v>442</v>
      </c>
      <c r="C14" s="243">
        <v>1985</v>
      </c>
      <c r="D14" s="352" t="s">
        <v>434</v>
      </c>
      <c r="E14" s="243">
        <v>1985</v>
      </c>
      <c r="F14" s="353">
        <v>74255.710000000006</v>
      </c>
      <c r="G14" s="353"/>
      <c r="H14" s="354" t="s">
        <v>435</v>
      </c>
    </row>
    <row r="15" spans="2:9" ht="14.25" x14ac:dyDescent="0.2">
      <c r="B15" s="352" t="s">
        <v>436</v>
      </c>
      <c r="C15" s="243">
        <v>1985</v>
      </c>
      <c r="D15" s="352" t="s">
        <v>439</v>
      </c>
      <c r="E15" s="243">
        <v>1986</v>
      </c>
      <c r="F15" s="353">
        <v>85393.51</v>
      </c>
      <c r="G15" s="353"/>
      <c r="H15" s="354" t="s">
        <v>435</v>
      </c>
    </row>
    <row r="16" spans="2:9" ht="14.25" x14ac:dyDescent="0.2">
      <c r="B16" s="352" t="s">
        <v>434</v>
      </c>
      <c r="C16" s="243">
        <v>1986</v>
      </c>
      <c r="D16" s="352" t="s">
        <v>440</v>
      </c>
      <c r="E16" s="243">
        <v>1987</v>
      </c>
      <c r="F16" s="353">
        <v>93936</v>
      </c>
      <c r="G16" s="353"/>
      <c r="H16" s="354" t="s">
        <v>435</v>
      </c>
    </row>
    <row r="17" spans="2:8" ht="14.25" x14ac:dyDescent="0.2">
      <c r="B17" s="352" t="s">
        <v>438</v>
      </c>
      <c r="C17" s="243">
        <v>1987</v>
      </c>
      <c r="D17" s="352" t="s">
        <v>443</v>
      </c>
      <c r="E17" s="243">
        <v>1988</v>
      </c>
      <c r="F17" s="353">
        <v>105208</v>
      </c>
      <c r="G17" s="353"/>
      <c r="H17" s="354" t="s">
        <v>435</v>
      </c>
    </row>
    <row r="18" spans="2:8" ht="14.25" x14ac:dyDescent="0.2">
      <c r="B18" s="352" t="s">
        <v>431</v>
      </c>
      <c r="C18" s="243">
        <v>1988</v>
      </c>
      <c r="D18" s="352" t="s">
        <v>442</v>
      </c>
      <c r="E18" s="243">
        <v>1989</v>
      </c>
      <c r="F18" s="353">
        <v>120990</v>
      </c>
      <c r="G18" s="353"/>
      <c r="H18" s="354" t="s">
        <v>435</v>
      </c>
    </row>
    <row r="19" spans="2:8" ht="14.25" x14ac:dyDescent="0.2">
      <c r="B19" s="352" t="s">
        <v>444</v>
      </c>
      <c r="C19" s="243">
        <v>1989</v>
      </c>
      <c r="D19" s="352" t="s">
        <v>434</v>
      </c>
      <c r="E19" s="243">
        <v>1989</v>
      </c>
      <c r="F19" s="353">
        <v>133097</v>
      </c>
      <c r="G19" s="353"/>
      <c r="H19" s="354" t="s">
        <v>435</v>
      </c>
    </row>
    <row r="20" spans="2:8" ht="14.25" x14ac:dyDescent="0.2">
      <c r="B20" s="352" t="s">
        <v>436</v>
      </c>
      <c r="C20" s="243">
        <v>1989</v>
      </c>
      <c r="D20" s="352" t="s">
        <v>443</v>
      </c>
      <c r="E20" s="243">
        <v>1990</v>
      </c>
      <c r="F20" s="353">
        <v>149068</v>
      </c>
      <c r="G20" s="353"/>
      <c r="H20" s="354" t="s">
        <v>435</v>
      </c>
    </row>
    <row r="21" spans="2:8" ht="14.25" x14ac:dyDescent="0.2">
      <c r="B21" s="352" t="s">
        <v>431</v>
      </c>
      <c r="C21" s="243">
        <v>1990</v>
      </c>
      <c r="D21" s="352" t="s">
        <v>443</v>
      </c>
      <c r="E21" s="243">
        <v>1991</v>
      </c>
      <c r="F21" s="353">
        <v>215405</v>
      </c>
      <c r="G21" s="353"/>
      <c r="H21" s="354" t="s">
        <v>435</v>
      </c>
    </row>
    <row r="22" spans="2:8" ht="14.25" x14ac:dyDescent="0.2">
      <c r="B22" s="352" t="s">
        <v>431</v>
      </c>
      <c r="C22" s="243">
        <v>1991</v>
      </c>
      <c r="D22" s="352" t="s">
        <v>443</v>
      </c>
      <c r="E22" s="243">
        <v>1992</v>
      </c>
      <c r="F22" s="353">
        <v>273349.01</v>
      </c>
      <c r="G22" s="353"/>
      <c r="H22" s="354" t="s">
        <v>435</v>
      </c>
    </row>
    <row r="23" spans="2:8" ht="14.25" x14ac:dyDescent="0.2">
      <c r="B23" s="352" t="s">
        <v>431</v>
      </c>
      <c r="C23" s="243">
        <v>1992</v>
      </c>
      <c r="D23" s="352" t="s">
        <v>436</v>
      </c>
      <c r="E23" s="243">
        <v>1992</v>
      </c>
      <c r="F23" s="353">
        <v>319732.82</v>
      </c>
      <c r="G23" s="353"/>
      <c r="H23" s="354" t="s">
        <v>435</v>
      </c>
    </row>
    <row r="24" spans="2:8" ht="14.25" x14ac:dyDescent="0.2">
      <c r="B24" s="352" t="s">
        <v>445</v>
      </c>
      <c r="C24" s="243" t="s">
        <v>446</v>
      </c>
      <c r="D24" s="352" t="s">
        <v>447</v>
      </c>
      <c r="E24" s="243" t="s">
        <v>446</v>
      </c>
      <c r="F24" s="353">
        <v>344484</v>
      </c>
      <c r="G24" s="353"/>
      <c r="H24" s="181" t="s">
        <v>448</v>
      </c>
    </row>
    <row r="25" spans="2:8" ht="14.25" x14ac:dyDescent="0.2">
      <c r="B25" s="352" t="s">
        <v>449</v>
      </c>
      <c r="C25" s="243">
        <v>1993</v>
      </c>
      <c r="D25" s="352" t="s">
        <v>434</v>
      </c>
      <c r="E25" s="243">
        <v>1993</v>
      </c>
      <c r="F25" s="353">
        <v>430605</v>
      </c>
      <c r="G25" s="353"/>
      <c r="H25" s="354" t="s">
        <v>47</v>
      </c>
    </row>
    <row r="26" spans="2:8" ht="14.25" x14ac:dyDescent="0.2">
      <c r="B26" s="352" t="s">
        <v>436</v>
      </c>
      <c r="C26" s="243">
        <v>1993</v>
      </c>
      <c r="D26" s="352" t="s">
        <v>434</v>
      </c>
      <c r="E26" s="243">
        <v>1994</v>
      </c>
      <c r="F26" s="353">
        <v>482665</v>
      </c>
      <c r="G26" s="353"/>
      <c r="H26" s="354" t="s">
        <v>435</v>
      </c>
    </row>
    <row r="27" spans="2:8" ht="14.25" x14ac:dyDescent="0.2">
      <c r="B27" s="352" t="s">
        <v>436</v>
      </c>
      <c r="C27" s="243">
        <v>1994</v>
      </c>
      <c r="D27" s="352" t="s">
        <v>434</v>
      </c>
      <c r="E27" s="243">
        <v>1995</v>
      </c>
      <c r="F27" s="353">
        <v>525622</v>
      </c>
      <c r="G27" s="353"/>
      <c r="H27" s="354" t="s">
        <v>435</v>
      </c>
    </row>
    <row r="28" spans="2:8" ht="14.25" x14ac:dyDescent="0.2">
      <c r="B28" s="352" t="s">
        <v>436</v>
      </c>
      <c r="C28" s="243">
        <v>1995</v>
      </c>
      <c r="D28" s="352" t="s">
        <v>434</v>
      </c>
      <c r="E28" s="243">
        <v>1996</v>
      </c>
      <c r="F28" s="353">
        <v>568723</v>
      </c>
      <c r="G28" s="353"/>
      <c r="H28" s="354" t="s">
        <v>435</v>
      </c>
    </row>
    <row r="29" spans="2:8" ht="14.25" x14ac:dyDescent="0.2">
      <c r="B29" s="352" t="s">
        <v>436</v>
      </c>
      <c r="C29" s="243">
        <v>1996</v>
      </c>
      <c r="D29" s="352" t="s">
        <v>434</v>
      </c>
      <c r="E29" s="243">
        <v>1997</v>
      </c>
      <c r="F29" s="353">
        <v>605974</v>
      </c>
      <c r="G29" s="353"/>
      <c r="H29" s="354" t="s">
        <v>435</v>
      </c>
    </row>
    <row r="30" spans="2:8" ht="14.25" x14ac:dyDescent="0.2">
      <c r="B30" s="352" t="s">
        <v>436</v>
      </c>
      <c r="C30" s="243">
        <v>1997</v>
      </c>
      <c r="D30" s="352" t="s">
        <v>434</v>
      </c>
      <c r="E30" s="243">
        <v>1998</v>
      </c>
      <c r="F30" s="353">
        <v>644029</v>
      </c>
      <c r="G30" s="353"/>
      <c r="H30" s="354" t="s">
        <v>435</v>
      </c>
    </row>
    <row r="31" spans="2:8" ht="14.25" x14ac:dyDescent="0.2">
      <c r="B31" s="352" t="s">
        <v>436</v>
      </c>
      <c r="C31" s="243">
        <v>1998</v>
      </c>
      <c r="D31" s="352" t="s">
        <v>434</v>
      </c>
      <c r="E31" s="243">
        <v>1999</v>
      </c>
      <c r="F31" s="353">
        <v>671593</v>
      </c>
      <c r="G31" s="353"/>
      <c r="H31" s="354" t="s">
        <v>435</v>
      </c>
    </row>
    <row r="32" spans="2:8" ht="14.25" x14ac:dyDescent="0.2">
      <c r="B32" s="352" t="s">
        <v>436</v>
      </c>
      <c r="C32" s="243">
        <v>1999</v>
      </c>
      <c r="D32" s="352" t="s">
        <v>434</v>
      </c>
      <c r="E32" s="243">
        <v>2000</v>
      </c>
      <c r="F32" s="353">
        <v>688786</v>
      </c>
      <c r="G32" s="353"/>
      <c r="H32" s="354" t="s">
        <v>435</v>
      </c>
    </row>
    <row r="33" spans="2:8" ht="14.25" x14ac:dyDescent="0.2">
      <c r="B33" s="352" t="s">
        <v>436</v>
      </c>
      <c r="C33" s="243">
        <v>2000</v>
      </c>
      <c r="D33" s="352" t="s">
        <v>434</v>
      </c>
      <c r="E33" s="243">
        <v>2001</v>
      </c>
      <c r="F33" s="353">
        <v>721021</v>
      </c>
      <c r="G33" s="353"/>
      <c r="H33" s="354" t="s">
        <v>435</v>
      </c>
    </row>
    <row r="34" spans="2:8" ht="14.25" x14ac:dyDescent="0.2">
      <c r="B34" s="352" t="s">
        <v>436</v>
      </c>
      <c r="C34" s="243">
        <v>2001</v>
      </c>
      <c r="D34" s="352" t="s">
        <v>434</v>
      </c>
      <c r="E34" s="243">
        <v>2002</v>
      </c>
      <c r="F34" s="353">
        <v>743156</v>
      </c>
      <c r="G34" s="353"/>
      <c r="H34" s="354" t="s">
        <v>435</v>
      </c>
    </row>
    <row r="35" spans="2:8" ht="14.25" x14ac:dyDescent="0.2">
      <c r="B35" s="352" t="s">
        <v>436</v>
      </c>
      <c r="C35" s="243">
        <v>2002</v>
      </c>
      <c r="D35" s="352" t="s">
        <v>434</v>
      </c>
      <c r="E35" s="243">
        <v>2003</v>
      </c>
      <c r="F35" s="353">
        <v>765153</v>
      </c>
      <c r="G35" s="353"/>
      <c r="H35" s="354" t="s">
        <v>435</v>
      </c>
    </row>
    <row r="36" spans="2:8" ht="14.25" x14ac:dyDescent="0.2">
      <c r="B36" s="352" t="s">
        <v>436</v>
      </c>
      <c r="C36" s="243">
        <v>2003</v>
      </c>
      <c r="D36" s="352" t="s">
        <v>434</v>
      </c>
      <c r="E36" s="243">
        <v>2004</v>
      </c>
      <c r="F36" s="353">
        <v>772422</v>
      </c>
      <c r="G36" s="353"/>
      <c r="H36" s="354" t="s">
        <v>435</v>
      </c>
    </row>
    <row r="37" spans="2:8" ht="14.25" x14ac:dyDescent="0.2">
      <c r="B37" s="352" t="s">
        <v>436</v>
      </c>
      <c r="C37" s="243">
        <v>2004</v>
      </c>
      <c r="D37" s="352" t="s">
        <v>434</v>
      </c>
      <c r="E37" s="243">
        <v>2005</v>
      </c>
      <c r="F37" s="353">
        <v>791578</v>
      </c>
      <c r="G37" s="353"/>
      <c r="H37" s="354" t="s">
        <v>435</v>
      </c>
    </row>
    <row r="38" spans="2:8" ht="14.25" x14ac:dyDescent="0.2">
      <c r="B38" s="352" t="s">
        <v>436</v>
      </c>
      <c r="C38" s="243">
        <v>2005</v>
      </c>
      <c r="D38" s="352" t="s">
        <v>434</v>
      </c>
      <c r="E38" s="243">
        <v>2006</v>
      </c>
      <c r="F38" s="353">
        <v>820233</v>
      </c>
      <c r="G38" s="353"/>
      <c r="H38" s="354" t="s">
        <v>435</v>
      </c>
    </row>
    <row r="39" spans="2:8" ht="14.25" x14ac:dyDescent="0.2">
      <c r="B39" s="352" t="s">
        <v>436</v>
      </c>
      <c r="C39" s="243">
        <v>2006</v>
      </c>
      <c r="D39" s="352" t="s">
        <v>434</v>
      </c>
      <c r="E39" s="243">
        <v>2007</v>
      </c>
      <c r="F39" s="353">
        <v>837622</v>
      </c>
      <c r="G39" s="353"/>
      <c r="H39" s="354" t="s">
        <v>435</v>
      </c>
    </row>
    <row r="40" spans="2:8" ht="14.25" x14ac:dyDescent="0.2">
      <c r="B40" s="352" t="s">
        <v>436</v>
      </c>
      <c r="C40" s="243">
        <v>2007</v>
      </c>
      <c r="D40" s="352" t="s">
        <v>434</v>
      </c>
      <c r="E40" s="243">
        <v>2008</v>
      </c>
      <c r="F40" s="353">
        <v>899941</v>
      </c>
      <c r="G40" s="353"/>
      <c r="H40" s="354" t="s">
        <v>435</v>
      </c>
    </row>
    <row r="41" spans="2:8" ht="14.25" x14ac:dyDescent="0.2">
      <c r="B41" s="352" t="s">
        <v>436</v>
      </c>
      <c r="C41" s="243">
        <v>2008</v>
      </c>
      <c r="D41" s="352" t="s">
        <v>434</v>
      </c>
      <c r="E41" s="243">
        <v>2010</v>
      </c>
      <c r="F41" s="353">
        <v>979946</v>
      </c>
      <c r="G41" s="353"/>
      <c r="H41" s="354" t="s">
        <v>435</v>
      </c>
    </row>
    <row r="42" spans="2:8" ht="14.25" x14ac:dyDescent="0.2">
      <c r="B42" s="352" t="s">
        <v>436</v>
      </c>
      <c r="C42" s="243">
        <v>2010</v>
      </c>
      <c r="D42" s="352" t="s">
        <v>434</v>
      </c>
      <c r="E42" s="243">
        <v>2011</v>
      </c>
      <c r="F42" s="353">
        <v>1004837</v>
      </c>
      <c r="G42" s="353"/>
      <c r="H42" s="354" t="s">
        <v>435</v>
      </c>
    </row>
    <row r="43" spans="2:8" ht="14.25" x14ac:dyDescent="0.2">
      <c r="B43" s="352" t="s">
        <v>436</v>
      </c>
      <c r="C43" s="243">
        <v>2011</v>
      </c>
      <c r="D43" s="352" t="s">
        <v>434</v>
      </c>
      <c r="E43" s="243">
        <v>2012</v>
      </c>
      <c r="F43" s="353">
        <v>1044327</v>
      </c>
      <c r="G43" s="353"/>
      <c r="H43" s="354" t="s">
        <v>435</v>
      </c>
    </row>
    <row r="44" spans="2:8" ht="14.25" x14ac:dyDescent="0.2">
      <c r="B44" s="352" t="s">
        <v>436</v>
      </c>
      <c r="C44" s="243">
        <v>2012</v>
      </c>
      <c r="D44" s="352" t="s">
        <v>434</v>
      </c>
      <c r="E44" s="243">
        <v>2013</v>
      </c>
      <c r="F44" s="353">
        <v>1066571</v>
      </c>
      <c r="G44" s="353"/>
      <c r="H44" s="354" t="s">
        <v>435</v>
      </c>
    </row>
    <row r="45" spans="2:8" ht="14.25" x14ac:dyDescent="0.2">
      <c r="B45" s="352" t="s">
        <v>436</v>
      </c>
      <c r="C45" s="243">
        <v>2013</v>
      </c>
      <c r="D45" s="352" t="s">
        <v>434</v>
      </c>
      <c r="E45" s="243">
        <v>2014</v>
      </c>
      <c r="F45" s="353">
        <v>1091849</v>
      </c>
      <c r="G45" s="353"/>
      <c r="H45" s="354" t="s">
        <v>435</v>
      </c>
    </row>
    <row r="46" spans="2:8" ht="14.25" x14ac:dyDescent="0.2">
      <c r="B46" s="352" t="s">
        <v>436</v>
      </c>
      <c r="C46" s="243">
        <v>2014</v>
      </c>
      <c r="D46" s="352"/>
      <c r="E46" s="243"/>
      <c r="F46" s="353">
        <v>1154194</v>
      </c>
      <c r="G46" s="353"/>
      <c r="H46" s="354" t="s">
        <v>435</v>
      </c>
    </row>
    <row r="47" spans="2:8" ht="29.25" customHeight="1" x14ac:dyDescent="0.2">
      <c r="B47" s="1644" t="s">
        <v>450</v>
      </c>
      <c r="C47" s="1651"/>
      <c r="D47" s="1651"/>
      <c r="E47" s="1651"/>
      <c r="F47" s="1651"/>
      <c r="G47" s="1651"/>
      <c r="H47" s="1651"/>
    </row>
  </sheetData>
  <mergeCells count="6">
    <mergeCell ref="B47:H47"/>
    <mergeCell ref="B1:H1"/>
    <mergeCell ref="B5:C6"/>
    <mergeCell ref="D5:E6"/>
    <mergeCell ref="F5:F6"/>
    <mergeCell ref="G5:H6"/>
  </mergeCells>
  <hyperlinks>
    <hyperlink ref="I1" location="'Indice Total'!A1" display="Volver"/>
  </hyperlink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1"/>
  <dimension ref="B1:M39"/>
  <sheetViews>
    <sheetView showGridLines="0" workbookViewId="0">
      <selection activeCell="H25" sqref="H25"/>
    </sheetView>
  </sheetViews>
  <sheetFormatPr baseColWidth="10" defaultRowHeight="12.75" x14ac:dyDescent="0.2"/>
  <cols>
    <col min="1" max="1" width="22.5703125" style="71" customWidth="1"/>
    <col min="2" max="2" width="4.5703125" style="71" customWidth="1"/>
    <col min="3" max="3" width="58.28515625" style="71" customWidth="1"/>
    <col min="4" max="16384" width="11.42578125" style="71"/>
  </cols>
  <sheetData>
    <row r="1" spans="2:13" ht="18" customHeight="1" x14ac:dyDescent="0.25">
      <c r="B1" s="1527" t="s">
        <v>1674</v>
      </c>
      <c r="C1" s="1527"/>
      <c r="D1" s="1527"/>
      <c r="E1" s="1527"/>
      <c r="F1" s="1527"/>
      <c r="G1" s="1527"/>
      <c r="H1" s="1527"/>
      <c r="I1" s="1527"/>
      <c r="J1" s="1527"/>
      <c r="K1" s="1527"/>
      <c r="L1" s="1527"/>
      <c r="M1" s="3" t="s">
        <v>13</v>
      </c>
    </row>
    <row r="2" spans="2:13" ht="53.25" customHeight="1" x14ac:dyDescent="0.25">
      <c r="B2" s="1519" t="s">
        <v>1655</v>
      </c>
      <c r="C2" s="1519"/>
      <c r="D2" s="1519"/>
      <c r="E2" s="1519"/>
      <c r="F2" s="1519"/>
      <c r="G2" s="1519"/>
      <c r="H2" s="1519"/>
      <c r="I2" s="1519"/>
      <c r="J2" s="1519"/>
      <c r="K2" s="1519"/>
      <c r="L2" s="1519"/>
    </row>
    <row r="3" spans="2:13" ht="17.25" customHeight="1" x14ac:dyDescent="0.2">
      <c r="B3" s="1659" t="s">
        <v>1662</v>
      </c>
      <c r="C3" s="1659"/>
      <c r="D3" s="1659"/>
      <c r="E3" s="1659"/>
      <c r="F3" s="1659"/>
      <c r="G3" s="1659"/>
      <c r="H3" s="1659"/>
      <c r="I3" s="1659"/>
      <c r="J3" s="1659"/>
      <c r="K3" s="1659"/>
      <c r="L3" s="1659"/>
    </row>
    <row r="4" spans="2:13" ht="18.75" customHeight="1" thickBot="1" x14ac:dyDescent="0.25">
      <c r="B4" s="1659" t="s">
        <v>1654</v>
      </c>
      <c r="C4" s="1659"/>
      <c r="D4" s="1659"/>
      <c r="E4" s="1659"/>
      <c r="F4" s="1659"/>
      <c r="G4" s="1659"/>
      <c r="H4" s="1659"/>
      <c r="I4" s="1659"/>
      <c r="J4" s="1659"/>
      <c r="K4" s="1659"/>
      <c r="L4" s="1659"/>
    </row>
    <row r="5" spans="2:13" ht="15" x14ac:dyDescent="0.2">
      <c r="B5" s="327"/>
      <c r="C5" s="684"/>
      <c r="D5" s="687"/>
      <c r="E5" s="687"/>
      <c r="F5" s="684"/>
      <c r="G5" s="684"/>
      <c r="H5" s="688"/>
      <c r="I5" s="671"/>
      <c r="J5" s="684"/>
      <c r="K5" s="684"/>
      <c r="L5" s="661"/>
    </row>
    <row r="6" spans="2:13" ht="15.75" x14ac:dyDescent="0.2">
      <c r="B6" s="356"/>
      <c r="C6" s="356"/>
      <c r="D6" s="357" t="s">
        <v>452</v>
      </c>
      <c r="E6" s="357" t="s">
        <v>453</v>
      </c>
      <c r="F6" s="357" t="s">
        <v>454</v>
      </c>
      <c r="G6" s="357" t="s">
        <v>455</v>
      </c>
      <c r="H6" s="357" t="s">
        <v>456</v>
      </c>
      <c r="I6" s="357" t="s">
        <v>404</v>
      </c>
      <c r="J6" s="357" t="s">
        <v>405</v>
      </c>
      <c r="K6" s="357" t="s">
        <v>406</v>
      </c>
      <c r="L6" s="357" t="s">
        <v>407</v>
      </c>
    </row>
    <row r="7" spans="2:13" ht="15.75" x14ac:dyDescent="0.2">
      <c r="B7" s="356"/>
      <c r="C7" s="356"/>
      <c r="D7" s="358" t="s">
        <v>457</v>
      </c>
      <c r="E7" s="357" t="s">
        <v>458</v>
      </c>
      <c r="F7" s="357" t="s">
        <v>459</v>
      </c>
      <c r="G7" s="357" t="s">
        <v>460</v>
      </c>
      <c r="H7" s="357" t="s">
        <v>461</v>
      </c>
      <c r="I7" s="357" t="s">
        <v>415</v>
      </c>
      <c r="J7" s="357" t="s">
        <v>416</v>
      </c>
      <c r="K7" s="357" t="s">
        <v>417</v>
      </c>
      <c r="L7" s="359"/>
    </row>
    <row r="8" spans="2:13" ht="15" x14ac:dyDescent="0.2">
      <c r="B8" s="332"/>
      <c r="C8" s="332"/>
      <c r="D8" s="360"/>
      <c r="E8" s="360"/>
      <c r="F8" s="360"/>
      <c r="G8" s="360"/>
      <c r="H8" s="361"/>
      <c r="I8" s="362"/>
      <c r="J8" s="360"/>
      <c r="K8" s="360"/>
      <c r="L8" s="360"/>
    </row>
    <row r="9" spans="2:13" ht="15.75" x14ac:dyDescent="0.2">
      <c r="B9" s="1658" t="s">
        <v>462</v>
      </c>
      <c r="C9" s="1658"/>
      <c r="D9" s="1658"/>
      <c r="E9" s="1658"/>
      <c r="F9" s="1658"/>
      <c r="G9" s="1658"/>
      <c r="H9" s="1658"/>
      <c r="I9" s="1658"/>
      <c r="J9" s="1658"/>
      <c r="K9" s="1658"/>
      <c r="L9" s="1658"/>
    </row>
    <row r="10" spans="2:13" s="244" customFormat="1" ht="9" customHeight="1" x14ac:dyDescent="0.2">
      <c r="B10" s="363"/>
      <c r="C10" s="363"/>
      <c r="D10" s="363"/>
      <c r="E10" s="363"/>
      <c r="F10" s="363"/>
      <c r="G10" s="363"/>
      <c r="H10" s="363"/>
      <c r="I10" s="363"/>
      <c r="J10" s="363"/>
      <c r="K10" s="363"/>
      <c r="L10" s="363"/>
    </row>
    <row r="11" spans="2:13" ht="15" x14ac:dyDescent="0.2">
      <c r="B11" s="364" t="s">
        <v>463</v>
      </c>
      <c r="C11" s="365"/>
      <c r="D11" s="365"/>
      <c r="E11" s="365"/>
      <c r="F11" s="365"/>
      <c r="G11" s="365"/>
      <c r="H11" s="366"/>
      <c r="I11" s="367"/>
      <c r="J11" s="365"/>
      <c r="K11" s="365"/>
      <c r="L11" s="365"/>
    </row>
    <row r="12" spans="2:13" x14ac:dyDescent="0.2">
      <c r="B12" s="362" t="s">
        <v>377</v>
      </c>
      <c r="C12" s="362" t="s">
        <v>464</v>
      </c>
      <c r="D12" s="361">
        <v>10041.969999999999</v>
      </c>
      <c r="E12" s="361">
        <v>10254.86</v>
      </c>
      <c r="F12" s="361">
        <v>11017.82</v>
      </c>
      <c r="G12" s="361">
        <v>11997.3</v>
      </c>
      <c r="H12" s="361">
        <v>12302.03</v>
      </c>
      <c r="I12" s="361">
        <v>12785.5</v>
      </c>
      <c r="J12" s="341">
        <v>13057.83</v>
      </c>
      <c r="K12" s="341">
        <v>13367.3</v>
      </c>
      <c r="L12" s="341">
        <v>14130.57</v>
      </c>
    </row>
    <row r="13" spans="2:13" x14ac:dyDescent="0.2">
      <c r="B13" s="362" t="s">
        <v>379</v>
      </c>
      <c r="C13" s="362" t="s">
        <v>465</v>
      </c>
      <c r="D13" s="361">
        <v>10041.969999999999</v>
      </c>
      <c r="E13" s="361">
        <v>10254.86</v>
      </c>
      <c r="F13" s="361">
        <v>11017.82</v>
      </c>
      <c r="G13" s="361">
        <v>11997.3</v>
      </c>
      <c r="H13" s="361">
        <v>12302.03</v>
      </c>
      <c r="I13" s="361">
        <v>12785.5</v>
      </c>
      <c r="J13" s="341">
        <v>13057.83</v>
      </c>
      <c r="K13" s="341">
        <v>13367.3</v>
      </c>
      <c r="L13" s="341">
        <v>14130.57</v>
      </c>
    </row>
    <row r="14" spans="2:13" x14ac:dyDescent="0.2">
      <c r="B14" s="362"/>
      <c r="C14" s="362"/>
      <c r="D14" s="361"/>
      <c r="E14" s="361"/>
      <c r="F14" s="361"/>
      <c r="G14" s="361"/>
      <c r="H14" s="361"/>
      <c r="I14" s="361"/>
      <c r="J14" s="341"/>
      <c r="K14" s="341"/>
      <c r="L14" s="341"/>
    </row>
    <row r="15" spans="2:13" ht="15" x14ac:dyDescent="0.2">
      <c r="B15" s="364" t="s">
        <v>466</v>
      </c>
      <c r="C15" s="365"/>
      <c r="D15" s="365"/>
      <c r="E15" s="365"/>
      <c r="F15" s="365"/>
      <c r="G15" s="365"/>
      <c r="H15" s="366"/>
      <c r="I15" s="367"/>
      <c r="J15" s="365"/>
      <c r="K15" s="365"/>
      <c r="L15" s="365"/>
    </row>
    <row r="16" spans="2:13" x14ac:dyDescent="0.2">
      <c r="B16" s="362"/>
      <c r="C16" s="362"/>
      <c r="D16" s="361"/>
      <c r="E16" s="361"/>
      <c r="F16" s="361"/>
      <c r="G16" s="361"/>
      <c r="H16" s="361"/>
      <c r="I16" s="361"/>
      <c r="J16" s="341"/>
      <c r="K16" s="341"/>
      <c r="L16" s="341"/>
    </row>
    <row r="17" spans="2:12" x14ac:dyDescent="0.2">
      <c r="B17" s="362" t="s">
        <v>377</v>
      </c>
      <c r="C17" s="186" t="s">
        <v>386</v>
      </c>
      <c r="D17" s="361">
        <v>6025.2</v>
      </c>
      <c r="E17" s="361">
        <v>6152.93</v>
      </c>
      <c r="F17" s="361">
        <v>6610.71</v>
      </c>
      <c r="G17" s="361">
        <v>7198.4</v>
      </c>
      <c r="H17" s="361">
        <v>7381.24</v>
      </c>
      <c r="I17" s="361">
        <v>7671.32</v>
      </c>
      <c r="J17" s="341">
        <v>7834.72</v>
      </c>
      <c r="K17" s="341">
        <v>8020.4</v>
      </c>
      <c r="L17" s="341">
        <v>8478.36</v>
      </c>
    </row>
    <row r="18" spans="2:12" x14ac:dyDescent="0.2">
      <c r="B18" s="362" t="s">
        <v>379</v>
      </c>
      <c r="C18" s="186" t="s">
        <v>387</v>
      </c>
      <c r="D18" s="361">
        <v>6025.2</v>
      </c>
      <c r="E18" s="361">
        <v>6152.93</v>
      </c>
      <c r="F18" s="361">
        <v>6610.71</v>
      </c>
      <c r="G18" s="361">
        <v>7198.4</v>
      </c>
      <c r="H18" s="361">
        <v>7381.24</v>
      </c>
      <c r="I18" s="361">
        <v>7671.32</v>
      </c>
      <c r="J18" s="341">
        <v>7834.72</v>
      </c>
      <c r="K18" s="341">
        <v>8020.4</v>
      </c>
      <c r="L18" s="341">
        <v>8478.36</v>
      </c>
    </row>
    <row r="19" spans="2:12" x14ac:dyDescent="0.2">
      <c r="B19" s="362"/>
      <c r="C19" s="186"/>
      <c r="D19" s="361"/>
      <c r="E19" s="361"/>
      <c r="F19" s="361"/>
      <c r="G19" s="361"/>
      <c r="H19" s="361"/>
      <c r="I19" s="361"/>
      <c r="J19" s="341"/>
      <c r="K19" s="341"/>
      <c r="L19" s="341"/>
    </row>
    <row r="20" spans="2:12" ht="23.25" customHeight="1" x14ac:dyDescent="0.2">
      <c r="B20" s="368" t="s">
        <v>467</v>
      </c>
      <c r="C20" s="369"/>
      <c r="D20" s="369"/>
      <c r="E20" s="369"/>
      <c r="F20" s="369"/>
      <c r="G20" s="369"/>
      <c r="H20" s="370"/>
      <c r="I20" s="371"/>
      <c r="J20" s="369"/>
      <c r="K20" s="369"/>
      <c r="L20" s="369"/>
    </row>
    <row r="21" spans="2:12" x14ac:dyDescent="0.2">
      <c r="B21" s="186" t="s">
        <v>377</v>
      </c>
      <c r="C21" s="186" t="s">
        <v>468</v>
      </c>
      <c r="D21" s="228">
        <v>5020.9799999999996</v>
      </c>
      <c r="E21" s="228">
        <v>5127.42</v>
      </c>
      <c r="F21" s="228">
        <v>5508.9</v>
      </c>
      <c r="G21" s="228">
        <v>5998.64</v>
      </c>
      <c r="H21" s="228">
        <v>6151.01</v>
      </c>
      <c r="I21" s="228">
        <v>6392.74</v>
      </c>
      <c r="J21" s="335">
        <v>6528.91</v>
      </c>
      <c r="K21" s="335">
        <v>6683.65</v>
      </c>
      <c r="L21" s="335">
        <v>7065.29</v>
      </c>
    </row>
    <row r="22" spans="2:12" x14ac:dyDescent="0.2">
      <c r="B22" s="186" t="s">
        <v>379</v>
      </c>
      <c r="C22" s="186" t="s">
        <v>469</v>
      </c>
      <c r="D22" s="228">
        <v>5020.9799999999996</v>
      </c>
      <c r="E22" s="228">
        <v>5127.42</v>
      </c>
      <c r="F22" s="228">
        <v>5508.9</v>
      </c>
      <c r="G22" s="228">
        <v>5998.64</v>
      </c>
      <c r="H22" s="228">
        <v>6151.01</v>
      </c>
      <c r="I22" s="228">
        <v>6392.74</v>
      </c>
      <c r="J22" s="335">
        <v>6528.91</v>
      </c>
      <c r="K22" s="335">
        <v>6683.65</v>
      </c>
      <c r="L22" s="335">
        <v>7065.29</v>
      </c>
    </row>
    <row r="23" spans="2:12" ht="15" x14ac:dyDescent="0.2">
      <c r="B23" s="360"/>
      <c r="C23" s="360"/>
      <c r="D23" s="361"/>
      <c r="E23" s="361"/>
      <c r="F23" s="361"/>
      <c r="G23" s="361"/>
      <c r="H23" s="361"/>
      <c r="I23" s="361"/>
      <c r="J23" s="360"/>
      <c r="K23" s="360"/>
      <c r="L23" s="360"/>
    </row>
    <row r="24" spans="2:12" ht="15.75" customHeight="1" x14ac:dyDescent="0.2">
      <c r="B24" s="1658" t="s">
        <v>470</v>
      </c>
      <c r="C24" s="1658"/>
      <c r="D24" s="1658"/>
      <c r="E24" s="1658"/>
      <c r="F24" s="1658"/>
      <c r="G24" s="1658"/>
      <c r="H24" s="1658"/>
      <c r="I24" s="1658"/>
      <c r="J24" s="1658"/>
      <c r="K24" s="1658"/>
      <c r="L24" s="1658"/>
    </row>
    <row r="25" spans="2:12" ht="15.75" customHeight="1" x14ac:dyDescent="0.2">
      <c r="B25" s="372"/>
      <c r="C25" s="373"/>
      <c r="D25" s="374"/>
      <c r="E25" s="374"/>
      <c r="F25" s="374"/>
      <c r="G25" s="374"/>
      <c r="H25" s="374"/>
      <c r="I25" s="374"/>
      <c r="J25" s="332"/>
      <c r="K25" s="332"/>
      <c r="L25" s="332"/>
    </row>
    <row r="26" spans="2:12" ht="15" x14ac:dyDescent="0.2">
      <c r="B26" s="364" t="s">
        <v>471</v>
      </c>
      <c r="C26" s="365"/>
      <c r="D26" s="365"/>
      <c r="E26" s="365"/>
      <c r="F26" s="365"/>
      <c r="G26" s="365"/>
      <c r="H26" s="366"/>
      <c r="I26" s="367"/>
      <c r="J26" s="365"/>
      <c r="K26" s="365"/>
      <c r="L26" s="365"/>
    </row>
    <row r="27" spans="2:12" x14ac:dyDescent="0.2">
      <c r="B27" s="362" t="s">
        <v>377</v>
      </c>
      <c r="C27" s="362" t="s">
        <v>464</v>
      </c>
      <c r="D27" s="361">
        <v>9986.9699999999993</v>
      </c>
      <c r="E27" s="361">
        <v>10198.69</v>
      </c>
      <c r="F27" s="361">
        <v>10957.47</v>
      </c>
      <c r="G27" s="361">
        <v>11931.59</v>
      </c>
      <c r="H27" s="361">
        <v>12234.65</v>
      </c>
      <c r="I27" s="361">
        <v>12715.47</v>
      </c>
      <c r="J27" s="361">
        <v>12986.31</v>
      </c>
      <c r="K27" s="361">
        <v>13294.09</v>
      </c>
      <c r="L27" s="361">
        <v>14053.18</v>
      </c>
    </row>
    <row r="28" spans="2:12" x14ac:dyDescent="0.2">
      <c r="B28" s="362" t="s">
        <v>379</v>
      </c>
      <c r="C28" s="362" t="s">
        <v>465</v>
      </c>
      <c r="D28" s="361">
        <v>8648.02</v>
      </c>
      <c r="E28" s="361">
        <v>8831.36</v>
      </c>
      <c r="F28" s="361">
        <v>9488.41</v>
      </c>
      <c r="G28" s="361">
        <v>10331.93</v>
      </c>
      <c r="H28" s="361">
        <v>10594.36</v>
      </c>
      <c r="I28" s="361">
        <v>11010.72</v>
      </c>
      <c r="J28" s="361">
        <v>11245.25</v>
      </c>
      <c r="K28" s="361">
        <v>11511.76</v>
      </c>
      <c r="L28" s="361">
        <v>12169.08</v>
      </c>
    </row>
    <row r="29" spans="2:12" ht="9" customHeight="1" x14ac:dyDescent="0.2">
      <c r="B29" s="362"/>
      <c r="C29" s="362"/>
      <c r="D29" s="361"/>
      <c r="E29" s="361"/>
      <c r="F29" s="361"/>
      <c r="G29" s="361"/>
      <c r="H29" s="361"/>
      <c r="I29" s="361"/>
      <c r="J29" s="361"/>
      <c r="K29" s="361"/>
      <c r="L29" s="361"/>
    </row>
    <row r="30" spans="2:12" ht="15" x14ac:dyDescent="0.2">
      <c r="B30" s="364" t="s">
        <v>466</v>
      </c>
      <c r="C30" s="365"/>
      <c r="D30" s="365"/>
      <c r="E30" s="365"/>
      <c r="F30" s="365"/>
      <c r="G30" s="365"/>
      <c r="H30" s="366"/>
      <c r="I30" s="367"/>
      <c r="J30" s="365"/>
      <c r="K30" s="365"/>
      <c r="L30" s="365"/>
    </row>
    <row r="31" spans="2:12" ht="9.75" customHeight="1" x14ac:dyDescent="0.2">
      <c r="B31" s="362"/>
      <c r="C31" s="362"/>
      <c r="D31" s="361"/>
      <c r="E31" s="361"/>
      <c r="F31" s="361"/>
      <c r="G31" s="361"/>
      <c r="H31" s="361"/>
      <c r="I31" s="361"/>
      <c r="J31" s="361"/>
      <c r="K31" s="361"/>
      <c r="L31" s="361"/>
    </row>
    <row r="32" spans="2:12" x14ac:dyDescent="0.2">
      <c r="B32" s="186" t="s">
        <v>377</v>
      </c>
      <c r="C32" s="186" t="s">
        <v>386</v>
      </c>
      <c r="D32" s="361">
        <v>6773.54</v>
      </c>
      <c r="E32" s="361">
        <v>6917.14</v>
      </c>
      <c r="F32" s="361">
        <v>7431.78</v>
      </c>
      <c r="G32" s="361">
        <v>8092.47</v>
      </c>
      <c r="H32" s="361">
        <v>8298.02</v>
      </c>
      <c r="I32" s="361">
        <v>8624.1299999999992</v>
      </c>
      <c r="J32" s="361">
        <v>8807.82</v>
      </c>
      <c r="K32" s="361">
        <v>9016.57</v>
      </c>
      <c r="L32" s="361">
        <v>9531.42</v>
      </c>
    </row>
    <row r="33" spans="2:12" x14ac:dyDescent="0.2">
      <c r="B33" s="186" t="s">
        <v>379</v>
      </c>
      <c r="C33" s="186" t="s">
        <v>387</v>
      </c>
      <c r="D33" s="361">
        <v>5970.2</v>
      </c>
      <c r="E33" s="361">
        <v>6096.77</v>
      </c>
      <c r="F33" s="361">
        <v>6550.37</v>
      </c>
      <c r="G33" s="361">
        <v>7132.7</v>
      </c>
      <c r="H33" s="361">
        <v>7313.87</v>
      </c>
      <c r="I33" s="361">
        <v>7601.31</v>
      </c>
      <c r="J33" s="361">
        <v>7763.22</v>
      </c>
      <c r="K33" s="361">
        <v>7947.21</v>
      </c>
      <c r="L33" s="361">
        <v>8401</v>
      </c>
    </row>
    <row r="34" spans="2:12" x14ac:dyDescent="0.2">
      <c r="B34" s="186"/>
      <c r="C34" s="186"/>
      <c r="D34" s="361"/>
      <c r="E34" s="361"/>
      <c r="F34" s="361"/>
      <c r="G34" s="361"/>
      <c r="H34" s="361"/>
      <c r="I34" s="361"/>
      <c r="J34" s="361"/>
      <c r="K34" s="361"/>
      <c r="L34" s="361"/>
    </row>
    <row r="35" spans="2:12" ht="15" x14ac:dyDescent="0.2">
      <c r="B35" s="364" t="s">
        <v>472</v>
      </c>
      <c r="C35" s="365"/>
      <c r="D35" s="365"/>
      <c r="E35" s="365"/>
      <c r="F35" s="365"/>
      <c r="G35" s="365"/>
      <c r="H35" s="366"/>
      <c r="I35" s="367"/>
      <c r="J35" s="365"/>
      <c r="K35" s="365"/>
      <c r="L35" s="365"/>
    </row>
    <row r="36" spans="2:12" x14ac:dyDescent="0.2">
      <c r="B36" s="362" t="s">
        <v>377</v>
      </c>
      <c r="C36" s="362" t="s">
        <v>468</v>
      </c>
      <c r="D36" s="361">
        <v>5020.9799999999996</v>
      </c>
      <c r="E36" s="361">
        <v>5127.42</v>
      </c>
      <c r="F36" s="361">
        <v>5508.9</v>
      </c>
      <c r="G36" s="361">
        <v>5998.64</v>
      </c>
      <c r="H36" s="361">
        <v>6151.01</v>
      </c>
      <c r="I36" s="361">
        <v>6392.74</v>
      </c>
      <c r="J36" s="361">
        <v>6528.91</v>
      </c>
      <c r="K36" s="361">
        <v>6683.65</v>
      </c>
      <c r="L36" s="361">
        <v>7065.29</v>
      </c>
    </row>
    <row r="37" spans="2:12" x14ac:dyDescent="0.2">
      <c r="B37" s="362" t="s">
        <v>379</v>
      </c>
      <c r="C37" s="362" t="s">
        <v>469</v>
      </c>
      <c r="D37" s="361">
        <v>5020.9799999999996</v>
      </c>
      <c r="E37" s="361">
        <v>5127.42</v>
      </c>
      <c r="F37" s="361">
        <v>5508.9</v>
      </c>
      <c r="G37" s="361">
        <v>5998.64</v>
      </c>
      <c r="H37" s="361">
        <v>6151.01</v>
      </c>
      <c r="I37" s="361">
        <v>6392.74</v>
      </c>
      <c r="J37" s="361">
        <v>6528.91</v>
      </c>
      <c r="K37" s="361">
        <v>6683.65</v>
      </c>
      <c r="L37" s="361">
        <v>7065.29</v>
      </c>
    </row>
    <row r="38" spans="2:12" ht="15" x14ac:dyDescent="0.2">
      <c r="B38" s="344"/>
      <c r="C38" s="344"/>
      <c r="D38" s="17"/>
      <c r="E38" s="17"/>
      <c r="F38" s="344"/>
      <c r="G38" s="327"/>
      <c r="H38" s="347"/>
      <c r="I38" s="213"/>
      <c r="J38" s="327"/>
      <c r="K38" s="327"/>
    </row>
    <row r="39" spans="2:12" x14ac:dyDescent="0.2">
      <c r="C39" s="47"/>
      <c r="D39" s="47"/>
      <c r="E39" s="47"/>
      <c r="F39" s="47"/>
      <c r="G39" s="47"/>
      <c r="H39" s="47"/>
      <c r="I39" s="47"/>
      <c r="J39" s="47"/>
      <c r="K39" s="47"/>
    </row>
  </sheetData>
  <mergeCells count="6">
    <mergeCell ref="B24:L24"/>
    <mergeCell ref="B1:L1"/>
    <mergeCell ref="B2:L2"/>
    <mergeCell ref="B3:L3"/>
    <mergeCell ref="B4:L4"/>
    <mergeCell ref="B9:L9"/>
  </mergeCells>
  <hyperlinks>
    <hyperlink ref="M1" location="'Indice Total'!A1" display="Volver"/>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pageSetUpPr fitToPage="1"/>
  </sheetPr>
  <dimension ref="B1:H34"/>
  <sheetViews>
    <sheetView showGridLines="0" workbookViewId="0">
      <selection activeCell="H25" sqref="H25"/>
    </sheetView>
  </sheetViews>
  <sheetFormatPr baseColWidth="10" defaultColWidth="9.140625" defaultRowHeight="12.75" x14ac:dyDescent="0.25"/>
  <cols>
    <col min="1" max="1" width="22.28515625" style="4" customWidth="1"/>
    <col min="2" max="2" width="39.85546875" style="4" customWidth="1"/>
    <col min="3" max="7" width="12.85546875" style="4" customWidth="1"/>
    <col min="8" max="8" width="13.28515625" style="4" bestFit="1" customWidth="1"/>
    <col min="9" max="16384" width="9.140625" style="4"/>
  </cols>
  <sheetData>
    <row r="1" spans="2:8" ht="31.5" customHeight="1" x14ac:dyDescent="0.25"/>
    <row r="2" spans="2:8" ht="18" x14ac:dyDescent="0.25">
      <c r="B2" s="1527" t="s">
        <v>12</v>
      </c>
      <c r="C2" s="1528"/>
      <c r="D2" s="1528"/>
      <c r="E2" s="1528"/>
      <c r="F2" s="1528"/>
      <c r="G2" s="1528"/>
      <c r="H2" s="3" t="s">
        <v>13</v>
      </c>
    </row>
    <row r="3" spans="2:8" ht="39" customHeight="1" x14ac:dyDescent="0.2">
      <c r="B3" s="1516" t="s">
        <v>1596</v>
      </c>
      <c r="C3" s="1517"/>
      <c r="D3" s="1517"/>
      <c r="E3" s="1520"/>
      <c r="F3" s="1520"/>
      <c r="G3" s="1520"/>
    </row>
    <row r="4" spans="2:8" ht="18.75" customHeight="1" thickBot="1" x14ac:dyDescent="0.3">
      <c r="B4" s="1519" t="s">
        <v>14</v>
      </c>
      <c r="C4" s="1520"/>
      <c r="D4" s="1520"/>
      <c r="E4" s="1520"/>
      <c r="F4" s="1520"/>
      <c r="G4" s="1520"/>
    </row>
    <row r="5" spans="2:8" ht="13.5" customHeight="1" x14ac:dyDescent="0.25">
      <c r="B5" s="643"/>
      <c r="C5" s="643"/>
      <c r="D5" s="644"/>
      <c r="E5" s="643"/>
      <c r="F5" s="643"/>
      <c r="G5" s="643"/>
    </row>
    <row r="6" spans="2:8" ht="28.5" customHeight="1" x14ac:dyDescent="0.25">
      <c r="B6" s="5" t="s">
        <v>15</v>
      </c>
      <c r="C6" s="6">
        <v>2010</v>
      </c>
      <c r="D6" s="6">
        <v>2011</v>
      </c>
      <c r="E6" s="6">
        <v>2012</v>
      </c>
      <c r="F6" s="6">
        <v>2013</v>
      </c>
      <c r="G6" s="6">
        <v>2014</v>
      </c>
      <c r="H6" s="554"/>
    </row>
    <row r="7" spans="2:8" ht="18" customHeight="1" x14ac:dyDescent="0.25">
      <c r="B7" s="7" t="s">
        <v>16</v>
      </c>
      <c r="C7" s="8">
        <v>1972760</v>
      </c>
      <c r="D7" s="8">
        <v>2082000</v>
      </c>
      <c r="E7" s="8">
        <v>2189539</v>
      </c>
      <c r="F7" s="8">
        <v>2229920</v>
      </c>
      <c r="G7" s="8">
        <v>2296287</v>
      </c>
      <c r="H7" s="554"/>
    </row>
    <row r="8" spans="2:8" ht="18" customHeight="1" x14ac:dyDescent="0.25">
      <c r="B8" s="7" t="s">
        <v>17</v>
      </c>
      <c r="C8" s="8">
        <v>1300526</v>
      </c>
      <c r="D8" s="8">
        <v>1504786</v>
      </c>
      <c r="E8" s="8">
        <v>1697054</v>
      </c>
      <c r="F8" s="8">
        <v>1861163</v>
      </c>
      <c r="G8" s="8">
        <v>1880331</v>
      </c>
      <c r="H8" s="554"/>
    </row>
    <row r="9" spans="2:8" ht="18" customHeight="1" x14ac:dyDescent="0.25">
      <c r="B9" s="7" t="s">
        <v>18</v>
      </c>
      <c r="C9" s="8">
        <v>530256</v>
      </c>
      <c r="D9" s="8">
        <v>522621</v>
      </c>
      <c r="E9" s="8">
        <v>522330</v>
      </c>
      <c r="F9" s="8">
        <v>539787.25</v>
      </c>
      <c r="G9" s="8">
        <v>545978</v>
      </c>
      <c r="H9" s="554"/>
    </row>
    <row r="10" spans="2:8" ht="18" customHeight="1" x14ac:dyDescent="0.25">
      <c r="B10" s="10" t="s">
        <v>19</v>
      </c>
      <c r="C10" s="11">
        <v>3803542</v>
      </c>
      <c r="D10" s="11">
        <v>4109407</v>
      </c>
      <c r="E10" s="11">
        <v>4408923</v>
      </c>
      <c r="F10" s="11">
        <v>4630870.25</v>
      </c>
      <c r="G10" s="11">
        <v>4722596</v>
      </c>
      <c r="H10" s="554"/>
    </row>
    <row r="11" spans="2:8" ht="18" customHeight="1" x14ac:dyDescent="0.25">
      <c r="B11" s="13" t="s">
        <v>20</v>
      </c>
      <c r="C11" s="14">
        <v>1052731</v>
      </c>
      <c r="D11" s="14">
        <v>1011065</v>
      </c>
      <c r="E11" s="14">
        <v>969713</v>
      </c>
      <c r="F11" s="14">
        <v>901779</v>
      </c>
      <c r="G11" s="14">
        <v>871923</v>
      </c>
      <c r="H11" s="554"/>
    </row>
    <row r="12" spans="2:8" ht="18" customHeight="1" x14ac:dyDescent="0.25">
      <c r="B12" s="10" t="s">
        <v>21</v>
      </c>
      <c r="C12" s="15">
        <v>4856273</v>
      </c>
      <c r="D12" s="15">
        <v>5120472</v>
      </c>
      <c r="E12" s="15">
        <v>5378636</v>
      </c>
      <c r="F12" s="15">
        <v>5532649.25</v>
      </c>
      <c r="G12" s="15">
        <v>5594519</v>
      </c>
      <c r="H12" s="554"/>
    </row>
    <row r="13" spans="2:8" ht="25.5" customHeight="1" x14ac:dyDescent="0.25">
      <c r="B13" s="1529" t="s">
        <v>22</v>
      </c>
      <c r="C13" s="1529"/>
      <c r="D13" s="1529"/>
      <c r="E13" s="1529"/>
      <c r="F13" s="1529"/>
      <c r="G13" s="1529"/>
      <c r="H13" s="16"/>
    </row>
    <row r="14" spans="2:8" ht="15.75" customHeight="1" x14ac:dyDescent="0.2">
      <c r="B14" s="1530" t="s">
        <v>23</v>
      </c>
      <c r="C14" s="1531"/>
      <c r="D14" s="1531"/>
      <c r="E14" s="1532"/>
      <c r="F14" s="1532"/>
      <c r="G14" s="1532"/>
      <c r="H14" s="9"/>
    </row>
    <row r="15" spans="2:8" s="17" customFormat="1" ht="18" customHeight="1" x14ac:dyDescent="0.25">
      <c r="H15" s="18"/>
    </row>
    <row r="16" spans="2:8" s="17" customFormat="1" ht="18" customHeight="1" x14ac:dyDescent="0.25">
      <c r="B16" s="19"/>
      <c r="C16" s="20"/>
      <c r="D16" s="21"/>
      <c r="E16" s="20"/>
      <c r="F16" s="20"/>
      <c r="G16" s="22"/>
      <c r="H16" s="18"/>
    </row>
    <row r="17" spans="2:8" s="17" customFormat="1" ht="18" customHeight="1" x14ac:dyDescent="0.25">
      <c r="B17" s="1525" t="s">
        <v>24</v>
      </c>
      <c r="C17" s="1526"/>
      <c r="D17" s="1526"/>
      <c r="E17" s="1526"/>
      <c r="F17" s="1526"/>
      <c r="G17" s="1526"/>
      <c r="H17" s="18"/>
    </row>
    <row r="18" spans="2:8" ht="42.75" customHeight="1" x14ac:dyDescent="0.2">
      <c r="B18" s="1516" t="s">
        <v>25</v>
      </c>
      <c r="C18" s="1517"/>
      <c r="D18" s="1517"/>
      <c r="E18" s="1518"/>
      <c r="F18" s="1518"/>
      <c r="G18" s="1518"/>
      <c r="H18" s="3" t="s">
        <v>13</v>
      </c>
    </row>
    <row r="19" spans="2:8" ht="17.25" customHeight="1" thickBot="1" x14ac:dyDescent="0.3">
      <c r="B19" s="1519" t="s">
        <v>14</v>
      </c>
      <c r="C19" s="1520"/>
      <c r="D19" s="1520"/>
      <c r="E19" s="1520"/>
      <c r="F19" s="1520"/>
      <c r="G19" s="1520"/>
    </row>
    <row r="20" spans="2:8" ht="22.5" customHeight="1" x14ac:dyDescent="0.25">
      <c r="B20" s="645"/>
      <c r="C20" s="646"/>
      <c r="D20" s="646"/>
      <c r="E20" s="643"/>
      <c r="F20" s="643"/>
      <c r="G20" s="643"/>
    </row>
    <row r="21" spans="2:8" ht="32.25" customHeight="1" x14ac:dyDescent="0.25">
      <c r="B21" s="743" t="s">
        <v>15</v>
      </c>
      <c r="C21" s="736">
        <v>2010</v>
      </c>
      <c r="D21" s="736">
        <v>2011</v>
      </c>
      <c r="E21" s="736">
        <v>2012</v>
      </c>
      <c r="F21" s="736">
        <v>2013</v>
      </c>
      <c r="G21" s="736">
        <v>2014</v>
      </c>
    </row>
    <row r="22" spans="2:8" ht="21" customHeight="1" x14ac:dyDescent="0.25">
      <c r="B22" s="25" t="s">
        <v>26</v>
      </c>
      <c r="C22" s="26"/>
      <c r="D22" s="26"/>
      <c r="E22" s="26"/>
      <c r="F22" s="26"/>
      <c r="G22" s="26"/>
    </row>
    <row r="23" spans="2:8" ht="18" customHeight="1" x14ac:dyDescent="0.25">
      <c r="B23" s="13" t="s">
        <v>16</v>
      </c>
      <c r="C23" s="75">
        <v>37963</v>
      </c>
      <c r="D23" s="75">
        <v>38665</v>
      </c>
      <c r="E23" s="75">
        <v>39462</v>
      </c>
      <c r="F23" s="75">
        <v>42247</v>
      </c>
      <c r="G23" s="75">
        <v>52475.666666666664</v>
      </c>
    </row>
    <row r="24" spans="2:8" ht="18" customHeight="1" x14ac:dyDescent="0.25">
      <c r="B24" s="7" t="s">
        <v>17</v>
      </c>
      <c r="C24" s="75">
        <v>30224</v>
      </c>
      <c r="D24" s="75">
        <v>40352</v>
      </c>
      <c r="E24" s="75">
        <v>49934</v>
      </c>
      <c r="F24" s="75">
        <v>63233</v>
      </c>
      <c r="G24" s="75">
        <v>73712.5</v>
      </c>
    </row>
    <row r="25" spans="2:8" ht="18" customHeight="1" x14ac:dyDescent="0.25">
      <c r="B25" s="7" t="s">
        <v>27</v>
      </c>
      <c r="C25" s="75">
        <v>13875</v>
      </c>
      <c r="D25" s="75">
        <v>13607</v>
      </c>
      <c r="E25" s="75">
        <v>13965</v>
      </c>
      <c r="F25" s="75">
        <v>14348</v>
      </c>
      <c r="G25" s="75">
        <v>15166.333333333334</v>
      </c>
    </row>
    <row r="26" spans="2:8" ht="18" customHeight="1" x14ac:dyDescent="0.25">
      <c r="B26" s="10" t="s">
        <v>28</v>
      </c>
      <c r="C26" s="737">
        <v>82062</v>
      </c>
      <c r="D26" s="737">
        <v>92624</v>
      </c>
      <c r="E26" s="737">
        <v>103361</v>
      </c>
      <c r="F26" s="737">
        <v>119828</v>
      </c>
      <c r="G26" s="737">
        <v>141354.5</v>
      </c>
    </row>
    <row r="27" spans="2:8" ht="18" customHeight="1" x14ac:dyDescent="0.25">
      <c r="B27" s="7" t="s">
        <v>29</v>
      </c>
      <c r="C27" s="75">
        <v>358394</v>
      </c>
      <c r="D27" s="75">
        <v>359288</v>
      </c>
      <c r="E27" s="75">
        <v>360701</v>
      </c>
      <c r="F27" s="75">
        <v>358018</v>
      </c>
      <c r="G27" s="75">
        <v>351273.91666666669</v>
      </c>
    </row>
    <row r="28" spans="2:8" ht="18" customHeight="1" x14ac:dyDescent="0.25">
      <c r="B28" s="10" t="s">
        <v>21</v>
      </c>
      <c r="C28" s="70">
        <v>440456</v>
      </c>
      <c r="D28" s="70">
        <v>451912</v>
      </c>
      <c r="E28" s="70">
        <v>464062</v>
      </c>
      <c r="F28" s="70">
        <v>477846</v>
      </c>
      <c r="G28" s="70">
        <v>492628.41666666669</v>
      </c>
    </row>
    <row r="29" spans="2:8" ht="27" customHeight="1" x14ac:dyDescent="0.25">
      <c r="B29" s="1521" t="s">
        <v>30</v>
      </c>
      <c r="C29" s="1521"/>
      <c r="D29" s="1521"/>
      <c r="E29" s="1521"/>
      <c r="F29" s="1521"/>
      <c r="G29" s="1521"/>
    </row>
    <row r="30" spans="2:8" ht="15" customHeight="1" x14ac:dyDescent="0.2">
      <c r="B30" s="27" t="s">
        <v>31</v>
      </c>
      <c r="C30" s="27"/>
      <c r="D30" s="27"/>
      <c r="E30" s="27"/>
      <c r="F30" s="27"/>
      <c r="G30" s="27"/>
    </row>
    <row r="31" spans="2:8" ht="25.5" customHeight="1" x14ac:dyDescent="0.25">
      <c r="B31" s="1521" t="s">
        <v>32</v>
      </c>
      <c r="C31" s="1521"/>
      <c r="D31" s="1521"/>
      <c r="E31" s="1521"/>
      <c r="F31" s="1521"/>
      <c r="G31" s="1521"/>
    </row>
    <row r="32" spans="2:8" x14ac:dyDescent="0.25">
      <c r="B32" s="1522"/>
      <c r="C32" s="1523"/>
      <c r="D32" s="1523"/>
      <c r="E32" s="1524"/>
      <c r="F32" s="1524"/>
      <c r="G32" s="1524"/>
    </row>
    <row r="34" spans="5:7" x14ac:dyDescent="0.25">
      <c r="E34" s="9"/>
      <c r="F34" s="9"/>
      <c r="G34" s="9"/>
    </row>
  </sheetData>
  <mergeCells count="11">
    <mergeCell ref="B17:G17"/>
    <mergeCell ref="B2:G2"/>
    <mergeCell ref="B3:G3"/>
    <mergeCell ref="B4:G4"/>
    <mergeCell ref="B13:G13"/>
    <mergeCell ref="B14:G14"/>
    <mergeCell ref="B18:G18"/>
    <mergeCell ref="B19:G19"/>
    <mergeCell ref="B29:G29"/>
    <mergeCell ref="B31:G31"/>
    <mergeCell ref="B32:G32"/>
  </mergeCells>
  <hyperlinks>
    <hyperlink ref="H2" location="'Indice Total'!A1" display="Volver"/>
    <hyperlink ref="H18" location="'Indice Total'!A1" display="Volver"/>
  </hyperlinks>
  <pageMargins left="0.70866141732283472" right="0.70866141732283472" top="1.1417322834645669" bottom="0.74803149606299213" header="0.31496062992125984" footer="0.31496062992125984"/>
  <pageSetup scale="84"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2">
    <pageSetUpPr fitToPage="1"/>
  </sheetPr>
  <dimension ref="B1:M80"/>
  <sheetViews>
    <sheetView showGridLines="0" workbookViewId="0">
      <selection activeCell="H25" sqref="H25"/>
    </sheetView>
  </sheetViews>
  <sheetFormatPr baseColWidth="10" defaultColWidth="10.28515625" defaultRowHeight="15.75" x14ac:dyDescent="0.25"/>
  <cols>
    <col min="1" max="1" width="22.28515625" style="375" customWidth="1"/>
    <col min="2" max="2" width="2.85546875" style="375" customWidth="1"/>
    <col min="3" max="3" width="57.5703125" style="375" bestFit="1" customWidth="1"/>
    <col min="4" max="7" width="13.85546875" style="375" customWidth="1"/>
    <col min="8" max="8" width="13.85546875" style="392" customWidth="1"/>
    <col min="9" max="9" width="12.5703125" style="376" customWidth="1"/>
    <col min="10" max="10" width="12.28515625" style="375" customWidth="1"/>
    <col min="11" max="256" width="10.28515625" style="375"/>
    <col min="257" max="257" width="2.85546875" style="375" customWidth="1"/>
    <col min="258" max="258" width="49.7109375" style="375" customWidth="1"/>
    <col min="259" max="264" width="13.85546875" style="375" customWidth="1"/>
    <col min="265" max="265" width="12.5703125" style="375" customWidth="1"/>
    <col min="266" max="266" width="12.28515625" style="375" customWidth="1"/>
    <col min="267" max="512" width="10.28515625" style="375"/>
    <col min="513" max="513" width="2.85546875" style="375" customWidth="1"/>
    <col min="514" max="514" width="49.7109375" style="375" customWidth="1"/>
    <col min="515" max="520" width="13.85546875" style="375" customWidth="1"/>
    <col min="521" max="521" width="12.5703125" style="375" customWidth="1"/>
    <col min="522" max="522" width="12.28515625" style="375" customWidth="1"/>
    <col min="523" max="768" width="10.28515625" style="375"/>
    <col min="769" max="769" width="2.85546875" style="375" customWidth="1"/>
    <col min="770" max="770" width="49.7109375" style="375" customWidth="1"/>
    <col min="771" max="776" width="13.85546875" style="375" customWidth="1"/>
    <col min="777" max="777" width="12.5703125" style="375" customWidth="1"/>
    <col min="778" max="778" width="12.28515625" style="375" customWidth="1"/>
    <col min="779" max="1024" width="10.28515625" style="375"/>
    <col min="1025" max="1025" width="2.85546875" style="375" customWidth="1"/>
    <col min="1026" max="1026" width="49.7109375" style="375" customWidth="1"/>
    <col min="1027" max="1032" width="13.85546875" style="375" customWidth="1"/>
    <col min="1033" max="1033" width="12.5703125" style="375" customWidth="1"/>
    <col min="1034" max="1034" width="12.28515625" style="375" customWidth="1"/>
    <col min="1035" max="1280" width="10.28515625" style="375"/>
    <col min="1281" max="1281" width="2.85546875" style="375" customWidth="1"/>
    <col min="1282" max="1282" width="49.7109375" style="375" customWidth="1"/>
    <col min="1283" max="1288" width="13.85546875" style="375" customWidth="1"/>
    <col min="1289" max="1289" width="12.5703125" style="375" customWidth="1"/>
    <col min="1290" max="1290" width="12.28515625" style="375" customWidth="1"/>
    <col min="1291" max="1536" width="10.28515625" style="375"/>
    <col min="1537" max="1537" width="2.85546875" style="375" customWidth="1"/>
    <col min="1538" max="1538" width="49.7109375" style="375" customWidth="1"/>
    <col min="1539" max="1544" width="13.85546875" style="375" customWidth="1"/>
    <col min="1545" max="1545" width="12.5703125" style="375" customWidth="1"/>
    <col min="1546" max="1546" width="12.28515625" style="375" customWidth="1"/>
    <col min="1547" max="1792" width="10.28515625" style="375"/>
    <col min="1793" max="1793" width="2.85546875" style="375" customWidth="1"/>
    <col min="1794" max="1794" width="49.7109375" style="375" customWidth="1"/>
    <col min="1795" max="1800" width="13.85546875" style="375" customWidth="1"/>
    <col min="1801" max="1801" width="12.5703125" style="375" customWidth="1"/>
    <col min="1802" max="1802" width="12.28515625" style="375" customWidth="1"/>
    <col min="1803" max="2048" width="10.28515625" style="375"/>
    <col min="2049" max="2049" width="2.85546875" style="375" customWidth="1"/>
    <col min="2050" max="2050" width="49.7109375" style="375" customWidth="1"/>
    <col min="2051" max="2056" width="13.85546875" style="375" customWidth="1"/>
    <col min="2057" max="2057" width="12.5703125" style="375" customWidth="1"/>
    <col min="2058" max="2058" width="12.28515625" style="375" customWidth="1"/>
    <col min="2059" max="2304" width="10.28515625" style="375"/>
    <col min="2305" max="2305" width="2.85546875" style="375" customWidth="1"/>
    <col min="2306" max="2306" width="49.7109375" style="375" customWidth="1"/>
    <col min="2307" max="2312" width="13.85546875" style="375" customWidth="1"/>
    <col min="2313" max="2313" width="12.5703125" style="375" customWidth="1"/>
    <col min="2314" max="2314" width="12.28515625" style="375" customWidth="1"/>
    <col min="2315" max="2560" width="10.28515625" style="375"/>
    <col min="2561" max="2561" width="2.85546875" style="375" customWidth="1"/>
    <col min="2562" max="2562" width="49.7109375" style="375" customWidth="1"/>
    <col min="2563" max="2568" width="13.85546875" style="375" customWidth="1"/>
    <col min="2569" max="2569" width="12.5703125" style="375" customWidth="1"/>
    <col min="2570" max="2570" width="12.28515625" style="375" customWidth="1"/>
    <col min="2571" max="2816" width="10.28515625" style="375"/>
    <col min="2817" max="2817" width="2.85546875" style="375" customWidth="1"/>
    <col min="2818" max="2818" width="49.7109375" style="375" customWidth="1"/>
    <col min="2819" max="2824" width="13.85546875" style="375" customWidth="1"/>
    <col min="2825" max="2825" width="12.5703125" style="375" customWidth="1"/>
    <col min="2826" max="2826" width="12.28515625" style="375" customWidth="1"/>
    <col min="2827" max="3072" width="10.28515625" style="375"/>
    <col min="3073" max="3073" width="2.85546875" style="375" customWidth="1"/>
    <col min="3074" max="3074" width="49.7109375" style="375" customWidth="1"/>
    <col min="3075" max="3080" width="13.85546875" style="375" customWidth="1"/>
    <col min="3081" max="3081" width="12.5703125" style="375" customWidth="1"/>
    <col min="3082" max="3082" width="12.28515625" style="375" customWidth="1"/>
    <col min="3083" max="3328" width="10.28515625" style="375"/>
    <col min="3329" max="3329" width="2.85546875" style="375" customWidth="1"/>
    <col min="3330" max="3330" width="49.7109375" style="375" customWidth="1"/>
    <col min="3331" max="3336" width="13.85546875" style="375" customWidth="1"/>
    <col min="3337" max="3337" width="12.5703125" style="375" customWidth="1"/>
    <col min="3338" max="3338" width="12.28515625" style="375" customWidth="1"/>
    <col min="3339" max="3584" width="10.28515625" style="375"/>
    <col min="3585" max="3585" width="2.85546875" style="375" customWidth="1"/>
    <col min="3586" max="3586" width="49.7109375" style="375" customWidth="1"/>
    <col min="3587" max="3592" width="13.85546875" style="375" customWidth="1"/>
    <col min="3593" max="3593" width="12.5703125" style="375" customWidth="1"/>
    <col min="3594" max="3594" width="12.28515625" style="375" customWidth="1"/>
    <col min="3595" max="3840" width="10.28515625" style="375"/>
    <col min="3841" max="3841" width="2.85546875" style="375" customWidth="1"/>
    <col min="3842" max="3842" width="49.7109375" style="375" customWidth="1"/>
    <col min="3843" max="3848" width="13.85546875" style="375" customWidth="1"/>
    <col min="3849" max="3849" width="12.5703125" style="375" customWidth="1"/>
    <col min="3850" max="3850" width="12.28515625" style="375" customWidth="1"/>
    <col min="3851" max="4096" width="10.28515625" style="375"/>
    <col min="4097" max="4097" width="2.85546875" style="375" customWidth="1"/>
    <col min="4098" max="4098" width="49.7109375" style="375" customWidth="1"/>
    <col min="4099" max="4104" width="13.85546875" style="375" customWidth="1"/>
    <col min="4105" max="4105" width="12.5703125" style="375" customWidth="1"/>
    <col min="4106" max="4106" width="12.28515625" style="375" customWidth="1"/>
    <col min="4107" max="4352" width="10.28515625" style="375"/>
    <col min="4353" max="4353" width="2.85546875" style="375" customWidth="1"/>
    <col min="4354" max="4354" width="49.7109375" style="375" customWidth="1"/>
    <col min="4355" max="4360" width="13.85546875" style="375" customWidth="1"/>
    <col min="4361" max="4361" width="12.5703125" style="375" customWidth="1"/>
    <col min="4362" max="4362" width="12.28515625" style="375" customWidth="1"/>
    <col min="4363" max="4608" width="10.28515625" style="375"/>
    <col min="4609" max="4609" width="2.85546875" style="375" customWidth="1"/>
    <col min="4610" max="4610" width="49.7109375" style="375" customWidth="1"/>
    <col min="4611" max="4616" width="13.85546875" style="375" customWidth="1"/>
    <col min="4617" max="4617" width="12.5703125" style="375" customWidth="1"/>
    <col min="4618" max="4618" width="12.28515625" style="375" customWidth="1"/>
    <col min="4619" max="4864" width="10.28515625" style="375"/>
    <col min="4865" max="4865" width="2.85546875" style="375" customWidth="1"/>
    <col min="4866" max="4866" width="49.7109375" style="375" customWidth="1"/>
    <col min="4867" max="4872" width="13.85546875" style="375" customWidth="1"/>
    <col min="4873" max="4873" width="12.5703125" style="375" customWidth="1"/>
    <col min="4874" max="4874" width="12.28515625" style="375" customWidth="1"/>
    <col min="4875" max="5120" width="10.28515625" style="375"/>
    <col min="5121" max="5121" width="2.85546875" style="375" customWidth="1"/>
    <col min="5122" max="5122" width="49.7109375" style="375" customWidth="1"/>
    <col min="5123" max="5128" width="13.85546875" style="375" customWidth="1"/>
    <col min="5129" max="5129" width="12.5703125" style="375" customWidth="1"/>
    <col min="5130" max="5130" width="12.28515625" style="375" customWidth="1"/>
    <col min="5131" max="5376" width="10.28515625" style="375"/>
    <col min="5377" max="5377" width="2.85546875" style="375" customWidth="1"/>
    <col min="5378" max="5378" width="49.7109375" style="375" customWidth="1"/>
    <col min="5379" max="5384" width="13.85546875" style="375" customWidth="1"/>
    <col min="5385" max="5385" width="12.5703125" style="375" customWidth="1"/>
    <col min="5386" max="5386" width="12.28515625" style="375" customWidth="1"/>
    <col min="5387" max="5632" width="10.28515625" style="375"/>
    <col min="5633" max="5633" width="2.85546875" style="375" customWidth="1"/>
    <col min="5634" max="5634" width="49.7109375" style="375" customWidth="1"/>
    <col min="5635" max="5640" width="13.85546875" style="375" customWidth="1"/>
    <col min="5641" max="5641" width="12.5703125" style="375" customWidth="1"/>
    <col min="5642" max="5642" width="12.28515625" style="375" customWidth="1"/>
    <col min="5643" max="5888" width="10.28515625" style="375"/>
    <col min="5889" max="5889" width="2.85546875" style="375" customWidth="1"/>
    <col min="5890" max="5890" width="49.7109375" style="375" customWidth="1"/>
    <col min="5891" max="5896" width="13.85546875" style="375" customWidth="1"/>
    <col min="5897" max="5897" width="12.5703125" style="375" customWidth="1"/>
    <col min="5898" max="5898" width="12.28515625" style="375" customWidth="1"/>
    <col min="5899" max="6144" width="10.28515625" style="375"/>
    <col min="6145" max="6145" width="2.85546875" style="375" customWidth="1"/>
    <col min="6146" max="6146" width="49.7109375" style="375" customWidth="1"/>
    <col min="6147" max="6152" width="13.85546875" style="375" customWidth="1"/>
    <col min="6153" max="6153" width="12.5703125" style="375" customWidth="1"/>
    <col min="6154" max="6154" width="12.28515625" style="375" customWidth="1"/>
    <col min="6155" max="6400" width="10.28515625" style="375"/>
    <col min="6401" max="6401" width="2.85546875" style="375" customWidth="1"/>
    <col min="6402" max="6402" width="49.7109375" style="375" customWidth="1"/>
    <col min="6403" max="6408" width="13.85546875" style="375" customWidth="1"/>
    <col min="6409" max="6409" width="12.5703125" style="375" customWidth="1"/>
    <col min="6410" max="6410" width="12.28515625" style="375" customWidth="1"/>
    <col min="6411" max="6656" width="10.28515625" style="375"/>
    <col min="6657" max="6657" width="2.85546875" style="375" customWidth="1"/>
    <col min="6658" max="6658" width="49.7109375" style="375" customWidth="1"/>
    <col min="6659" max="6664" width="13.85546875" style="375" customWidth="1"/>
    <col min="6665" max="6665" width="12.5703125" style="375" customWidth="1"/>
    <col min="6666" max="6666" width="12.28515625" style="375" customWidth="1"/>
    <col min="6667" max="6912" width="10.28515625" style="375"/>
    <col min="6913" max="6913" width="2.85546875" style="375" customWidth="1"/>
    <col min="6914" max="6914" width="49.7109375" style="375" customWidth="1"/>
    <col min="6915" max="6920" width="13.85546875" style="375" customWidth="1"/>
    <col min="6921" max="6921" width="12.5703125" style="375" customWidth="1"/>
    <col min="6922" max="6922" width="12.28515625" style="375" customWidth="1"/>
    <col min="6923" max="7168" width="10.28515625" style="375"/>
    <col min="7169" max="7169" width="2.85546875" style="375" customWidth="1"/>
    <col min="7170" max="7170" width="49.7109375" style="375" customWidth="1"/>
    <col min="7171" max="7176" width="13.85546875" style="375" customWidth="1"/>
    <col min="7177" max="7177" width="12.5703125" style="375" customWidth="1"/>
    <col min="7178" max="7178" width="12.28515625" style="375" customWidth="1"/>
    <col min="7179" max="7424" width="10.28515625" style="375"/>
    <col min="7425" max="7425" width="2.85546875" style="375" customWidth="1"/>
    <col min="7426" max="7426" width="49.7109375" style="375" customWidth="1"/>
    <col min="7427" max="7432" width="13.85546875" style="375" customWidth="1"/>
    <col min="7433" max="7433" width="12.5703125" style="375" customWidth="1"/>
    <col min="7434" max="7434" width="12.28515625" style="375" customWidth="1"/>
    <col min="7435" max="7680" width="10.28515625" style="375"/>
    <col min="7681" max="7681" width="2.85546875" style="375" customWidth="1"/>
    <col min="7682" max="7682" width="49.7109375" style="375" customWidth="1"/>
    <col min="7683" max="7688" width="13.85546875" style="375" customWidth="1"/>
    <col min="7689" max="7689" width="12.5703125" style="375" customWidth="1"/>
    <col min="7690" max="7690" width="12.28515625" style="375" customWidth="1"/>
    <col min="7691" max="7936" width="10.28515625" style="375"/>
    <col min="7937" max="7937" width="2.85546875" style="375" customWidth="1"/>
    <col min="7938" max="7938" width="49.7109375" style="375" customWidth="1"/>
    <col min="7939" max="7944" width="13.85546875" style="375" customWidth="1"/>
    <col min="7945" max="7945" width="12.5703125" style="375" customWidth="1"/>
    <col min="7946" max="7946" width="12.28515625" style="375" customWidth="1"/>
    <col min="7947" max="8192" width="10.28515625" style="375"/>
    <col min="8193" max="8193" width="2.85546875" style="375" customWidth="1"/>
    <col min="8194" max="8194" width="49.7109375" style="375" customWidth="1"/>
    <col min="8195" max="8200" width="13.85546875" style="375" customWidth="1"/>
    <col min="8201" max="8201" width="12.5703125" style="375" customWidth="1"/>
    <col min="8202" max="8202" width="12.28515625" style="375" customWidth="1"/>
    <col min="8203" max="8448" width="10.28515625" style="375"/>
    <col min="8449" max="8449" width="2.85546875" style="375" customWidth="1"/>
    <col min="8450" max="8450" width="49.7109375" style="375" customWidth="1"/>
    <col min="8451" max="8456" width="13.85546875" style="375" customWidth="1"/>
    <col min="8457" max="8457" width="12.5703125" style="375" customWidth="1"/>
    <col min="8458" max="8458" width="12.28515625" style="375" customWidth="1"/>
    <col min="8459" max="8704" width="10.28515625" style="375"/>
    <col min="8705" max="8705" width="2.85546875" style="375" customWidth="1"/>
    <col min="8706" max="8706" width="49.7109375" style="375" customWidth="1"/>
    <col min="8707" max="8712" width="13.85546875" style="375" customWidth="1"/>
    <col min="8713" max="8713" width="12.5703125" style="375" customWidth="1"/>
    <col min="8714" max="8714" width="12.28515625" style="375" customWidth="1"/>
    <col min="8715" max="8960" width="10.28515625" style="375"/>
    <col min="8961" max="8961" width="2.85546875" style="375" customWidth="1"/>
    <col min="8962" max="8962" width="49.7109375" style="375" customWidth="1"/>
    <col min="8963" max="8968" width="13.85546875" style="375" customWidth="1"/>
    <col min="8969" max="8969" width="12.5703125" style="375" customWidth="1"/>
    <col min="8970" max="8970" width="12.28515625" style="375" customWidth="1"/>
    <col min="8971" max="9216" width="10.28515625" style="375"/>
    <col min="9217" max="9217" width="2.85546875" style="375" customWidth="1"/>
    <col min="9218" max="9218" width="49.7109375" style="375" customWidth="1"/>
    <col min="9219" max="9224" width="13.85546875" style="375" customWidth="1"/>
    <col min="9225" max="9225" width="12.5703125" style="375" customWidth="1"/>
    <col min="9226" max="9226" width="12.28515625" style="375" customWidth="1"/>
    <col min="9227" max="9472" width="10.28515625" style="375"/>
    <col min="9473" max="9473" width="2.85546875" style="375" customWidth="1"/>
    <col min="9474" max="9474" width="49.7109375" style="375" customWidth="1"/>
    <col min="9475" max="9480" width="13.85546875" style="375" customWidth="1"/>
    <col min="9481" max="9481" width="12.5703125" style="375" customWidth="1"/>
    <col min="9482" max="9482" width="12.28515625" style="375" customWidth="1"/>
    <col min="9483" max="9728" width="10.28515625" style="375"/>
    <col min="9729" max="9729" width="2.85546875" style="375" customWidth="1"/>
    <col min="9730" max="9730" width="49.7109375" style="375" customWidth="1"/>
    <col min="9731" max="9736" width="13.85546875" style="375" customWidth="1"/>
    <col min="9737" max="9737" width="12.5703125" style="375" customWidth="1"/>
    <col min="9738" max="9738" width="12.28515625" style="375" customWidth="1"/>
    <col min="9739" max="9984" width="10.28515625" style="375"/>
    <col min="9985" max="9985" width="2.85546875" style="375" customWidth="1"/>
    <col min="9986" max="9986" width="49.7109375" style="375" customWidth="1"/>
    <col min="9987" max="9992" width="13.85546875" style="375" customWidth="1"/>
    <col min="9993" max="9993" width="12.5703125" style="375" customWidth="1"/>
    <col min="9994" max="9994" width="12.28515625" style="375" customWidth="1"/>
    <col min="9995" max="10240" width="10.28515625" style="375"/>
    <col min="10241" max="10241" width="2.85546875" style="375" customWidth="1"/>
    <col min="10242" max="10242" width="49.7109375" style="375" customWidth="1"/>
    <col min="10243" max="10248" width="13.85546875" style="375" customWidth="1"/>
    <col min="10249" max="10249" width="12.5703125" style="375" customWidth="1"/>
    <col min="10250" max="10250" width="12.28515625" style="375" customWidth="1"/>
    <col min="10251" max="10496" width="10.28515625" style="375"/>
    <col min="10497" max="10497" width="2.85546875" style="375" customWidth="1"/>
    <col min="10498" max="10498" width="49.7109375" style="375" customWidth="1"/>
    <col min="10499" max="10504" width="13.85546875" style="375" customWidth="1"/>
    <col min="10505" max="10505" width="12.5703125" style="375" customWidth="1"/>
    <col min="10506" max="10506" width="12.28515625" style="375" customWidth="1"/>
    <col min="10507" max="10752" width="10.28515625" style="375"/>
    <col min="10753" max="10753" width="2.85546875" style="375" customWidth="1"/>
    <col min="10754" max="10754" width="49.7109375" style="375" customWidth="1"/>
    <col min="10755" max="10760" width="13.85546875" style="375" customWidth="1"/>
    <col min="10761" max="10761" width="12.5703125" style="375" customWidth="1"/>
    <col min="10762" max="10762" width="12.28515625" style="375" customWidth="1"/>
    <col min="10763" max="11008" width="10.28515625" style="375"/>
    <col min="11009" max="11009" width="2.85546875" style="375" customWidth="1"/>
    <col min="11010" max="11010" width="49.7109375" style="375" customWidth="1"/>
    <col min="11011" max="11016" width="13.85546875" style="375" customWidth="1"/>
    <col min="11017" max="11017" width="12.5703125" style="375" customWidth="1"/>
    <col min="11018" max="11018" width="12.28515625" style="375" customWidth="1"/>
    <col min="11019" max="11264" width="10.28515625" style="375"/>
    <col min="11265" max="11265" width="2.85546875" style="375" customWidth="1"/>
    <col min="11266" max="11266" width="49.7109375" style="375" customWidth="1"/>
    <col min="11267" max="11272" width="13.85546875" style="375" customWidth="1"/>
    <col min="11273" max="11273" width="12.5703125" style="375" customWidth="1"/>
    <col min="11274" max="11274" width="12.28515625" style="375" customWidth="1"/>
    <col min="11275" max="11520" width="10.28515625" style="375"/>
    <col min="11521" max="11521" width="2.85546875" style="375" customWidth="1"/>
    <col min="11522" max="11522" width="49.7109375" style="375" customWidth="1"/>
    <col min="11523" max="11528" width="13.85546875" style="375" customWidth="1"/>
    <col min="11529" max="11529" width="12.5703125" style="375" customWidth="1"/>
    <col min="11530" max="11530" width="12.28515625" style="375" customWidth="1"/>
    <col min="11531" max="11776" width="10.28515625" style="375"/>
    <col min="11777" max="11777" width="2.85546875" style="375" customWidth="1"/>
    <col min="11778" max="11778" width="49.7109375" style="375" customWidth="1"/>
    <col min="11779" max="11784" width="13.85546875" style="375" customWidth="1"/>
    <col min="11785" max="11785" width="12.5703125" style="375" customWidth="1"/>
    <col min="11786" max="11786" width="12.28515625" style="375" customWidth="1"/>
    <col min="11787" max="12032" width="10.28515625" style="375"/>
    <col min="12033" max="12033" width="2.85546875" style="375" customWidth="1"/>
    <col min="12034" max="12034" width="49.7109375" style="375" customWidth="1"/>
    <col min="12035" max="12040" width="13.85546875" style="375" customWidth="1"/>
    <col min="12041" max="12041" width="12.5703125" style="375" customWidth="1"/>
    <col min="12042" max="12042" width="12.28515625" style="375" customWidth="1"/>
    <col min="12043" max="12288" width="10.28515625" style="375"/>
    <col min="12289" max="12289" width="2.85546875" style="375" customWidth="1"/>
    <col min="12290" max="12290" width="49.7109375" style="375" customWidth="1"/>
    <col min="12291" max="12296" width="13.85546875" style="375" customWidth="1"/>
    <col min="12297" max="12297" width="12.5703125" style="375" customWidth="1"/>
    <col min="12298" max="12298" width="12.28515625" style="375" customWidth="1"/>
    <col min="12299" max="12544" width="10.28515625" style="375"/>
    <col min="12545" max="12545" width="2.85546875" style="375" customWidth="1"/>
    <col min="12546" max="12546" width="49.7109375" style="375" customWidth="1"/>
    <col min="12547" max="12552" width="13.85546875" style="375" customWidth="1"/>
    <col min="12553" max="12553" width="12.5703125" style="375" customWidth="1"/>
    <col min="12554" max="12554" width="12.28515625" style="375" customWidth="1"/>
    <col min="12555" max="12800" width="10.28515625" style="375"/>
    <col min="12801" max="12801" width="2.85546875" style="375" customWidth="1"/>
    <col min="12802" max="12802" width="49.7109375" style="375" customWidth="1"/>
    <col min="12803" max="12808" width="13.85546875" style="375" customWidth="1"/>
    <col min="12809" max="12809" width="12.5703125" style="375" customWidth="1"/>
    <col min="12810" max="12810" width="12.28515625" style="375" customWidth="1"/>
    <col min="12811" max="13056" width="10.28515625" style="375"/>
    <col min="13057" max="13057" width="2.85546875" style="375" customWidth="1"/>
    <col min="13058" max="13058" width="49.7109375" style="375" customWidth="1"/>
    <col min="13059" max="13064" width="13.85546875" style="375" customWidth="1"/>
    <col min="13065" max="13065" width="12.5703125" style="375" customWidth="1"/>
    <col min="13066" max="13066" width="12.28515625" style="375" customWidth="1"/>
    <col min="13067" max="13312" width="10.28515625" style="375"/>
    <col min="13313" max="13313" width="2.85546875" style="375" customWidth="1"/>
    <col min="13314" max="13314" width="49.7109375" style="375" customWidth="1"/>
    <col min="13315" max="13320" width="13.85546875" style="375" customWidth="1"/>
    <col min="13321" max="13321" width="12.5703125" style="375" customWidth="1"/>
    <col min="13322" max="13322" width="12.28515625" style="375" customWidth="1"/>
    <col min="13323" max="13568" width="10.28515625" style="375"/>
    <col min="13569" max="13569" width="2.85546875" style="375" customWidth="1"/>
    <col min="13570" max="13570" width="49.7109375" style="375" customWidth="1"/>
    <col min="13571" max="13576" width="13.85546875" style="375" customWidth="1"/>
    <col min="13577" max="13577" width="12.5703125" style="375" customWidth="1"/>
    <col min="13578" max="13578" width="12.28515625" style="375" customWidth="1"/>
    <col min="13579" max="13824" width="10.28515625" style="375"/>
    <col min="13825" max="13825" width="2.85546875" style="375" customWidth="1"/>
    <col min="13826" max="13826" width="49.7109375" style="375" customWidth="1"/>
    <col min="13827" max="13832" width="13.85546875" style="375" customWidth="1"/>
    <col min="13833" max="13833" width="12.5703125" style="375" customWidth="1"/>
    <col min="13834" max="13834" width="12.28515625" style="375" customWidth="1"/>
    <col min="13835" max="14080" width="10.28515625" style="375"/>
    <col min="14081" max="14081" width="2.85546875" style="375" customWidth="1"/>
    <col min="14082" max="14082" width="49.7109375" style="375" customWidth="1"/>
    <col min="14083" max="14088" width="13.85546875" style="375" customWidth="1"/>
    <col min="14089" max="14089" width="12.5703125" style="375" customWidth="1"/>
    <col min="14090" max="14090" width="12.28515625" style="375" customWidth="1"/>
    <col min="14091" max="14336" width="10.28515625" style="375"/>
    <col min="14337" max="14337" width="2.85546875" style="375" customWidth="1"/>
    <col min="14338" max="14338" width="49.7109375" style="375" customWidth="1"/>
    <col min="14339" max="14344" width="13.85546875" style="375" customWidth="1"/>
    <col min="14345" max="14345" width="12.5703125" style="375" customWidth="1"/>
    <col min="14346" max="14346" width="12.28515625" style="375" customWidth="1"/>
    <col min="14347" max="14592" width="10.28515625" style="375"/>
    <col min="14593" max="14593" width="2.85546875" style="375" customWidth="1"/>
    <col min="14594" max="14594" width="49.7109375" style="375" customWidth="1"/>
    <col min="14595" max="14600" width="13.85546875" style="375" customWidth="1"/>
    <col min="14601" max="14601" width="12.5703125" style="375" customWidth="1"/>
    <col min="14602" max="14602" width="12.28515625" style="375" customWidth="1"/>
    <col min="14603" max="14848" width="10.28515625" style="375"/>
    <col min="14849" max="14849" width="2.85546875" style="375" customWidth="1"/>
    <col min="14850" max="14850" width="49.7109375" style="375" customWidth="1"/>
    <col min="14851" max="14856" width="13.85546875" style="375" customWidth="1"/>
    <col min="14857" max="14857" width="12.5703125" style="375" customWidth="1"/>
    <col min="14858" max="14858" width="12.28515625" style="375" customWidth="1"/>
    <col min="14859" max="15104" width="10.28515625" style="375"/>
    <col min="15105" max="15105" width="2.85546875" style="375" customWidth="1"/>
    <col min="15106" max="15106" width="49.7109375" style="375" customWidth="1"/>
    <col min="15107" max="15112" width="13.85546875" style="375" customWidth="1"/>
    <col min="15113" max="15113" width="12.5703125" style="375" customWidth="1"/>
    <col min="15114" max="15114" width="12.28515625" style="375" customWidth="1"/>
    <col min="15115" max="15360" width="10.28515625" style="375"/>
    <col min="15361" max="15361" width="2.85546875" style="375" customWidth="1"/>
    <col min="15362" max="15362" width="49.7109375" style="375" customWidth="1"/>
    <col min="15363" max="15368" width="13.85546875" style="375" customWidth="1"/>
    <col min="15369" max="15369" width="12.5703125" style="375" customWidth="1"/>
    <col min="15370" max="15370" width="12.28515625" style="375" customWidth="1"/>
    <col min="15371" max="15616" width="10.28515625" style="375"/>
    <col min="15617" max="15617" width="2.85546875" style="375" customWidth="1"/>
    <col min="15618" max="15618" width="49.7109375" style="375" customWidth="1"/>
    <col min="15619" max="15624" width="13.85546875" style="375" customWidth="1"/>
    <col min="15625" max="15625" width="12.5703125" style="375" customWidth="1"/>
    <col min="15626" max="15626" width="12.28515625" style="375" customWidth="1"/>
    <col min="15627" max="15872" width="10.28515625" style="375"/>
    <col min="15873" max="15873" width="2.85546875" style="375" customWidth="1"/>
    <col min="15874" max="15874" width="49.7109375" style="375" customWidth="1"/>
    <col min="15875" max="15880" width="13.85546875" style="375" customWidth="1"/>
    <col min="15881" max="15881" width="12.5703125" style="375" customWidth="1"/>
    <col min="15882" max="15882" width="12.28515625" style="375" customWidth="1"/>
    <col min="15883" max="16128" width="10.28515625" style="375"/>
    <col min="16129" max="16129" width="2.85546875" style="375" customWidth="1"/>
    <col min="16130" max="16130" width="49.7109375" style="375" customWidth="1"/>
    <col min="16131" max="16136" width="13.85546875" style="375" customWidth="1"/>
    <col min="16137" max="16137" width="12.5703125" style="375" customWidth="1"/>
    <col min="16138" max="16138" width="12.28515625" style="375" customWidth="1"/>
    <col min="16139" max="16384" width="10.28515625" style="375"/>
  </cols>
  <sheetData>
    <row r="1" spans="2:13" ht="30.75" customHeight="1" x14ac:dyDescent="0.25">
      <c r="B1" s="1527" t="s">
        <v>1437</v>
      </c>
      <c r="C1" s="1527"/>
      <c r="D1" s="1527"/>
      <c r="E1" s="1527"/>
      <c r="F1" s="1527"/>
      <c r="G1" s="1527"/>
      <c r="H1" s="1527"/>
      <c r="I1" s="1527"/>
      <c r="J1" s="1527"/>
      <c r="K1" s="1527"/>
      <c r="L1" s="1527"/>
      <c r="M1" s="3" t="s">
        <v>13</v>
      </c>
    </row>
    <row r="2" spans="2:13" ht="45.75" customHeight="1" x14ac:dyDescent="0.25">
      <c r="B2" s="1519" t="s">
        <v>1656</v>
      </c>
      <c r="C2" s="1519"/>
      <c r="D2" s="1519"/>
      <c r="E2" s="1519"/>
      <c r="F2" s="1519"/>
      <c r="G2" s="1519"/>
      <c r="H2" s="1519"/>
      <c r="I2" s="1519"/>
      <c r="J2" s="1519"/>
      <c r="K2" s="1519"/>
      <c r="L2" s="1519"/>
    </row>
    <row r="3" spans="2:13" ht="22.5" customHeight="1" x14ac:dyDescent="0.25">
      <c r="B3" s="1564" t="s">
        <v>1662</v>
      </c>
      <c r="C3" s="1564"/>
      <c r="D3" s="1564"/>
      <c r="E3" s="1564"/>
      <c r="F3" s="1564"/>
      <c r="G3" s="1564"/>
      <c r="H3" s="1564"/>
      <c r="I3" s="1564"/>
      <c r="J3" s="1564"/>
      <c r="K3" s="1564"/>
      <c r="L3" s="1564"/>
    </row>
    <row r="4" spans="2:13" ht="22.5" customHeight="1" thickBot="1" x14ac:dyDescent="0.3">
      <c r="B4" s="1564" t="s">
        <v>474</v>
      </c>
      <c r="C4" s="1564"/>
      <c r="D4" s="1564"/>
      <c r="E4" s="1564"/>
      <c r="F4" s="1564"/>
      <c r="G4" s="1564"/>
      <c r="H4" s="1564"/>
      <c r="I4" s="1564"/>
      <c r="J4" s="1564"/>
      <c r="K4" s="1564"/>
      <c r="L4" s="1564"/>
    </row>
    <row r="5" spans="2:13" ht="16.5" customHeight="1" x14ac:dyDescent="0.25">
      <c r="B5" s="684"/>
      <c r="C5" s="684"/>
      <c r="D5" s="687"/>
      <c r="E5" s="687"/>
      <c r="F5" s="684"/>
      <c r="G5" s="684"/>
      <c r="H5" s="688"/>
      <c r="I5" s="689"/>
      <c r="J5" s="690"/>
      <c r="K5" s="690"/>
      <c r="L5" s="690"/>
    </row>
    <row r="6" spans="2:13" ht="14.25" customHeight="1" x14ac:dyDescent="0.2">
      <c r="B6" s="356"/>
      <c r="C6" s="356"/>
      <c r="D6" s="357" t="s">
        <v>452</v>
      </c>
      <c r="E6" s="357" t="s">
        <v>453</v>
      </c>
      <c r="F6" s="357" t="s">
        <v>454</v>
      </c>
      <c r="G6" s="357" t="s">
        <v>455</v>
      </c>
      <c r="H6" s="357" t="s">
        <v>475</v>
      </c>
      <c r="I6" s="357" t="s">
        <v>404</v>
      </c>
      <c r="J6" s="357" t="s">
        <v>405</v>
      </c>
      <c r="K6" s="357" t="s">
        <v>406</v>
      </c>
      <c r="L6" s="357" t="s">
        <v>407</v>
      </c>
    </row>
    <row r="7" spans="2:13" ht="12.75" customHeight="1" x14ac:dyDescent="0.2">
      <c r="B7" s="356"/>
      <c r="C7" s="356"/>
      <c r="D7" s="358" t="s">
        <v>457</v>
      </c>
      <c r="E7" s="358" t="s">
        <v>458</v>
      </c>
      <c r="F7" s="358" t="s">
        <v>459</v>
      </c>
      <c r="G7" s="358" t="s">
        <v>476</v>
      </c>
      <c r="H7" s="358" t="s">
        <v>477</v>
      </c>
      <c r="I7" s="358" t="s">
        <v>415</v>
      </c>
      <c r="J7" s="358" t="s">
        <v>416</v>
      </c>
      <c r="K7" s="358" t="s">
        <v>417</v>
      </c>
      <c r="L7" s="358"/>
    </row>
    <row r="8" spans="2:13" s="379" customFormat="1" ht="12.75" customHeight="1" x14ac:dyDescent="0.2">
      <c r="B8" s="377"/>
      <c r="C8" s="377"/>
      <c r="D8" s="378"/>
      <c r="E8" s="378"/>
      <c r="F8" s="378"/>
      <c r="G8" s="378"/>
      <c r="H8" s="378"/>
      <c r="I8" s="378"/>
      <c r="J8" s="378"/>
      <c r="K8" s="378"/>
      <c r="L8" s="378"/>
    </row>
    <row r="9" spans="2:13" ht="21" customHeight="1" x14ac:dyDescent="0.25">
      <c r="B9" s="380" t="s">
        <v>462</v>
      </c>
      <c r="C9" s="380"/>
      <c r="D9" s="380"/>
      <c r="E9" s="380"/>
      <c r="F9" s="380"/>
      <c r="G9" s="380"/>
      <c r="H9" s="380"/>
      <c r="I9" s="380"/>
      <c r="J9" s="380"/>
      <c r="K9" s="380"/>
      <c r="L9" s="380"/>
    </row>
    <row r="10" spans="2:13" ht="6.75" customHeight="1" x14ac:dyDescent="0.25">
      <c r="B10" s="326"/>
      <c r="C10" s="360"/>
      <c r="D10" s="360"/>
      <c r="E10" s="360"/>
      <c r="F10" s="360"/>
      <c r="G10" s="360"/>
      <c r="H10" s="361"/>
      <c r="I10" s="381"/>
      <c r="J10" s="382"/>
      <c r="K10" s="382"/>
      <c r="L10" s="382"/>
    </row>
    <row r="11" spans="2:13" x14ac:dyDescent="0.25">
      <c r="B11" s="383" t="s">
        <v>478</v>
      </c>
      <c r="C11" s="383"/>
      <c r="D11" s="365"/>
      <c r="E11" s="365"/>
      <c r="F11" s="365"/>
      <c r="G11" s="365"/>
      <c r="H11" s="384"/>
      <c r="I11" s="385"/>
      <c r="J11" s="386"/>
      <c r="K11" s="386"/>
      <c r="L11" s="386"/>
    </row>
    <row r="12" spans="2:13" ht="20.100000000000001" customHeight="1" x14ac:dyDescent="0.2">
      <c r="B12" s="213" t="s">
        <v>377</v>
      </c>
      <c r="C12" s="362" t="s">
        <v>464</v>
      </c>
      <c r="D12" s="228">
        <v>20800.330000000002</v>
      </c>
      <c r="E12" s="228">
        <v>21241.3</v>
      </c>
      <c r="F12" s="228">
        <v>22821.65</v>
      </c>
      <c r="G12" s="228">
        <v>24850.49</v>
      </c>
      <c r="H12" s="228">
        <v>25481.69</v>
      </c>
      <c r="I12" s="228">
        <v>26483.119999999999</v>
      </c>
      <c r="J12" s="228">
        <v>27047.21</v>
      </c>
      <c r="K12" s="228">
        <v>27688.23</v>
      </c>
      <c r="L12" s="228">
        <v>29269.23</v>
      </c>
    </row>
    <row r="13" spans="2:13" ht="20.100000000000001" customHeight="1" x14ac:dyDescent="0.2">
      <c r="B13" s="213" t="s">
        <v>379</v>
      </c>
      <c r="C13" s="362" t="s">
        <v>465</v>
      </c>
      <c r="D13" s="228">
        <v>16945.03</v>
      </c>
      <c r="E13" s="228">
        <v>17304.259999999998</v>
      </c>
      <c r="F13" s="228">
        <v>18591.7</v>
      </c>
      <c r="G13" s="228">
        <v>20244.5</v>
      </c>
      <c r="H13" s="228">
        <v>20758.71</v>
      </c>
      <c r="I13" s="228">
        <v>21574.53</v>
      </c>
      <c r="J13" s="228">
        <v>22034.07</v>
      </c>
      <c r="K13" s="228">
        <v>22556.28</v>
      </c>
      <c r="L13" s="228">
        <v>23844.240000000002</v>
      </c>
    </row>
    <row r="14" spans="2:13" ht="20.100000000000001" customHeight="1" x14ac:dyDescent="0.2">
      <c r="B14" s="213" t="s">
        <v>381</v>
      </c>
      <c r="C14" s="186" t="s">
        <v>386</v>
      </c>
      <c r="D14" s="228">
        <v>12480.17</v>
      </c>
      <c r="E14" s="228">
        <v>12744.75</v>
      </c>
      <c r="F14" s="228">
        <v>13692.96</v>
      </c>
      <c r="G14" s="228">
        <v>14910.26</v>
      </c>
      <c r="H14" s="228">
        <v>15288.98</v>
      </c>
      <c r="I14" s="228">
        <v>15889.84</v>
      </c>
      <c r="J14" s="228">
        <v>16228.29</v>
      </c>
      <c r="K14" s="228">
        <v>16612.900000000001</v>
      </c>
      <c r="L14" s="228">
        <v>17561.5</v>
      </c>
    </row>
    <row r="15" spans="2:13" ht="20.100000000000001" customHeight="1" x14ac:dyDescent="0.2">
      <c r="B15" s="213" t="s">
        <v>383</v>
      </c>
      <c r="C15" s="186" t="s">
        <v>387</v>
      </c>
      <c r="D15" s="228">
        <v>10167.01</v>
      </c>
      <c r="E15" s="228">
        <v>10382.549999999999</v>
      </c>
      <c r="F15" s="228">
        <v>11155.01</v>
      </c>
      <c r="G15" s="228">
        <v>12146.69</v>
      </c>
      <c r="H15" s="228">
        <v>12455.22</v>
      </c>
      <c r="I15" s="228">
        <v>12944.71</v>
      </c>
      <c r="J15" s="228">
        <v>13220.43</v>
      </c>
      <c r="K15" s="228">
        <v>13533.75</v>
      </c>
      <c r="L15" s="228">
        <v>14306.53</v>
      </c>
    </row>
    <row r="16" spans="2:13" ht="20.25" x14ac:dyDescent="0.25">
      <c r="B16" s="1065" t="s">
        <v>467</v>
      </c>
      <c r="C16" s="383"/>
      <c r="D16" s="365"/>
      <c r="E16" s="365"/>
      <c r="F16" s="365"/>
      <c r="G16" s="365"/>
      <c r="H16" s="384"/>
      <c r="I16" s="385"/>
      <c r="J16" s="386"/>
      <c r="K16" s="386"/>
      <c r="L16" s="386"/>
      <c r="M16" s="387"/>
    </row>
    <row r="17" spans="2:13" ht="20.100000000000001" customHeight="1" x14ac:dyDescent="0.2">
      <c r="B17" s="213" t="s">
        <v>377</v>
      </c>
      <c r="C17" s="362" t="s">
        <v>468</v>
      </c>
      <c r="D17" s="228">
        <v>10400.16</v>
      </c>
      <c r="E17" s="228">
        <v>10620.64</v>
      </c>
      <c r="F17" s="228">
        <v>11410.82</v>
      </c>
      <c r="G17" s="228">
        <v>12425.24</v>
      </c>
      <c r="H17" s="228">
        <v>12740.84</v>
      </c>
      <c r="I17" s="228">
        <v>13241.56</v>
      </c>
      <c r="J17" s="388">
        <v>13523.61</v>
      </c>
      <c r="K17" s="388">
        <v>13844.12</v>
      </c>
      <c r="L17" s="388">
        <v>14634.62</v>
      </c>
    </row>
    <row r="18" spans="2:13" ht="20.100000000000001" customHeight="1" x14ac:dyDescent="0.2">
      <c r="B18" s="213" t="s">
        <v>379</v>
      </c>
      <c r="C18" s="362" t="s">
        <v>469</v>
      </c>
      <c r="D18" s="228">
        <v>8472.52</v>
      </c>
      <c r="E18" s="228">
        <v>8652.14</v>
      </c>
      <c r="F18" s="228">
        <v>9295.86</v>
      </c>
      <c r="G18" s="228">
        <v>10122.26</v>
      </c>
      <c r="H18" s="228">
        <v>10379.370000000001</v>
      </c>
      <c r="I18" s="228">
        <v>10787.28</v>
      </c>
      <c r="J18" s="388">
        <v>11017.05</v>
      </c>
      <c r="K18" s="388">
        <v>11278.15</v>
      </c>
      <c r="L18" s="388">
        <v>11922.13</v>
      </c>
    </row>
    <row r="19" spans="2:13" ht="22.5" customHeight="1" x14ac:dyDescent="0.25">
      <c r="B19" s="380" t="s">
        <v>479</v>
      </c>
      <c r="C19" s="380"/>
      <c r="D19" s="380"/>
      <c r="E19" s="380"/>
      <c r="F19" s="380"/>
      <c r="G19" s="380"/>
      <c r="H19" s="380"/>
      <c r="I19" s="380"/>
      <c r="J19" s="380"/>
      <c r="K19" s="380"/>
      <c r="L19" s="380"/>
    </row>
    <row r="20" spans="2:13" ht="6" customHeight="1" x14ac:dyDescent="0.25">
      <c r="B20" s="326"/>
      <c r="C20" s="360"/>
      <c r="D20" s="361"/>
      <c r="E20" s="361"/>
      <c r="F20" s="361"/>
      <c r="G20" s="361"/>
      <c r="H20" s="361"/>
      <c r="I20" s="361"/>
      <c r="J20" s="382"/>
      <c r="K20" s="382"/>
      <c r="L20" s="382"/>
    </row>
    <row r="21" spans="2:13" x14ac:dyDescent="0.25">
      <c r="B21" s="1067" t="s">
        <v>1849</v>
      </c>
      <c r="C21" s="1066"/>
      <c r="D21" s="365"/>
      <c r="E21" s="365"/>
      <c r="F21" s="365"/>
      <c r="G21" s="365"/>
      <c r="H21" s="384"/>
      <c r="I21" s="385"/>
      <c r="J21" s="386"/>
      <c r="K21" s="386"/>
      <c r="L21" s="386"/>
      <c r="M21" s="389"/>
    </row>
    <row r="22" spans="2:13" ht="20.100000000000001" customHeight="1" x14ac:dyDescent="0.2">
      <c r="B22" s="213" t="s">
        <v>377</v>
      </c>
      <c r="C22" s="362" t="s">
        <v>464</v>
      </c>
      <c r="D22" s="228">
        <v>14938.29</v>
      </c>
      <c r="E22" s="228">
        <v>15254.98</v>
      </c>
      <c r="F22" s="228">
        <v>16389.95</v>
      </c>
      <c r="G22" s="228">
        <v>17847.02</v>
      </c>
      <c r="H22" s="228">
        <v>18300.330000000002</v>
      </c>
      <c r="I22" s="228">
        <v>19019.53</v>
      </c>
      <c r="J22" s="228">
        <v>19424.650000000001</v>
      </c>
      <c r="K22" s="228">
        <v>19885.009999999998</v>
      </c>
      <c r="L22" s="228">
        <v>21020.44</v>
      </c>
    </row>
    <row r="23" spans="2:13" ht="20.100000000000001" customHeight="1" x14ac:dyDescent="0.2">
      <c r="B23" s="213" t="s">
        <v>379</v>
      </c>
      <c r="C23" s="362" t="s">
        <v>465</v>
      </c>
      <c r="D23" s="228">
        <v>11576.35</v>
      </c>
      <c r="E23" s="228">
        <v>11821.77</v>
      </c>
      <c r="F23" s="228">
        <v>12701.31</v>
      </c>
      <c r="G23" s="228">
        <v>13830.46</v>
      </c>
      <c r="H23" s="228">
        <v>14181.75</v>
      </c>
      <c r="I23" s="228">
        <v>14739.09</v>
      </c>
      <c r="J23" s="228">
        <v>15053.03</v>
      </c>
      <c r="K23" s="228">
        <v>15409.79</v>
      </c>
      <c r="L23" s="228">
        <v>16289.69</v>
      </c>
    </row>
    <row r="24" spans="2:13" ht="20.100000000000001" customHeight="1" x14ac:dyDescent="0.2">
      <c r="B24" s="213" t="s">
        <v>381</v>
      </c>
      <c r="C24" s="186" t="s">
        <v>386</v>
      </c>
      <c r="D24" s="228">
        <v>3457.03</v>
      </c>
      <c r="E24" s="228">
        <v>3530.32</v>
      </c>
      <c r="F24" s="228">
        <v>3792.98</v>
      </c>
      <c r="G24" s="228">
        <v>4130.18</v>
      </c>
      <c r="H24" s="228">
        <v>4235.09</v>
      </c>
      <c r="I24" s="228">
        <v>4401.53</v>
      </c>
      <c r="J24" s="228">
        <v>4495.28</v>
      </c>
      <c r="K24" s="228">
        <v>4601.82</v>
      </c>
      <c r="L24" s="228">
        <v>4864.58</v>
      </c>
    </row>
    <row r="25" spans="2:13" ht="20.100000000000001" customHeight="1" x14ac:dyDescent="0.2">
      <c r="B25" s="213" t="s">
        <v>383</v>
      </c>
      <c r="C25" s="186" t="s">
        <v>387</v>
      </c>
      <c r="D25" s="228">
        <v>1439.8</v>
      </c>
      <c r="E25" s="228">
        <v>1470.32</v>
      </c>
      <c r="F25" s="228">
        <v>1579.71</v>
      </c>
      <c r="G25" s="228">
        <v>1720.15</v>
      </c>
      <c r="H25" s="228">
        <v>1763.84</v>
      </c>
      <c r="I25" s="228">
        <v>1833.16</v>
      </c>
      <c r="J25" s="228">
        <v>1872.21</v>
      </c>
      <c r="K25" s="228">
        <v>1916.58</v>
      </c>
      <c r="L25" s="228">
        <v>2026.02</v>
      </c>
    </row>
    <row r="26" spans="2:13" x14ac:dyDescent="0.25">
      <c r="B26" s="364" t="s">
        <v>480</v>
      </c>
      <c r="C26" s="383"/>
      <c r="D26" s="365"/>
      <c r="E26" s="365"/>
      <c r="F26" s="365"/>
      <c r="G26" s="365"/>
      <c r="H26" s="384"/>
      <c r="I26" s="385"/>
      <c r="J26" s="386"/>
      <c r="K26" s="386"/>
      <c r="L26" s="386"/>
    </row>
    <row r="27" spans="2:13" ht="20.100000000000001" customHeight="1" x14ac:dyDescent="0.2">
      <c r="B27" s="213" t="s">
        <v>377</v>
      </c>
      <c r="C27" s="362" t="s">
        <v>468</v>
      </c>
      <c r="D27" s="228">
        <v>14503.93</v>
      </c>
      <c r="E27" s="228">
        <v>14811.41</v>
      </c>
      <c r="F27" s="228">
        <v>15913.38</v>
      </c>
      <c r="G27" s="228">
        <v>17328.080000000002</v>
      </c>
      <c r="H27" s="228">
        <v>17768.21</v>
      </c>
      <c r="I27" s="228">
        <v>18466.5</v>
      </c>
      <c r="J27" s="228">
        <v>18859.84</v>
      </c>
      <c r="K27" s="228">
        <v>19306.82</v>
      </c>
      <c r="L27" s="228">
        <v>20409.240000000002</v>
      </c>
    </row>
    <row r="28" spans="2:13" ht="20.100000000000001" customHeight="1" x14ac:dyDescent="0.2">
      <c r="B28" s="213" t="s">
        <v>379</v>
      </c>
      <c r="C28" s="362" t="s">
        <v>469</v>
      </c>
      <c r="D28" s="228">
        <v>11960.7</v>
      </c>
      <c r="E28" s="228">
        <v>12214.27</v>
      </c>
      <c r="F28" s="228">
        <v>13123.01</v>
      </c>
      <c r="G28" s="228">
        <v>14289.65</v>
      </c>
      <c r="H28" s="228">
        <v>14652.61</v>
      </c>
      <c r="I28" s="228">
        <v>15228.46</v>
      </c>
      <c r="J28" s="228">
        <v>15552.83</v>
      </c>
      <c r="K28" s="228">
        <v>15921.43</v>
      </c>
      <c r="L28" s="228">
        <v>16830.54</v>
      </c>
    </row>
    <row r="29" spans="2:13" ht="6.75" customHeight="1" x14ac:dyDescent="0.25">
      <c r="B29" s="390"/>
      <c r="C29" s="332"/>
      <c r="D29" s="337"/>
      <c r="E29" s="337"/>
      <c r="F29" s="391"/>
      <c r="G29" s="360"/>
      <c r="H29" s="361"/>
      <c r="I29" s="381"/>
      <c r="J29" s="382"/>
      <c r="K29" s="382"/>
      <c r="L29" s="382"/>
    </row>
    <row r="30" spans="2:13" x14ac:dyDescent="0.2">
      <c r="B30" s="345"/>
      <c r="C30" s="213"/>
      <c r="D30" s="213"/>
      <c r="E30" s="346"/>
      <c r="F30" s="326"/>
      <c r="G30" s="326"/>
      <c r="H30" s="347"/>
    </row>
    <row r="31" spans="2:13" x14ac:dyDescent="0.25">
      <c r="B31" s="327"/>
      <c r="C31" s="350"/>
      <c r="D31" s="348"/>
      <c r="E31" s="326"/>
      <c r="F31" s="348"/>
      <c r="G31" s="347"/>
      <c r="H31" s="347"/>
      <c r="I31" s="392"/>
    </row>
    <row r="32" spans="2:13" x14ac:dyDescent="0.25">
      <c r="B32" s="326"/>
      <c r="C32" s="326"/>
      <c r="D32" s="348"/>
      <c r="E32" s="326"/>
      <c r="F32" s="348"/>
      <c r="G32" s="347"/>
      <c r="H32" s="347"/>
      <c r="I32" s="392"/>
    </row>
    <row r="33" spans="2:8" x14ac:dyDescent="0.25">
      <c r="B33" s="326"/>
      <c r="C33" s="326"/>
      <c r="D33" s="326"/>
      <c r="E33" s="326"/>
      <c r="F33" s="326"/>
      <c r="G33" s="326"/>
      <c r="H33" s="347"/>
    </row>
    <row r="34" spans="2:8" x14ac:dyDescent="0.25">
      <c r="B34" s="326"/>
      <c r="C34" s="326"/>
      <c r="D34" s="326"/>
      <c r="E34" s="326"/>
      <c r="F34" s="326"/>
      <c r="G34" s="326"/>
      <c r="H34" s="347"/>
    </row>
    <row r="68" spans="4:9" x14ac:dyDescent="0.25">
      <c r="D68" s="393"/>
      <c r="E68" s="393"/>
      <c r="F68" s="393"/>
      <c r="G68" s="393"/>
      <c r="I68" s="392"/>
    </row>
    <row r="69" spans="4:9" x14ac:dyDescent="0.25">
      <c r="D69" s="393"/>
      <c r="E69" s="393"/>
      <c r="F69" s="393"/>
      <c r="G69" s="393"/>
      <c r="I69" s="392"/>
    </row>
    <row r="70" spans="4:9" x14ac:dyDescent="0.25">
      <c r="D70" s="393"/>
      <c r="E70" s="393"/>
      <c r="F70" s="393"/>
      <c r="G70" s="393"/>
    </row>
    <row r="71" spans="4:9" x14ac:dyDescent="0.25">
      <c r="D71" s="393"/>
      <c r="E71" s="393"/>
      <c r="F71" s="393"/>
      <c r="G71" s="393"/>
    </row>
    <row r="72" spans="4:9" x14ac:dyDescent="0.25">
      <c r="D72" s="393"/>
      <c r="E72" s="393"/>
      <c r="G72" s="393"/>
    </row>
    <row r="73" spans="4:9" x14ac:dyDescent="0.25">
      <c r="D73" s="393"/>
      <c r="E73" s="393"/>
      <c r="G73" s="393"/>
    </row>
    <row r="74" spans="4:9" x14ac:dyDescent="0.25">
      <c r="D74" s="393"/>
      <c r="E74" s="393"/>
    </row>
    <row r="75" spans="4:9" x14ac:dyDescent="0.25">
      <c r="D75" s="393"/>
      <c r="E75" s="393"/>
    </row>
    <row r="76" spans="4:9" x14ac:dyDescent="0.25">
      <c r="D76" s="393"/>
      <c r="E76" s="393"/>
    </row>
    <row r="77" spans="4:9" x14ac:dyDescent="0.25">
      <c r="D77" s="393"/>
      <c r="E77" s="393"/>
    </row>
    <row r="78" spans="4:9" x14ac:dyDescent="0.25">
      <c r="D78" s="393"/>
      <c r="E78" s="393"/>
    </row>
    <row r="79" spans="4:9" x14ac:dyDescent="0.25">
      <c r="D79" s="393"/>
      <c r="E79" s="393"/>
    </row>
    <row r="80" spans="4:9" x14ac:dyDescent="0.25">
      <c r="D80" s="393"/>
      <c r="E80" s="393"/>
    </row>
  </sheetData>
  <mergeCells count="4">
    <mergeCell ref="B1:L1"/>
    <mergeCell ref="B2:L2"/>
    <mergeCell ref="B3:L3"/>
    <mergeCell ref="B4:L4"/>
  </mergeCells>
  <hyperlinks>
    <hyperlink ref="M1" location="'Indice Total'!A1" display="Volver"/>
  </hyperlinks>
  <pageMargins left="0.70866141732283472" right="0.70866141732283472" top="0.74803149606299213" bottom="0.74803149606299213" header="0.31496062992125984" footer="0.31496062992125984"/>
  <pageSetup scale="77"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3"/>
  <dimension ref="B1:M18"/>
  <sheetViews>
    <sheetView showGridLines="0" workbookViewId="0">
      <selection activeCell="H25" sqref="H25"/>
    </sheetView>
  </sheetViews>
  <sheetFormatPr baseColWidth="10" defaultRowHeight="12.75" x14ac:dyDescent="0.2"/>
  <cols>
    <col min="1" max="1" width="22.42578125" style="71" customWidth="1"/>
    <col min="2" max="2" width="3.7109375" style="71" customWidth="1"/>
    <col min="3" max="3" width="57.5703125" style="71" bestFit="1" customWidth="1"/>
    <col min="4" max="16384" width="11.42578125" style="71"/>
  </cols>
  <sheetData>
    <row r="1" spans="2:13" ht="26.25" customHeight="1" x14ac:dyDescent="0.25">
      <c r="B1" s="1527" t="s">
        <v>1438</v>
      </c>
      <c r="C1" s="1527"/>
      <c r="D1" s="1527"/>
      <c r="E1" s="1527"/>
      <c r="F1" s="1527"/>
      <c r="G1" s="1527"/>
      <c r="H1" s="1527"/>
      <c r="I1" s="1527"/>
      <c r="J1" s="1527"/>
      <c r="K1" s="1527"/>
      <c r="L1" s="1527"/>
      <c r="M1" s="3" t="s">
        <v>13</v>
      </c>
    </row>
    <row r="2" spans="2:13" ht="45.75" customHeight="1" x14ac:dyDescent="0.25">
      <c r="B2" s="1628" t="s">
        <v>1657</v>
      </c>
      <c r="C2" s="1628"/>
      <c r="D2" s="1628"/>
      <c r="E2" s="1628"/>
      <c r="F2" s="1628"/>
      <c r="G2" s="1628"/>
      <c r="H2" s="1628"/>
      <c r="I2" s="1628"/>
      <c r="J2" s="1628"/>
      <c r="K2" s="1628"/>
      <c r="L2" s="1628"/>
    </row>
    <row r="3" spans="2:13" ht="22.5" customHeight="1" x14ac:dyDescent="0.25">
      <c r="B3" s="1628" t="s">
        <v>1662</v>
      </c>
      <c r="C3" s="1628"/>
      <c r="D3" s="1628"/>
      <c r="E3" s="1628"/>
      <c r="F3" s="1628"/>
      <c r="G3" s="1628"/>
      <c r="H3" s="1628"/>
      <c r="I3" s="1628"/>
      <c r="J3" s="1628"/>
      <c r="K3" s="1628"/>
      <c r="L3" s="1628"/>
    </row>
    <row r="4" spans="2:13" ht="26.25" customHeight="1" thickBot="1" x14ac:dyDescent="0.3">
      <c r="B4" s="1628" t="s">
        <v>481</v>
      </c>
      <c r="C4" s="1628"/>
      <c r="D4" s="1628"/>
      <c r="E4" s="1628"/>
      <c r="F4" s="1628"/>
      <c r="G4" s="1628"/>
      <c r="H4" s="1628"/>
      <c r="I4" s="1628"/>
      <c r="J4" s="1628"/>
      <c r="K4" s="1628"/>
      <c r="L4" s="1628"/>
    </row>
    <row r="5" spans="2:13" ht="15" x14ac:dyDescent="0.2">
      <c r="B5" s="684"/>
      <c r="C5" s="691"/>
      <c r="D5" s="691"/>
      <c r="E5" s="691"/>
      <c r="F5" s="692" t="s">
        <v>482</v>
      </c>
      <c r="G5" s="687"/>
      <c r="H5" s="684"/>
      <c r="I5" s="684"/>
      <c r="J5" s="688"/>
      <c r="K5" s="671"/>
      <c r="L5" s="661"/>
    </row>
    <row r="6" spans="2:13" ht="15.75" x14ac:dyDescent="0.2">
      <c r="B6" s="356"/>
      <c r="C6" s="356"/>
      <c r="D6" s="357" t="s">
        <v>452</v>
      </c>
      <c r="E6" s="357" t="s">
        <v>453</v>
      </c>
      <c r="F6" s="357" t="s">
        <v>454</v>
      </c>
      <c r="G6" s="357" t="s">
        <v>455</v>
      </c>
      <c r="H6" s="357" t="s">
        <v>475</v>
      </c>
      <c r="I6" s="357" t="s">
        <v>483</v>
      </c>
      <c r="J6" s="357" t="s">
        <v>484</v>
      </c>
      <c r="K6" s="357" t="s">
        <v>485</v>
      </c>
      <c r="L6" s="357" t="s">
        <v>486</v>
      </c>
    </row>
    <row r="7" spans="2:13" ht="15.75" x14ac:dyDescent="0.2">
      <c r="B7" s="356"/>
      <c r="C7" s="356"/>
      <c r="D7" s="358" t="s">
        <v>457</v>
      </c>
      <c r="E7" s="358" t="s">
        <v>458</v>
      </c>
      <c r="F7" s="358" t="s">
        <v>459</v>
      </c>
      <c r="G7" s="358" t="s">
        <v>460</v>
      </c>
      <c r="H7" s="358" t="s">
        <v>461</v>
      </c>
      <c r="I7" s="358" t="s">
        <v>487</v>
      </c>
      <c r="J7" s="358" t="s">
        <v>488</v>
      </c>
      <c r="K7" s="358" t="s">
        <v>489</v>
      </c>
      <c r="L7" s="358"/>
    </row>
    <row r="8" spans="2:13" s="244" customFormat="1" ht="15.75" x14ac:dyDescent="0.2">
      <c r="B8" s="377"/>
      <c r="C8" s="377"/>
      <c r="D8" s="378"/>
      <c r="E8" s="378"/>
      <c r="F8" s="378"/>
      <c r="G8" s="378"/>
      <c r="H8" s="378"/>
      <c r="I8" s="378"/>
      <c r="J8" s="378"/>
      <c r="K8" s="378"/>
      <c r="L8" s="378"/>
    </row>
    <row r="9" spans="2:13" s="244" customFormat="1" ht="15.75" x14ac:dyDescent="0.2">
      <c r="B9" s="1660" t="s">
        <v>490</v>
      </c>
      <c r="C9" s="1660"/>
      <c r="D9" s="1660"/>
      <c r="E9" s="1660"/>
      <c r="F9" s="1660"/>
      <c r="G9" s="1660"/>
      <c r="H9" s="1660"/>
      <c r="I9" s="1660"/>
      <c r="J9" s="1660"/>
      <c r="K9" s="1660"/>
      <c r="L9" s="1660"/>
    </row>
    <row r="10" spans="2:13" ht="15" x14ac:dyDescent="0.2">
      <c r="B10" s="360"/>
      <c r="C10" s="360"/>
      <c r="D10" s="360"/>
      <c r="E10" s="360"/>
      <c r="F10" s="360"/>
      <c r="G10" s="360"/>
      <c r="H10" s="360"/>
      <c r="I10" s="360"/>
      <c r="J10" s="361"/>
      <c r="K10" s="362"/>
      <c r="L10" s="362"/>
    </row>
    <row r="11" spans="2:13" ht="15.75" x14ac:dyDescent="0.2">
      <c r="B11" s="364" t="s">
        <v>478</v>
      </c>
      <c r="C11" s="383"/>
      <c r="D11" s="383"/>
      <c r="E11" s="365"/>
      <c r="F11" s="365"/>
      <c r="G11" s="365"/>
      <c r="H11" s="365"/>
      <c r="I11" s="365"/>
      <c r="J11" s="384"/>
      <c r="K11" s="367"/>
      <c r="L11" s="367"/>
    </row>
    <row r="12" spans="2:13" ht="14.25" x14ac:dyDescent="0.2">
      <c r="B12" s="186" t="s">
        <v>377</v>
      </c>
      <c r="C12" s="186" t="s">
        <v>464</v>
      </c>
      <c r="D12" s="353">
        <v>6432.86</v>
      </c>
      <c r="E12" s="353">
        <v>6569.22</v>
      </c>
      <c r="F12" s="353">
        <v>7057.98</v>
      </c>
      <c r="G12" s="353">
        <v>7685.43</v>
      </c>
      <c r="H12" s="353">
        <v>7880.64</v>
      </c>
      <c r="I12" s="353">
        <v>8190.35</v>
      </c>
      <c r="J12" s="353">
        <v>8364.7999999999993</v>
      </c>
      <c r="K12" s="353">
        <v>8563.0499999999993</v>
      </c>
      <c r="L12" s="353">
        <v>9052</v>
      </c>
    </row>
    <row r="13" spans="2:13" ht="14.25" x14ac:dyDescent="0.2">
      <c r="B13" s="186" t="s">
        <v>379</v>
      </c>
      <c r="C13" s="186" t="s">
        <v>465</v>
      </c>
      <c r="D13" s="353">
        <v>5467.92</v>
      </c>
      <c r="E13" s="353">
        <v>5583.84</v>
      </c>
      <c r="F13" s="353">
        <v>5999.28</v>
      </c>
      <c r="G13" s="353">
        <v>6532.62</v>
      </c>
      <c r="H13" s="353">
        <v>6698.55</v>
      </c>
      <c r="I13" s="353">
        <v>6961.8</v>
      </c>
      <c r="J13" s="353">
        <v>7110.09</v>
      </c>
      <c r="K13" s="353">
        <v>7278.6</v>
      </c>
      <c r="L13" s="353">
        <v>7694.21</v>
      </c>
    </row>
    <row r="14" spans="2:13" ht="14.25" x14ac:dyDescent="0.2">
      <c r="B14" s="186" t="s">
        <v>381</v>
      </c>
      <c r="C14" s="186" t="s">
        <v>386</v>
      </c>
      <c r="D14" s="353">
        <v>3859.76</v>
      </c>
      <c r="E14" s="353">
        <v>3941.57</v>
      </c>
      <c r="F14" s="353">
        <v>4234.82</v>
      </c>
      <c r="G14" s="353">
        <v>4611.3</v>
      </c>
      <c r="H14" s="353">
        <v>4728.43</v>
      </c>
      <c r="I14" s="353">
        <v>4914.26</v>
      </c>
      <c r="J14" s="353">
        <v>5018.93</v>
      </c>
      <c r="K14" s="353">
        <v>5137.88</v>
      </c>
      <c r="L14" s="353">
        <v>5431.25</v>
      </c>
    </row>
    <row r="15" spans="2:13" ht="14.25" x14ac:dyDescent="0.2">
      <c r="B15" s="186" t="s">
        <v>383</v>
      </c>
      <c r="C15" s="186" t="s">
        <v>387</v>
      </c>
      <c r="D15" s="353">
        <v>3280.76</v>
      </c>
      <c r="E15" s="353">
        <v>3350.3</v>
      </c>
      <c r="F15" s="353">
        <v>3599.56</v>
      </c>
      <c r="G15" s="353">
        <v>3919.56</v>
      </c>
      <c r="H15" s="353">
        <v>4019.12</v>
      </c>
      <c r="I15" s="353">
        <v>4177.07</v>
      </c>
      <c r="J15" s="353">
        <v>4266.04</v>
      </c>
      <c r="K15" s="353">
        <v>4367.1499999999996</v>
      </c>
      <c r="L15" s="353">
        <v>4616.51</v>
      </c>
    </row>
    <row r="16" spans="2:13" ht="15.75" x14ac:dyDescent="0.25">
      <c r="B16" s="1068" t="s">
        <v>467</v>
      </c>
      <c r="C16" s="394"/>
      <c r="D16" s="395"/>
      <c r="E16" s="395"/>
      <c r="F16" s="395"/>
      <c r="G16" s="395"/>
      <c r="H16" s="395"/>
      <c r="I16" s="395"/>
      <c r="J16" s="395"/>
      <c r="K16" s="395"/>
      <c r="L16" s="395"/>
      <c r="M16" s="396"/>
    </row>
    <row r="17" spans="2:12" ht="14.25" x14ac:dyDescent="0.2">
      <c r="B17" s="186" t="s">
        <v>377</v>
      </c>
      <c r="C17" s="186" t="s">
        <v>468</v>
      </c>
      <c r="D17" s="353">
        <v>54463.28</v>
      </c>
      <c r="E17" s="353">
        <v>55617.9</v>
      </c>
      <c r="F17" s="353">
        <v>59755.87</v>
      </c>
      <c r="G17" s="353">
        <v>65068.17</v>
      </c>
      <c r="H17" s="353">
        <v>66720.899999999994</v>
      </c>
      <c r="I17" s="353">
        <v>69343.03</v>
      </c>
      <c r="J17" s="353">
        <v>70820.039999999994</v>
      </c>
      <c r="K17" s="353">
        <v>72498.47</v>
      </c>
      <c r="L17" s="353">
        <v>76638.13</v>
      </c>
    </row>
    <row r="18" spans="2:12" ht="14.25" x14ac:dyDescent="0.2">
      <c r="B18" s="186" t="s">
        <v>379</v>
      </c>
      <c r="C18" s="186" t="s">
        <v>469</v>
      </c>
      <c r="D18" s="353">
        <v>46293.82</v>
      </c>
      <c r="E18" s="353">
        <v>47275.25</v>
      </c>
      <c r="F18" s="353">
        <v>50792.53</v>
      </c>
      <c r="G18" s="353">
        <v>55307.99</v>
      </c>
      <c r="H18" s="353">
        <v>56712.81</v>
      </c>
      <c r="I18" s="353">
        <v>58941.62</v>
      </c>
      <c r="J18" s="353">
        <v>60197.08</v>
      </c>
      <c r="K18" s="353">
        <v>61623.75</v>
      </c>
      <c r="L18" s="353">
        <v>65142.47</v>
      </c>
    </row>
  </sheetData>
  <mergeCells count="5">
    <mergeCell ref="B9:L9"/>
    <mergeCell ref="B1:L1"/>
    <mergeCell ref="B2:L2"/>
    <mergeCell ref="B3:L3"/>
    <mergeCell ref="B4:L4"/>
  </mergeCells>
  <hyperlinks>
    <hyperlink ref="M1" location="'Indice Total'!A1" display="Volver"/>
  </hyperlink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4">
    <pageSetUpPr fitToPage="1"/>
  </sheetPr>
  <dimension ref="B1:I313"/>
  <sheetViews>
    <sheetView showGridLines="0" workbookViewId="0">
      <selection activeCell="B5" sqref="B5:E6"/>
    </sheetView>
  </sheetViews>
  <sheetFormatPr baseColWidth="10" defaultColWidth="10.28515625" defaultRowHeight="15" x14ac:dyDescent="0.25"/>
  <cols>
    <col min="1" max="1" width="22.42578125" style="326" customWidth="1"/>
    <col min="2" max="2" width="28.140625" style="326" customWidth="1"/>
    <col min="3" max="3" width="19.7109375" style="326" customWidth="1"/>
    <col min="4" max="4" width="12.85546875" style="326" customWidth="1"/>
    <col min="5" max="5" width="100.28515625" style="326" customWidth="1"/>
    <col min="6" max="202" width="10.28515625" style="326" customWidth="1"/>
    <col min="203" max="203" width="1.85546875" style="326" customWidth="1"/>
    <col min="204" max="205" width="10.28515625" style="326" customWidth="1"/>
    <col min="206" max="206" width="1.85546875" style="326" customWidth="1"/>
    <col min="207" max="257" width="10.28515625" style="326"/>
    <col min="258" max="258" width="28.140625" style="326" customWidth="1"/>
    <col min="259" max="259" width="19.7109375" style="326" customWidth="1"/>
    <col min="260" max="260" width="12.85546875" style="326" customWidth="1"/>
    <col min="261" max="261" width="100.28515625" style="326" customWidth="1"/>
    <col min="262" max="458" width="10.28515625" style="326" customWidth="1"/>
    <col min="459" max="459" width="1.85546875" style="326" customWidth="1"/>
    <col min="460" max="461" width="10.28515625" style="326" customWidth="1"/>
    <col min="462" max="462" width="1.85546875" style="326" customWidth="1"/>
    <col min="463" max="513" width="10.28515625" style="326"/>
    <col min="514" max="514" width="28.140625" style="326" customWidth="1"/>
    <col min="515" max="515" width="19.7109375" style="326" customWidth="1"/>
    <col min="516" max="516" width="12.85546875" style="326" customWidth="1"/>
    <col min="517" max="517" width="100.28515625" style="326" customWidth="1"/>
    <col min="518" max="714" width="10.28515625" style="326" customWidth="1"/>
    <col min="715" max="715" width="1.85546875" style="326" customWidth="1"/>
    <col min="716" max="717" width="10.28515625" style="326" customWidth="1"/>
    <col min="718" max="718" width="1.85546875" style="326" customWidth="1"/>
    <col min="719" max="769" width="10.28515625" style="326"/>
    <col min="770" max="770" width="28.140625" style="326" customWidth="1"/>
    <col min="771" max="771" width="19.7109375" style="326" customWidth="1"/>
    <col min="772" max="772" width="12.85546875" style="326" customWidth="1"/>
    <col min="773" max="773" width="100.28515625" style="326" customWidth="1"/>
    <col min="774" max="970" width="10.28515625" style="326" customWidth="1"/>
    <col min="971" max="971" width="1.85546875" style="326" customWidth="1"/>
    <col min="972" max="973" width="10.28515625" style="326" customWidth="1"/>
    <col min="974" max="974" width="1.85546875" style="326" customWidth="1"/>
    <col min="975" max="1025" width="10.28515625" style="326"/>
    <col min="1026" max="1026" width="28.140625" style="326" customWidth="1"/>
    <col min="1027" max="1027" width="19.7109375" style="326" customWidth="1"/>
    <col min="1028" max="1028" width="12.85546875" style="326" customWidth="1"/>
    <col min="1029" max="1029" width="100.28515625" style="326" customWidth="1"/>
    <col min="1030" max="1226" width="10.28515625" style="326" customWidth="1"/>
    <col min="1227" max="1227" width="1.85546875" style="326" customWidth="1"/>
    <col min="1228" max="1229" width="10.28515625" style="326" customWidth="1"/>
    <col min="1230" max="1230" width="1.85546875" style="326" customWidth="1"/>
    <col min="1231" max="1281" width="10.28515625" style="326"/>
    <col min="1282" max="1282" width="28.140625" style="326" customWidth="1"/>
    <col min="1283" max="1283" width="19.7109375" style="326" customWidth="1"/>
    <col min="1284" max="1284" width="12.85546875" style="326" customWidth="1"/>
    <col min="1285" max="1285" width="100.28515625" style="326" customWidth="1"/>
    <col min="1286" max="1482" width="10.28515625" style="326" customWidth="1"/>
    <col min="1483" max="1483" width="1.85546875" style="326" customWidth="1"/>
    <col min="1484" max="1485" width="10.28515625" style="326" customWidth="1"/>
    <col min="1486" max="1486" width="1.85546875" style="326" customWidth="1"/>
    <col min="1487" max="1537" width="10.28515625" style="326"/>
    <col min="1538" max="1538" width="28.140625" style="326" customWidth="1"/>
    <col min="1539" max="1539" width="19.7109375" style="326" customWidth="1"/>
    <col min="1540" max="1540" width="12.85546875" style="326" customWidth="1"/>
    <col min="1541" max="1541" width="100.28515625" style="326" customWidth="1"/>
    <col min="1542" max="1738" width="10.28515625" style="326" customWidth="1"/>
    <col min="1739" max="1739" width="1.85546875" style="326" customWidth="1"/>
    <col min="1740" max="1741" width="10.28515625" style="326" customWidth="1"/>
    <col min="1742" max="1742" width="1.85546875" style="326" customWidth="1"/>
    <col min="1743" max="1793" width="10.28515625" style="326"/>
    <col min="1794" max="1794" width="28.140625" style="326" customWidth="1"/>
    <col min="1795" max="1795" width="19.7109375" style="326" customWidth="1"/>
    <col min="1796" max="1796" width="12.85546875" style="326" customWidth="1"/>
    <col min="1797" max="1797" width="100.28515625" style="326" customWidth="1"/>
    <col min="1798" max="1994" width="10.28515625" style="326" customWidth="1"/>
    <col min="1995" max="1995" width="1.85546875" style="326" customWidth="1"/>
    <col min="1996" max="1997" width="10.28515625" style="326" customWidth="1"/>
    <col min="1998" max="1998" width="1.85546875" style="326" customWidth="1"/>
    <col min="1999" max="2049" width="10.28515625" style="326"/>
    <col min="2050" max="2050" width="28.140625" style="326" customWidth="1"/>
    <col min="2051" max="2051" width="19.7109375" style="326" customWidth="1"/>
    <col min="2052" max="2052" width="12.85546875" style="326" customWidth="1"/>
    <col min="2053" max="2053" width="100.28515625" style="326" customWidth="1"/>
    <col min="2054" max="2250" width="10.28515625" style="326" customWidth="1"/>
    <col min="2251" max="2251" width="1.85546875" style="326" customWidth="1"/>
    <col min="2252" max="2253" width="10.28515625" style="326" customWidth="1"/>
    <col min="2254" max="2254" width="1.85546875" style="326" customWidth="1"/>
    <col min="2255" max="2305" width="10.28515625" style="326"/>
    <col min="2306" max="2306" width="28.140625" style="326" customWidth="1"/>
    <col min="2307" max="2307" width="19.7109375" style="326" customWidth="1"/>
    <col min="2308" max="2308" width="12.85546875" style="326" customWidth="1"/>
    <col min="2309" max="2309" width="100.28515625" style="326" customWidth="1"/>
    <col min="2310" max="2506" width="10.28515625" style="326" customWidth="1"/>
    <col min="2507" max="2507" width="1.85546875" style="326" customWidth="1"/>
    <col min="2508" max="2509" width="10.28515625" style="326" customWidth="1"/>
    <col min="2510" max="2510" width="1.85546875" style="326" customWidth="1"/>
    <col min="2511" max="2561" width="10.28515625" style="326"/>
    <col min="2562" max="2562" width="28.140625" style="326" customWidth="1"/>
    <col min="2563" max="2563" width="19.7109375" style="326" customWidth="1"/>
    <col min="2564" max="2564" width="12.85546875" style="326" customWidth="1"/>
    <col min="2565" max="2565" width="100.28515625" style="326" customWidth="1"/>
    <col min="2566" max="2762" width="10.28515625" style="326" customWidth="1"/>
    <col min="2763" max="2763" width="1.85546875" style="326" customWidth="1"/>
    <col min="2764" max="2765" width="10.28515625" style="326" customWidth="1"/>
    <col min="2766" max="2766" width="1.85546875" style="326" customWidth="1"/>
    <col min="2767" max="2817" width="10.28515625" style="326"/>
    <col min="2818" max="2818" width="28.140625" style="326" customWidth="1"/>
    <col min="2819" max="2819" width="19.7109375" style="326" customWidth="1"/>
    <col min="2820" max="2820" width="12.85546875" style="326" customWidth="1"/>
    <col min="2821" max="2821" width="100.28515625" style="326" customWidth="1"/>
    <col min="2822" max="3018" width="10.28515625" style="326" customWidth="1"/>
    <col min="3019" max="3019" width="1.85546875" style="326" customWidth="1"/>
    <col min="3020" max="3021" width="10.28515625" style="326" customWidth="1"/>
    <col min="3022" max="3022" width="1.85546875" style="326" customWidth="1"/>
    <col min="3023" max="3073" width="10.28515625" style="326"/>
    <col min="3074" max="3074" width="28.140625" style="326" customWidth="1"/>
    <col min="3075" max="3075" width="19.7109375" style="326" customWidth="1"/>
    <col min="3076" max="3076" width="12.85546875" style="326" customWidth="1"/>
    <col min="3077" max="3077" width="100.28515625" style="326" customWidth="1"/>
    <col min="3078" max="3274" width="10.28515625" style="326" customWidth="1"/>
    <col min="3275" max="3275" width="1.85546875" style="326" customWidth="1"/>
    <col min="3276" max="3277" width="10.28515625" style="326" customWidth="1"/>
    <col min="3278" max="3278" width="1.85546875" style="326" customWidth="1"/>
    <col min="3279" max="3329" width="10.28515625" style="326"/>
    <col min="3330" max="3330" width="28.140625" style="326" customWidth="1"/>
    <col min="3331" max="3331" width="19.7109375" style="326" customWidth="1"/>
    <col min="3332" max="3332" width="12.85546875" style="326" customWidth="1"/>
    <col min="3333" max="3333" width="100.28515625" style="326" customWidth="1"/>
    <col min="3334" max="3530" width="10.28515625" style="326" customWidth="1"/>
    <col min="3531" max="3531" width="1.85546875" style="326" customWidth="1"/>
    <col min="3532" max="3533" width="10.28515625" style="326" customWidth="1"/>
    <col min="3534" max="3534" width="1.85546875" style="326" customWidth="1"/>
    <col min="3535" max="3585" width="10.28515625" style="326"/>
    <col min="3586" max="3586" width="28.140625" style="326" customWidth="1"/>
    <col min="3587" max="3587" width="19.7109375" style="326" customWidth="1"/>
    <col min="3588" max="3588" width="12.85546875" style="326" customWidth="1"/>
    <col min="3589" max="3589" width="100.28515625" style="326" customWidth="1"/>
    <col min="3590" max="3786" width="10.28515625" style="326" customWidth="1"/>
    <col min="3787" max="3787" width="1.85546875" style="326" customWidth="1"/>
    <col min="3788" max="3789" width="10.28515625" style="326" customWidth="1"/>
    <col min="3790" max="3790" width="1.85546875" style="326" customWidth="1"/>
    <col min="3791" max="3841" width="10.28515625" style="326"/>
    <col min="3842" max="3842" width="28.140625" style="326" customWidth="1"/>
    <col min="3843" max="3843" width="19.7109375" style="326" customWidth="1"/>
    <col min="3844" max="3844" width="12.85546875" style="326" customWidth="1"/>
    <col min="3845" max="3845" width="100.28515625" style="326" customWidth="1"/>
    <col min="3846" max="4042" width="10.28515625" style="326" customWidth="1"/>
    <col min="4043" max="4043" width="1.85546875" style="326" customWidth="1"/>
    <col min="4044" max="4045" width="10.28515625" style="326" customWidth="1"/>
    <col min="4046" max="4046" width="1.85546875" style="326" customWidth="1"/>
    <col min="4047" max="4097" width="10.28515625" style="326"/>
    <col min="4098" max="4098" width="28.140625" style="326" customWidth="1"/>
    <col min="4099" max="4099" width="19.7109375" style="326" customWidth="1"/>
    <col min="4100" max="4100" width="12.85546875" style="326" customWidth="1"/>
    <col min="4101" max="4101" width="100.28515625" style="326" customWidth="1"/>
    <col min="4102" max="4298" width="10.28515625" style="326" customWidth="1"/>
    <col min="4299" max="4299" width="1.85546875" style="326" customWidth="1"/>
    <col min="4300" max="4301" width="10.28515625" style="326" customWidth="1"/>
    <col min="4302" max="4302" width="1.85546875" style="326" customWidth="1"/>
    <col min="4303" max="4353" width="10.28515625" style="326"/>
    <col min="4354" max="4354" width="28.140625" style="326" customWidth="1"/>
    <col min="4355" max="4355" width="19.7109375" style="326" customWidth="1"/>
    <col min="4356" max="4356" width="12.85546875" style="326" customWidth="1"/>
    <col min="4357" max="4357" width="100.28515625" style="326" customWidth="1"/>
    <col min="4358" max="4554" width="10.28515625" style="326" customWidth="1"/>
    <col min="4555" max="4555" width="1.85546875" style="326" customWidth="1"/>
    <col min="4556" max="4557" width="10.28515625" style="326" customWidth="1"/>
    <col min="4558" max="4558" width="1.85546875" style="326" customWidth="1"/>
    <col min="4559" max="4609" width="10.28515625" style="326"/>
    <col min="4610" max="4610" width="28.140625" style="326" customWidth="1"/>
    <col min="4611" max="4611" width="19.7109375" style="326" customWidth="1"/>
    <col min="4612" max="4612" width="12.85546875" style="326" customWidth="1"/>
    <col min="4613" max="4613" width="100.28515625" style="326" customWidth="1"/>
    <col min="4614" max="4810" width="10.28515625" style="326" customWidth="1"/>
    <col min="4811" max="4811" width="1.85546875" style="326" customWidth="1"/>
    <col min="4812" max="4813" width="10.28515625" style="326" customWidth="1"/>
    <col min="4814" max="4814" width="1.85546875" style="326" customWidth="1"/>
    <col min="4815" max="4865" width="10.28515625" style="326"/>
    <col min="4866" max="4866" width="28.140625" style="326" customWidth="1"/>
    <col min="4867" max="4867" width="19.7109375" style="326" customWidth="1"/>
    <col min="4868" max="4868" width="12.85546875" style="326" customWidth="1"/>
    <col min="4869" max="4869" width="100.28515625" style="326" customWidth="1"/>
    <col min="4870" max="5066" width="10.28515625" style="326" customWidth="1"/>
    <col min="5067" max="5067" width="1.85546875" style="326" customWidth="1"/>
    <col min="5068" max="5069" width="10.28515625" style="326" customWidth="1"/>
    <col min="5070" max="5070" width="1.85546875" style="326" customWidth="1"/>
    <col min="5071" max="5121" width="10.28515625" style="326"/>
    <col min="5122" max="5122" width="28.140625" style="326" customWidth="1"/>
    <col min="5123" max="5123" width="19.7109375" style="326" customWidth="1"/>
    <col min="5124" max="5124" width="12.85546875" style="326" customWidth="1"/>
    <col min="5125" max="5125" width="100.28515625" style="326" customWidth="1"/>
    <col min="5126" max="5322" width="10.28515625" style="326" customWidth="1"/>
    <col min="5323" max="5323" width="1.85546875" style="326" customWidth="1"/>
    <col min="5324" max="5325" width="10.28515625" style="326" customWidth="1"/>
    <col min="5326" max="5326" width="1.85546875" style="326" customWidth="1"/>
    <col min="5327" max="5377" width="10.28515625" style="326"/>
    <col min="5378" max="5378" width="28.140625" style="326" customWidth="1"/>
    <col min="5379" max="5379" width="19.7109375" style="326" customWidth="1"/>
    <col min="5380" max="5380" width="12.85546875" style="326" customWidth="1"/>
    <col min="5381" max="5381" width="100.28515625" style="326" customWidth="1"/>
    <col min="5382" max="5578" width="10.28515625" style="326" customWidth="1"/>
    <col min="5579" max="5579" width="1.85546875" style="326" customWidth="1"/>
    <col min="5580" max="5581" width="10.28515625" style="326" customWidth="1"/>
    <col min="5582" max="5582" width="1.85546875" style="326" customWidth="1"/>
    <col min="5583" max="5633" width="10.28515625" style="326"/>
    <col min="5634" max="5634" width="28.140625" style="326" customWidth="1"/>
    <col min="5635" max="5635" width="19.7109375" style="326" customWidth="1"/>
    <col min="5636" max="5636" width="12.85546875" style="326" customWidth="1"/>
    <col min="5637" max="5637" width="100.28515625" style="326" customWidth="1"/>
    <col min="5638" max="5834" width="10.28515625" style="326" customWidth="1"/>
    <col min="5835" max="5835" width="1.85546875" style="326" customWidth="1"/>
    <col min="5836" max="5837" width="10.28515625" style="326" customWidth="1"/>
    <col min="5838" max="5838" width="1.85546875" style="326" customWidth="1"/>
    <col min="5839" max="5889" width="10.28515625" style="326"/>
    <col min="5890" max="5890" width="28.140625" style="326" customWidth="1"/>
    <col min="5891" max="5891" width="19.7109375" style="326" customWidth="1"/>
    <col min="5892" max="5892" width="12.85546875" style="326" customWidth="1"/>
    <col min="5893" max="5893" width="100.28515625" style="326" customWidth="1"/>
    <col min="5894" max="6090" width="10.28515625" style="326" customWidth="1"/>
    <col min="6091" max="6091" width="1.85546875" style="326" customWidth="1"/>
    <col min="6092" max="6093" width="10.28515625" style="326" customWidth="1"/>
    <col min="6094" max="6094" width="1.85546875" style="326" customWidth="1"/>
    <col min="6095" max="6145" width="10.28515625" style="326"/>
    <col min="6146" max="6146" width="28.140625" style="326" customWidth="1"/>
    <col min="6147" max="6147" width="19.7109375" style="326" customWidth="1"/>
    <col min="6148" max="6148" width="12.85546875" style="326" customWidth="1"/>
    <col min="6149" max="6149" width="100.28515625" style="326" customWidth="1"/>
    <col min="6150" max="6346" width="10.28515625" style="326" customWidth="1"/>
    <col min="6347" max="6347" width="1.85546875" style="326" customWidth="1"/>
    <col min="6348" max="6349" width="10.28515625" style="326" customWidth="1"/>
    <col min="6350" max="6350" width="1.85546875" style="326" customWidth="1"/>
    <col min="6351" max="6401" width="10.28515625" style="326"/>
    <col min="6402" max="6402" width="28.140625" style="326" customWidth="1"/>
    <col min="6403" max="6403" width="19.7109375" style="326" customWidth="1"/>
    <col min="6404" max="6404" width="12.85546875" style="326" customWidth="1"/>
    <col min="6405" max="6405" width="100.28515625" style="326" customWidth="1"/>
    <col min="6406" max="6602" width="10.28515625" style="326" customWidth="1"/>
    <col min="6603" max="6603" width="1.85546875" style="326" customWidth="1"/>
    <col min="6604" max="6605" width="10.28515625" style="326" customWidth="1"/>
    <col min="6606" max="6606" width="1.85546875" style="326" customWidth="1"/>
    <col min="6607" max="6657" width="10.28515625" style="326"/>
    <col min="6658" max="6658" width="28.140625" style="326" customWidth="1"/>
    <col min="6659" max="6659" width="19.7109375" style="326" customWidth="1"/>
    <col min="6660" max="6660" width="12.85546875" style="326" customWidth="1"/>
    <col min="6661" max="6661" width="100.28515625" style="326" customWidth="1"/>
    <col min="6662" max="6858" width="10.28515625" style="326" customWidth="1"/>
    <col min="6859" max="6859" width="1.85546875" style="326" customWidth="1"/>
    <col min="6860" max="6861" width="10.28515625" style="326" customWidth="1"/>
    <col min="6862" max="6862" width="1.85546875" style="326" customWidth="1"/>
    <col min="6863" max="6913" width="10.28515625" style="326"/>
    <col min="6914" max="6914" width="28.140625" style="326" customWidth="1"/>
    <col min="6915" max="6915" width="19.7109375" style="326" customWidth="1"/>
    <col min="6916" max="6916" width="12.85546875" style="326" customWidth="1"/>
    <col min="6917" max="6917" width="100.28515625" style="326" customWidth="1"/>
    <col min="6918" max="7114" width="10.28515625" style="326" customWidth="1"/>
    <col min="7115" max="7115" width="1.85546875" style="326" customWidth="1"/>
    <col min="7116" max="7117" width="10.28515625" style="326" customWidth="1"/>
    <col min="7118" max="7118" width="1.85546875" style="326" customWidth="1"/>
    <col min="7119" max="7169" width="10.28515625" style="326"/>
    <col min="7170" max="7170" width="28.140625" style="326" customWidth="1"/>
    <col min="7171" max="7171" width="19.7109375" style="326" customWidth="1"/>
    <col min="7172" max="7172" width="12.85546875" style="326" customWidth="1"/>
    <col min="7173" max="7173" width="100.28515625" style="326" customWidth="1"/>
    <col min="7174" max="7370" width="10.28515625" style="326" customWidth="1"/>
    <col min="7371" max="7371" width="1.85546875" style="326" customWidth="1"/>
    <col min="7372" max="7373" width="10.28515625" style="326" customWidth="1"/>
    <col min="7374" max="7374" width="1.85546875" style="326" customWidth="1"/>
    <col min="7375" max="7425" width="10.28515625" style="326"/>
    <col min="7426" max="7426" width="28.140625" style="326" customWidth="1"/>
    <col min="7427" max="7427" width="19.7109375" style="326" customWidth="1"/>
    <col min="7428" max="7428" width="12.85546875" style="326" customWidth="1"/>
    <col min="7429" max="7429" width="100.28515625" style="326" customWidth="1"/>
    <col min="7430" max="7626" width="10.28515625" style="326" customWidth="1"/>
    <col min="7627" max="7627" width="1.85546875" style="326" customWidth="1"/>
    <col min="7628" max="7629" width="10.28515625" style="326" customWidth="1"/>
    <col min="7630" max="7630" width="1.85546875" style="326" customWidth="1"/>
    <col min="7631" max="7681" width="10.28515625" style="326"/>
    <col min="7682" max="7682" width="28.140625" style="326" customWidth="1"/>
    <col min="7683" max="7683" width="19.7109375" style="326" customWidth="1"/>
    <col min="7684" max="7684" width="12.85546875" style="326" customWidth="1"/>
    <col min="7685" max="7685" width="100.28515625" style="326" customWidth="1"/>
    <col min="7686" max="7882" width="10.28515625" style="326" customWidth="1"/>
    <col min="7883" max="7883" width="1.85546875" style="326" customWidth="1"/>
    <col min="7884" max="7885" width="10.28515625" style="326" customWidth="1"/>
    <col min="7886" max="7886" width="1.85546875" style="326" customWidth="1"/>
    <col min="7887" max="7937" width="10.28515625" style="326"/>
    <col min="7938" max="7938" width="28.140625" style="326" customWidth="1"/>
    <col min="7939" max="7939" width="19.7109375" style="326" customWidth="1"/>
    <col min="7940" max="7940" width="12.85546875" style="326" customWidth="1"/>
    <col min="7941" max="7941" width="100.28515625" style="326" customWidth="1"/>
    <col min="7942" max="8138" width="10.28515625" style="326" customWidth="1"/>
    <col min="8139" max="8139" width="1.85546875" style="326" customWidth="1"/>
    <col min="8140" max="8141" width="10.28515625" style="326" customWidth="1"/>
    <col min="8142" max="8142" width="1.85546875" style="326" customWidth="1"/>
    <col min="8143" max="8193" width="10.28515625" style="326"/>
    <col min="8194" max="8194" width="28.140625" style="326" customWidth="1"/>
    <col min="8195" max="8195" width="19.7109375" style="326" customWidth="1"/>
    <col min="8196" max="8196" width="12.85546875" style="326" customWidth="1"/>
    <col min="8197" max="8197" width="100.28515625" style="326" customWidth="1"/>
    <col min="8198" max="8394" width="10.28515625" style="326" customWidth="1"/>
    <col min="8395" max="8395" width="1.85546875" style="326" customWidth="1"/>
    <col min="8396" max="8397" width="10.28515625" style="326" customWidth="1"/>
    <col min="8398" max="8398" width="1.85546875" style="326" customWidth="1"/>
    <col min="8399" max="8449" width="10.28515625" style="326"/>
    <col min="8450" max="8450" width="28.140625" style="326" customWidth="1"/>
    <col min="8451" max="8451" width="19.7109375" style="326" customWidth="1"/>
    <col min="8452" max="8452" width="12.85546875" style="326" customWidth="1"/>
    <col min="8453" max="8453" width="100.28515625" style="326" customWidth="1"/>
    <col min="8454" max="8650" width="10.28515625" style="326" customWidth="1"/>
    <col min="8651" max="8651" width="1.85546875" style="326" customWidth="1"/>
    <col min="8652" max="8653" width="10.28515625" style="326" customWidth="1"/>
    <col min="8654" max="8654" width="1.85546875" style="326" customWidth="1"/>
    <col min="8655" max="8705" width="10.28515625" style="326"/>
    <col min="8706" max="8706" width="28.140625" style="326" customWidth="1"/>
    <col min="8707" max="8707" width="19.7109375" style="326" customWidth="1"/>
    <col min="8708" max="8708" width="12.85546875" style="326" customWidth="1"/>
    <col min="8709" max="8709" width="100.28515625" style="326" customWidth="1"/>
    <col min="8710" max="8906" width="10.28515625" style="326" customWidth="1"/>
    <col min="8907" max="8907" width="1.85546875" style="326" customWidth="1"/>
    <col min="8908" max="8909" width="10.28515625" style="326" customWidth="1"/>
    <col min="8910" max="8910" width="1.85546875" style="326" customWidth="1"/>
    <col min="8911" max="8961" width="10.28515625" style="326"/>
    <col min="8962" max="8962" width="28.140625" style="326" customWidth="1"/>
    <col min="8963" max="8963" width="19.7109375" style="326" customWidth="1"/>
    <col min="8964" max="8964" width="12.85546875" style="326" customWidth="1"/>
    <col min="8965" max="8965" width="100.28515625" style="326" customWidth="1"/>
    <col min="8966" max="9162" width="10.28515625" style="326" customWidth="1"/>
    <col min="9163" max="9163" width="1.85546875" style="326" customWidth="1"/>
    <col min="9164" max="9165" width="10.28515625" style="326" customWidth="1"/>
    <col min="9166" max="9166" width="1.85546875" style="326" customWidth="1"/>
    <col min="9167" max="9217" width="10.28515625" style="326"/>
    <col min="9218" max="9218" width="28.140625" style="326" customWidth="1"/>
    <col min="9219" max="9219" width="19.7109375" style="326" customWidth="1"/>
    <col min="9220" max="9220" width="12.85546875" style="326" customWidth="1"/>
    <col min="9221" max="9221" width="100.28515625" style="326" customWidth="1"/>
    <col min="9222" max="9418" width="10.28515625" style="326" customWidth="1"/>
    <col min="9419" max="9419" width="1.85546875" style="326" customWidth="1"/>
    <col min="9420" max="9421" width="10.28515625" style="326" customWidth="1"/>
    <col min="9422" max="9422" width="1.85546875" style="326" customWidth="1"/>
    <col min="9423" max="9473" width="10.28515625" style="326"/>
    <col min="9474" max="9474" width="28.140625" style="326" customWidth="1"/>
    <col min="9475" max="9475" width="19.7109375" style="326" customWidth="1"/>
    <col min="9476" max="9476" width="12.85546875" style="326" customWidth="1"/>
    <col min="9477" max="9477" width="100.28515625" style="326" customWidth="1"/>
    <col min="9478" max="9674" width="10.28515625" style="326" customWidth="1"/>
    <col min="9675" max="9675" width="1.85546875" style="326" customWidth="1"/>
    <col min="9676" max="9677" width="10.28515625" style="326" customWidth="1"/>
    <col min="9678" max="9678" width="1.85546875" style="326" customWidth="1"/>
    <col min="9679" max="9729" width="10.28515625" style="326"/>
    <col min="9730" max="9730" width="28.140625" style="326" customWidth="1"/>
    <col min="9731" max="9731" width="19.7109375" style="326" customWidth="1"/>
    <col min="9732" max="9732" width="12.85546875" style="326" customWidth="1"/>
    <col min="9733" max="9733" width="100.28515625" style="326" customWidth="1"/>
    <col min="9734" max="9930" width="10.28515625" style="326" customWidth="1"/>
    <col min="9931" max="9931" width="1.85546875" style="326" customWidth="1"/>
    <col min="9932" max="9933" width="10.28515625" style="326" customWidth="1"/>
    <col min="9934" max="9934" width="1.85546875" style="326" customWidth="1"/>
    <col min="9935" max="9985" width="10.28515625" style="326"/>
    <col min="9986" max="9986" width="28.140625" style="326" customWidth="1"/>
    <col min="9987" max="9987" width="19.7109375" style="326" customWidth="1"/>
    <col min="9988" max="9988" width="12.85546875" style="326" customWidth="1"/>
    <col min="9989" max="9989" width="100.28515625" style="326" customWidth="1"/>
    <col min="9990" max="10186" width="10.28515625" style="326" customWidth="1"/>
    <col min="10187" max="10187" width="1.85546875" style="326" customWidth="1"/>
    <col min="10188" max="10189" width="10.28515625" style="326" customWidth="1"/>
    <col min="10190" max="10190" width="1.85546875" style="326" customWidth="1"/>
    <col min="10191" max="10241" width="10.28515625" style="326"/>
    <col min="10242" max="10242" width="28.140625" style="326" customWidth="1"/>
    <col min="10243" max="10243" width="19.7109375" style="326" customWidth="1"/>
    <col min="10244" max="10244" width="12.85546875" style="326" customWidth="1"/>
    <col min="10245" max="10245" width="100.28515625" style="326" customWidth="1"/>
    <col min="10246" max="10442" width="10.28515625" style="326" customWidth="1"/>
    <col min="10443" max="10443" width="1.85546875" style="326" customWidth="1"/>
    <col min="10444" max="10445" width="10.28515625" style="326" customWidth="1"/>
    <col min="10446" max="10446" width="1.85546875" style="326" customWidth="1"/>
    <col min="10447" max="10497" width="10.28515625" style="326"/>
    <col min="10498" max="10498" width="28.140625" style="326" customWidth="1"/>
    <col min="10499" max="10499" width="19.7109375" style="326" customWidth="1"/>
    <col min="10500" max="10500" width="12.85546875" style="326" customWidth="1"/>
    <col min="10501" max="10501" width="100.28515625" style="326" customWidth="1"/>
    <col min="10502" max="10698" width="10.28515625" style="326" customWidth="1"/>
    <col min="10699" max="10699" width="1.85546875" style="326" customWidth="1"/>
    <col min="10700" max="10701" width="10.28515625" style="326" customWidth="1"/>
    <col min="10702" max="10702" width="1.85546875" style="326" customWidth="1"/>
    <col min="10703" max="10753" width="10.28515625" style="326"/>
    <col min="10754" max="10754" width="28.140625" style="326" customWidth="1"/>
    <col min="10755" max="10755" width="19.7109375" style="326" customWidth="1"/>
    <col min="10756" max="10756" width="12.85546875" style="326" customWidth="1"/>
    <col min="10757" max="10757" width="100.28515625" style="326" customWidth="1"/>
    <col min="10758" max="10954" width="10.28515625" style="326" customWidth="1"/>
    <col min="10955" max="10955" width="1.85546875" style="326" customWidth="1"/>
    <col min="10956" max="10957" width="10.28515625" style="326" customWidth="1"/>
    <col min="10958" max="10958" width="1.85546875" style="326" customWidth="1"/>
    <col min="10959" max="11009" width="10.28515625" style="326"/>
    <col min="11010" max="11010" width="28.140625" style="326" customWidth="1"/>
    <col min="11011" max="11011" width="19.7109375" style="326" customWidth="1"/>
    <col min="11012" max="11012" width="12.85546875" style="326" customWidth="1"/>
    <col min="11013" max="11013" width="100.28515625" style="326" customWidth="1"/>
    <col min="11014" max="11210" width="10.28515625" style="326" customWidth="1"/>
    <col min="11211" max="11211" width="1.85546875" style="326" customWidth="1"/>
    <col min="11212" max="11213" width="10.28515625" style="326" customWidth="1"/>
    <col min="11214" max="11214" width="1.85546875" style="326" customWidth="1"/>
    <col min="11215" max="11265" width="10.28515625" style="326"/>
    <col min="11266" max="11266" width="28.140625" style="326" customWidth="1"/>
    <col min="11267" max="11267" width="19.7109375" style="326" customWidth="1"/>
    <col min="11268" max="11268" width="12.85546875" style="326" customWidth="1"/>
    <col min="11269" max="11269" width="100.28515625" style="326" customWidth="1"/>
    <col min="11270" max="11466" width="10.28515625" style="326" customWidth="1"/>
    <col min="11467" max="11467" width="1.85546875" style="326" customWidth="1"/>
    <col min="11468" max="11469" width="10.28515625" style="326" customWidth="1"/>
    <col min="11470" max="11470" width="1.85546875" style="326" customWidth="1"/>
    <col min="11471" max="11521" width="10.28515625" style="326"/>
    <col min="11522" max="11522" width="28.140625" style="326" customWidth="1"/>
    <col min="11523" max="11523" width="19.7109375" style="326" customWidth="1"/>
    <col min="11524" max="11524" width="12.85546875" style="326" customWidth="1"/>
    <col min="11525" max="11525" width="100.28515625" style="326" customWidth="1"/>
    <col min="11526" max="11722" width="10.28515625" style="326" customWidth="1"/>
    <col min="11723" max="11723" width="1.85546875" style="326" customWidth="1"/>
    <col min="11724" max="11725" width="10.28515625" style="326" customWidth="1"/>
    <col min="11726" max="11726" width="1.85546875" style="326" customWidth="1"/>
    <col min="11727" max="11777" width="10.28515625" style="326"/>
    <col min="11778" max="11778" width="28.140625" style="326" customWidth="1"/>
    <col min="11779" max="11779" width="19.7109375" style="326" customWidth="1"/>
    <col min="11780" max="11780" width="12.85546875" style="326" customWidth="1"/>
    <col min="11781" max="11781" width="100.28515625" style="326" customWidth="1"/>
    <col min="11782" max="11978" width="10.28515625" style="326" customWidth="1"/>
    <col min="11979" max="11979" width="1.85546875" style="326" customWidth="1"/>
    <col min="11980" max="11981" width="10.28515625" style="326" customWidth="1"/>
    <col min="11982" max="11982" width="1.85546875" style="326" customWidth="1"/>
    <col min="11983" max="12033" width="10.28515625" style="326"/>
    <col min="12034" max="12034" width="28.140625" style="326" customWidth="1"/>
    <col min="12035" max="12035" width="19.7109375" style="326" customWidth="1"/>
    <col min="12036" max="12036" width="12.85546875" style="326" customWidth="1"/>
    <col min="12037" max="12037" width="100.28515625" style="326" customWidth="1"/>
    <col min="12038" max="12234" width="10.28515625" style="326" customWidth="1"/>
    <col min="12235" max="12235" width="1.85546875" style="326" customWidth="1"/>
    <col min="12236" max="12237" width="10.28515625" style="326" customWidth="1"/>
    <col min="12238" max="12238" width="1.85546875" style="326" customWidth="1"/>
    <col min="12239" max="12289" width="10.28515625" style="326"/>
    <col min="12290" max="12290" width="28.140625" style="326" customWidth="1"/>
    <col min="12291" max="12291" width="19.7109375" style="326" customWidth="1"/>
    <col min="12292" max="12292" width="12.85546875" style="326" customWidth="1"/>
    <col min="12293" max="12293" width="100.28515625" style="326" customWidth="1"/>
    <col min="12294" max="12490" width="10.28515625" style="326" customWidth="1"/>
    <col min="12491" max="12491" width="1.85546875" style="326" customWidth="1"/>
    <col min="12492" max="12493" width="10.28515625" style="326" customWidth="1"/>
    <col min="12494" max="12494" width="1.85546875" style="326" customWidth="1"/>
    <col min="12495" max="12545" width="10.28515625" style="326"/>
    <col min="12546" max="12546" width="28.140625" style="326" customWidth="1"/>
    <col min="12547" max="12547" width="19.7109375" style="326" customWidth="1"/>
    <col min="12548" max="12548" width="12.85546875" style="326" customWidth="1"/>
    <col min="12549" max="12549" width="100.28515625" style="326" customWidth="1"/>
    <col min="12550" max="12746" width="10.28515625" style="326" customWidth="1"/>
    <col min="12747" max="12747" width="1.85546875" style="326" customWidth="1"/>
    <col min="12748" max="12749" width="10.28515625" style="326" customWidth="1"/>
    <col min="12750" max="12750" width="1.85546875" style="326" customWidth="1"/>
    <col min="12751" max="12801" width="10.28515625" style="326"/>
    <col min="12802" max="12802" width="28.140625" style="326" customWidth="1"/>
    <col min="12803" max="12803" width="19.7109375" style="326" customWidth="1"/>
    <col min="12804" max="12804" width="12.85546875" style="326" customWidth="1"/>
    <col min="12805" max="12805" width="100.28515625" style="326" customWidth="1"/>
    <col min="12806" max="13002" width="10.28515625" style="326" customWidth="1"/>
    <col min="13003" max="13003" width="1.85546875" style="326" customWidth="1"/>
    <col min="13004" max="13005" width="10.28515625" style="326" customWidth="1"/>
    <col min="13006" max="13006" width="1.85546875" style="326" customWidth="1"/>
    <col min="13007" max="13057" width="10.28515625" style="326"/>
    <col min="13058" max="13058" width="28.140625" style="326" customWidth="1"/>
    <col min="13059" max="13059" width="19.7109375" style="326" customWidth="1"/>
    <col min="13060" max="13060" width="12.85546875" style="326" customWidth="1"/>
    <col min="13061" max="13061" width="100.28515625" style="326" customWidth="1"/>
    <col min="13062" max="13258" width="10.28515625" style="326" customWidth="1"/>
    <col min="13259" max="13259" width="1.85546875" style="326" customWidth="1"/>
    <col min="13260" max="13261" width="10.28515625" style="326" customWidth="1"/>
    <col min="13262" max="13262" width="1.85546875" style="326" customWidth="1"/>
    <col min="13263" max="13313" width="10.28515625" style="326"/>
    <col min="13314" max="13314" width="28.140625" style="326" customWidth="1"/>
    <col min="13315" max="13315" width="19.7109375" style="326" customWidth="1"/>
    <col min="13316" max="13316" width="12.85546875" style="326" customWidth="1"/>
    <col min="13317" max="13317" width="100.28515625" style="326" customWidth="1"/>
    <col min="13318" max="13514" width="10.28515625" style="326" customWidth="1"/>
    <col min="13515" max="13515" width="1.85546875" style="326" customWidth="1"/>
    <col min="13516" max="13517" width="10.28515625" style="326" customWidth="1"/>
    <col min="13518" max="13518" width="1.85546875" style="326" customWidth="1"/>
    <col min="13519" max="13569" width="10.28515625" style="326"/>
    <col min="13570" max="13570" width="28.140625" style="326" customWidth="1"/>
    <col min="13571" max="13571" width="19.7109375" style="326" customWidth="1"/>
    <col min="13572" max="13572" width="12.85546875" style="326" customWidth="1"/>
    <col min="13573" max="13573" width="100.28515625" style="326" customWidth="1"/>
    <col min="13574" max="13770" width="10.28515625" style="326" customWidth="1"/>
    <col min="13771" max="13771" width="1.85546875" style="326" customWidth="1"/>
    <col min="13772" max="13773" width="10.28515625" style="326" customWidth="1"/>
    <col min="13774" max="13774" width="1.85546875" style="326" customWidth="1"/>
    <col min="13775" max="13825" width="10.28515625" style="326"/>
    <col min="13826" max="13826" width="28.140625" style="326" customWidth="1"/>
    <col min="13827" max="13827" width="19.7109375" style="326" customWidth="1"/>
    <col min="13828" max="13828" width="12.85546875" style="326" customWidth="1"/>
    <col min="13829" max="13829" width="100.28515625" style="326" customWidth="1"/>
    <col min="13830" max="14026" width="10.28515625" style="326" customWidth="1"/>
    <col min="14027" max="14027" width="1.85546875" style="326" customWidth="1"/>
    <col min="14028" max="14029" width="10.28515625" style="326" customWidth="1"/>
    <col min="14030" max="14030" width="1.85546875" style="326" customWidth="1"/>
    <col min="14031" max="14081" width="10.28515625" style="326"/>
    <col min="14082" max="14082" width="28.140625" style="326" customWidth="1"/>
    <col min="14083" max="14083" width="19.7109375" style="326" customWidth="1"/>
    <col min="14084" max="14084" width="12.85546875" style="326" customWidth="1"/>
    <col min="14085" max="14085" width="100.28515625" style="326" customWidth="1"/>
    <col min="14086" max="14282" width="10.28515625" style="326" customWidth="1"/>
    <col min="14283" max="14283" width="1.85546875" style="326" customWidth="1"/>
    <col min="14284" max="14285" width="10.28515625" style="326" customWidth="1"/>
    <col min="14286" max="14286" width="1.85546875" style="326" customWidth="1"/>
    <col min="14287" max="14337" width="10.28515625" style="326"/>
    <col min="14338" max="14338" width="28.140625" style="326" customWidth="1"/>
    <col min="14339" max="14339" width="19.7109375" style="326" customWidth="1"/>
    <col min="14340" max="14340" width="12.85546875" style="326" customWidth="1"/>
    <col min="14341" max="14341" width="100.28515625" style="326" customWidth="1"/>
    <col min="14342" max="14538" width="10.28515625" style="326" customWidth="1"/>
    <col min="14539" max="14539" width="1.85546875" style="326" customWidth="1"/>
    <col min="14540" max="14541" width="10.28515625" style="326" customWidth="1"/>
    <col min="14542" max="14542" width="1.85546875" style="326" customWidth="1"/>
    <col min="14543" max="14593" width="10.28515625" style="326"/>
    <col min="14594" max="14594" width="28.140625" style="326" customWidth="1"/>
    <col min="14595" max="14595" width="19.7109375" style="326" customWidth="1"/>
    <col min="14596" max="14596" width="12.85546875" style="326" customWidth="1"/>
    <col min="14597" max="14597" width="100.28515625" style="326" customWidth="1"/>
    <col min="14598" max="14794" width="10.28515625" style="326" customWidth="1"/>
    <col min="14795" max="14795" width="1.85546875" style="326" customWidth="1"/>
    <col min="14796" max="14797" width="10.28515625" style="326" customWidth="1"/>
    <col min="14798" max="14798" width="1.85546875" style="326" customWidth="1"/>
    <col min="14799" max="14849" width="10.28515625" style="326"/>
    <col min="14850" max="14850" width="28.140625" style="326" customWidth="1"/>
    <col min="14851" max="14851" width="19.7109375" style="326" customWidth="1"/>
    <col min="14852" max="14852" width="12.85546875" style="326" customWidth="1"/>
    <col min="14853" max="14853" width="100.28515625" style="326" customWidth="1"/>
    <col min="14854" max="15050" width="10.28515625" style="326" customWidth="1"/>
    <col min="15051" max="15051" width="1.85546875" style="326" customWidth="1"/>
    <col min="15052" max="15053" width="10.28515625" style="326" customWidth="1"/>
    <col min="15054" max="15054" width="1.85546875" style="326" customWidth="1"/>
    <col min="15055" max="15105" width="10.28515625" style="326"/>
    <col min="15106" max="15106" width="28.140625" style="326" customWidth="1"/>
    <col min="15107" max="15107" width="19.7109375" style="326" customWidth="1"/>
    <col min="15108" max="15108" width="12.85546875" style="326" customWidth="1"/>
    <col min="15109" max="15109" width="100.28515625" style="326" customWidth="1"/>
    <col min="15110" max="15306" width="10.28515625" style="326" customWidth="1"/>
    <col min="15307" max="15307" width="1.85546875" style="326" customWidth="1"/>
    <col min="15308" max="15309" width="10.28515625" style="326" customWidth="1"/>
    <col min="15310" max="15310" width="1.85546875" style="326" customWidth="1"/>
    <col min="15311" max="15361" width="10.28515625" style="326"/>
    <col min="15362" max="15362" width="28.140625" style="326" customWidth="1"/>
    <col min="15363" max="15363" width="19.7109375" style="326" customWidth="1"/>
    <col min="15364" max="15364" width="12.85546875" style="326" customWidth="1"/>
    <col min="15365" max="15365" width="100.28515625" style="326" customWidth="1"/>
    <col min="15366" max="15562" width="10.28515625" style="326" customWidth="1"/>
    <col min="15563" max="15563" width="1.85546875" style="326" customWidth="1"/>
    <col min="15564" max="15565" width="10.28515625" style="326" customWidth="1"/>
    <col min="15566" max="15566" width="1.85546875" style="326" customWidth="1"/>
    <col min="15567" max="15617" width="10.28515625" style="326"/>
    <col min="15618" max="15618" width="28.140625" style="326" customWidth="1"/>
    <col min="15619" max="15619" width="19.7109375" style="326" customWidth="1"/>
    <col min="15620" max="15620" width="12.85546875" style="326" customWidth="1"/>
    <col min="15621" max="15621" width="100.28515625" style="326" customWidth="1"/>
    <col min="15622" max="15818" width="10.28515625" style="326" customWidth="1"/>
    <col min="15819" max="15819" width="1.85546875" style="326" customWidth="1"/>
    <col min="15820" max="15821" width="10.28515625" style="326" customWidth="1"/>
    <col min="15822" max="15822" width="1.85546875" style="326" customWidth="1"/>
    <col min="15823" max="15873" width="10.28515625" style="326"/>
    <col min="15874" max="15874" width="28.140625" style="326" customWidth="1"/>
    <col min="15875" max="15875" width="19.7109375" style="326" customWidth="1"/>
    <col min="15876" max="15876" width="12.85546875" style="326" customWidth="1"/>
    <col min="15877" max="15877" width="100.28515625" style="326" customWidth="1"/>
    <col min="15878" max="16074" width="10.28515625" style="326" customWidth="1"/>
    <col min="16075" max="16075" width="1.85546875" style="326" customWidth="1"/>
    <col min="16076" max="16077" width="10.28515625" style="326" customWidth="1"/>
    <col min="16078" max="16078" width="1.85546875" style="326" customWidth="1"/>
    <col min="16079" max="16129" width="10.28515625" style="326"/>
    <col min="16130" max="16130" width="28.140625" style="326" customWidth="1"/>
    <col min="16131" max="16131" width="19.7109375" style="326" customWidth="1"/>
    <col min="16132" max="16132" width="12.85546875" style="326" customWidth="1"/>
    <col min="16133" max="16133" width="100.28515625" style="326" customWidth="1"/>
    <col min="16134" max="16330" width="10.28515625" style="326" customWidth="1"/>
    <col min="16331" max="16331" width="1.85546875" style="326" customWidth="1"/>
    <col min="16332" max="16333" width="10.28515625" style="326" customWidth="1"/>
    <col min="16334" max="16334" width="1.85546875" style="326" customWidth="1"/>
    <col min="16335" max="16384" width="10.28515625" style="326"/>
  </cols>
  <sheetData>
    <row r="1" spans="2:6" ht="32.25" customHeight="1" x14ac:dyDescent="0.25">
      <c r="B1" s="1527" t="s">
        <v>1613</v>
      </c>
      <c r="C1" s="1527"/>
      <c r="D1" s="1527"/>
      <c r="E1" s="1527"/>
      <c r="F1" s="3" t="s">
        <v>13</v>
      </c>
    </row>
    <row r="2" spans="2:6" ht="22.5" customHeight="1" x14ac:dyDescent="0.25">
      <c r="B2" s="1661" t="s">
        <v>492</v>
      </c>
      <c r="C2" s="1661"/>
      <c r="D2" s="1661"/>
      <c r="E2" s="1661"/>
    </row>
    <row r="3" spans="2:6" ht="22.5" customHeight="1" thickBot="1" x14ac:dyDescent="0.3">
      <c r="B3" s="1662" t="s">
        <v>493</v>
      </c>
      <c r="C3" s="1662"/>
      <c r="D3" s="1662"/>
      <c r="E3" s="1662"/>
    </row>
    <row r="4" spans="2:6" ht="14.25" customHeight="1" x14ac:dyDescent="0.25">
      <c r="B4" s="684"/>
      <c r="C4" s="684"/>
      <c r="D4" s="684"/>
      <c r="E4" s="684"/>
    </row>
    <row r="5" spans="2:6" ht="22.5" customHeight="1" x14ac:dyDescent="0.25">
      <c r="B5" s="1844" t="s">
        <v>494</v>
      </c>
      <c r="C5" s="1844" t="s">
        <v>495</v>
      </c>
      <c r="D5" s="1844" t="s">
        <v>496</v>
      </c>
      <c r="E5" s="1844" t="s">
        <v>497</v>
      </c>
    </row>
    <row r="6" spans="2:6" ht="3" customHeight="1" x14ac:dyDescent="0.25">
      <c r="B6" s="1845"/>
      <c r="C6" s="1845"/>
      <c r="D6" s="1845"/>
      <c r="E6" s="1845"/>
    </row>
    <row r="7" spans="2:6" ht="14.1" customHeight="1" x14ac:dyDescent="0.2">
      <c r="B7" s="397" t="s">
        <v>498</v>
      </c>
      <c r="C7" s="398" t="s">
        <v>499</v>
      </c>
      <c r="D7" s="399">
        <v>0.3</v>
      </c>
      <c r="E7" s="343"/>
    </row>
    <row r="8" spans="2:6" ht="14.1" customHeight="1" x14ac:dyDescent="0.2">
      <c r="B8" s="400" t="s">
        <v>500</v>
      </c>
      <c r="C8" s="401" t="s">
        <v>501</v>
      </c>
      <c r="D8" s="402">
        <v>0.2</v>
      </c>
      <c r="E8" s="403" t="s">
        <v>502</v>
      </c>
    </row>
    <row r="9" spans="2:6" ht="14.1" customHeight="1" x14ac:dyDescent="0.2">
      <c r="B9" s="404"/>
      <c r="C9" s="405"/>
      <c r="D9" s="399"/>
      <c r="E9" s="406" t="s">
        <v>503</v>
      </c>
    </row>
    <row r="10" spans="2:6" ht="14.1" customHeight="1" x14ac:dyDescent="0.2">
      <c r="B10" s="404"/>
      <c r="C10" s="405"/>
      <c r="D10" s="399"/>
      <c r="E10" s="406" t="s">
        <v>504</v>
      </c>
    </row>
    <row r="11" spans="2:6" ht="14.1" customHeight="1" x14ac:dyDescent="0.2">
      <c r="B11" s="404"/>
      <c r="C11" s="405"/>
      <c r="D11" s="399"/>
      <c r="E11" s="406" t="s">
        <v>505</v>
      </c>
    </row>
    <row r="12" spans="2:6" ht="14.1" customHeight="1" x14ac:dyDescent="0.2">
      <c r="B12" s="404"/>
      <c r="C12" s="405"/>
      <c r="D12" s="399"/>
      <c r="E12" s="406" t="s">
        <v>506</v>
      </c>
    </row>
    <row r="13" spans="2:6" ht="14.1" customHeight="1" x14ac:dyDescent="0.2">
      <c r="B13" s="404"/>
      <c r="C13" s="405"/>
      <c r="D13" s="399"/>
      <c r="E13" s="406" t="s">
        <v>507</v>
      </c>
    </row>
    <row r="14" spans="2:6" ht="14.1" customHeight="1" x14ac:dyDescent="0.2">
      <c r="B14" s="407"/>
      <c r="C14" s="408"/>
      <c r="D14" s="409"/>
      <c r="E14" s="410" t="s">
        <v>508</v>
      </c>
    </row>
    <row r="15" spans="2:6" ht="14.1" customHeight="1" x14ac:dyDescent="0.2">
      <c r="B15" s="397" t="s">
        <v>509</v>
      </c>
      <c r="C15" s="411" t="s">
        <v>510</v>
      </c>
      <c r="D15" s="399">
        <v>0.24</v>
      </c>
      <c r="E15" s="406" t="s">
        <v>511</v>
      </c>
    </row>
    <row r="16" spans="2:6" ht="14.1" customHeight="1" x14ac:dyDescent="0.2">
      <c r="B16" s="397"/>
      <c r="C16" s="405"/>
      <c r="D16" s="399"/>
      <c r="E16" s="406" t="s">
        <v>512</v>
      </c>
    </row>
    <row r="17" spans="2:5" ht="14.1" customHeight="1" x14ac:dyDescent="0.2">
      <c r="B17" s="412" t="s">
        <v>509</v>
      </c>
      <c r="C17" s="413" t="s">
        <v>513</v>
      </c>
      <c r="D17" s="414">
        <v>0.34</v>
      </c>
      <c r="E17" s="415"/>
    </row>
    <row r="18" spans="2:5" ht="14.1" customHeight="1" x14ac:dyDescent="0.2">
      <c r="B18" s="412" t="s">
        <v>509</v>
      </c>
      <c r="C18" s="416" t="s">
        <v>514</v>
      </c>
      <c r="D18" s="414">
        <v>0.33</v>
      </c>
      <c r="E18" s="415"/>
    </row>
    <row r="19" spans="2:5" ht="14.1" customHeight="1" x14ac:dyDescent="0.2">
      <c r="B19" s="397" t="s">
        <v>515</v>
      </c>
      <c r="C19" s="417" t="s">
        <v>514</v>
      </c>
      <c r="D19" s="399"/>
      <c r="E19" s="406" t="s">
        <v>516</v>
      </c>
    </row>
    <row r="20" spans="2:5" ht="14.1" customHeight="1" x14ac:dyDescent="0.2">
      <c r="B20" s="397"/>
      <c r="C20" s="405"/>
      <c r="D20" s="399"/>
      <c r="E20" s="418" t="s">
        <v>517</v>
      </c>
    </row>
    <row r="21" spans="2:5" ht="14.1" customHeight="1" x14ac:dyDescent="0.2">
      <c r="B21" s="397"/>
      <c r="C21" s="405"/>
      <c r="D21" s="399"/>
      <c r="E21" s="406" t="s">
        <v>518</v>
      </c>
    </row>
    <row r="22" spans="2:5" ht="14.1" customHeight="1" x14ac:dyDescent="0.2">
      <c r="B22" s="397"/>
      <c r="C22" s="405"/>
      <c r="D22" s="399"/>
      <c r="E22" s="406" t="s">
        <v>519</v>
      </c>
    </row>
    <row r="23" spans="2:5" ht="14.1" customHeight="1" x14ac:dyDescent="0.2">
      <c r="B23" s="397"/>
      <c r="C23" s="405"/>
      <c r="D23" s="399"/>
      <c r="E23" s="406" t="s">
        <v>520</v>
      </c>
    </row>
    <row r="24" spans="2:5" ht="14.1" customHeight="1" x14ac:dyDescent="0.2">
      <c r="B24" s="397"/>
      <c r="C24" s="405"/>
      <c r="D24" s="399"/>
      <c r="E24" s="406" t="s">
        <v>521</v>
      </c>
    </row>
    <row r="25" spans="2:5" ht="14.1" customHeight="1" x14ac:dyDescent="0.2">
      <c r="B25" s="412" t="s">
        <v>509</v>
      </c>
      <c r="C25" s="419" t="s">
        <v>522</v>
      </c>
      <c r="D25" s="414">
        <v>0.71</v>
      </c>
      <c r="E25" s="415"/>
    </row>
    <row r="26" spans="2:5" ht="14.1" customHeight="1" x14ac:dyDescent="0.2">
      <c r="B26" s="412" t="s">
        <v>523</v>
      </c>
      <c r="C26" s="419" t="s">
        <v>524</v>
      </c>
      <c r="D26" s="414">
        <v>0.24</v>
      </c>
      <c r="E26" s="415"/>
    </row>
    <row r="27" spans="2:5" ht="14.1" customHeight="1" x14ac:dyDescent="0.2">
      <c r="B27" s="412" t="s">
        <v>525</v>
      </c>
      <c r="C27" s="419" t="s">
        <v>526</v>
      </c>
      <c r="D27" s="414">
        <v>0.28000000000000003</v>
      </c>
      <c r="E27" s="415"/>
    </row>
    <row r="28" spans="2:5" ht="14.1" customHeight="1" x14ac:dyDescent="0.2">
      <c r="B28" s="412" t="s">
        <v>525</v>
      </c>
      <c r="C28" s="416" t="s">
        <v>527</v>
      </c>
      <c r="D28" s="414">
        <v>0.32</v>
      </c>
      <c r="E28" s="415"/>
    </row>
    <row r="29" spans="2:5" ht="14.1" customHeight="1" x14ac:dyDescent="0.2">
      <c r="B29" s="397" t="s">
        <v>528</v>
      </c>
      <c r="C29" s="417" t="s">
        <v>529</v>
      </c>
      <c r="D29" s="399"/>
      <c r="E29" s="406" t="s">
        <v>530</v>
      </c>
    </row>
    <row r="30" spans="2:5" ht="14.1" customHeight="1" x14ac:dyDescent="0.2">
      <c r="B30" s="397"/>
      <c r="C30" s="405"/>
      <c r="D30" s="399"/>
      <c r="E30" s="418" t="s">
        <v>531</v>
      </c>
    </row>
    <row r="31" spans="2:5" ht="14.1" customHeight="1" x14ac:dyDescent="0.2">
      <c r="B31" s="397"/>
      <c r="C31" s="405"/>
      <c r="D31" s="399"/>
      <c r="E31" s="406" t="s">
        <v>518</v>
      </c>
    </row>
    <row r="32" spans="2:5" ht="14.1" customHeight="1" x14ac:dyDescent="0.2">
      <c r="B32" s="397"/>
      <c r="C32" s="405"/>
      <c r="D32" s="399"/>
      <c r="E32" s="406" t="s">
        <v>532</v>
      </c>
    </row>
    <row r="33" spans="2:5" ht="14.1" customHeight="1" x14ac:dyDescent="0.2">
      <c r="B33" s="397"/>
      <c r="C33" s="405"/>
      <c r="D33" s="399"/>
      <c r="E33" s="406" t="s">
        <v>533</v>
      </c>
    </row>
    <row r="34" spans="2:5" ht="14.1" customHeight="1" x14ac:dyDescent="0.2">
      <c r="B34" s="397"/>
      <c r="C34" s="405"/>
      <c r="D34" s="399"/>
      <c r="E34" s="406" t="s">
        <v>534</v>
      </c>
    </row>
    <row r="35" spans="2:5" ht="14.1" customHeight="1" x14ac:dyDescent="0.2">
      <c r="B35" s="412" t="s">
        <v>509</v>
      </c>
      <c r="C35" s="419" t="s">
        <v>535</v>
      </c>
      <c r="D35" s="414">
        <v>0.39</v>
      </c>
      <c r="E35" s="415"/>
    </row>
    <row r="36" spans="2:5" ht="14.1" customHeight="1" x14ac:dyDescent="0.2">
      <c r="B36" s="412" t="s">
        <v>509</v>
      </c>
      <c r="C36" s="419" t="s">
        <v>536</v>
      </c>
      <c r="D36" s="414">
        <v>0.26</v>
      </c>
      <c r="E36" s="415"/>
    </row>
    <row r="37" spans="2:5" ht="15.75" customHeight="1" x14ac:dyDescent="0.2">
      <c r="B37" s="703" t="s">
        <v>509</v>
      </c>
      <c r="C37" s="704" t="s">
        <v>537</v>
      </c>
      <c r="D37" s="705">
        <v>0.18</v>
      </c>
      <c r="E37" s="706"/>
    </row>
    <row r="38" spans="2:5" s="711" customFormat="1" ht="14.1" customHeight="1" x14ac:dyDescent="0.2">
      <c r="B38" s="707" t="s">
        <v>538</v>
      </c>
      <c r="C38" s="708" t="s">
        <v>539</v>
      </c>
      <c r="D38" s="709"/>
      <c r="E38" s="710" t="s">
        <v>540</v>
      </c>
    </row>
    <row r="39" spans="2:5" s="327" customFormat="1" ht="14.1" customHeight="1" x14ac:dyDescent="0.2">
      <c r="B39" s="422"/>
      <c r="C39" s="423"/>
      <c r="D39" s="399"/>
      <c r="E39" s="406" t="s">
        <v>541</v>
      </c>
    </row>
    <row r="40" spans="2:5" ht="14.1" customHeight="1" x14ac:dyDescent="0.2">
      <c r="B40" s="422"/>
      <c r="C40" s="423"/>
      <c r="D40" s="399"/>
      <c r="E40" s="418" t="s">
        <v>542</v>
      </c>
    </row>
    <row r="41" spans="2:5" ht="14.1" customHeight="1" x14ac:dyDescent="0.2">
      <c r="B41" s="422"/>
      <c r="C41" s="423"/>
      <c r="D41" s="399"/>
      <c r="E41" s="406" t="s">
        <v>543</v>
      </c>
    </row>
    <row r="42" spans="2:5" ht="14.1" customHeight="1" x14ac:dyDescent="0.2">
      <c r="B42" s="422"/>
      <c r="C42" s="423"/>
      <c r="D42" s="399"/>
      <c r="E42" s="406" t="s">
        <v>544</v>
      </c>
    </row>
    <row r="43" spans="2:5" ht="14.1" customHeight="1" x14ac:dyDescent="0.2">
      <c r="B43" s="422"/>
      <c r="C43" s="423"/>
      <c r="D43" s="399"/>
      <c r="E43" s="406" t="s">
        <v>545</v>
      </c>
    </row>
    <row r="44" spans="2:5" ht="14.1" customHeight="1" x14ac:dyDescent="0.2">
      <c r="B44" s="422"/>
      <c r="C44" s="423"/>
      <c r="D44" s="399"/>
      <c r="E44" s="406" t="s">
        <v>546</v>
      </c>
    </row>
    <row r="45" spans="2:5" ht="14.1" customHeight="1" x14ac:dyDescent="0.2">
      <c r="B45" s="422"/>
      <c r="C45" s="423"/>
      <c r="D45" s="399"/>
      <c r="E45" s="406" t="s">
        <v>547</v>
      </c>
    </row>
    <row r="46" spans="2:5" ht="14.1" customHeight="1" x14ac:dyDescent="0.2">
      <c r="B46" s="422"/>
      <c r="C46" s="423"/>
      <c r="D46" s="399"/>
      <c r="E46" s="406" t="s">
        <v>548</v>
      </c>
    </row>
    <row r="47" spans="2:5" ht="14.1" customHeight="1" x14ac:dyDescent="0.2">
      <c r="B47" s="422"/>
      <c r="C47" s="423"/>
      <c r="D47" s="399"/>
      <c r="E47" s="406" t="s">
        <v>549</v>
      </c>
    </row>
    <row r="48" spans="2:5" ht="14.1" customHeight="1" x14ac:dyDescent="0.2">
      <c r="B48" s="422"/>
      <c r="C48" s="423"/>
      <c r="D48" s="399"/>
      <c r="E48" s="406" t="s">
        <v>550</v>
      </c>
    </row>
    <row r="49" spans="2:5" ht="14.1" customHeight="1" x14ac:dyDescent="0.2">
      <c r="B49" s="424" t="s">
        <v>551</v>
      </c>
      <c r="C49" s="425" t="s">
        <v>552</v>
      </c>
      <c r="D49" s="414">
        <v>0.19</v>
      </c>
      <c r="E49" s="415"/>
    </row>
    <row r="50" spans="2:5" ht="14.1" customHeight="1" x14ac:dyDescent="0.2">
      <c r="B50" s="424" t="s">
        <v>553</v>
      </c>
      <c r="C50" s="425" t="s">
        <v>554</v>
      </c>
      <c r="D50" s="414">
        <v>0.04</v>
      </c>
      <c r="E50" s="415"/>
    </row>
    <row r="51" spans="2:5" ht="14.1" customHeight="1" x14ac:dyDescent="0.2">
      <c r="B51" s="424" t="s">
        <v>551</v>
      </c>
      <c r="C51" s="425" t="s">
        <v>555</v>
      </c>
      <c r="D51" s="414">
        <v>0.18</v>
      </c>
      <c r="E51" s="415"/>
    </row>
    <row r="52" spans="2:5" ht="14.1" customHeight="1" x14ac:dyDescent="0.2">
      <c r="B52" s="424" t="s">
        <v>551</v>
      </c>
      <c r="C52" s="425" t="s">
        <v>556</v>
      </c>
      <c r="D52" s="414">
        <v>0.18</v>
      </c>
      <c r="E52" s="415"/>
    </row>
    <row r="53" spans="2:5" ht="14.1" customHeight="1" x14ac:dyDescent="0.2">
      <c r="B53" s="424" t="s">
        <v>551</v>
      </c>
      <c r="C53" s="425" t="s">
        <v>557</v>
      </c>
      <c r="D53" s="414">
        <v>0.08</v>
      </c>
      <c r="E53" s="415"/>
    </row>
    <row r="54" spans="2:5" ht="14.1" customHeight="1" x14ac:dyDescent="0.2">
      <c r="B54" s="424" t="s">
        <v>551</v>
      </c>
      <c r="C54" s="425" t="s">
        <v>558</v>
      </c>
      <c r="D54" s="414">
        <v>0.1</v>
      </c>
      <c r="E54" s="415"/>
    </row>
    <row r="55" spans="2:5" ht="14.1" customHeight="1" x14ac:dyDescent="0.2">
      <c r="B55" s="422" t="s">
        <v>559</v>
      </c>
      <c r="C55" s="423" t="s">
        <v>560</v>
      </c>
      <c r="D55" s="399"/>
      <c r="E55" s="406" t="s">
        <v>561</v>
      </c>
    </row>
    <row r="56" spans="2:5" ht="14.1" customHeight="1" x14ac:dyDescent="0.2">
      <c r="B56" s="422"/>
      <c r="C56" s="423"/>
      <c r="D56" s="399"/>
      <c r="E56" s="406" t="s">
        <v>562</v>
      </c>
    </row>
    <row r="57" spans="2:5" ht="14.1" customHeight="1" x14ac:dyDescent="0.2">
      <c r="B57" s="422"/>
      <c r="C57" s="423"/>
      <c r="D57" s="399"/>
      <c r="E57" s="406" t="s">
        <v>563</v>
      </c>
    </row>
    <row r="58" spans="2:5" ht="14.1" customHeight="1" x14ac:dyDescent="0.2">
      <c r="B58" s="422"/>
      <c r="C58" s="423"/>
      <c r="D58" s="399"/>
      <c r="E58" s="406" t="s">
        <v>564</v>
      </c>
    </row>
    <row r="59" spans="2:5" ht="14.1" customHeight="1" x14ac:dyDescent="0.2">
      <c r="B59" s="424" t="s">
        <v>565</v>
      </c>
      <c r="C59" s="425" t="s">
        <v>566</v>
      </c>
      <c r="D59" s="414">
        <v>0.12</v>
      </c>
      <c r="E59" s="415"/>
    </row>
    <row r="60" spans="2:5" ht="14.1" customHeight="1" x14ac:dyDescent="0.2">
      <c r="B60" s="424" t="s">
        <v>565</v>
      </c>
      <c r="C60" s="425" t="s">
        <v>567</v>
      </c>
      <c r="D60" s="414">
        <v>0.06</v>
      </c>
      <c r="E60" s="425"/>
    </row>
    <row r="61" spans="2:5" ht="14.1" customHeight="1" x14ac:dyDescent="0.2">
      <c r="B61" s="424" t="s">
        <v>565</v>
      </c>
      <c r="C61" s="425" t="s">
        <v>568</v>
      </c>
      <c r="D61" s="414">
        <v>0.11</v>
      </c>
      <c r="E61" s="425"/>
    </row>
    <row r="62" spans="2:5" ht="14.1" customHeight="1" x14ac:dyDescent="0.2">
      <c r="B62" s="424" t="s">
        <v>565</v>
      </c>
      <c r="C62" s="425" t="s">
        <v>569</v>
      </c>
      <c r="D62" s="414">
        <v>0.18</v>
      </c>
      <c r="E62" s="425"/>
    </row>
    <row r="63" spans="2:5" ht="14.1" customHeight="1" x14ac:dyDescent="0.2">
      <c r="B63" s="424" t="s">
        <v>570</v>
      </c>
      <c r="C63" s="425" t="s">
        <v>571</v>
      </c>
      <c r="D63" s="414">
        <v>0.08</v>
      </c>
      <c r="E63" s="425"/>
    </row>
    <row r="64" spans="2:5" ht="14.1" customHeight="1" x14ac:dyDescent="0.2">
      <c r="B64" s="424" t="s">
        <v>570</v>
      </c>
      <c r="C64" s="425" t="s">
        <v>572</v>
      </c>
      <c r="D64" s="414">
        <v>0.14000000000000001</v>
      </c>
      <c r="E64" s="425"/>
    </row>
    <row r="65" spans="2:5" ht="14.1" customHeight="1" x14ac:dyDescent="0.2">
      <c r="B65" s="424" t="s">
        <v>573</v>
      </c>
      <c r="C65" s="425" t="s">
        <v>574</v>
      </c>
      <c r="D65" s="414">
        <v>0.1348</v>
      </c>
      <c r="E65" s="425"/>
    </row>
    <row r="66" spans="2:5" ht="14.1" customHeight="1" x14ac:dyDescent="0.2">
      <c r="B66" s="424" t="s">
        <v>575</v>
      </c>
      <c r="C66" s="425" t="s">
        <v>576</v>
      </c>
      <c r="D66" s="414">
        <v>0.14560000000000001</v>
      </c>
      <c r="E66" s="425"/>
    </row>
    <row r="67" spans="2:5" ht="14.1" customHeight="1" x14ac:dyDescent="0.2">
      <c r="B67" s="424" t="s">
        <v>577</v>
      </c>
      <c r="C67" s="419" t="s">
        <v>578</v>
      </c>
      <c r="D67" s="414">
        <v>0.1709</v>
      </c>
      <c r="E67" s="426"/>
    </row>
    <row r="68" spans="2:5" ht="14.1" customHeight="1" x14ac:dyDescent="0.2">
      <c r="B68" s="424" t="s">
        <v>577</v>
      </c>
      <c r="C68" s="419" t="s">
        <v>579</v>
      </c>
      <c r="D68" s="414">
        <v>0.1515</v>
      </c>
      <c r="E68" s="426"/>
    </row>
    <row r="69" spans="2:5" ht="14.1" customHeight="1" x14ac:dyDescent="0.2">
      <c r="B69" s="424" t="s">
        <v>577</v>
      </c>
      <c r="C69" s="419" t="s">
        <v>580</v>
      </c>
      <c r="D69" s="414">
        <v>0.2</v>
      </c>
      <c r="E69" s="426"/>
    </row>
    <row r="70" spans="2:5" ht="14.1" customHeight="1" x14ac:dyDescent="0.2">
      <c r="B70" s="424" t="s">
        <v>581</v>
      </c>
      <c r="C70" s="419" t="s">
        <v>582</v>
      </c>
      <c r="D70" s="414">
        <v>2.5399999999999999E-2</v>
      </c>
      <c r="E70" s="426"/>
    </row>
    <row r="71" spans="2:5" ht="14.1" customHeight="1" x14ac:dyDescent="0.2">
      <c r="B71" s="424" t="s">
        <v>581</v>
      </c>
      <c r="C71" s="419" t="s">
        <v>583</v>
      </c>
      <c r="D71" s="414">
        <v>0.1426</v>
      </c>
      <c r="E71" s="426"/>
    </row>
    <row r="72" spans="2:5" ht="14.1" customHeight="1" x14ac:dyDescent="0.2">
      <c r="B72" s="424" t="s">
        <v>584</v>
      </c>
      <c r="C72" s="419" t="s">
        <v>585</v>
      </c>
      <c r="D72" s="414">
        <v>8.7999999999999995E-2</v>
      </c>
      <c r="E72" s="426"/>
    </row>
    <row r="73" spans="2:5" ht="0.75" customHeight="1" x14ac:dyDescent="0.25">
      <c r="B73" s="343"/>
      <c r="C73" s="343"/>
      <c r="D73" s="421"/>
      <c r="E73" s="343"/>
    </row>
    <row r="74" spans="2:5" x14ac:dyDescent="0.2">
      <c r="B74" s="397" t="s">
        <v>584</v>
      </c>
      <c r="C74" s="411" t="s">
        <v>586</v>
      </c>
      <c r="D74" s="399">
        <v>0.18049999999999999</v>
      </c>
      <c r="E74" s="406" t="s">
        <v>587</v>
      </c>
    </row>
    <row r="75" spans="2:5" x14ac:dyDescent="0.2">
      <c r="B75" s="397"/>
      <c r="C75" s="411"/>
      <c r="D75" s="399">
        <v>0.1641</v>
      </c>
      <c r="E75" s="406" t="s">
        <v>588</v>
      </c>
    </row>
    <row r="76" spans="2:5" x14ac:dyDescent="0.2">
      <c r="B76" s="397"/>
      <c r="C76" s="411"/>
      <c r="D76" s="399">
        <v>0.1641</v>
      </c>
      <c r="E76" s="406" t="s">
        <v>589</v>
      </c>
    </row>
    <row r="77" spans="2:5" x14ac:dyDescent="0.2">
      <c r="B77" s="397"/>
      <c r="C77" s="411"/>
      <c r="D77" s="399">
        <v>9.8500000000000004E-2</v>
      </c>
      <c r="E77" s="406" t="s">
        <v>590</v>
      </c>
    </row>
    <row r="78" spans="2:5" x14ac:dyDescent="0.2">
      <c r="B78" s="397"/>
      <c r="C78" s="411"/>
      <c r="D78" s="399">
        <v>8.2100000000000006E-2</v>
      </c>
      <c r="E78" s="406" t="s">
        <v>591</v>
      </c>
    </row>
    <row r="79" spans="2:5" x14ac:dyDescent="0.2">
      <c r="B79" s="400" t="s">
        <v>592</v>
      </c>
      <c r="C79" s="427" t="s">
        <v>593</v>
      </c>
      <c r="D79" s="402">
        <v>0.1749</v>
      </c>
      <c r="E79" s="403" t="s">
        <v>594</v>
      </c>
    </row>
    <row r="80" spans="2:5" x14ac:dyDescent="0.2">
      <c r="B80" s="404"/>
      <c r="C80" s="411"/>
      <c r="D80" s="399">
        <v>0.159</v>
      </c>
      <c r="E80" s="406" t="s">
        <v>595</v>
      </c>
    </row>
    <row r="81" spans="2:5" x14ac:dyDescent="0.2">
      <c r="B81" s="404"/>
      <c r="C81" s="411"/>
      <c r="D81" s="399">
        <v>0.159</v>
      </c>
      <c r="E81" s="406" t="s">
        <v>596</v>
      </c>
    </row>
    <row r="82" spans="2:5" x14ac:dyDescent="0.2">
      <c r="B82" s="404"/>
      <c r="C82" s="411"/>
      <c r="D82" s="399">
        <v>0.159</v>
      </c>
      <c r="E82" s="406" t="s">
        <v>597</v>
      </c>
    </row>
    <row r="83" spans="2:5" x14ac:dyDescent="0.2">
      <c r="B83" s="404"/>
      <c r="C83" s="411"/>
      <c r="D83" s="399">
        <v>9.9000000000000005E-2</v>
      </c>
      <c r="E83" s="406" t="s">
        <v>598</v>
      </c>
    </row>
    <row r="84" spans="2:5" x14ac:dyDescent="0.2">
      <c r="B84" s="404"/>
      <c r="C84" s="411"/>
      <c r="D84" s="399"/>
      <c r="E84" s="418" t="s">
        <v>599</v>
      </c>
    </row>
    <row r="85" spans="2:5" x14ac:dyDescent="0.2">
      <c r="B85" s="407"/>
      <c r="C85" s="428"/>
      <c r="D85" s="409">
        <v>8.4000000000000005E-2</v>
      </c>
      <c r="E85" s="410" t="s">
        <v>600</v>
      </c>
    </row>
    <row r="86" spans="2:5" x14ac:dyDescent="0.2">
      <c r="B86" s="397" t="s">
        <v>601</v>
      </c>
      <c r="C86" s="411" t="s">
        <v>602</v>
      </c>
      <c r="D86" s="399"/>
      <c r="E86" s="406" t="s">
        <v>603</v>
      </c>
    </row>
    <row r="87" spans="2:5" x14ac:dyDescent="0.2">
      <c r="B87" s="397"/>
      <c r="C87" s="411"/>
      <c r="D87" s="399"/>
      <c r="E87" s="418" t="s">
        <v>604</v>
      </c>
    </row>
    <row r="88" spans="2:5" x14ac:dyDescent="0.2">
      <c r="B88" s="412" t="s">
        <v>605</v>
      </c>
      <c r="C88" s="419" t="s">
        <v>606</v>
      </c>
      <c r="D88" s="414">
        <v>9.4E-2</v>
      </c>
      <c r="E88" s="429"/>
    </row>
    <row r="89" spans="2:5" x14ac:dyDescent="0.2">
      <c r="B89" s="397" t="s">
        <v>607</v>
      </c>
      <c r="C89" s="411" t="s">
        <v>608</v>
      </c>
      <c r="D89" s="399">
        <v>0.05</v>
      </c>
      <c r="E89" s="406" t="s">
        <v>609</v>
      </c>
    </row>
    <row r="90" spans="2:5" x14ac:dyDescent="0.2">
      <c r="B90" s="397"/>
      <c r="C90" s="411"/>
      <c r="D90" s="399"/>
      <c r="E90" s="406" t="s">
        <v>610</v>
      </c>
    </row>
    <row r="91" spans="2:5" x14ac:dyDescent="0.2">
      <c r="B91" s="412" t="s">
        <v>605</v>
      </c>
      <c r="C91" s="419" t="s">
        <v>611</v>
      </c>
      <c r="D91" s="414">
        <v>0.16900000000000001</v>
      </c>
      <c r="E91" s="415"/>
    </row>
    <row r="92" spans="2:5" x14ac:dyDescent="0.2">
      <c r="B92" s="412" t="s">
        <v>612</v>
      </c>
      <c r="C92" s="419" t="s">
        <v>613</v>
      </c>
      <c r="D92" s="414">
        <v>0.155</v>
      </c>
      <c r="E92" s="415" t="s">
        <v>614</v>
      </c>
    </row>
    <row r="93" spans="2:5" x14ac:dyDescent="0.2">
      <c r="B93" s="412" t="s">
        <v>612</v>
      </c>
      <c r="C93" s="419" t="s">
        <v>613</v>
      </c>
      <c r="D93" s="414">
        <v>0.26100000000000001</v>
      </c>
      <c r="E93" s="415" t="s">
        <v>615</v>
      </c>
    </row>
    <row r="94" spans="2:5" x14ac:dyDescent="0.2">
      <c r="B94" s="412" t="s">
        <v>577</v>
      </c>
      <c r="C94" s="419" t="s">
        <v>616</v>
      </c>
      <c r="D94" s="414">
        <v>0.1502</v>
      </c>
      <c r="E94" s="415"/>
    </row>
    <row r="95" spans="2:5" x14ac:dyDescent="0.2">
      <c r="B95" s="397" t="s">
        <v>617</v>
      </c>
      <c r="C95" s="411" t="s">
        <v>618</v>
      </c>
      <c r="D95" s="399">
        <v>0.106</v>
      </c>
      <c r="E95" s="406" t="s">
        <v>619</v>
      </c>
    </row>
    <row r="96" spans="2:5" x14ac:dyDescent="0.2">
      <c r="B96" s="397"/>
      <c r="C96" s="411"/>
      <c r="D96" s="399"/>
      <c r="E96" s="406" t="s">
        <v>620</v>
      </c>
    </row>
    <row r="97" spans="2:9" ht="10.5" customHeight="1" x14ac:dyDescent="0.2">
      <c r="B97" s="397"/>
      <c r="C97" s="411"/>
      <c r="D97" s="399"/>
      <c r="E97" s="406"/>
    </row>
    <row r="98" spans="2:9" x14ac:dyDescent="0.2">
      <c r="B98" s="412" t="s">
        <v>577</v>
      </c>
      <c r="C98" s="419" t="s">
        <v>621</v>
      </c>
      <c r="D98" s="414">
        <v>0.1565</v>
      </c>
      <c r="E98" s="415"/>
    </row>
    <row r="99" spans="2:9" x14ac:dyDescent="0.2">
      <c r="B99" s="397" t="s">
        <v>617</v>
      </c>
      <c r="C99" s="411" t="s">
        <v>622</v>
      </c>
      <c r="D99" s="399">
        <v>0.106</v>
      </c>
      <c r="E99" s="406" t="s">
        <v>623</v>
      </c>
    </row>
    <row r="100" spans="2:9" x14ac:dyDescent="0.2">
      <c r="B100" s="397"/>
      <c r="C100" s="411"/>
      <c r="D100" s="399"/>
      <c r="E100" s="406" t="s">
        <v>624</v>
      </c>
    </row>
    <row r="101" spans="2:9" x14ac:dyDescent="0.2">
      <c r="B101" s="412" t="s">
        <v>625</v>
      </c>
      <c r="C101" s="419" t="s">
        <v>626</v>
      </c>
      <c r="D101" s="414">
        <v>0.15049999999999999</v>
      </c>
      <c r="E101" s="430"/>
    </row>
    <row r="102" spans="2:9" x14ac:dyDescent="0.2">
      <c r="B102" s="397" t="s">
        <v>617</v>
      </c>
      <c r="C102" s="411" t="s">
        <v>626</v>
      </c>
      <c r="D102" s="399">
        <v>0.106</v>
      </c>
      <c r="E102" s="406" t="s">
        <v>627</v>
      </c>
    </row>
    <row r="103" spans="2:9" ht="15.75" customHeight="1" x14ac:dyDescent="0.2">
      <c r="B103" s="397"/>
      <c r="C103" s="411"/>
      <c r="D103" s="399"/>
      <c r="E103" s="406" t="s">
        <v>624</v>
      </c>
    </row>
    <row r="104" spans="2:9" x14ac:dyDescent="0.2">
      <c r="B104" s="412" t="s">
        <v>628</v>
      </c>
      <c r="C104" s="419" t="s">
        <v>629</v>
      </c>
      <c r="D104" s="414">
        <v>0.12089999999999999</v>
      </c>
      <c r="E104" s="415"/>
    </row>
    <row r="105" spans="2:9" x14ac:dyDescent="0.2">
      <c r="B105" s="404" t="s">
        <v>628</v>
      </c>
      <c r="C105" s="411" t="s">
        <v>630</v>
      </c>
      <c r="D105" s="399">
        <v>8.8999999999999996E-2</v>
      </c>
      <c r="E105" s="431"/>
      <c r="F105" s="327"/>
      <c r="G105" s="327"/>
      <c r="H105" s="327"/>
      <c r="I105" s="327"/>
    </row>
    <row r="106" spans="2:9" ht="12.75" customHeight="1" x14ac:dyDescent="0.2">
      <c r="B106" s="404"/>
      <c r="C106" s="411"/>
      <c r="D106" s="399"/>
      <c r="E106" s="431"/>
      <c r="F106" s="327"/>
      <c r="G106" s="327"/>
      <c r="H106" s="327"/>
      <c r="I106" s="327"/>
    </row>
    <row r="107" spans="2:9" x14ac:dyDescent="0.2">
      <c r="B107" s="400" t="s">
        <v>631</v>
      </c>
      <c r="C107" s="432" t="s">
        <v>632</v>
      </c>
      <c r="D107" s="402">
        <v>0.1</v>
      </c>
      <c r="E107" s="403" t="s">
        <v>633</v>
      </c>
      <c r="F107" s="327"/>
      <c r="G107" s="327"/>
      <c r="H107" s="327"/>
    </row>
    <row r="108" spans="2:9" x14ac:dyDescent="0.25">
      <c r="B108" s="433"/>
      <c r="C108" s="434"/>
      <c r="D108" s="435"/>
      <c r="E108" s="436" t="s">
        <v>634</v>
      </c>
    </row>
    <row r="109" spans="2:9" x14ac:dyDescent="0.2">
      <c r="B109" s="412" t="s">
        <v>628</v>
      </c>
      <c r="C109" s="419" t="s">
        <v>635</v>
      </c>
      <c r="D109" s="414">
        <v>8.2000000000000003E-2</v>
      </c>
      <c r="E109" s="360"/>
    </row>
    <row r="110" spans="2:9" x14ac:dyDescent="0.2">
      <c r="B110" s="404" t="s">
        <v>636</v>
      </c>
      <c r="C110" s="411" t="s">
        <v>637</v>
      </c>
      <c r="D110" s="399">
        <v>0.05</v>
      </c>
      <c r="E110" s="437" t="s">
        <v>638</v>
      </c>
    </row>
    <row r="111" spans="2:9" x14ac:dyDescent="0.2">
      <c r="B111" s="407"/>
      <c r="C111" s="438"/>
      <c r="D111" s="409"/>
      <c r="E111" s="439" t="s">
        <v>639</v>
      </c>
    </row>
    <row r="112" spans="2:9" x14ac:dyDescent="0.2">
      <c r="B112" s="412" t="s">
        <v>628</v>
      </c>
      <c r="C112" s="419" t="s">
        <v>640</v>
      </c>
      <c r="D112" s="414">
        <v>6.5500000000000003E-2</v>
      </c>
      <c r="E112" s="360"/>
    </row>
    <row r="113" spans="2:5" x14ac:dyDescent="0.2">
      <c r="B113" s="412" t="s">
        <v>628</v>
      </c>
      <c r="C113" s="419" t="s">
        <v>641</v>
      </c>
      <c r="D113" s="414">
        <v>6.2799999999999995E-2</v>
      </c>
      <c r="E113" s="360"/>
    </row>
    <row r="114" spans="2:5" x14ac:dyDescent="0.2">
      <c r="B114" s="412" t="s">
        <v>642</v>
      </c>
      <c r="C114" s="419" t="s">
        <v>641</v>
      </c>
      <c r="D114" s="414">
        <v>0.05</v>
      </c>
      <c r="E114" s="440" t="s">
        <v>643</v>
      </c>
    </row>
    <row r="115" spans="2:5" x14ac:dyDescent="0.2">
      <c r="B115" s="412" t="s">
        <v>628</v>
      </c>
      <c r="C115" s="419" t="s">
        <v>644</v>
      </c>
      <c r="D115" s="414">
        <v>4.2799999999999998E-2</v>
      </c>
      <c r="E115" s="360"/>
    </row>
    <row r="116" spans="2:5" x14ac:dyDescent="0.2">
      <c r="B116" s="400" t="s">
        <v>645</v>
      </c>
      <c r="C116" s="427" t="s">
        <v>646</v>
      </c>
      <c r="D116" s="402"/>
      <c r="E116" s="441" t="s">
        <v>647</v>
      </c>
    </row>
    <row r="117" spans="2:5" x14ac:dyDescent="0.2">
      <c r="B117" s="404"/>
      <c r="C117" s="411"/>
      <c r="D117" s="399"/>
      <c r="E117" s="437" t="s">
        <v>648</v>
      </c>
    </row>
    <row r="118" spans="2:5" x14ac:dyDescent="0.2">
      <c r="B118" s="404"/>
      <c r="C118" s="411"/>
      <c r="D118" s="399"/>
      <c r="E118" s="437" t="s">
        <v>649</v>
      </c>
    </row>
    <row r="119" spans="2:5" x14ac:dyDescent="0.2">
      <c r="B119" s="404"/>
      <c r="C119" s="411"/>
      <c r="D119" s="399"/>
      <c r="E119" s="437" t="s">
        <v>650</v>
      </c>
    </row>
    <row r="120" spans="2:5" x14ac:dyDescent="0.2">
      <c r="B120" s="404"/>
      <c r="C120" s="411"/>
      <c r="D120" s="399"/>
      <c r="E120" s="437" t="s">
        <v>651</v>
      </c>
    </row>
    <row r="121" spans="2:5" x14ac:dyDescent="0.2">
      <c r="B121" s="404"/>
      <c r="C121" s="411"/>
      <c r="D121" s="399"/>
      <c r="E121" s="437" t="s">
        <v>652</v>
      </c>
    </row>
    <row r="122" spans="2:5" x14ac:dyDescent="0.2">
      <c r="B122" s="404"/>
      <c r="C122" s="411"/>
      <c r="D122" s="399"/>
      <c r="E122" s="437" t="s">
        <v>653</v>
      </c>
    </row>
    <row r="123" spans="2:5" x14ac:dyDescent="0.2">
      <c r="B123" s="407"/>
      <c r="C123" s="428"/>
      <c r="D123" s="409"/>
      <c r="E123" s="439" t="s">
        <v>654</v>
      </c>
    </row>
    <row r="124" spans="2:5" x14ac:dyDescent="0.2">
      <c r="B124" s="397" t="s">
        <v>645</v>
      </c>
      <c r="C124" s="411" t="s">
        <v>655</v>
      </c>
      <c r="D124" s="399"/>
      <c r="E124" s="437" t="s">
        <v>656</v>
      </c>
    </row>
    <row r="125" spans="2:5" x14ac:dyDescent="0.2">
      <c r="B125" s="397"/>
      <c r="C125" s="411"/>
      <c r="D125" s="399"/>
      <c r="E125" s="437" t="s">
        <v>657</v>
      </c>
    </row>
    <row r="126" spans="2:5" x14ac:dyDescent="0.2">
      <c r="B126" s="397"/>
      <c r="C126" s="411"/>
      <c r="D126" s="399"/>
      <c r="E126" s="437" t="s">
        <v>658</v>
      </c>
    </row>
    <row r="127" spans="2:5" x14ac:dyDescent="0.2">
      <c r="B127" s="397"/>
      <c r="C127" s="411"/>
      <c r="D127" s="399"/>
      <c r="E127" s="437" t="s">
        <v>659</v>
      </c>
    </row>
    <row r="128" spans="2:5" x14ac:dyDescent="0.2">
      <c r="B128" s="397"/>
      <c r="C128" s="411"/>
      <c r="D128" s="399"/>
      <c r="E128" s="437" t="s">
        <v>660</v>
      </c>
    </row>
    <row r="129" spans="2:5" x14ac:dyDescent="0.2">
      <c r="B129" s="412" t="s">
        <v>628</v>
      </c>
      <c r="C129" s="419" t="s">
        <v>661</v>
      </c>
      <c r="D129" s="414">
        <v>2.5600000000000001E-2</v>
      </c>
      <c r="E129" s="440"/>
    </row>
    <row r="130" spans="2:5" x14ac:dyDescent="0.2">
      <c r="B130" s="412" t="s">
        <v>628</v>
      </c>
      <c r="C130" s="419" t="s">
        <v>662</v>
      </c>
      <c r="D130" s="414">
        <v>4.6800000000000001E-2</v>
      </c>
      <c r="E130" s="440"/>
    </row>
    <row r="131" spans="2:5" x14ac:dyDescent="0.2">
      <c r="B131" s="412" t="s">
        <v>628</v>
      </c>
      <c r="C131" s="419" t="s">
        <v>663</v>
      </c>
      <c r="D131" s="414">
        <v>3.0700000000000002E-2</v>
      </c>
      <c r="E131" s="440"/>
    </row>
    <row r="132" spans="2:5" x14ac:dyDescent="0.2">
      <c r="B132" s="412" t="s">
        <v>628</v>
      </c>
      <c r="C132" s="419" t="s">
        <v>664</v>
      </c>
      <c r="D132" s="414">
        <v>2.9600000000000001E-2</v>
      </c>
      <c r="E132" s="440"/>
    </row>
    <row r="133" spans="2:5" x14ac:dyDescent="0.2">
      <c r="B133" s="412" t="s">
        <v>628</v>
      </c>
      <c r="C133" s="419" t="s">
        <v>665</v>
      </c>
      <c r="D133" s="414">
        <v>9.4999999999999998E-3</v>
      </c>
      <c r="E133" s="332"/>
    </row>
    <row r="134" spans="2:5" x14ac:dyDescent="0.2">
      <c r="B134" s="404" t="s">
        <v>666</v>
      </c>
      <c r="C134" s="398" t="s">
        <v>667</v>
      </c>
      <c r="D134" s="399"/>
      <c r="E134" s="442" t="s">
        <v>668</v>
      </c>
    </row>
    <row r="135" spans="2:5" x14ac:dyDescent="0.2">
      <c r="B135" s="397"/>
      <c r="C135" s="398"/>
      <c r="D135" s="399"/>
      <c r="E135" s="442" t="s">
        <v>669</v>
      </c>
    </row>
    <row r="136" spans="2:5" x14ac:dyDescent="0.2">
      <c r="B136" s="397"/>
      <c r="C136" s="398"/>
      <c r="D136" s="399"/>
      <c r="E136" s="442" t="s">
        <v>670</v>
      </c>
    </row>
    <row r="137" spans="2:5" x14ac:dyDescent="0.2">
      <c r="B137" s="412" t="s">
        <v>628</v>
      </c>
      <c r="C137" s="419" t="s">
        <v>671</v>
      </c>
      <c r="D137" s="414">
        <v>2.4799999999999999E-2</v>
      </c>
      <c r="E137" s="332"/>
    </row>
    <row r="138" spans="2:5" x14ac:dyDescent="0.2">
      <c r="B138" s="412" t="s">
        <v>666</v>
      </c>
      <c r="C138" s="443" t="s">
        <v>672</v>
      </c>
      <c r="D138" s="444"/>
      <c r="E138" s="445" t="s">
        <v>673</v>
      </c>
    </row>
    <row r="139" spans="2:5" x14ac:dyDescent="0.2">
      <c r="B139" s="404"/>
      <c r="C139" s="446"/>
      <c r="D139" s="447"/>
      <c r="E139" s="436" t="s">
        <v>669</v>
      </c>
    </row>
    <row r="140" spans="2:5" ht="15" customHeight="1" x14ac:dyDescent="0.2">
      <c r="B140" s="404"/>
      <c r="C140" s="446"/>
      <c r="D140" s="447"/>
      <c r="E140" s="436" t="s">
        <v>674</v>
      </c>
    </row>
    <row r="141" spans="2:5" ht="16.5" customHeight="1" x14ac:dyDescent="0.2">
      <c r="B141" s="412" t="s">
        <v>628</v>
      </c>
      <c r="C141" s="448" t="s">
        <v>675</v>
      </c>
      <c r="D141" s="449">
        <v>3.6200000000000003E-2</v>
      </c>
      <c r="E141" s="445"/>
    </row>
    <row r="142" spans="2:5" ht="75" x14ac:dyDescent="0.2">
      <c r="B142" s="450" t="s">
        <v>676</v>
      </c>
      <c r="C142" s="451" t="s">
        <v>677</v>
      </c>
      <c r="D142" s="452">
        <v>0.1</v>
      </c>
      <c r="E142" s="453" t="s">
        <v>678</v>
      </c>
    </row>
    <row r="143" spans="2:5" ht="17.25" customHeight="1" x14ac:dyDescent="0.2">
      <c r="B143" s="412" t="s">
        <v>628</v>
      </c>
      <c r="C143" s="448" t="s">
        <v>679</v>
      </c>
      <c r="D143" s="449">
        <v>2.12E-2</v>
      </c>
      <c r="E143" s="454"/>
    </row>
    <row r="144" spans="2:5" ht="16.5" customHeight="1" x14ac:dyDescent="0.2">
      <c r="B144" s="412" t="s">
        <v>628</v>
      </c>
      <c r="C144" s="448" t="s">
        <v>680</v>
      </c>
      <c r="D144" s="449">
        <v>7.4399999999999994E-2</v>
      </c>
      <c r="E144" s="445"/>
    </row>
    <row r="145" spans="2:5" ht="18" customHeight="1" x14ac:dyDescent="0.2">
      <c r="B145" s="412" t="s">
        <v>628</v>
      </c>
      <c r="C145" s="448" t="s">
        <v>681</v>
      </c>
      <c r="D145" s="449">
        <v>8.8900000000000007E-2</v>
      </c>
      <c r="E145" s="445"/>
    </row>
    <row r="146" spans="2:5" ht="16.5" customHeight="1" x14ac:dyDescent="0.2">
      <c r="B146" s="412" t="s">
        <v>628</v>
      </c>
      <c r="C146" s="448" t="s">
        <v>682</v>
      </c>
      <c r="D146" s="449">
        <v>0</v>
      </c>
      <c r="E146" s="332"/>
    </row>
    <row r="147" spans="2:5" ht="15" customHeight="1" x14ac:dyDescent="0.2">
      <c r="B147" s="412" t="s">
        <v>628</v>
      </c>
      <c r="C147" s="448" t="s">
        <v>683</v>
      </c>
      <c r="D147" s="449">
        <v>2.5399999999999999E-2</v>
      </c>
      <c r="E147" s="332"/>
    </row>
    <row r="148" spans="2:5" x14ac:dyDescent="0.2">
      <c r="B148" s="420" t="s">
        <v>628</v>
      </c>
      <c r="C148" s="455" t="s">
        <v>684</v>
      </c>
      <c r="D148" s="456">
        <v>3.9300000000000002E-2</v>
      </c>
      <c r="E148" s="457"/>
    </row>
    <row r="149" spans="2:5" x14ac:dyDescent="0.2">
      <c r="B149" s="420" t="s">
        <v>628</v>
      </c>
      <c r="C149" s="455" t="s">
        <v>685</v>
      </c>
      <c r="D149" s="456">
        <v>2.1299999999999999E-2</v>
      </c>
      <c r="E149" s="457"/>
    </row>
    <row r="150" spans="2:5" x14ac:dyDescent="0.25">
      <c r="B150" s="360" t="s">
        <v>628</v>
      </c>
      <c r="C150" s="455" t="s">
        <v>686</v>
      </c>
      <c r="D150" s="456">
        <v>2.3699999999999999E-2</v>
      </c>
      <c r="E150" s="360"/>
    </row>
    <row r="151" spans="2:5" ht="15.75" thickBot="1" x14ac:dyDescent="0.3">
      <c r="B151" s="458" t="s">
        <v>628</v>
      </c>
      <c r="C151" s="459" t="s">
        <v>687</v>
      </c>
      <c r="D151" s="460">
        <v>5.7099999999999998E-2</v>
      </c>
      <c r="E151" s="458"/>
    </row>
    <row r="152" spans="2:5" ht="15.75" thickTop="1" x14ac:dyDescent="0.25">
      <c r="D152" s="461"/>
      <c r="E152" s="327"/>
    </row>
    <row r="153" spans="2:5" x14ac:dyDescent="0.25">
      <c r="D153" s="461"/>
    </row>
    <row r="154" spans="2:5" x14ac:dyDescent="0.25">
      <c r="D154" s="461"/>
    </row>
    <row r="155" spans="2:5" x14ac:dyDescent="0.25">
      <c r="D155" s="461"/>
    </row>
    <row r="156" spans="2:5" x14ac:dyDescent="0.25">
      <c r="D156" s="461"/>
    </row>
    <row r="157" spans="2:5" x14ac:dyDescent="0.25">
      <c r="D157" s="461"/>
    </row>
    <row r="158" spans="2:5" x14ac:dyDescent="0.25">
      <c r="D158" s="461"/>
    </row>
    <row r="159" spans="2:5" x14ac:dyDescent="0.25">
      <c r="D159" s="461"/>
    </row>
    <row r="160" spans="2:5" x14ac:dyDescent="0.25">
      <c r="D160" s="461"/>
    </row>
    <row r="161" spans="4:4" x14ac:dyDescent="0.25">
      <c r="D161" s="461"/>
    </row>
    <row r="162" spans="4:4" x14ac:dyDescent="0.25">
      <c r="D162" s="461"/>
    </row>
    <row r="163" spans="4:4" x14ac:dyDescent="0.25">
      <c r="D163" s="461"/>
    </row>
    <row r="164" spans="4:4" x14ac:dyDescent="0.25">
      <c r="D164" s="461"/>
    </row>
    <row r="165" spans="4:4" x14ac:dyDescent="0.25">
      <c r="D165" s="461"/>
    </row>
    <row r="166" spans="4:4" x14ac:dyDescent="0.25">
      <c r="D166" s="461"/>
    </row>
    <row r="167" spans="4:4" x14ac:dyDescent="0.25">
      <c r="D167" s="461"/>
    </row>
    <row r="168" spans="4:4" x14ac:dyDescent="0.25">
      <c r="D168" s="461"/>
    </row>
    <row r="169" spans="4:4" x14ac:dyDescent="0.25">
      <c r="D169" s="461"/>
    </row>
    <row r="170" spans="4:4" x14ac:dyDescent="0.25">
      <c r="D170" s="461"/>
    </row>
    <row r="171" spans="4:4" x14ac:dyDescent="0.25">
      <c r="D171" s="461"/>
    </row>
    <row r="172" spans="4:4" x14ac:dyDescent="0.25">
      <c r="D172" s="461"/>
    </row>
    <row r="173" spans="4:4" x14ac:dyDescent="0.25">
      <c r="D173" s="461"/>
    </row>
    <row r="174" spans="4:4" x14ac:dyDescent="0.25">
      <c r="D174" s="461"/>
    </row>
    <row r="175" spans="4:4" x14ac:dyDescent="0.25">
      <c r="D175" s="461"/>
    </row>
    <row r="176" spans="4:4" x14ac:dyDescent="0.25">
      <c r="D176" s="461"/>
    </row>
    <row r="177" spans="4:4" x14ac:dyDescent="0.25">
      <c r="D177" s="461"/>
    </row>
    <row r="178" spans="4:4" x14ac:dyDescent="0.25">
      <c r="D178" s="461"/>
    </row>
    <row r="179" spans="4:4" x14ac:dyDescent="0.25">
      <c r="D179" s="461"/>
    </row>
    <row r="180" spans="4:4" x14ac:dyDescent="0.25">
      <c r="D180" s="461"/>
    </row>
    <row r="181" spans="4:4" x14ac:dyDescent="0.25">
      <c r="D181" s="461"/>
    </row>
    <row r="182" spans="4:4" x14ac:dyDescent="0.25">
      <c r="D182" s="461"/>
    </row>
    <row r="183" spans="4:4" x14ac:dyDescent="0.25">
      <c r="D183" s="461"/>
    </row>
    <row r="184" spans="4:4" x14ac:dyDescent="0.25">
      <c r="D184" s="461"/>
    </row>
    <row r="185" spans="4:4" x14ac:dyDescent="0.25">
      <c r="D185" s="461"/>
    </row>
    <row r="186" spans="4:4" x14ac:dyDescent="0.25">
      <c r="D186" s="461"/>
    </row>
    <row r="187" spans="4:4" x14ac:dyDescent="0.25">
      <c r="D187" s="461"/>
    </row>
    <row r="188" spans="4:4" x14ac:dyDescent="0.25">
      <c r="D188" s="461"/>
    </row>
    <row r="189" spans="4:4" x14ac:dyDescent="0.25">
      <c r="D189" s="461"/>
    </row>
    <row r="190" spans="4:4" x14ac:dyDescent="0.25">
      <c r="D190" s="461"/>
    </row>
    <row r="191" spans="4:4" x14ac:dyDescent="0.25">
      <c r="D191" s="461"/>
    </row>
    <row r="192" spans="4:4" x14ac:dyDescent="0.25">
      <c r="D192" s="461"/>
    </row>
    <row r="193" spans="4:4" x14ac:dyDescent="0.25">
      <c r="D193" s="461"/>
    </row>
    <row r="194" spans="4:4" x14ac:dyDescent="0.25">
      <c r="D194" s="461"/>
    </row>
    <row r="195" spans="4:4" x14ac:dyDescent="0.25">
      <c r="D195" s="461"/>
    </row>
    <row r="196" spans="4:4" x14ac:dyDescent="0.25">
      <c r="D196" s="461"/>
    </row>
    <row r="197" spans="4:4" x14ac:dyDescent="0.25">
      <c r="D197" s="461"/>
    </row>
    <row r="198" spans="4:4" x14ac:dyDescent="0.25">
      <c r="D198" s="461"/>
    </row>
    <row r="199" spans="4:4" x14ac:dyDescent="0.25">
      <c r="D199" s="461"/>
    </row>
    <row r="200" spans="4:4" x14ac:dyDescent="0.25">
      <c r="D200" s="461"/>
    </row>
    <row r="201" spans="4:4" x14ac:dyDescent="0.25">
      <c r="D201" s="461"/>
    </row>
    <row r="202" spans="4:4" x14ac:dyDescent="0.25">
      <c r="D202" s="461"/>
    </row>
    <row r="203" spans="4:4" x14ac:dyDescent="0.25">
      <c r="D203" s="461"/>
    </row>
    <row r="204" spans="4:4" x14ac:dyDescent="0.25">
      <c r="D204" s="461"/>
    </row>
    <row r="205" spans="4:4" x14ac:dyDescent="0.25">
      <c r="D205" s="461"/>
    </row>
    <row r="206" spans="4:4" x14ac:dyDescent="0.25">
      <c r="D206" s="461"/>
    </row>
    <row r="207" spans="4:4" x14ac:dyDescent="0.25">
      <c r="D207" s="461"/>
    </row>
    <row r="208" spans="4:4" x14ac:dyDescent="0.25">
      <c r="D208" s="461"/>
    </row>
    <row r="209" spans="4:4" x14ac:dyDescent="0.25">
      <c r="D209" s="461"/>
    </row>
    <row r="210" spans="4:4" x14ac:dyDescent="0.25">
      <c r="D210" s="461"/>
    </row>
    <row r="211" spans="4:4" x14ac:dyDescent="0.25">
      <c r="D211" s="461"/>
    </row>
    <row r="212" spans="4:4" x14ac:dyDescent="0.25">
      <c r="D212" s="461"/>
    </row>
    <row r="213" spans="4:4" x14ac:dyDescent="0.25">
      <c r="D213" s="461"/>
    </row>
    <row r="214" spans="4:4" x14ac:dyDescent="0.25">
      <c r="D214" s="461"/>
    </row>
    <row r="215" spans="4:4" x14ac:dyDescent="0.25">
      <c r="D215" s="461"/>
    </row>
    <row r="216" spans="4:4" x14ac:dyDescent="0.25">
      <c r="D216" s="461"/>
    </row>
    <row r="217" spans="4:4" x14ac:dyDescent="0.25">
      <c r="D217" s="461"/>
    </row>
    <row r="218" spans="4:4" x14ac:dyDescent="0.25">
      <c r="D218" s="461"/>
    </row>
    <row r="219" spans="4:4" x14ac:dyDescent="0.25">
      <c r="D219" s="461"/>
    </row>
    <row r="220" spans="4:4" x14ac:dyDescent="0.25">
      <c r="D220" s="461"/>
    </row>
    <row r="221" spans="4:4" x14ac:dyDescent="0.25">
      <c r="D221" s="461"/>
    </row>
    <row r="222" spans="4:4" x14ac:dyDescent="0.25">
      <c r="D222" s="461"/>
    </row>
    <row r="223" spans="4:4" x14ac:dyDescent="0.25">
      <c r="D223" s="461"/>
    </row>
    <row r="224" spans="4:4" x14ac:dyDescent="0.25">
      <c r="D224" s="461"/>
    </row>
    <row r="225" spans="4:4" x14ac:dyDescent="0.25">
      <c r="D225" s="461"/>
    </row>
    <row r="226" spans="4:4" x14ac:dyDescent="0.25">
      <c r="D226" s="461"/>
    </row>
    <row r="227" spans="4:4" x14ac:dyDescent="0.25">
      <c r="D227" s="461"/>
    </row>
    <row r="228" spans="4:4" x14ac:dyDescent="0.25">
      <c r="D228" s="461"/>
    </row>
    <row r="229" spans="4:4" x14ac:dyDescent="0.25">
      <c r="D229" s="461"/>
    </row>
    <row r="230" spans="4:4" x14ac:dyDescent="0.25">
      <c r="D230" s="461"/>
    </row>
    <row r="231" spans="4:4" x14ac:dyDescent="0.25">
      <c r="D231" s="461"/>
    </row>
    <row r="232" spans="4:4" x14ac:dyDescent="0.25">
      <c r="D232" s="461"/>
    </row>
    <row r="233" spans="4:4" x14ac:dyDescent="0.25">
      <c r="D233" s="461"/>
    </row>
    <row r="234" spans="4:4" x14ac:dyDescent="0.25">
      <c r="D234" s="461"/>
    </row>
    <row r="235" spans="4:4" x14ac:dyDescent="0.25">
      <c r="D235" s="461"/>
    </row>
    <row r="236" spans="4:4" x14ac:dyDescent="0.25">
      <c r="D236" s="461"/>
    </row>
    <row r="237" spans="4:4" x14ac:dyDescent="0.25">
      <c r="D237" s="461"/>
    </row>
    <row r="238" spans="4:4" x14ac:dyDescent="0.25">
      <c r="D238" s="461"/>
    </row>
    <row r="239" spans="4:4" x14ac:dyDescent="0.25">
      <c r="D239" s="461"/>
    </row>
    <row r="240" spans="4:4" x14ac:dyDescent="0.25">
      <c r="D240" s="461"/>
    </row>
    <row r="241" spans="4:4" x14ac:dyDescent="0.25">
      <c r="D241" s="461"/>
    </row>
    <row r="242" spans="4:4" x14ac:dyDescent="0.25">
      <c r="D242" s="461"/>
    </row>
    <row r="243" spans="4:4" x14ac:dyDescent="0.25">
      <c r="D243" s="461"/>
    </row>
    <row r="244" spans="4:4" x14ac:dyDescent="0.25">
      <c r="D244" s="461"/>
    </row>
    <row r="245" spans="4:4" x14ac:dyDescent="0.25">
      <c r="D245" s="461"/>
    </row>
    <row r="246" spans="4:4" x14ac:dyDescent="0.25">
      <c r="D246" s="461"/>
    </row>
    <row r="247" spans="4:4" x14ac:dyDescent="0.25">
      <c r="D247" s="461"/>
    </row>
    <row r="248" spans="4:4" x14ac:dyDescent="0.25">
      <c r="D248" s="461"/>
    </row>
    <row r="249" spans="4:4" x14ac:dyDescent="0.25">
      <c r="D249" s="461"/>
    </row>
    <row r="250" spans="4:4" x14ac:dyDescent="0.25">
      <c r="D250" s="461"/>
    </row>
    <row r="251" spans="4:4" x14ac:dyDescent="0.25">
      <c r="D251" s="461"/>
    </row>
    <row r="252" spans="4:4" x14ac:dyDescent="0.25">
      <c r="D252" s="461"/>
    </row>
    <row r="253" spans="4:4" x14ac:dyDescent="0.25">
      <c r="D253" s="461"/>
    </row>
    <row r="254" spans="4:4" x14ac:dyDescent="0.25">
      <c r="D254" s="461"/>
    </row>
    <row r="255" spans="4:4" x14ac:dyDescent="0.25">
      <c r="D255" s="461"/>
    </row>
    <row r="256" spans="4:4" x14ac:dyDescent="0.25">
      <c r="D256" s="461"/>
    </row>
    <row r="257" spans="4:4" x14ac:dyDescent="0.25">
      <c r="D257" s="461"/>
    </row>
    <row r="258" spans="4:4" x14ac:dyDescent="0.25">
      <c r="D258" s="461"/>
    </row>
    <row r="259" spans="4:4" x14ac:dyDescent="0.25">
      <c r="D259" s="461"/>
    </row>
    <row r="260" spans="4:4" x14ac:dyDescent="0.25">
      <c r="D260" s="461"/>
    </row>
    <row r="261" spans="4:4" x14ac:dyDescent="0.25">
      <c r="D261" s="461"/>
    </row>
    <row r="262" spans="4:4" x14ac:dyDescent="0.25">
      <c r="D262" s="461"/>
    </row>
    <row r="263" spans="4:4" x14ac:dyDescent="0.25">
      <c r="D263" s="461"/>
    </row>
    <row r="264" spans="4:4" x14ac:dyDescent="0.25">
      <c r="D264" s="461"/>
    </row>
    <row r="265" spans="4:4" x14ac:dyDescent="0.25">
      <c r="D265" s="461"/>
    </row>
    <row r="266" spans="4:4" x14ac:dyDescent="0.25">
      <c r="D266" s="461"/>
    </row>
    <row r="267" spans="4:4" x14ac:dyDescent="0.25">
      <c r="D267" s="461"/>
    </row>
    <row r="268" spans="4:4" x14ac:dyDescent="0.25">
      <c r="D268" s="461"/>
    </row>
    <row r="269" spans="4:4" x14ac:dyDescent="0.25">
      <c r="D269" s="461"/>
    </row>
    <row r="270" spans="4:4" x14ac:dyDescent="0.25">
      <c r="D270" s="461"/>
    </row>
    <row r="271" spans="4:4" x14ac:dyDescent="0.25">
      <c r="D271" s="461"/>
    </row>
    <row r="272" spans="4:4" x14ac:dyDescent="0.25">
      <c r="D272" s="461"/>
    </row>
    <row r="273" spans="4:4" x14ac:dyDescent="0.25">
      <c r="D273" s="461"/>
    </row>
    <row r="274" spans="4:4" x14ac:dyDescent="0.25">
      <c r="D274" s="461"/>
    </row>
    <row r="275" spans="4:4" x14ac:dyDescent="0.25">
      <c r="D275" s="461"/>
    </row>
    <row r="276" spans="4:4" x14ac:dyDescent="0.25">
      <c r="D276" s="461"/>
    </row>
    <row r="277" spans="4:4" x14ac:dyDescent="0.25">
      <c r="D277" s="461"/>
    </row>
    <row r="278" spans="4:4" x14ac:dyDescent="0.25">
      <c r="D278" s="461"/>
    </row>
    <row r="279" spans="4:4" x14ac:dyDescent="0.25">
      <c r="D279" s="461"/>
    </row>
    <row r="280" spans="4:4" x14ac:dyDescent="0.25">
      <c r="D280" s="461"/>
    </row>
    <row r="281" spans="4:4" x14ac:dyDescent="0.25">
      <c r="D281" s="461"/>
    </row>
    <row r="282" spans="4:4" x14ac:dyDescent="0.25">
      <c r="D282" s="461"/>
    </row>
    <row r="283" spans="4:4" x14ac:dyDescent="0.25">
      <c r="D283" s="461"/>
    </row>
    <row r="284" spans="4:4" x14ac:dyDescent="0.25">
      <c r="D284" s="461"/>
    </row>
    <row r="285" spans="4:4" x14ac:dyDescent="0.25">
      <c r="D285" s="461"/>
    </row>
    <row r="286" spans="4:4" x14ac:dyDescent="0.25">
      <c r="D286" s="461"/>
    </row>
    <row r="287" spans="4:4" x14ac:dyDescent="0.25">
      <c r="D287" s="461"/>
    </row>
    <row r="288" spans="4:4" x14ac:dyDescent="0.25">
      <c r="D288" s="461"/>
    </row>
    <row r="289" spans="4:4" x14ac:dyDescent="0.25">
      <c r="D289" s="461"/>
    </row>
    <row r="290" spans="4:4" x14ac:dyDescent="0.25">
      <c r="D290" s="461"/>
    </row>
    <row r="291" spans="4:4" x14ac:dyDescent="0.25">
      <c r="D291" s="461"/>
    </row>
    <row r="292" spans="4:4" x14ac:dyDescent="0.25">
      <c r="D292" s="461"/>
    </row>
    <row r="293" spans="4:4" x14ac:dyDescent="0.25">
      <c r="D293" s="461"/>
    </row>
    <row r="294" spans="4:4" x14ac:dyDescent="0.25">
      <c r="D294" s="461"/>
    </row>
    <row r="295" spans="4:4" x14ac:dyDescent="0.25">
      <c r="D295" s="461"/>
    </row>
    <row r="296" spans="4:4" x14ac:dyDescent="0.25">
      <c r="D296" s="461"/>
    </row>
    <row r="297" spans="4:4" x14ac:dyDescent="0.25">
      <c r="D297" s="461"/>
    </row>
    <row r="298" spans="4:4" x14ac:dyDescent="0.25">
      <c r="D298" s="461"/>
    </row>
    <row r="299" spans="4:4" x14ac:dyDescent="0.25">
      <c r="D299" s="461"/>
    </row>
    <row r="300" spans="4:4" x14ac:dyDescent="0.25">
      <c r="D300" s="461"/>
    </row>
    <row r="301" spans="4:4" x14ac:dyDescent="0.25">
      <c r="D301" s="461"/>
    </row>
    <row r="302" spans="4:4" x14ac:dyDescent="0.25">
      <c r="D302" s="461"/>
    </row>
    <row r="303" spans="4:4" x14ac:dyDescent="0.25">
      <c r="D303" s="461"/>
    </row>
    <row r="304" spans="4:4" x14ac:dyDescent="0.25">
      <c r="D304" s="461"/>
    </row>
    <row r="305" spans="4:4" x14ac:dyDescent="0.25">
      <c r="D305" s="461"/>
    </row>
    <row r="306" spans="4:4" x14ac:dyDescent="0.25">
      <c r="D306" s="461"/>
    </row>
    <row r="307" spans="4:4" x14ac:dyDescent="0.25">
      <c r="D307" s="461"/>
    </row>
    <row r="308" spans="4:4" x14ac:dyDescent="0.25">
      <c r="D308" s="461"/>
    </row>
    <row r="309" spans="4:4" x14ac:dyDescent="0.25">
      <c r="D309" s="461"/>
    </row>
    <row r="310" spans="4:4" x14ac:dyDescent="0.25">
      <c r="D310" s="461"/>
    </row>
    <row r="311" spans="4:4" x14ac:dyDescent="0.25">
      <c r="D311" s="461"/>
    </row>
    <row r="312" spans="4:4" x14ac:dyDescent="0.25">
      <c r="D312" s="461"/>
    </row>
    <row r="313" spans="4:4" x14ac:dyDescent="0.25">
      <c r="D313" s="461"/>
    </row>
  </sheetData>
  <mergeCells count="3">
    <mergeCell ref="B1:E1"/>
    <mergeCell ref="B2:E2"/>
    <mergeCell ref="B3:E3"/>
  </mergeCells>
  <hyperlinks>
    <hyperlink ref="F1" location="'Indice Total'!A1" display="Volver"/>
  </hyperlinks>
  <pageMargins left="0.9055118110236221" right="0.70866141732283472" top="0.74803149606299213" bottom="0.74803149606299213" header="0.31496062992125984" footer="0.31496062992125984"/>
  <pageSetup scale="75"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5">
    <pageSetUpPr fitToPage="1"/>
  </sheetPr>
  <dimension ref="A1:I68"/>
  <sheetViews>
    <sheetView showGridLines="0" workbookViewId="0">
      <selection activeCell="J7" sqref="J7"/>
    </sheetView>
  </sheetViews>
  <sheetFormatPr baseColWidth="10" defaultRowHeight="15" x14ac:dyDescent="0.2"/>
  <cols>
    <col min="1" max="1" width="22.42578125" style="1470" customWidth="1"/>
    <col min="2" max="2" width="7.7109375" style="106" customWidth="1"/>
    <col min="3" max="3" width="13.28515625" style="2" customWidth="1"/>
    <col min="4" max="4" width="17.42578125" style="2" customWidth="1"/>
    <col min="5" max="5" width="25.5703125" style="2" customWidth="1"/>
    <col min="6" max="6" width="18.42578125" style="118" customWidth="1"/>
    <col min="7" max="7" width="41" style="2" customWidth="1"/>
    <col min="8" max="257" width="11.42578125" style="2"/>
    <col min="258" max="258" width="7.7109375" style="2" customWidth="1"/>
    <col min="259" max="259" width="10" style="2" customWidth="1"/>
    <col min="260" max="260" width="14.42578125" style="2" customWidth="1"/>
    <col min="261" max="261" width="21.85546875" style="2" customWidth="1"/>
    <col min="262" max="262" width="21.42578125" style="2" customWidth="1"/>
    <col min="263" max="263" width="34.85546875" style="2" customWidth="1"/>
    <col min="264" max="513" width="11.42578125" style="2"/>
    <col min="514" max="514" width="7.7109375" style="2" customWidth="1"/>
    <col min="515" max="515" width="10" style="2" customWidth="1"/>
    <col min="516" max="516" width="14.42578125" style="2" customWidth="1"/>
    <col min="517" max="517" width="21.85546875" style="2" customWidth="1"/>
    <col min="518" max="518" width="21.42578125" style="2" customWidth="1"/>
    <col min="519" max="519" width="34.85546875" style="2" customWidth="1"/>
    <col min="520" max="769" width="11.42578125" style="2"/>
    <col min="770" max="770" width="7.7109375" style="2" customWidth="1"/>
    <col min="771" max="771" width="10" style="2" customWidth="1"/>
    <col min="772" max="772" width="14.42578125" style="2" customWidth="1"/>
    <col min="773" max="773" width="21.85546875" style="2" customWidth="1"/>
    <col min="774" max="774" width="21.42578125" style="2" customWidth="1"/>
    <col min="775" max="775" width="34.85546875" style="2" customWidth="1"/>
    <col min="776" max="1025" width="11.42578125" style="2"/>
    <col min="1026" max="1026" width="7.7109375" style="2" customWidth="1"/>
    <col min="1027" max="1027" width="10" style="2" customWidth="1"/>
    <col min="1028" max="1028" width="14.42578125" style="2" customWidth="1"/>
    <col min="1029" max="1029" width="21.85546875" style="2" customWidth="1"/>
    <col min="1030" max="1030" width="21.42578125" style="2" customWidth="1"/>
    <col min="1031" max="1031" width="34.85546875" style="2" customWidth="1"/>
    <col min="1032" max="1281" width="11.42578125" style="2"/>
    <col min="1282" max="1282" width="7.7109375" style="2" customWidth="1"/>
    <col min="1283" max="1283" width="10" style="2" customWidth="1"/>
    <col min="1284" max="1284" width="14.42578125" style="2" customWidth="1"/>
    <col min="1285" max="1285" width="21.85546875" style="2" customWidth="1"/>
    <col min="1286" max="1286" width="21.42578125" style="2" customWidth="1"/>
    <col min="1287" max="1287" width="34.85546875" style="2" customWidth="1"/>
    <col min="1288" max="1537" width="11.42578125" style="2"/>
    <col min="1538" max="1538" width="7.7109375" style="2" customWidth="1"/>
    <col min="1539" max="1539" width="10" style="2" customWidth="1"/>
    <col min="1540" max="1540" width="14.42578125" style="2" customWidth="1"/>
    <col min="1541" max="1541" width="21.85546875" style="2" customWidth="1"/>
    <col min="1542" max="1542" width="21.42578125" style="2" customWidth="1"/>
    <col min="1543" max="1543" width="34.85546875" style="2" customWidth="1"/>
    <col min="1544" max="1793" width="11.42578125" style="2"/>
    <col min="1794" max="1794" width="7.7109375" style="2" customWidth="1"/>
    <col min="1795" max="1795" width="10" style="2" customWidth="1"/>
    <col min="1796" max="1796" width="14.42578125" style="2" customWidth="1"/>
    <col min="1797" max="1797" width="21.85546875" style="2" customWidth="1"/>
    <col min="1798" max="1798" width="21.42578125" style="2" customWidth="1"/>
    <col min="1799" max="1799" width="34.85546875" style="2" customWidth="1"/>
    <col min="1800" max="2049" width="11.42578125" style="2"/>
    <col min="2050" max="2050" width="7.7109375" style="2" customWidth="1"/>
    <col min="2051" max="2051" width="10" style="2" customWidth="1"/>
    <col min="2052" max="2052" width="14.42578125" style="2" customWidth="1"/>
    <col min="2053" max="2053" width="21.85546875" style="2" customWidth="1"/>
    <col min="2054" max="2054" width="21.42578125" style="2" customWidth="1"/>
    <col min="2055" max="2055" width="34.85546875" style="2" customWidth="1"/>
    <col min="2056" max="2305" width="11.42578125" style="2"/>
    <col min="2306" max="2306" width="7.7109375" style="2" customWidth="1"/>
    <col min="2307" max="2307" width="10" style="2" customWidth="1"/>
    <col min="2308" max="2308" width="14.42578125" style="2" customWidth="1"/>
    <col min="2309" max="2309" width="21.85546875" style="2" customWidth="1"/>
    <col min="2310" max="2310" width="21.42578125" style="2" customWidth="1"/>
    <col min="2311" max="2311" width="34.85546875" style="2" customWidth="1"/>
    <col min="2312" max="2561" width="11.42578125" style="2"/>
    <col min="2562" max="2562" width="7.7109375" style="2" customWidth="1"/>
    <col min="2563" max="2563" width="10" style="2" customWidth="1"/>
    <col min="2564" max="2564" width="14.42578125" style="2" customWidth="1"/>
    <col min="2565" max="2565" width="21.85546875" style="2" customWidth="1"/>
    <col min="2566" max="2566" width="21.42578125" style="2" customWidth="1"/>
    <col min="2567" max="2567" width="34.85546875" style="2" customWidth="1"/>
    <col min="2568" max="2817" width="11.42578125" style="2"/>
    <col min="2818" max="2818" width="7.7109375" style="2" customWidth="1"/>
    <col min="2819" max="2819" width="10" style="2" customWidth="1"/>
    <col min="2820" max="2820" width="14.42578125" style="2" customWidth="1"/>
    <col min="2821" max="2821" width="21.85546875" style="2" customWidth="1"/>
    <col min="2822" max="2822" width="21.42578125" style="2" customWidth="1"/>
    <col min="2823" max="2823" width="34.85546875" style="2" customWidth="1"/>
    <col min="2824" max="3073" width="11.42578125" style="2"/>
    <col min="3074" max="3074" width="7.7109375" style="2" customWidth="1"/>
    <col min="3075" max="3075" width="10" style="2" customWidth="1"/>
    <col min="3076" max="3076" width="14.42578125" style="2" customWidth="1"/>
    <col min="3077" max="3077" width="21.85546875" style="2" customWidth="1"/>
    <col min="3078" max="3078" width="21.42578125" style="2" customWidth="1"/>
    <col min="3079" max="3079" width="34.85546875" style="2" customWidth="1"/>
    <col min="3080" max="3329" width="11.42578125" style="2"/>
    <col min="3330" max="3330" width="7.7109375" style="2" customWidth="1"/>
    <col min="3331" max="3331" width="10" style="2" customWidth="1"/>
    <col min="3332" max="3332" width="14.42578125" style="2" customWidth="1"/>
    <col min="3333" max="3333" width="21.85546875" style="2" customWidth="1"/>
    <col min="3334" max="3334" width="21.42578125" style="2" customWidth="1"/>
    <col min="3335" max="3335" width="34.85546875" style="2" customWidth="1"/>
    <col min="3336" max="3585" width="11.42578125" style="2"/>
    <col min="3586" max="3586" width="7.7109375" style="2" customWidth="1"/>
    <col min="3587" max="3587" width="10" style="2" customWidth="1"/>
    <col min="3588" max="3588" width="14.42578125" style="2" customWidth="1"/>
    <col min="3589" max="3589" width="21.85546875" style="2" customWidth="1"/>
    <col min="3590" max="3590" width="21.42578125" style="2" customWidth="1"/>
    <col min="3591" max="3591" width="34.85546875" style="2" customWidth="1"/>
    <col min="3592" max="3841" width="11.42578125" style="2"/>
    <col min="3842" max="3842" width="7.7109375" style="2" customWidth="1"/>
    <col min="3843" max="3843" width="10" style="2" customWidth="1"/>
    <col min="3844" max="3844" width="14.42578125" style="2" customWidth="1"/>
    <col min="3845" max="3845" width="21.85546875" style="2" customWidth="1"/>
    <col min="3846" max="3846" width="21.42578125" style="2" customWidth="1"/>
    <col min="3847" max="3847" width="34.85546875" style="2" customWidth="1"/>
    <col min="3848" max="4097" width="11.42578125" style="2"/>
    <col min="4098" max="4098" width="7.7109375" style="2" customWidth="1"/>
    <col min="4099" max="4099" width="10" style="2" customWidth="1"/>
    <col min="4100" max="4100" width="14.42578125" style="2" customWidth="1"/>
    <col min="4101" max="4101" width="21.85546875" style="2" customWidth="1"/>
    <col min="4102" max="4102" width="21.42578125" style="2" customWidth="1"/>
    <col min="4103" max="4103" width="34.85546875" style="2" customWidth="1"/>
    <col min="4104" max="4353" width="11.42578125" style="2"/>
    <col min="4354" max="4354" width="7.7109375" style="2" customWidth="1"/>
    <col min="4355" max="4355" width="10" style="2" customWidth="1"/>
    <col min="4356" max="4356" width="14.42578125" style="2" customWidth="1"/>
    <col min="4357" max="4357" width="21.85546875" style="2" customWidth="1"/>
    <col min="4358" max="4358" width="21.42578125" style="2" customWidth="1"/>
    <col min="4359" max="4359" width="34.85546875" style="2" customWidth="1"/>
    <col min="4360" max="4609" width="11.42578125" style="2"/>
    <col min="4610" max="4610" width="7.7109375" style="2" customWidth="1"/>
    <col min="4611" max="4611" width="10" style="2" customWidth="1"/>
    <col min="4612" max="4612" width="14.42578125" style="2" customWidth="1"/>
    <col min="4613" max="4613" width="21.85546875" style="2" customWidth="1"/>
    <col min="4614" max="4614" width="21.42578125" style="2" customWidth="1"/>
    <col min="4615" max="4615" width="34.85546875" style="2" customWidth="1"/>
    <col min="4616" max="4865" width="11.42578125" style="2"/>
    <col min="4866" max="4866" width="7.7109375" style="2" customWidth="1"/>
    <col min="4867" max="4867" width="10" style="2" customWidth="1"/>
    <col min="4868" max="4868" width="14.42578125" style="2" customWidth="1"/>
    <col min="4869" max="4869" width="21.85546875" style="2" customWidth="1"/>
    <col min="4870" max="4870" width="21.42578125" style="2" customWidth="1"/>
    <col min="4871" max="4871" width="34.85546875" style="2" customWidth="1"/>
    <col min="4872" max="5121" width="11.42578125" style="2"/>
    <col min="5122" max="5122" width="7.7109375" style="2" customWidth="1"/>
    <col min="5123" max="5123" width="10" style="2" customWidth="1"/>
    <col min="5124" max="5124" width="14.42578125" style="2" customWidth="1"/>
    <col min="5125" max="5125" width="21.85546875" style="2" customWidth="1"/>
    <col min="5126" max="5126" width="21.42578125" style="2" customWidth="1"/>
    <col min="5127" max="5127" width="34.85546875" style="2" customWidth="1"/>
    <col min="5128" max="5377" width="11.42578125" style="2"/>
    <col min="5378" max="5378" width="7.7109375" style="2" customWidth="1"/>
    <col min="5379" max="5379" width="10" style="2" customWidth="1"/>
    <col min="5380" max="5380" width="14.42578125" style="2" customWidth="1"/>
    <col min="5381" max="5381" width="21.85546875" style="2" customWidth="1"/>
    <col min="5382" max="5382" width="21.42578125" style="2" customWidth="1"/>
    <col min="5383" max="5383" width="34.85546875" style="2" customWidth="1"/>
    <col min="5384" max="5633" width="11.42578125" style="2"/>
    <col min="5634" max="5634" width="7.7109375" style="2" customWidth="1"/>
    <col min="5635" max="5635" width="10" style="2" customWidth="1"/>
    <col min="5636" max="5636" width="14.42578125" style="2" customWidth="1"/>
    <col min="5637" max="5637" width="21.85546875" style="2" customWidth="1"/>
    <col min="5638" max="5638" width="21.42578125" style="2" customWidth="1"/>
    <col min="5639" max="5639" width="34.85546875" style="2" customWidth="1"/>
    <col min="5640" max="5889" width="11.42578125" style="2"/>
    <col min="5890" max="5890" width="7.7109375" style="2" customWidth="1"/>
    <col min="5891" max="5891" width="10" style="2" customWidth="1"/>
    <col min="5892" max="5892" width="14.42578125" style="2" customWidth="1"/>
    <col min="5893" max="5893" width="21.85546875" style="2" customWidth="1"/>
    <col min="5894" max="5894" width="21.42578125" style="2" customWidth="1"/>
    <col min="5895" max="5895" width="34.85546875" style="2" customWidth="1"/>
    <col min="5896" max="6145" width="11.42578125" style="2"/>
    <col min="6146" max="6146" width="7.7109375" style="2" customWidth="1"/>
    <col min="6147" max="6147" width="10" style="2" customWidth="1"/>
    <col min="6148" max="6148" width="14.42578125" style="2" customWidth="1"/>
    <col min="6149" max="6149" width="21.85546875" style="2" customWidth="1"/>
    <col min="6150" max="6150" width="21.42578125" style="2" customWidth="1"/>
    <col min="6151" max="6151" width="34.85546875" style="2" customWidth="1"/>
    <col min="6152" max="6401" width="11.42578125" style="2"/>
    <col min="6402" max="6402" width="7.7109375" style="2" customWidth="1"/>
    <col min="6403" max="6403" width="10" style="2" customWidth="1"/>
    <col min="6404" max="6404" width="14.42578125" style="2" customWidth="1"/>
    <col min="6405" max="6405" width="21.85546875" style="2" customWidth="1"/>
    <col min="6406" max="6406" width="21.42578125" style="2" customWidth="1"/>
    <col min="6407" max="6407" width="34.85546875" style="2" customWidth="1"/>
    <col min="6408" max="6657" width="11.42578125" style="2"/>
    <col min="6658" max="6658" width="7.7109375" style="2" customWidth="1"/>
    <col min="6659" max="6659" width="10" style="2" customWidth="1"/>
    <col min="6660" max="6660" width="14.42578125" style="2" customWidth="1"/>
    <col min="6661" max="6661" width="21.85546875" style="2" customWidth="1"/>
    <col min="6662" max="6662" width="21.42578125" style="2" customWidth="1"/>
    <col min="6663" max="6663" width="34.85546875" style="2" customWidth="1"/>
    <col min="6664" max="6913" width="11.42578125" style="2"/>
    <col min="6914" max="6914" width="7.7109375" style="2" customWidth="1"/>
    <col min="6915" max="6915" width="10" style="2" customWidth="1"/>
    <col min="6916" max="6916" width="14.42578125" style="2" customWidth="1"/>
    <col min="6917" max="6917" width="21.85546875" style="2" customWidth="1"/>
    <col min="6918" max="6918" width="21.42578125" style="2" customWidth="1"/>
    <col min="6919" max="6919" width="34.85546875" style="2" customWidth="1"/>
    <col min="6920" max="7169" width="11.42578125" style="2"/>
    <col min="7170" max="7170" width="7.7109375" style="2" customWidth="1"/>
    <col min="7171" max="7171" width="10" style="2" customWidth="1"/>
    <col min="7172" max="7172" width="14.42578125" style="2" customWidth="1"/>
    <col min="7173" max="7173" width="21.85546875" style="2" customWidth="1"/>
    <col min="7174" max="7174" width="21.42578125" style="2" customWidth="1"/>
    <col min="7175" max="7175" width="34.85546875" style="2" customWidth="1"/>
    <col min="7176" max="7425" width="11.42578125" style="2"/>
    <col min="7426" max="7426" width="7.7109375" style="2" customWidth="1"/>
    <col min="7427" max="7427" width="10" style="2" customWidth="1"/>
    <col min="7428" max="7428" width="14.42578125" style="2" customWidth="1"/>
    <col min="7429" max="7429" width="21.85546875" style="2" customWidth="1"/>
    <col min="7430" max="7430" width="21.42578125" style="2" customWidth="1"/>
    <col min="7431" max="7431" width="34.85546875" style="2" customWidth="1"/>
    <col min="7432" max="7681" width="11.42578125" style="2"/>
    <col min="7682" max="7682" width="7.7109375" style="2" customWidth="1"/>
    <col min="7683" max="7683" width="10" style="2" customWidth="1"/>
    <col min="7684" max="7684" width="14.42578125" style="2" customWidth="1"/>
    <col min="7685" max="7685" width="21.85546875" style="2" customWidth="1"/>
    <col min="7686" max="7686" width="21.42578125" style="2" customWidth="1"/>
    <col min="7687" max="7687" width="34.85546875" style="2" customWidth="1"/>
    <col min="7688" max="7937" width="11.42578125" style="2"/>
    <col min="7938" max="7938" width="7.7109375" style="2" customWidth="1"/>
    <col min="7939" max="7939" width="10" style="2" customWidth="1"/>
    <col min="7940" max="7940" width="14.42578125" style="2" customWidth="1"/>
    <col min="7941" max="7941" width="21.85546875" style="2" customWidth="1"/>
    <col min="7942" max="7942" width="21.42578125" style="2" customWidth="1"/>
    <col min="7943" max="7943" width="34.85546875" style="2" customWidth="1"/>
    <col min="7944" max="8193" width="11.42578125" style="2"/>
    <col min="8194" max="8194" width="7.7109375" style="2" customWidth="1"/>
    <col min="8195" max="8195" width="10" style="2" customWidth="1"/>
    <col min="8196" max="8196" width="14.42578125" style="2" customWidth="1"/>
    <col min="8197" max="8197" width="21.85546875" style="2" customWidth="1"/>
    <col min="8198" max="8198" width="21.42578125" style="2" customWidth="1"/>
    <col min="8199" max="8199" width="34.85546875" style="2" customWidth="1"/>
    <col min="8200" max="8449" width="11.42578125" style="2"/>
    <col min="8450" max="8450" width="7.7109375" style="2" customWidth="1"/>
    <col min="8451" max="8451" width="10" style="2" customWidth="1"/>
    <col min="8452" max="8452" width="14.42578125" style="2" customWidth="1"/>
    <col min="8453" max="8453" width="21.85546875" style="2" customWidth="1"/>
    <col min="8454" max="8454" width="21.42578125" style="2" customWidth="1"/>
    <col min="8455" max="8455" width="34.85546875" style="2" customWidth="1"/>
    <col min="8456" max="8705" width="11.42578125" style="2"/>
    <col min="8706" max="8706" width="7.7109375" style="2" customWidth="1"/>
    <col min="8707" max="8707" width="10" style="2" customWidth="1"/>
    <col min="8708" max="8708" width="14.42578125" style="2" customWidth="1"/>
    <col min="8709" max="8709" width="21.85546875" style="2" customWidth="1"/>
    <col min="8710" max="8710" width="21.42578125" style="2" customWidth="1"/>
    <col min="8711" max="8711" width="34.85546875" style="2" customWidth="1"/>
    <col min="8712" max="8961" width="11.42578125" style="2"/>
    <col min="8962" max="8962" width="7.7109375" style="2" customWidth="1"/>
    <col min="8963" max="8963" width="10" style="2" customWidth="1"/>
    <col min="8964" max="8964" width="14.42578125" style="2" customWidth="1"/>
    <col min="8965" max="8965" width="21.85546875" style="2" customWidth="1"/>
    <col min="8966" max="8966" width="21.42578125" style="2" customWidth="1"/>
    <col min="8967" max="8967" width="34.85546875" style="2" customWidth="1"/>
    <col min="8968" max="9217" width="11.42578125" style="2"/>
    <col min="9218" max="9218" width="7.7109375" style="2" customWidth="1"/>
    <col min="9219" max="9219" width="10" style="2" customWidth="1"/>
    <col min="9220" max="9220" width="14.42578125" style="2" customWidth="1"/>
    <col min="9221" max="9221" width="21.85546875" style="2" customWidth="1"/>
    <col min="9222" max="9222" width="21.42578125" style="2" customWidth="1"/>
    <col min="9223" max="9223" width="34.85546875" style="2" customWidth="1"/>
    <col min="9224" max="9473" width="11.42578125" style="2"/>
    <col min="9474" max="9474" width="7.7109375" style="2" customWidth="1"/>
    <col min="9475" max="9475" width="10" style="2" customWidth="1"/>
    <col min="9476" max="9476" width="14.42578125" style="2" customWidth="1"/>
    <col min="9477" max="9477" width="21.85546875" style="2" customWidth="1"/>
    <col min="9478" max="9478" width="21.42578125" style="2" customWidth="1"/>
    <col min="9479" max="9479" width="34.85546875" style="2" customWidth="1"/>
    <col min="9480" max="9729" width="11.42578125" style="2"/>
    <col min="9730" max="9730" width="7.7109375" style="2" customWidth="1"/>
    <col min="9731" max="9731" width="10" style="2" customWidth="1"/>
    <col min="9732" max="9732" width="14.42578125" style="2" customWidth="1"/>
    <col min="9733" max="9733" width="21.85546875" style="2" customWidth="1"/>
    <col min="9734" max="9734" width="21.42578125" style="2" customWidth="1"/>
    <col min="9735" max="9735" width="34.85546875" style="2" customWidth="1"/>
    <col min="9736" max="9985" width="11.42578125" style="2"/>
    <col min="9986" max="9986" width="7.7109375" style="2" customWidth="1"/>
    <col min="9987" max="9987" width="10" style="2" customWidth="1"/>
    <col min="9988" max="9988" width="14.42578125" style="2" customWidth="1"/>
    <col min="9989" max="9989" width="21.85546875" style="2" customWidth="1"/>
    <col min="9990" max="9990" width="21.42578125" style="2" customWidth="1"/>
    <col min="9991" max="9991" width="34.85546875" style="2" customWidth="1"/>
    <col min="9992" max="10241" width="11.42578125" style="2"/>
    <col min="10242" max="10242" width="7.7109375" style="2" customWidth="1"/>
    <col min="10243" max="10243" width="10" style="2" customWidth="1"/>
    <col min="10244" max="10244" width="14.42578125" style="2" customWidth="1"/>
    <col min="10245" max="10245" width="21.85546875" style="2" customWidth="1"/>
    <col min="10246" max="10246" width="21.42578125" style="2" customWidth="1"/>
    <col min="10247" max="10247" width="34.85546875" style="2" customWidth="1"/>
    <col min="10248" max="10497" width="11.42578125" style="2"/>
    <col min="10498" max="10498" width="7.7109375" style="2" customWidth="1"/>
    <col min="10499" max="10499" width="10" style="2" customWidth="1"/>
    <col min="10500" max="10500" width="14.42578125" style="2" customWidth="1"/>
    <col min="10501" max="10501" width="21.85546875" style="2" customWidth="1"/>
    <col min="10502" max="10502" width="21.42578125" style="2" customWidth="1"/>
    <col min="10503" max="10503" width="34.85546875" style="2" customWidth="1"/>
    <col min="10504" max="10753" width="11.42578125" style="2"/>
    <col min="10754" max="10754" width="7.7109375" style="2" customWidth="1"/>
    <col min="10755" max="10755" width="10" style="2" customWidth="1"/>
    <col min="10756" max="10756" width="14.42578125" style="2" customWidth="1"/>
    <col min="10757" max="10757" width="21.85546875" style="2" customWidth="1"/>
    <col min="10758" max="10758" width="21.42578125" style="2" customWidth="1"/>
    <col min="10759" max="10759" width="34.85546875" style="2" customWidth="1"/>
    <col min="10760" max="11009" width="11.42578125" style="2"/>
    <col min="11010" max="11010" width="7.7109375" style="2" customWidth="1"/>
    <col min="11011" max="11011" width="10" style="2" customWidth="1"/>
    <col min="11012" max="11012" width="14.42578125" style="2" customWidth="1"/>
    <col min="11013" max="11013" width="21.85546875" style="2" customWidth="1"/>
    <col min="11014" max="11014" width="21.42578125" style="2" customWidth="1"/>
    <col min="11015" max="11015" width="34.85546875" style="2" customWidth="1"/>
    <col min="11016" max="11265" width="11.42578125" style="2"/>
    <col min="11266" max="11266" width="7.7109375" style="2" customWidth="1"/>
    <col min="11267" max="11267" width="10" style="2" customWidth="1"/>
    <col min="11268" max="11268" width="14.42578125" style="2" customWidth="1"/>
    <col min="11269" max="11269" width="21.85546875" style="2" customWidth="1"/>
    <col min="11270" max="11270" width="21.42578125" style="2" customWidth="1"/>
    <col min="11271" max="11271" width="34.85546875" style="2" customWidth="1"/>
    <col min="11272" max="11521" width="11.42578125" style="2"/>
    <col min="11522" max="11522" width="7.7109375" style="2" customWidth="1"/>
    <col min="11523" max="11523" width="10" style="2" customWidth="1"/>
    <col min="11524" max="11524" width="14.42578125" style="2" customWidth="1"/>
    <col min="11525" max="11525" width="21.85546875" style="2" customWidth="1"/>
    <col min="11526" max="11526" width="21.42578125" style="2" customWidth="1"/>
    <col min="11527" max="11527" width="34.85546875" style="2" customWidth="1"/>
    <col min="11528" max="11777" width="11.42578125" style="2"/>
    <col min="11778" max="11778" width="7.7109375" style="2" customWidth="1"/>
    <col min="11779" max="11779" width="10" style="2" customWidth="1"/>
    <col min="11780" max="11780" width="14.42578125" style="2" customWidth="1"/>
    <col min="11781" max="11781" width="21.85546875" style="2" customWidth="1"/>
    <col min="11782" max="11782" width="21.42578125" style="2" customWidth="1"/>
    <col min="11783" max="11783" width="34.85546875" style="2" customWidth="1"/>
    <col min="11784" max="12033" width="11.42578125" style="2"/>
    <col min="12034" max="12034" width="7.7109375" style="2" customWidth="1"/>
    <col min="12035" max="12035" width="10" style="2" customWidth="1"/>
    <col min="12036" max="12036" width="14.42578125" style="2" customWidth="1"/>
    <col min="12037" max="12037" width="21.85546875" style="2" customWidth="1"/>
    <col min="12038" max="12038" width="21.42578125" style="2" customWidth="1"/>
    <col min="12039" max="12039" width="34.85546875" style="2" customWidth="1"/>
    <col min="12040" max="12289" width="11.42578125" style="2"/>
    <col min="12290" max="12290" width="7.7109375" style="2" customWidth="1"/>
    <col min="12291" max="12291" width="10" style="2" customWidth="1"/>
    <col min="12292" max="12292" width="14.42578125" style="2" customWidth="1"/>
    <col min="12293" max="12293" width="21.85546875" style="2" customWidth="1"/>
    <col min="12294" max="12294" width="21.42578125" style="2" customWidth="1"/>
    <col min="12295" max="12295" width="34.85546875" style="2" customWidth="1"/>
    <col min="12296" max="12545" width="11.42578125" style="2"/>
    <col min="12546" max="12546" width="7.7109375" style="2" customWidth="1"/>
    <col min="12547" max="12547" width="10" style="2" customWidth="1"/>
    <col min="12548" max="12548" width="14.42578125" style="2" customWidth="1"/>
    <col min="12549" max="12549" width="21.85546875" style="2" customWidth="1"/>
    <col min="12550" max="12550" width="21.42578125" style="2" customWidth="1"/>
    <col min="12551" max="12551" width="34.85546875" style="2" customWidth="1"/>
    <col min="12552" max="12801" width="11.42578125" style="2"/>
    <col min="12802" max="12802" width="7.7109375" style="2" customWidth="1"/>
    <col min="12803" max="12803" width="10" style="2" customWidth="1"/>
    <col min="12804" max="12804" width="14.42578125" style="2" customWidth="1"/>
    <col min="12805" max="12805" width="21.85546875" style="2" customWidth="1"/>
    <col min="12806" max="12806" width="21.42578125" style="2" customWidth="1"/>
    <col min="12807" max="12807" width="34.85546875" style="2" customWidth="1"/>
    <col min="12808" max="13057" width="11.42578125" style="2"/>
    <col min="13058" max="13058" width="7.7109375" style="2" customWidth="1"/>
    <col min="13059" max="13059" width="10" style="2" customWidth="1"/>
    <col min="13060" max="13060" width="14.42578125" style="2" customWidth="1"/>
    <col min="13061" max="13061" width="21.85546875" style="2" customWidth="1"/>
    <col min="13062" max="13062" width="21.42578125" style="2" customWidth="1"/>
    <col min="13063" max="13063" width="34.85546875" style="2" customWidth="1"/>
    <col min="13064" max="13313" width="11.42578125" style="2"/>
    <col min="13314" max="13314" width="7.7109375" style="2" customWidth="1"/>
    <col min="13315" max="13315" width="10" style="2" customWidth="1"/>
    <col min="13316" max="13316" width="14.42578125" style="2" customWidth="1"/>
    <col min="13317" max="13317" width="21.85546875" style="2" customWidth="1"/>
    <col min="13318" max="13318" width="21.42578125" style="2" customWidth="1"/>
    <col min="13319" max="13319" width="34.85546875" style="2" customWidth="1"/>
    <col min="13320" max="13569" width="11.42578125" style="2"/>
    <col min="13570" max="13570" width="7.7109375" style="2" customWidth="1"/>
    <col min="13571" max="13571" width="10" style="2" customWidth="1"/>
    <col min="13572" max="13572" width="14.42578125" style="2" customWidth="1"/>
    <col min="13573" max="13573" width="21.85546875" style="2" customWidth="1"/>
    <col min="13574" max="13574" width="21.42578125" style="2" customWidth="1"/>
    <col min="13575" max="13575" width="34.85546875" style="2" customWidth="1"/>
    <col min="13576" max="13825" width="11.42578125" style="2"/>
    <col min="13826" max="13826" width="7.7109375" style="2" customWidth="1"/>
    <col min="13827" max="13827" width="10" style="2" customWidth="1"/>
    <col min="13828" max="13828" width="14.42578125" style="2" customWidth="1"/>
    <col min="13829" max="13829" width="21.85546875" style="2" customWidth="1"/>
    <col min="13830" max="13830" width="21.42578125" style="2" customWidth="1"/>
    <col min="13831" max="13831" width="34.85546875" style="2" customWidth="1"/>
    <col min="13832" max="14081" width="11.42578125" style="2"/>
    <col min="14082" max="14082" width="7.7109375" style="2" customWidth="1"/>
    <col min="14083" max="14083" width="10" style="2" customWidth="1"/>
    <col min="14084" max="14084" width="14.42578125" style="2" customWidth="1"/>
    <col min="14085" max="14085" width="21.85546875" style="2" customWidth="1"/>
    <col min="14086" max="14086" width="21.42578125" style="2" customWidth="1"/>
    <col min="14087" max="14087" width="34.85546875" style="2" customWidth="1"/>
    <col min="14088" max="14337" width="11.42578125" style="2"/>
    <col min="14338" max="14338" width="7.7109375" style="2" customWidth="1"/>
    <col min="14339" max="14339" width="10" style="2" customWidth="1"/>
    <col min="14340" max="14340" width="14.42578125" style="2" customWidth="1"/>
    <col min="14341" max="14341" width="21.85546875" style="2" customWidth="1"/>
    <col min="14342" max="14342" width="21.42578125" style="2" customWidth="1"/>
    <col min="14343" max="14343" width="34.85546875" style="2" customWidth="1"/>
    <col min="14344" max="14593" width="11.42578125" style="2"/>
    <col min="14594" max="14594" width="7.7109375" style="2" customWidth="1"/>
    <col min="14595" max="14595" width="10" style="2" customWidth="1"/>
    <col min="14596" max="14596" width="14.42578125" style="2" customWidth="1"/>
    <col min="14597" max="14597" width="21.85546875" style="2" customWidth="1"/>
    <col min="14598" max="14598" width="21.42578125" style="2" customWidth="1"/>
    <col min="14599" max="14599" width="34.85546875" style="2" customWidth="1"/>
    <col min="14600" max="14849" width="11.42578125" style="2"/>
    <col min="14850" max="14850" width="7.7109375" style="2" customWidth="1"/>
    <col min="14851" max="14851" width="10" style="2" customWidth="1"/>
    <col min="14852" max="14852" width="14.42578125" style="2" customWidth="1"/>
    <col min="14853" max="14853" width="21.85546875" style="2" customWidth="1"/>
    <col min="14854" max="14854" width="21.42578125" style="2" customWidth="1"/>
    <col min="14855" max="14855" width="34.85546875" style="2" customWidth="1"/>
    <col min="14856" max="15105" width="11.42578125" style="2"/>
    <col min="15106" max="15106" width="7.7109375" style="2" customWidth="1"/>
    <col min="15107" max="15107" width="10" style="2" customWidth="1"/>
    <col min="15108" max="15108" width="14.42578125" style="2" customWidth="1"/>
    <col min="15109" max="15109" width="21.85546875" style="2" customWidth="1"/>
    <col min="15110" max="15110" width="21.42578125" style="2" customWidth="1"/>
    <col min="15111" max="15111" width="34.85546875" style="2" customWidth="1"/>
    <col min="15112" max="15361" width="11.42578125" style="2"/>
    <col min="15362" max="15362" width="7.7109375" style="2" customWidth="1"/>
    <col min="15363" max="15363" width="10" style="2" customWidth="1"/>
    <col min="15364" max="15364" width="14.42578125" style="2" customWidth="1"/>
    <col min="15365" max="15365" width="21.85546875" style="2" customWidth="1"/>
    <col min="15366" max="15366" width="21.42578125" style="2" customWidth="1"/>
    <col min="15367" max="15367" width="34.85546875" style="2" customWidth="1"/>
    <col min="15368" max="15617" width="11.42578125" style="2"/>
    <col min="15618" max="15618" width="7.7109375" style="2" customWidth="1"/>
    <col min="15619" max="15619" width="10" style="2" customWidth="1"/>
    <col min="15620" max="15620" width="14.42578125" style="2" customWidth="1"/>
    <col min="15621" max="15621" width="21.85546875" style="2" customWidth="1"/>
    <col min="15622" max="15622" width="21.42578125" style="2" customWidth="1"/>
    <col min="15623" max="15623" width="34.85546875" style="2" customWidth="1"/>
    <col min="15624" max="15873" width="11.42578125" style="2"/>
    <col min="15874" max="15874" width="7.7109375" style="2" customWidth="1"/>
    <col min="15875" max="15875" width="10" style="2" customWidth="1"/>
    <col min="15876" max="15876" width="14.42578125" style="2" customWidth="1"/>
    <col min="15877" max="15877" width="21.85546875" style="2" customWidth="1"/>
    <col min="15878" max="15878" width="21.42578125" style="2" customWidth="1"/>
    <col min="15879" max="15879" width="34.85546875" style="2" customWidth="1"/>
    <col min="15880" max="16129" width="11.42578125" style="2"/>
    <col min="16130" max="16130" width="7.7109375" style="2" customWidth="1"/>
    <col min="16131" max="16131" width="10" style="2" customWidth="1"/>
    <col min="16132" max="16132" width="14.42578125" style="2" customWidth="1"/>
    <col min="16133" max="16133" width="21.85546875" style="2" customWidth="1"/>
    <col min="16134" max="16134" width="21.42578125" style="2" customWidth="1"/>
    <col min="16135" max="16135" width="34.85546875" style="2" customWidth="1"/>
    <col min="16136" max="16384" width="11.42578125" style="2"/>
  </cols>
  <sheetData>
    <row r="1" spans="2:8" s="462" customFormat="1" ht="18" customHeight="1" x14ac:dyDescent="0.25">
      <c r="B1" s="1527" t="s">
        <v>1614</v>
      </c>
      <c r="C1" s="1527"/>
      <c r="D1" s="1527"/>
      <c r="E1" s="1527"/>
      <c r="F1" s="1527"/>
      <c r="G1" s="1527"/>
      <c r="H1" s="3" t="s">
        <v>13</v>
      </c>
    </row>
    <row r="2" spans="2:8" ht="29.25" customHeight="1" x14ac:dyDescent="0.25">
      <c r="B2" s="1663" t="s">
        <v>1658</v>
      </c>
      <c r="C2" s="1663"/>
      <c r="D2" s="1664"/>
      <c r="E2" s="1664"/>
      <c r="F2" s="1665"/>
      <c r="G2" s="1665"/>
    </row>
    <row r="3" spans="2:8" ht="16.5" thickBot="1" x14ac:dyDescent="0.3">
      <c r="B3" s="1663" t="s">
        <v>688</v>
      </c>
      <c r="C3" s="1663"/>
      <c r="D3" s="1664"/>
      <c r="E3" s="1664"/>
      <c r="F3" s="1665"/>
      <c r="G3" s="1665"/>
    </row>
    <row r="4" spans="2:8" ht="21" customHeight="1" x14ac:dyDescent="0.2">
      <c r="B4" s="660"/>
      <c r="C4" s="677"/>
      <c r="D4" s="677"/>
      <c r="E4" s="677"/>
      <c r="F4" s="693"/>
      <c r="G4" s="694"/>
    </row>
    <row r="5" spans="2:8" ht="28.5" customHeight="1" x14ac:dyDescent="0.2">
      <c r="B5" s="1846" t="s">
        <v>310</v>
      </c>
      <c r="C5" s="1847"/>
      <c r="D5" s="1848" t="s">
        <v>689</v>
      </c>
      <c r="E5" s="1848" t="s">
        <v>690</v>
      </c>
      <c r="F5" s="1848" t="s">
        <v>691</v>
      </c>
      <c r="G5" s="1848" t="s">
        <v>692</v>
      </c>
    </row>
    <row r="6" spans="2:8" ht="35.1" customHeight="1" x14ac:dyDescent="0.2">
      <c r="B6" s="464">
        <v>1985</v>
      </c>
      <c r="C6" s="465" t="s">
        <v>438</v>
      </c>
      <c r="D6" s="465" t="s">
        <v>693</v>
      </c>
      <c r="E6" s="465" t="s">
        <v>694</v>
      </c>
      <c r="F6" s="466">
        <v>500</v>
      </c>
      <c r="G6" s="467" t="s">
        <v>695</v>
      </c>
    </row>
    <row r="7" spans="2:8" ht="35.1" customHeight="1" x14ac:dyDescent="0.2">
      <c r="B7" s="464"/>
      <c r="C7" s="465" t="s">
        <v>436</v>
      </c>
      <c r="D7" s="465" t="s">
        <v>696</v>
      </c>
      <c r="E7" s="465" t="s">
        <v>697</v>
      </c>
      <c r="F7" s="466">
        <v>500</v>
      </c>
      <c r="G7" s="467" t="s">
        <v>695</v>
      </c>
    </row>
    <row r="8" spans="2:8" ht="35.1" customHeight="1" x14ac:dyDescent="0.2">
      <c r="B8" s="464">
        <v>1987</v>
      </c>
      <c r="C8" s="465" t="s">
        <v>438</v>
      </c>
      <c r="D8" s="465" t="s">
        <v>698</v>
      </c>
      <c r="E8" s="465" t="s">
        <v>694</v>
      </c>
      <c r="F8" s="466">
        <v>600</v>
      </c>
      <c r="G8" s="467" t="s">
        <v>699</v>
      </c>
    </row>
    <row r="9" spans="2:8" ht="35.1" customHeight="1" x14ac:dyDescent="0.2">
      <c r="B9" s="464"/>
      <c r="C9" s="465" t="s">
        <v>436</v>
      </c>
      <c r="D9" s="465" t="s">
        <v>696</v>
      </c>
      <c r="E9" s="465" t="s">
        <v>697</v>
      </c>
      <c r="F9" s="466">
        <v>1000</v>
      </c>
      <c r="G9" s="467" t="s">
        <v>700</v>
      </c>
    </row>
    <row r="10" spans="2:8" ht="35.1" customHeight="1" x14ac:dyDescent="0.2">
      <c r="B10" s="464">
        <v>1988</v>
      </c>
      <c r="C10" s="465" t="s">
        <v>438</v>
      </c>
      <c r="D10" s="465" t="s">
        <v>701</v>
      </c>
      <c r="E10" s="465" t="s">
        <v>694</v>
      </c>
      <c r="F10" s="466">
        <v>2000</v>
      </c>
      <c r="G10" s="467" t="s">
        <v>702</v>
      </c>
    </row>
    <row r="11" spans="2:8" ht="35.1" customHeight="1" x14ac:dyDescent="0.2">
      <c r="B11" s="464"/>
      <c r="C11" s="465" t="s">
        <v>436</v>
      </c>
      <c r="D11" s="465" t="s">
        <v>703</v>
      </c>
      <c r="E11" s="465" t="s">
        <v>697</v>
      </c>
      <c r="F11" s="466">
        <v>2500</v>
      </c>
      <c r="G11" s="467" t="s">
        <v>704</v>
      </c>
    </row>
    <row r="12" spans="2:8" ht="35.1" customHeight="1" x14ac:dyDescent="0.2">
      <c r="B12" s="464">
        <v>1989</v>
      </c>
      <c r="C12" s="465" t="s">
        <v>438</v>
      </c>
      <c r="D12" s="465" t="s">
        <v>705</v>
      </c>
      <c r="E12" s="465" t="s">
        <v>694</v>
      </c>
      <c r="F12" s="466">
        <v>2000</v>
      </c>
      <c r="G12" s="467" t="s">
        <v>702</v>
      </c>
    </row>
    <row r="13" spans="2:8" ht="35.1" customHeight="1" x14ac:dyDescent="0.2">
      <c r="B13" s="464"/>
      <c r="C13" s="465" t="s">
        <v>436</v>
      </c>
      <c r="D13" s="465" t="s">
        <v>706</v>
      </c>
      <c r="E13" s="465" t="s">
        <v>697</v>
      </c>
      <c r="F13" s="466">
        <v>1000</v>
      </c>
      <c r="G13" s="467" t="s">
        <v>700</v>
      </c>
    </row>
    <row r="14" spans="2:8" ht="35.1" customHeight="1" x14ac:dyDescent="0.2">
      <c r="B14" s="464">
        <v>1990</v>
      </c>
      <c r="C14" s="465" t="s">
        <v>438</v>
      </c>
      <c r="D14" s="465" t="s">
        <v>707</v>
      </c>
      <c r="E14" s="465" t="s">
        <v>694</v>
      </c>
      <c r="F14" s="466">
        <v>2500</v>
      </c>
      <c r="G14" s="467" t="s">
        <v>704</v>
      </c>
    </row>
    <row r="15" spans="2:8" ht="35.1" customHeight="1" x14ac:dyDescent="0.2">
      <c r="B15" s="464"/>
      <c r="C15" s="465" t="s">
        <v>436</v>
      </c>
      <c r="D15" s="465" t="s">
        <v>708</v>
      </c>
      <c r="E15" s="465" t="s">
        <v>697</v>
      </c>
      <c r="F15" s="466">
        <v>1500</v>
      </c>
      <c r="G15" s="467" t="s">
        <v>709</v>
      </c>
    </row>
    <row r="16" spans="2:8" ht="35.1" customHeight="1" x14ac:dyDescent="0.2">
      <c r="B16" s="464">
        <v>1991</v>
      </c>
      <c r="C16" s="465" t="s">
        <v>438</v>
      </c>
      <c r="D16" s="465" t="s">
        <v>710</v>
      </c>
      <c r="E16" s="465" t="s">
        <v>694</v>
      </c>
      <c r="F16" s="466">
        <v>3200</v>
      </c>
      <c r="G16" s="467" t="s">
        <v>711</v>
      </c>
    </row>
    <row r="17" spans="2:9" ht="35.1" customHeight="1" x14ac:dyDescent="0.2">
      <c r="B17" s="464"/>
      <c r="C17" s="465" t="s">
        <v>436</v>
      </c>
      <c r="D17" s="465" t="s">
        <v>712</v>
      </c>
      <c r="E17" s="465" t="s">
        <v>697</v>
      </c>
      <c r="F17" s="466">
        <v>2500</v>
      </c>
      <c r="G17" s="467" t="s">
        <v>711</v>
      </c>
    </row>
    <row r="18" spans="2:9" ht="35.1" customHeight="1" x14ac:dyDescent="0.2">
      <c r="B18" s="464">
        <v>1992</v>
      </c>
      <c r="C18" s="465" t="s">
        <v>438</v>
      </c>
      <c r="D18" s="465" t="s">
        <v>713</v>
      </c>
      <c r="E18" s="465" t="s">
        <v>694</v>
      </c>
      <c r="F18" s="466">
        <v>3800</v>
      </c>
      <c r="G18" s="467" t="s">
        <v>714</v>
      </c>
    </row>
    <row r="19" spans="2:9" ht="35.1" customHeight="1" x14ac:dyDescent="0.2">
      <c r="B19" s="464"/>
      <c r="C19" s="465" t="s">
        <v>436</v>
      </c>
      <c r="D19" s="465" t="s">
        <v>715</v>
      </c>
      <c r="E19" s="465" t="s">
        <v>697</v>
      </c>
      <c r="F19" s="466">
        <v>3400</v>
      </c>
      <c r="G19" s="467" t="s">
        <v>716</v>
      </c>
    </row>
    <row r="20" spans="2:9" ht="35.1" customHeight="1" x14ac:dyDescent="0.2">
      <c r="B20" s="464">
        <v>1993</v>
      </c>
      <c r="C20" s="465" t="s">
        <v>438</v>
      </c>
      <c r="D20" s="465" t="s">
        <v>717</v>
      </c>
      <c r="E20" s="465" t="s">
        <v>694</v>
      </c>
      <c r="F20" s="466">
        <v>4400</v>
      </c>
      <c r="G20" s="467" t="s">
        <v>718</v>
      </c>
    </row>
    <row r="21" spans="2:9" ht="35.1" customHeight="1" x14ac:dyDescent="0.2">
      <c r="B21" s="464"/>
      <c r="C21" s="465" t="s">
        <v>436</v>
      </c>
      <c r="D21" s="465" t="s">
        <v>719</v>
      </c>
      <c r="E21" s="465" t="s">
        <v>697</v>
      </c>
      <c r="F21" s="466">
        <v>5000</v>
      </c>
      <c r="G21" s="467" t="s">
        <v>720</v>
      </c>
    </row>
    <row r="22" spans="2:9" s="121" customFormat="1" ht="35.1" customHeight="1" x14ac:dyDescent="0.2">
      <c r="B22" s="464">
        <v>1997</v>
      </c>
      <c r="C22" s="465" t="s">
        <v>438</v>
      </c>
      <c r="D22" s="465" t="s">
        <v>721</v>
      </c>
      <c r="E22" s="465" t="s">
        <v>694</v>
      </c>
      <c r="F22" s="466">
        <v>7275</v>
      </c>
      <c r="G22" s="467" t="s">
        <v>722</v>
      </c>
    </row>
    <row r="23" spans="2:9" s="121" customFormat="1" ht="35.1" customHeight="1" x14ac:dyDescent="0.2">
      <c r="B23" s="464"/>
      <c r="C23" s="465" t="s">
        <v>436</v>
      </c>
      <c r="D23" s="465" t="s">
        <v>696</v>
      </c>
      <c r="E23" s="465" t="s">
        <v>697</v>
      </c>
      <c r="F23" s="466">
        <v>8345</v>
      </c>
      <c r="G23" s="467" t="s">
        <v>723</v>
      </c>
    </row>
    <row r="24" spans="2:9" s="121" customFormat="1" ht="35.1" customHeight="1" x14ac:dyDescent="0.2">
      <c r="B24" s="464">
        <v>1998</v>
      </c>
      <c r="C24" s="465" t="s">
        <v>438</v>
      </c>
      <c r="D24" s="465" t="s">
        <v>724</v>
      </c>
      <c r="E24" s="465" t="s">
        <v>694</v>
      </c>
      <c r="F24" s="466">
        <v>7603</v>
      </c>
      <c r="G24" s="467" t="s">
        <v>725</v>
      </c>
    </row>
    <row r="25" spans="2:9" s="121" customFormat="1" ht="35.1" customHeight="1" x14ac:dyDescent="0.2">
      <c r="B25" s="464"/>
      <c r="C25" s="465" t="s">
        <v>436</v>
      </c>
      <c r="D25" s="465" t="s">
        <v>696</v>
      </c>
      <c r="E25" s="465" t="s">
        <v>697</v>
      </c>
      <c r="F25" s="466">
        <v>8721</v>
      </c>
      <c r="G25" s="467" t="s">
        <v>726</v>
      </c>
    </row>
    <row r="26" spans="2:9" s="121" customFormat="1" ht="35.1" customHeight="1" x14ac:dyDescent="0.2">
      <c r="B26" s="464">
        <v>1999</v>
      </c>
      <c r="C26" s="465" t="s">
        <v>438</v>
      </c>
      <c r="D26" s="465" t="s">
        <v>727</v>
      </c>
      <c r="E26" s="465" t="s">
        <v>694</v>
      </c>
      <c r="F26" s="466">
        <v>7930</v>
      </c>
      <c r="G26" s="467" t="s">
        <v>728</v>
      </c>
    </row>
    <row r="27" spans="2:9" s="121" customFormat="1" ht="35.1" customHeight="1" x14ac:dyDescent="0.2">
      <c r="B27" s="464"/>
      <c r="C27" s="465" t="s">
        <v>436</v>
      </c>
      <c r="D27" s="465" t="s">
        <v>696</v>
      </c>
      <c r="E27" s="465" t="s">
        <v>697</v>
      </c>
      <c r="F27" s="466">
        <v>9096</v>
      </c>
      <c r="G27" s="467" t="s">
        <v>729</v>
      </c>
    </row>
    <row r="28" spans="2:9" s="121" customFormat="1" ht="35.1" customHeight="1" x14ac:dyDescent="0.2">
      <c r="B28" s="464">
        <v>2000</v>
      </c>
      <c r="C28" s="465" t="s">
        <v>438</v>
      </c>
      <c r="D28" s="465" t="s">
        <v>730</v>
      </c>
      <c r="E28" s="465" t="s">
        <v>694</v>
      </c>
      <c r="F28" s="466">
        <v>8319</v>
      </c>
      <c r="G28" s="467" t="s">
        <v>728</v>
      </c>
      <c r="I28" s="121">
        <f>38+35</f>
        <v>73</v>
      </c>
    </row>
    <row r="29" spans="2:9" s="121" customFormat="1" ht="35.1" customHeight="1" x14ac:dyDescent="0.2">
      <c r="B29" s="464"/>
      <c r="C29" s="465" t="s">
        <v>436</v>
      </c>
      <c r="D29" s="465" t="s">
        <v>696</v>
      </c>
      <c r="E29" s="465" t="s">
        <v>697</v>
      </c>
      <c r="F29" s="466">
        <v>9542</v>
      </c>
      <c r="G29" s="467" t="s">
        <v>731</v>
      </c>
    </row>
    <row r="30" spans="2:9" s="121" customFormat="1" ht="35.1" customHeight="1" x14ac:dyDescent="0.2">
      <c r="B30" s="464">
        <v>2001</v>
      </c>
      <c r="C30" s="465" t="s">
        <v>438</v>
      </c>
      <c r="D30" s="465" t="s">
        <v>732</v>
      </c>
      <c r="E30" s="465" t="s">
        <v>694</v>
      </c>
      <c r="F30" s="466">
        <v>8677</v>
      </c>
      <c r="G30" s="467" t="s">
        <v>733</v>
      </c>
    </row>
    <row r="31" spans="2:9" s="121" customFormat="1" ht="35.1" customHeight="1" x14ac:dyDescent="0.2">
      <c r="B31" s="464"/>
      <c r="C31" s="465" t="s">
        <v>436</v>
      </c>
      <c r="D31" s="465" t="s">
        <v>696</v>
      </c>
      <c r="E31" s="465" t="s">
        <v>697</v>
      </c>
      <c r="F31" s="466">
        <v>9952</v>
      </c>
      <c r="G31" s="467" t="s">
        <v>734</v>
      </c>
    </row>
    <row r="32" spans="2:9" s="121" customFormat="1" ht="35.1" customHeight="1" x14ac:dyDescent="0.2">
      <c r="B32" s="464">
        <v>2002</v>
      </c>
      <c r="C32" s="465" t="s">
        <v>438</v>
      </c>
      <c r="D32" s="465" t="s">
        <v>735</v>
      </c>
      <c r="E32" s="465" t="s">
        <v>694</v>
      </c>
      <c r="F32" s="466">
        <v>9067</v>
      </c>
      <c r="G32" s="467" t="s">
        <v>736</v>
      </c>
    </row>
    <row r="33" spans="2:7" s="121" customFormat="1" ht="35.1" customHeight="1" x14ac:dyDescent="0.2">
      <c r="B33" s="464"/>
      <c r="C33" s="465" t="s">
        <v>436</v>
      </c>
      <c r="D33" s="465" t="s">
        <v>696</v>
      </c>
      <c r="E33" s="465" t="s">
        <v>697</v>
      </c>
      <c r="F33" s="466">
        <v>10400</v>
      </c>
      <c r="G33" s="467" t="s">
        <v>737</v>
      </c>
    </row>
    <row r="34" spans="2:7" s="121" customFormat="1" ht="35.1" customHeight="1" x14ac:dyDescent="0.2">
      <c r="B34" s="464">
        <v>2003</v>
      </c>
      <c r="C34" s="465" t="s">
        <v>438</v>
      </c>
      <c r="D34" s="465" t="s">
        <v>738</v>
      </c>
      <c r="E34" s="465" t="s">
        <v>694</v>
      </c>
      <c r="F34" s="466">
        <v>9339</v>
      </c>
      <c r="G34" s="467" t="s">
        <v>739</v>
      </c>
    </row>
    <row r="35" spans="2:7" s="121" customFormat="1" ht="35.1" customHeight="1" x14ac:dyDescent="0.2">
      <c r="B35" s="464"/>
      <c r="C35" s="465" t="s">
        <v>436</v>
      </c>
      <c r="D35" s="465" t="s">
        <v>696</v>
      </c>
      <c r="E35" s="465" t="s">
        <v>697</v>
      </c>
      <c r="F35" s="466">
        <v>10712</v>
      </c>
      <c r="G35" s="467" t="s">
        <v>740</v>
      </c>
    </row>
    <row r="36" spans="2:7" s="121" customFormat="1" ht="35.1" customHeight="1" x14ac:dyDescent="0.2">
      <c r="B36" s="464">
        <v>2004</v>
      </c>
      <c r="C36" s="465" t="s">
        <v>438</v>
      </c>
      <c r="D36" s="465" t="s">
        <v>741</v>
      </c>
      <c r="E36" s="465" t="s">
        <v>694</v>
      </c>
      <c r="F36" s="466">
        <v>9545</v>
      </c>
      <c r="G36" s="467" t="s">
        <v>742</v>
      </c>
    </row>
    <row r="37" spans="2:7" s="121" customFormat="1" ht="35.1" customHeight="1" x14ac:dyDescent="0.2">
      <c r="B37" s="464"/>
      <c r="C37" s="465" t="s">
        <v>436</v>
      </c>
      <c r="D37" s="465" t="s">
        <v>696</v>
      </c>
      <c r="E37" s="465" t="s">
        <v>697</v>
      </c>
      <c r="F37" s="466">
        <v>10947</v>
      </c>
      <c r="G37" s="467" t="s">
        <v>743</v>
      </c>
    </row>
    <row r="38" spans="2:7" s="121" customFormat="1" ht="35.1" customHeight="1" x14ac:dyDescent="0.2">
      <c r="B38" s="712">
        <v>2005</v>
      </c>
      <c r="C38" s="713" t="s">
        <v>438</v>
      </c>
      <c r="D38" s="713" t="s">
        <v>741</v>
      </c>
      <c r="E38" s="713" t="s">
        <v>694</v>
      </c>
      <c r="F38" s="714">
        <v>9879</v>
      </c>
      <c r="G38" s="715" t="s">
        <v>744</v>
      </c>
    </row>
    <row r="39" spans="2:7" s="121" customFormat="1" ht="54" customHeight="1" x14ac:dyDescent="0.2">
      <c r="B39" s="481"/>
      <c r="C39" s="480"/>
      <c r="D39" s="480" t="s">
        <v>745</v>
      </c>
      <c r="E39" s="480" t="s">
        <v>746</v>
      </c>
      <c r="F39" s="720">
        <v>10121</v>
      </c>
      <c r="G39" s="721" t="s">
        <v>747</v>
      </c>
    </row>
    <row r="40" spans="2:7" s="121" customFormat="1" ht="51" x14ac:dyDescent="0.2">
      <c r="B40" s="716"/>
      <c r="C40" s="717"/>
      <c r="D40" s="717"/>
      <c r="E40" s="717"/>
      <c r="F40" s="718">
        <v>5121</v>
      </c>
      <c r="G40" s="719" t="s">
        <v>748</v>
      </c>
    </row>
    <row r="41" spans="2:7" s="121" customFormat="1" ht="24.95" customHeight="1" x14ac:dyDescent="0.2">
      <c r="B41" s="712">
        <v>2005</v>
      </c>
      <c r="C41" s="713" t="s">
        <v>436</v>
      </c>
      <c r="D41" s="713" t="s">
        <v>741</v>
      </c>
      <c r="E41" s="713" t="s">
        <v>697</v>
      </c>
      <c r="F41" s="714">
        <v>11330</v>
      </c>
      <c r="G41" s="715" t="s">
        <v>749</v>
      </c>
    </row>
    <row r="42" spans="2:7" s="121" customFormat="1" ht="54" customHeight="1" x14ac:dyDescent="0.2">
      <c r="B42" s="481"/>
      <c r="C42" s="480"/>
      <c r="D42" s="480" t="s">
        <v>745</v>
      </c>
      <c r="E42" s="480" t="s">
        <v>750</v>
      </c>
      <c r="F42" s="720">
        <v>8670</v>
      </c>
      <c r="G42" s="721" t="s">
        <v>747</v>
      </c>
    </row>
    <row r="43" spans="2:7" s="121" customFormat="1" ht="54.75" customHeight="1" x14ac:dyDescent="0.2">
      <c r="B43" s="716"/>
      <c r="C43" s="717"/>
      <c r="D43" s="717"/>
      <c r="E43" s="717"/>
      <c r="F43" s="718">
        <v>3670</v>
      </c>
      <c r="G43" s="719" t="s">
        <v>751</v>
      </c>
    </row>
    <row r="44" spans="2:7" s="121" customFormat="1" ht="35.1" customHeight="1" x14ac:dyDescent="0.2">
      <c r="B44" s="464">
        <v>2006</v>
      </c>
      <c r="C44" s="465" t="s">
        <v>438</v>
      </c>
      <c r="D44" s="465" t="s">
        <v>752</v>
      </c>
      <c r="E44" s="465" t="s">
        <v>694</v>
      </c>
      <c r="F44" s="466">
        <v>10372</v>
      </c>
      <c r="G44" s="467" t="s">
        <v>753</v>
      </c>
    </row>
    <row r="45" spans="2:7" s="121" customFormat="1" ht="35.1" customHeight="1" x14ac:dyDescent="0.2">
      <c r="B45" s="464">
        <v>2006</v>
      </c>
      <c r="C45" s="465" t="s">
        <v>436</v>
      </c>
      <c r="D45" s="465" t="s">
        <v>752</v>
      </c>
      <c r="E45" s="465" t="s">
        <v>697</v>
      </c>
      <c r="F45" s="466">
        <v>11896</v>
      </c>
      <c r="G45" s="467" t="s">
        <v>754</v>
      </c>
    </row>
    <row r="46" spans="2:7" s="121" customFormat="1" ht="35.1" customHeight="1" x14ac:dyDescent="0.2">
      <c r="B46" s="464">
        <v>2007</v>
      </c>
      <c r="C46" s="465" t="s">
        <v>438</v>
      </c>
      <c r="D46" s="465" t="s">
        <v>755</v>
      </c>
      <c r="E46" s="465" t="s">
        <v>694</v>
      </c>
      <c r="F46" s="466">
        <v>10911</v>
      </c>
      <c r="G46" s="467" t="s">
        <v>756</v>
      </c>
    </row>
    <row r="47" spans="2:7" s="121" customFormat="1" ht="35.1" customHeight="1" x14ac:dyDescent="0.2">
      <c r="B47" s="464">
        <v>2007</v>
      </c>
      <c r="C47" s="465" t="s">
        <v>436</v>
      </c>
      <c r="D47" s="465" t="s">
        <v>755</v>
      </c>
      <c r="E47" s="465" t="s">
        <v>697</v>
      </c>
      <c r="F47" s="466">
        <v>12515</v>
      </c>
      <c r="G47" s="467" t="s">
        <v>757</v>
      </c>
    </row>
    <row r="48" spans="2:7" s="121" customFormat="1" ht="35.1" customHeight="1" x14ac:dyDescent="0.2">
      <c r="B48" s="464">
        <v>2008</v>
      </c>
      <c r="C48" s="465" t="s">
        <v>438</v>
      </c>
      <c r="D48" s="465" t="s">
        <v>758</v>
      </c>
      <c r="E48" s="465" t="s">
        <v>694</v>
      </c>
      <c r="F48" s="466">
        <v>11664</v>
      </c>
      <c r="G48" s="467" t="s">
        <v>759</v>
      </c>
    </row>
    <row r="49" spans="2:7" s="121" customFormat="1" ht="35.1" customHeight="1" x14ac:dyDescent="0.2">
      <c r="B49" s="464">
        <v>2008</v>
      </c>
      <c r="C49" s="465" t="s">
        <v>436</v>
      </c>
      <c r="D49" s="465" t="s">
        <v>758</v>
      </c>
      <c r="E49" s="465" t="s">
        <v>697</v>
      </c>
      <c r="F49" s="466">
        <v>13379</v>
      </c>
      <c r="G49" s="467" t="s">
        <v>760</v>
      </c>
    </row>
    <row r="50" spans="2:7" s="121" customFormat="1" ht="35.1" customHeight="1" x14ac:dyDescent="0.2">
      <c r="B50" s="464">
        <v>2009</v>
      </c>
      <c r="C50" s="465" t="s">
        <v>438</v>
      </c>
      <c r="D50" s="465" t="s">
        <v>761</v>
      </c>
      <c r="E50" s="465" t="s">
        <v>694</v>
      </c>
      <c r="F50" s="466">
        <v>12830</v>
      </c>
      <c r="G50" s="467" t="s">
        <v>762</v>
      </c>
    </row>
    <row r="51" spans="2:7" s="121" customFormat="1" ht="35.1" customHeight="1" x14ac:dyDescent="0.2">
      <c r="B51" s="464">
        <v>2009</v>
      </c>
      <c r="C51" s="465" t="s">
        <v>436</v>
      </c>
      <c r="D51" s="465" t="s">
        <v>761</v>
      </c>
      <c r="E51" s="465" t="s">
        <v>697</v>
      </c>
      <c r="F51" s="466">
        <v>14717</v>
      </c>
      <c r="G51" s="467" t="s">
        <v>763</v>
      </c>
    </row>
    <row r="52" spans="2:7" s="121" customFormat="1" ht="35.1" customHeight="1" x14ac:dyDescent="0.2">
      <c r="B52" s="464">
        <v>2010</v>
      </c>
      <c r="C52" s="465" t="s">
        <v>438</v>
      </c>
      <c r="D52" s="465" t="s">
        <v>764</v>
      </c>
      <c r="E52" s="465" t="s">
        <v>694</v>
      </c>
      <c r="F52" s="466">
        <v>13407</v>
      </c>
      <c r="G52" s="467" t="s">
        <v>765</v>
      </c>
    </row>
    <row r="53" spans="2:7" s="121" customFormat="1" ht="35.1" customHeight="1" x14ac:dyDescent="0.2">
      <c r="B53" s="464">
        <v>2010</v>
      </c>
      <c r="C53" s="465" t="s">
        <v>436</v>
      </c>
      <c r="D53" s="465" t="s">
        <v>764</v>
      </c>
      <c r="E53" s="465" t="s">
        <v>697</v>
      </c>
      <c r="F53" s="466">
        <v>15379</v>
      </c>
      <c r="G53" s="467" t="s">
        <v>766</v>
      </c>
    </row>
    <row r="54" spans="2:7" s="121" customFormat="1" ht="35.1" customHeight="1" x14ac:dyDescent="0.2">
      <c r="B54" s="464">
        <v>2011</v>
      </c>
      <c r="C54" s="465" t="s">
        <v>438</v>
      </c>
      <c r="D54" s="465" t="s">
        <v>767</v>
      </c>
      <c r="E54" s="465" t="s">
        <v>694</v>
      </c>
      <c r="F54" s="466">
        <v>14000</v>
      </c>
      <c r="G54" s="467" t="s">
        <v>768</v>
      </c>
    </row>
    <row r="55" spans="2:7" s="121" customFormat="1" ht="35.1" customHeight="1" x14ac:dyDescent="0.2">
      <c r="B55" s="464">
        <v>2011</v>
      </c>
      <c r="C55" s="465" t="s">
        <v>436</v>
      </c>
      <c r="D55" s="465" t="s">
        <v>767</v>
      </c>
      <c r="E55" s="465" t="s">
        <v>697</v>
      </c>
      <c r="F55" s="466">
        <v>16100</v>
      </c>
      <c r="G55" s="467" t="s">
        <v>769</v>
      </c>
    </row>
    <row r="56" spans="2:7" s="121" customFormat="1" ht="35.1" customHeight="1" x14ac:dyDescent="0.2">
      <c r="B56" s="464">
        <v>2012</v>
      </c>
      <c r="C56" s="465" t="s">
        <v>438</v>
      </c>
      <c r="D56" s="465" t="s">
        <v>770</v>
      </c>
      <c r="E56" s="465" t="s">
        <v>694</v>
      </c>
      <c r="F56" s="466">
        <v>14700</v>
      </c>
      <c r="G56" s="467" t="s">
        <v>771</v>
      </c>
    </row>
    <row r="57" spans="2:7" s="121" customFormat="1" ht="35.1" customHeight="1" x14ac:dyDescent="0.2">
      <c r="B57" s="464">
        <v>2012</v>
      </c>
      <c r="C57" s="465" t="s">
        <v>436</v>
      </c>
      <c r="D57" s="465" t="s">
        <v>770</v>
      </c>
      <c r="E57" s="465" t="s">
        <v>697</v>
      </c>
      <c r="F57" s="466">
        <v>16905</v>
      </c>
      <c r="G57" s="467" t="s">
        <v>772</v>
      </c>
    </row>
    <row r="58" spans="2:7" s="121" customFormat="1" ht="35.1" customHeight="1" x14ac:dyDescent="0.2">
      <c r="B58" s="464">
        <v>2013</v>
      </c>
      <c r="C58" s="465" t="s">
        <v>438</v>
      </c>
      <c r="D58" s="465" t="s">
        <v>773</v>
      </c>
      <c r="E58" s="465" t="s">
        <v>694</v>
      </c>
      <c r="F58" s="466">
        <v>15400</v>
      </c>
      <c r="G58" s="467" t="s">
        <v>774</v>
      </c>
    </row>
    <row r="59" spans="2:7" s="121" customFormat="1" ht="29.25" customHeight="1" x14ac:dyDescent="0.2">
      <c r="B59" s="464">
        <v>2013</v>
      </c>
      <c r="C59" s="465" t="s">
        <v>436</v>
      </c>
      <c r="D59" s="465" t="s">
        <v>773</v>
      </c>
      <c r="E59" s="465" t="s">
        <v>697</v>
      </c>
      <c r="F59" s="466">
        <v>17700</v>
      </c>
      <c r="G59" s="467" t="s">
        <v>775</v>
      </c>
    </row>
    <row r="60" spans="2:7" s="121" customFormat="1" ht="25.5" x14ac:dyDescent="0.2">
      <c r="B60" s="464">
        <v>2014</v>
      </c>
      <c r="C60" s="465" t="s">
        <v>438</v>
      </c>
      <c r="D60" s="465" t="s">
        <v>773</v>
      </c>
      <c r="E60" s="465" t="s">
        <v>694</v>
      </c>
      <c r="F60" s="469">
        <v>16170</v>
      </c>
      <c r="G60" s="467" t="s">
        <v>776</v>
      </c>
    </row>
    <row r="61" spans="2:7" s="121" customFormat="1" ht="25.5" x14ac:dyDescent="0.2">
      <c r="B61" s="464">
        <v>2014</v>
      </c>
      <c r="C61" s="465" t="s">
        <v>436</v>
      </c>
      <c r="D61" s="465" t="s">
        <v>773</v>
      </c>
      <c r="E61" s="465" t="s">
        <v>697</v>
      </c>
      <c r="F61" s="469">
        <v>18585</v>
      </c>
      <c r="G61" s="467" t="s">
        <v>777</v>
      </c>
    </row>
    <row r="62" spans="2:7" s="121" customFormat="1" x14ac:dyDescent="0.2">
      <c r="B62" s="124"/>
      <c r="F62" s="463"/>
    </row>
    <row r="63" spans="2:7" s="121" customFormat="1" x14ac:dyDescent="0.2">
      <c r="B63" s="124"/>
      <c r="F63" s="463"/>
    </row>
    <row r="64" spans="2:7" s="121" customFormat="1" x14ac:dyDescent="0.2">
      <c r="B64" s="124"/>
      <c r="F64" s="463"/>
    </row>
    <row r="65" spans="2:6" s="121" customFormat="1" x14ac:dyDescent="0.2">
      <c r="B65" s="124"/>
      <c r="F65" s="463"/>
    </row>
    <row r="66" spans="2:6" s="121" customFormat="1" x14ac:dyDescent="0.2">
      <c r="B66" s="124"/>
      <c r="F66" s="463"/>
    </row>
    <row r="67" spans="2:6" s="121" customFormat="1" x14ac:dyDescent="0.2">
      <c r="B67" s="124"/>
      <c r="F67" s="463"/>
    </row>
    <row r="68" spans="2:6" s="121" customFormat="1" x14ac:dyDescent="0.2">
      <c r="B68" s="124"/>
      <c r="F68" s="463"/>
    </row>
  </sheetData>
  <mergeCells count="4">
    <mergeCell ref="B1:G1"/>
    <mergeCell ref="B2:G2"/>
    <mergeCell ref="B3:G3"/>
    <mergeCell ref="B5:C5"/>
  </mergeCells>
  <hyperlinks>
    <hyperlink ref="G40" location="I.__REGIMEN_DE_PENSIONES" display="Volver al Indice"/>
    <hyperlink ref="H1" location="'Indice Total'!A1" display="Volver"/>
  </hyperlinks>
  <pageMargins left="0.70866141732283472" right="0.70866141732283472" top="0.74803149606299213" bottom="0.74803149606299213" header="0.31496062992125984" footer="0.31496062992125984"/>
  <pageSetup scale="81"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6">
    <pageSetUpPr fitToPage="1"/>
  </sheetPr>
  <dimension ref="A1:G72"/>
  <sheetViews>
    <sheetView showGridLines="0" workbookViewId="0">
      <selection activeCell="G4" sqref="G4"/>
    </sheetView>
  </sheetViews>
  <sheetFormatPr baseColWidth="10" defaultRowHeight="15" x14ac:dyDescent="0.2"/>
  <cols>
    <col min="1" max="1" width="22.28515625" style="1470" customWidth="1"/>
    <col min="2" max="2" width="12.5703125" style="106" customWidth="1"/>
    <col min="3" max="3" width="12" style="2" customWidth="1"/>
    <col min="4" max="4" width="16.5703125" style="2" customWidth="1"/>
    <col min="5" max="5" width="23.42578125" style="118" customWidth="1"/>
    <col min="6" max="257" width="11.42578125" style="2"/>
    <col min="258" max="258" width="10" style="2" customWidth="1"/>
    <col min="259" max="259" width="13.7109375" style="2" customWidth="1"/>
    <col min="260" max="260" width="16.5703125" style="2" customWidth="1"/>
    <col min="261" max="261" width="23.42578125" style="2" customWidth="1"/>
    <col min="262" max="513" width="11.42578125" style="2"/>
    <col min="514" max="514" width="10" style="2" customWidth="1"/>
    <col min="515" max="515" width="13.7109375" style="2" customWidth="1"/>
    <col min="516" max="516" width="16.5703125" style="2" customWidth="1"/>
    <col min="517" max="517" width="23.42578125" style="2" customWidth="1"/>
    <col min="518" max="769" width="11.42578125" style="2"/>
    <col min="770" max="770" width="10" style="2" customWidth="1"/>
    <col min="771" max="771" width="13.7109375" style="2" customWidth="1"/>
    <col min="772" max="772" width="16.5703125" style="2" customWidth="1"/>
    <col min="773" max="773" width="23.42578125" style="2" customWidth="1"/>
    <col min="774" max="1025" width="11.42578125" style="2"/>
    <col min="1026" max="1026" width="10" style="2" customWidth="1"/>
    <col min="1027" max="1027" width="13.7109375" style="2" customWidth="1"/>
    <col min="1028" max="1028" width="16.5703125" style="2" customWidth="1"/>
    <col min="1029" max="1029" width="23.42578125" style="2" customWidth="1"/>
    <col min="1030" max="1281" width="11.42578125" style="2"/>
    <col min="1282" max="1282" width="10" style="2" customWidth="1"/>
    <col min="1283" max="1283" width="13.7109375" style="2" customWidth="1"/>
    <col min="1284" max="1284" width="16.5703125" style="2" customWidth="1"/>
    <col min="1285" max="1285" width="23.42578125" style="2" customWidth="1"/>
    <col min="1286" max="1537" width="11.42578125" style="2"/>
    <col min="1538" max="1538" width="10" style="2" customWidth="1"/>
    <col min="1539" max="1539" width="13.7109375" style="2" customWidth="1"/>
    <col min="1540" max="1540" width="16.5703125" style="2" customWidth="1"/>
    <col min="1541" max="1541" width="23.42578125" style="2" customWidth="1"/>
    <col min="1542" max="1793" width="11.42578125" style="2"/>
    <col min="1794" max="1794" width="10" style="2" customWidth="1"/>
    <col min="1795" max="1795" width="13.7109375" style="2" customWidth="1"/>
    <col min="1796" max="1796" width="16.5703125" style="2" customWidth="1"/>
    <col min="1797" max="1797" width="23.42578125" style="2" customWidth="1"/>
    <col min="1798" max="2049" width="11.42578125" style="2"/>
    <col min="2050" max="2050" width="10" style="2" customWidth="1"/>
    <col min="2051" max="2051" width="13.7109375" style="2" customWidth="1"/>
    <col min="2052" max="2052" width="16.5703125" style="2" customWidth="1"/>
    <col min="2053" max="2053" width="23.42578125" style="2" customWidth="1"/>
    <col min="2054" max="2305" width="11.42578125" style="2"/>
    <col min="2306" max="2306" width="10" style="2" customWidth="1"/>
    <col min="2307" max="2307" width="13.7109375" style="2" customWidth="1"/>
    <col min="2308" max="2308" width="16.5703125" style="2" customWidth="1"/>
    <col min="2309" max="2309" width="23.42578125" style="2" customWidth="1"/>
    <col min="2310" max="2561" width="11.42578125" style="2"/>
    <col min="2562" max="2562" width="10" style="2" customWidth="1"/>
    <col min="2563" max="2563" width="13.7109375" style="2" customWidth="1"/>
    <col min="2564" max="2564" width="16.5703125" style="2" customWidth="1"/>
    <col min="2565" max="2565" width="23.42578125" style="2" customWidth="1"/>
    <col min="2566" max="2817" width="11.42578125" style="2"/>
    <col min="2818" max="2818" width="10" style="2" customWidth="1"/>
    <col min="2819" max="2819" width="13.7109375" style="2" customWidth="1"/>
    <col min="2820" max="2820" width="16.5703125" style="2" customWidth="1"/>
    <col min="2821" max="2821" width="23.42578125" style="2" customWidth="1"/>
    <col min="2822" max="3073" width="11.42578125" style="2"/>
    <col min="3074" max="3074" width="10" style="2" customWidth="1"/>
    <col min="3075" max="3075" width="13.7109375" style="2" customWidth="1"/>
    <col min="3076" max="3076" width="16.5703125" style="2" customWidth="1"/>
    <col min="3077" max="3077" width="23.42578125" style="2" customWidth="1"/>
    <col min="3078" max="3329" width="11.42578125" style="2"/>
    <col min="3330" max="3330" width="10" style="2" customWidth="1"/>
    <col min="3331" max="3331" width="13.7109375" style="2" customWidth="1"/>
    <col min="3332" max="3332" width="16.5703125" style="2" customWidth="1"/>
    <col min="3333" max="3333" width="23.42578125" style="2" customWidth="1"/>
    <col min="3334" max="3585" width="11.42578125" style="2"/>
    <col min="3586" max="3586" width="10" style="2" customWidth="1"/>
    <col min="3587" max="3587" width="13.7109375" style="2" customWidth="1"/>
    <col min="3588" max="3588" width="16.5703125" style="2" customWidth="1"/>
    <col min="3589" max="3589" width="23.42578125" style="2" customWidth="1"/>
    <col min="3590" max="3841" width="11.42578125" style="2"/>
    <col min="3842" max="3842" width="10" style="2" customWidth="1"/>
    <col min="3843" max="3843" width="13.7109375" style="2" customWidth="1"/>
    <col min="3844" max="3844" width="16.5703125" style="2" customWidth="1"/>
    <col min="3845" max="3845" width="23.42578125" style="2" customWidth="1"/>
    <col min="3846" max="4097" width="11.42578125" style="2"/>
    <col min="4098" max="4098" width="10" style="2" customWidth="1"/>
    <col min="4099" max="4099" width="13.7109375" style="2" customWidth="1"/>
    <col min="4100" max="4100" width="16.5703125" style="2" customWidth="1"/>
    <col min="4101" max="4101" width="23.42578125" style="2" customWidth="1"/>
    <col min="4102" max="4353" width="11.42578125" style="2"/>
    <col min="4354" max="4354" width="10" style="2" customWidth="1"/>
    <col min="4355" max="4355" width="13.7109375" style="2" customWidth="1"/>
    <col min="4356" max="4356" width="16.5703125" style="2" customWidth="1"/>
    <col min="4357" max="4357" width="23.42578125" style="2" customWidth="1"/>
    <col min="4358" max="4609" width="11.42578125" style="2"/>
    <col min="4610" max="4610" width="10" style="2" customWidth="1"/>
    <col min="4611" max="4611" width="13.7109375" style="2" customWidth="1"/>
    <col min="4612" max="4612" width="16.5703125" style="2" customWidth="1"/>
    <col min="4613" max="4613" width="23.42578125" style="2" customWidth="1"/>
    <col min="4614" max="4865" width="11.42578125" style="2"/>
    <col min="4866" max="4866" width="10" style="2" customWidth="1"/>
    <col min="4867" max="4867" width="13.7109375" style="2" customWidth="1"/>
    <col min="4868" max="4868" width="16.5703125" style="2" customWidth="1"/>
    <col min="4869" max="4869" width="23.42578125" style="2" customWidth="1"/>
    <col min="4870" max="5121" width="11.42578125" style="2"/>
    <col min="5122" max="5122" width="10" style="2" customWidth="1"/>
    <col min="5123" max="5123" width="13.7109375" style="2" customWidth="1"/>
    <col min="5124" max="5124" width="16.5703125" style="2" customWidth="1"/>
    <col min="5125" max="5125" width="23.42578125" style="2" customWidth="1"/>
    <col min="5126" max="5377" width="11.42578125" style="2"/>
    <col min="5378" max="5378" width="10" style="2" customWidth="1"/>
    <col min="5379" max="5379" width="13.7109375" style="2" customWidth="1"/>
    <col min="5380" max="5380" width="16.5703125" style="2" customWidth="1"/>
    <col min="5381" max="5381" width="23.42578125" style="2" customWidth="1"/>
    <col min="5382" max="5633" width="11.42578125" style="2"/>
    <col min="5634" max="5634" width="10" style="2" customWidth="1"/>
    <col min="5635" max="5635" width="13.7109375" style="2" customWidth="1"/>
    <col min="5636" max="5636" width="16.5703125" style="2" customWidth="1"/>
    <col min="5637" max="5637" width="23.42578125" style="2" customWidth="1"/>
    <col min="5638" max="5889" width="11.42578125" style="2"/>
    <col min="5890" max="5890" width="10" style="2" customWidth="1"/>
    <col min="5891" max="5891" width="13.7109375" style="2" customWidth="1"/>
    <col min="5892" max="5892" width="16.5703125" style="2" customWidth="1"/>
    <col min="5893" max="5893" width="23.42578125" style="2" customWidth="1"/>
    <col min="5894" max="6145" width="11.42578125" style="2"/>
    <col min="6146" max="6146" width="10" style="2" customWidth="1"/>
    <col min="6147" max="6147" width="13.7109375" style="2" customWidth="1"/>
    <col min="6148" max="6148" width="16.5703125" style="2" customWidth="1"/>
    <col min="6149" max="6149" width="23.42578125" style="2" customWidth="1"/>
    <col min="6150" max="6401" width="11.42578125" style="2"/>
    <col min="6402" max="6402" width="10" style="2" customWidth="1"/>
    <col min="6403" max="6403" width="13.7109375" style="2" customWidth="1"/>
    <col min="6404" max="6404" width="16.5703125" style="2" customWidth="1"/>
    <col min="6405" max="6405" width="23.42578125" style="2" customWidth="1"/>
    <col min="6406" max="6657" width="11.42578125" style="2"/>
    <col min="6658" max="6658" width="10" style="2" customWidth="1"/>
    <col min="6659" max="6659" width="13.7109375" style="2" customWidth="1"/>
    <col min="6660" max="6660" width="16.5703125" style="2" customWidth="1"/>
    <col min="6661" max="6661" width="23.42578125" style="2" customWidth="1"/>
    <col min="6662" max="6913" width="11.42578125" style="2"/>
    <col min="6914" max="6914" width="10" style="2" customWidth="1"/>
    <col min="6915" max="6915" width="13.7109375" style="2" customWidth="1"/>
    <col min="6916" max="6916" width="16.5703125" style="2" customWidth="1"/>
    <col min="6917" max="6917" width="23.42578125" style="2" customWidth="1"/>
    <col min="6918" max="7169" width="11.42578125" style="2"/>
    <col min="7170" max="7170" width="10" style="2" customWidth="1"/>
    <col min="7171" max="7171" width="13.7109375" style="2" customWidth="1"/>
    <col min="7172" max="7172" width="16.5703125" style="2" customWidth="1"/>
    <col min="7173" max="7173" width="23.42578125" style="2" customWidth="1"/>
    <col min="7174" max="7425" width="11.42578125" style="2"/>
    <col min="7426" max="7426" width="10" style="2" customWidth="1"/>
    <col min="7427" max="7427" width="13.7109375" style="2" customWidth="1"/>
    <col min="7428" max="7428" width="16.5703125" style="2" customWidth="1"/>
    <col min="7429" max="7429" width="23.42578125" style="2" customWidth="1"/>
    <col min="7430" max="7681" width="11.42578125" style="2"/>
    <col min="7682" max="7682" width="10" style="2" customWidth="1"/>
    <col min="7683" max="7683" width="13.7109375" style="2" customWidth="1"/>
    <col min="7684" max="7684" width="16.5703125" style="2" customWidth="1"/>
    <col min="7685" max="7685" width="23.42578125" style="2" customWidth="1"/>
    <col min="7686" max="7937" width="11.42578125" style="2"/>
    <col min="7938" max="7938" width="10" style="2" customWidth="1"/>
    <col min="7939" max="7939" width="13.7109375" style="2" customWidth="1"/>
    <col min="7940" max="7940" width="16.5703125" style="2" customWidth="1"/>
    <col min="7941" max="7941" width="23.42578125" style="2" customWidth="1"/>
    <col min="7942" max="8193" width="11.42578125" style="2"/>
    <col min="8194" max="8194" width="10" style="2" customWidth="1"/>
    <col min="8195" max="8195" width="13.7109375" style="2" customWidth="1"/>
    <col min="8196" max="8196" width="16.5703125" style="2" customWidth="1"/>
    <col min="8197" max="8197" width="23.42578125" style="2" customWidth="1"/>
    <col min="8198" max="8449" width="11.42578125" style="2"/>
    <col min="8450" max="8450" width="10" style="2" customWidth="1"/>
    <col min="8451" max="8451" width="13.7109375" style="2" customWidth="1"/>
    <col min="8452" max="8452" width="16.5703125" style="2" customWidth="1"/>
    <col min="8453" max="8453" width="23.42578125" style="2" customWidth="1"/>
    <col min="8454" max="8705" width="11.42578125" style="2"/>
    <col min="8706" max="8706" width="10" style="2" customWidth="1"/>
    <col min="8707" max="8707" width="13.7109375" style="2" customWidth="1"/>
    <col min="8708" max="8708" width="16.5703125" style="2" customWidth="1"/>
    <col min="8709" max="8709" width="23.42578125" style="2" customWidth="1"/>
    <col min="8710" max="8961" width="11.42578125" style="2"/>
    <col min="8962" max="8962" width="10" style="2" customWidth="1"/>
    <col min="8963" max="8963" width="13.7109375" style="2" customWidth="1"/>
    <col min="8964" max="8964" width="16.5703125" style="2" customWidth="1"/>
    <col min="8965" max="8965" width="23.42578125" style="2" customWidth="1"/>
    <col min="8966" max="9217" width="11.42578125" style="2"/>
    <col min="9218" max="9218" width="10" style="2" customWidth="1"/>
    <col min="9219" max="9219" width="13.7109375" style="2" customWidth="1"/>
    <col min="9220" max="9220" width="16.5703125" style="2" customWidth="1"/>
    <col min="9221" max="9221" width="23.42578125" style="2" customWidth="1"/>
    <col min="9222" max="9473" width="11.42578125" style="2"/>
    <col min="9474" max="9474" width="10" style="2" customWidth="1"/>
    <col min="9475" max="9475" width="13.7109375" style="2" customWidth="1"/>
    <col min="9476" max="9476" width="16.5703125" style="2" customWidth="1"/>
    <col min="9477" max="9477" width="23.42578125" style="2" customWidth="1"/>
    <col min="9478" max="9729" width="11.42578125" style="2"/>
    <col min="9730" max="9730" width="10" style="2" customWidth="1"/>
    <col min="9731" max="9731" width="13.7109375" style="2" customWidth="1"/>
    <col min="9732" max="9732" width="16.5703125" style="2" customWidth="1"/>
    <col min="9733" max="9733" width="23.42578125" style="2" customWidth="1"/>
    <col min="9734" max="9985" width="11.42578125" style="2"/>
    <col min="9986" max="9986" width="10" style="2" customWidth="1"/>
    <col min="9987" max="9987" width="13.7109375" style="2" customWidth="1"/>
    <col min="9988" max="9988" width="16.5703125" style="2" customWidth="1"/>
    <col min="9989" max="9989" width="23.42578125" style="2" customWidth="1"/>
    <col min="9990" max="10241" width="11.42578125" style="2"/>
    <col min="10242" max="10242" width="10" style="2" customWidth="1"/>
    <col min="10243" max="10243" width="13.7109375" style="2" customWidth="1"/>
    <col min="10244" max="10244" width="16.5703125" style="2" customWidth="1"/>
    <col min="10245" max="10245" width="23.42578125" style="2" customWidth="1"/>
    <col min="10246" max="10497" width="11.42578125" style="2"/>
    <col min="10498" max="10498" width="10" style="2" customWidth="1"/>
    <col min="10499" max="10499" width="13.7109375" style="2" customWidth="1"/>
    <col min="10500" max="10500" width="16.5703125" style="2" customWidth="1"/>
    <col min="10501" max="10501" width="23.42578125" style="2" customWidth="1"/>
    <col min="10502" max="10753" width="11.42578125" style="2"/>
    <col min="10754" max="10754" width="10" style="2" customWidth="1"/>
    <col min="10755" max="10755" width="13.7109375" style="2" customWidth="1"/>
    <col min="10756" max="10756" width="16.5703125" style="2" customWidth="1"/>
    <col min="10757" max="10757" width="23.42578125" style="2" customWidth="1"/>
    <col min="10758" max="11009" width="11.42578125" style="2"/>
    <col min="11010" max="11010" width="10" style="2" customWidth="1"/>
    <col min="11011" max="11011" width="13.7109375" style="2" customWidth="1"/>
    <col min="11012" max="11012" width="16.5703125" style="2" customWidth="1"/>
    <col min="11013" max="11013" width="23.42578125" style="2" customWidth="1"/>
    <col min="11014" max="11265" width="11.42578125" style="2"/>
    <col min="11266" max="11266" width="10" style="2" customWidth="1"/>
    <col min="11267" max="11267" width="13.7109375" style="2" customWidth="1"/>
    <col min="11268" max="11268" width="16.5703125" style="2" customWidth="1"/>
    <col min="11269" max="11269" width="23.42578125" style="2" customWidth="1"/>
    <col min="11270" max="11521" width="11.42578125" style="2"/>
    <col min="11522" max="11522" width="10" style="2" customWidth="1"/>
    <col min="11523" max="11523" width="13.7109375" style="2" customWidth="1"/>
    <col min="11524" max="11524" width="16.5703125" style="2" customWidth="1"/>
    <col min="11525" max="11525" width="23.42578125" style="2" customWidth="1"/>
    <col min="11526" max="11777" width="11.42578125" style="2"/>
    <col min="11778" max="11778" width="10" style="2" customWidth="1"/>
    <col min="11779" max="11779" width="13.7109375" style="2" customWidth="1"/>
    <col min="11780" max="11780" width="16.5703125" style="2" customWidth="1"/>
    <col min="11781" max="11781" width="23.42578125" style="2" customWidth="1"/>
    <col min="11782" max="12033" width="11.42578125" style="2"/>
    <col min="12034" max="12034" width="10" style="2" customWidth="1"/>
    <col min="12035" max="12035" width="13.7109375" style="2" customWidth="1"/>
    <col min="12036" max="12036" width="16.5703125" style="2" customWidth="1"/>
    <col min="12037" max="12037" width="23.42578125" style="2" customWidth="1"/>
    <col min="12038" max="12289" width="11.42578125" style="2"/>
    <col min="12290" max="12290" width="10" style="2" customWidth="1"/>
    <col min="12291" max="12291" width="13.7109375" style="2" customWidth="1"/>
    <col min="12292" max="12292" width="16.5703125" style="2" customWidth="1"/>
    <col min="12293" max="12293" width="23.42578125" style="2" customWidth="1"/>
    <col min="12294" max="12545" width="11.42578125" style="2"/>
    <col min="12546" max="12546" width="10" style="2" customWidth="1"/>
    <col min="12547" max="12547" width="13.7109375" style="2" customWidth="1"/>
    <col min="12548" max="12548" width="16.5703125" style="2" customWidth="1"/>
    <col min="12549" max="12549" width="23.42578125" style="2" customWidth="1"/>
    <col min="12550" max="12801" width="11.42578125" style="2"/>
    <col min="12802" max="12802" width="10" style="2" customWidth="1"/>
    <col min="12803" max="12803" width="13.7109375" style="2" customWidth="1"/>
    <col min="12804" max="12804" width="16.5703125" style="2" customWidth="1"/>
    <col min="12805" max="12805" width="23.42578125" style="2" customWidth="1"/>
    <col min="12806" max="13057" width="11.42578125" style="2"/>
    <col min="13058" max="13058" width="10" style="2" customWidth="1"/>
    <col min="13059" max="13059" width="13.7109375" style="2" customWidth="1"/>
    <col min="13060" max="13060" width="16.5703125" style="2" customWidth="1"/>
    <col min="13061" max="13061" width="23.42578125" style="2" customWidth="1"/>
    <col min="13062" max="13313" width="11.42578125" style="2"/>
    <col min="13314" max="13314" width="10" style="2" customWidth="1"/>
    <col min="13315" max="13315" width="13.7109375" style="2" customWidth="1"/>
    <col min="13316" max="13316" width="16.5703125" style="2" customWidth="1"/>
    <col min="13317" max="13317" width="23.42578125" style="2" customWidth="1"/>
    <col min="13318" max="13569" width="11.42578125" style="2"/>
    <col min="13570" max="13570" width="10" style="2" customWidth="1"/>
    <col min="13571" max="13571" width="13.7109375" style="2" customWidth="1"/>
    <col min="13572" max="13572" width="16.5703125" style="2" customWidth="1"/>
    <col min="13573" max="13573" width="23.42578125" style="2" customWidth="1"/>
    <col min="13574" max="13825" width="11.42578125" style="2"/>
    <col min="13826" max="13826" width="10" style="2" customWidth="1"/>
    <col min="13827" max="13827" width="13.7109375" style="2" customWidth="1"/>
    <col min="13828" max="13828" width="16.5703125" style="2" customWidth="1"/>
    <col min="13829" max="13829" width="23.42578125" style="2" customWidth="1"/>
    <col min="13830" max="14081" width="11.42578125" style="2"/>
    <col min="14082" max="14082" width="10" style="2" customWidth="1"/>
    <col min="14083" max="14083" width="13.7109375" style="2" customWidth="1"/>
    <col min="14084" max="14084" width="16.5703125" style="2" customWidth="1"/>
    <col min="14085" max="14085" width="23.42578125" style="2" customWidth="1"/>
    <col min="14086" max="14337" width="11.42578125" style="2"/>
    <col min="14338" max="14338" width="10" style="2" customWidth="1"/>
    <col min="14339" max="14339" width="13.7109375" style="2" customWidth="1"/>
    <col min="14340" max="14340" width="16.5703125" style="2" customWidth="1"/>
    <col min="14341" max="14341" width="23.42578125" style="2" customWidth="1"/>
    <col min="14342" max="14593" width="11.42578125" style="2"/>
    <col min="14594" max="14594" width="10" style="2" customWidth="1"/>
    <col min="14595" max="14595" width="13.7109375" style="2" customWidth="1"/>
    <col min="14596" max="14596" width="16.5703125" style="2" customWidth="1"/>
    <col min="14597" max="14597" width="23.42578125" style="2" customWidth="1"/>
    <col min="14598" max="14849" width="11.42578125" style="2"/>
    <col min="14850" max="14850" width="10" style="2" customWidth="1"/>
    <col min="14851" max="14851" width="13.7109375" style="2" customWidth="1"/>
    <col min="14852" max="14852" width="16.5703125" style="2" customWidth="1"/>
    <col min="14853" max="14853" width="23.42578125" style="2" customWidth="1"/>
    <col min="14854" max="15105" width="11.42578125" style="2"/>
    <col min="15106" max="15106" width="10" style="2" customWidth="1"/>
    <col min="15107" max="15107" width="13.7109375" style="2" customWidth="1"/>
    <col min="15108" max="15108" width="16.5703125" style="2" customWidth="1"/>
    <col min="15109" max="15109" width="23.42578125" style="2" customWidth="1"/>
    <col min="15110" max="15361" width="11.42578125" style="2"/>
    <col min="15362" max="15362" width="10" style="2" customWidth="1"/>
    <col min="15363" max="15363" width="13.7109375" style="2" customWidth="1"/>
    <col min="15364" max="15364" width="16.5703125" style="2" customWidth="1"/>
    <col min="15365" max="15365" width="23.42578125" style="2" customWidth="1"/>
    <col min="15366" max="15617" width="11.42578125" style="2"/>
    <col min="15618" max="15618" width="10" style="2" customWidth="1"/>
    <col min="15619" max="15619" width="13.7109375" style="2" customWidth="1"/>
    <col min="15620" max="15620" width="16.5703125" style="2" customWidth="1"/>
    <col min="15621" max="15621" width="23.42578125" style="2" customWidth="1"/>
    <col min="15622" max="15873" width="11.42578125" style="2"/>
    <col min="15874" max="15874" width="10" style="2" customWidth="1"/>
    <col min="15875" max="15875" width="13.7109375" style="2" customWidth="1"/>
    <col min="15876" max="15876" width="16.5703125" style="2" customWidth="1"/>
    <col min="15877" max="15877" width="23.42578125" style="2" customWidth="1"/>
    <col min="15878" max="16129" width="11.42578125" style="2"/>
    <col min="16130" max="16130" width="10" style="2" customWidth="1"/>
    <col min="16131" max="16131" width="13.7109375" style="2" customWidth="1"/>
    <col min="16132" max="16132" width="16.5703125" style="2" customWidth="1"/>
    <col min="16133" max="16133" width="23.42578125" style="2" customWidth="1"/>
    <col min="16134" max="16384" width="11.42578125" style="2"/>
  </cols>
  <sheetData>
    <row r="1" spans="2:7" ht="36" customHeight="1" x14ac:dyDescent="0.25">
      <c r="B1" s="1527" t="s">
        <v>1615</v>
      </c>
      <c r="C1" s="1527"/>
      <c r="D1" s="1527"/>
      <c r="E1" s="1527"/>
      <c r="F1" s="3" t="s">
        <v>13</v>
      </c>
    </row>
    <row r="2" spans="2:7" ht="33" customHeight="1" x14ac:dyDescent="0.25">
      <c r="B2" s="1666" t="s">
        <v>1659</v>
      </c>
      <c r="C2" s="1666"/>
      <c r="D2" s="1667"/>
      <c r="E2" s="1668"/>
    </row>
    <row r="3" spans="2:7" ht="16.5" thickBot="1" x14ac:dyDescent="0.3">
      <c r="B3" s="1663" t="s">
        <v>778</v>
      </c>
      <c r="C3" s="1663"/>
      <c r="D3" s="1664"/>
      <c r="E3" s="1665"/>
    </row>
    <row r="4" spans="2:7" x14ac:dyDescent="0.2">
      <c r="B4" s="665"/>
      <c r="C4" s="664"/>
      <c r="D4" s="664"/>
      <c r="E4" s="666"/>
    </row>
    <row r="5" spans="2:7" ht="26.25" customHeight="1" x14ac:dyDescent="0.2">
      <c r="B5" s="1849" t="s">
        <v>779</v>
      </c>
      <c r="C5" s="1850"/>
      <c r="D5" s="1851" t="s">
        <v>780</v>
      </c>
      <c r="E5" s="1852" t="s">
        <v>691</v>
      </c>
    </row>
    <row r="6" spans="2:7" ht="24.95" customHeight="1" x14ac:dyDescent="0.25">
      <c r="B6" s="470">
        <v>1997</v>
      </c>
      <c r="C6" s="471" t="s">
        <v>431</v>
      </c>
      <c r="D6" s="471" t="s">
        <v>721</v>
      </c>
      <c r="E6" s="472">
        <v>22000</v>
      </c>
    </row>
    <row r="7" spans="2:7" ht="24.95" customHeight="1" x14ac:dyDescent="0.2">
      <c r="B7" s="473">
        <v>1998</v>
      </c>
      <c r="C7" s="474" t="s">
        <v>431</v>
      </c>
      <c r="D7" s="474" t="s">
        <v>724</v>
      </c>
      <c r="E7" s="475">
        <v>24090</v>
      </c>
      <c r="F7" s="476"/>
      <c r="G7" s="477"/>
    </row>
    <row r="8" spans="2:7" ht="24.95" customHeight="1" x14ac:dyDescent="0.2">
      <c r="B8" s="473">
        <v>1999</v>
      </c>
      <c r="C8" s="474" t="s">
        <v>443</v>
      </c>
      <c r="D8" s="474" t="s">
        <v>727</v>
      </c>
      <c r="E8" s="475">
        <v>25126</v>
      </c>
      <c r="F8" s="476"/>
      <c r="G8" s="477"/>
    </row>
    <row r="9" spans="2:7" ht="24.95" customHeight="1" x14ac:dyDescent="0.2">
      <c r="B9" s="473">
        <v>2000</v>
      </c>
      <c r="C9" s="474" t="s">
        <v>443</v>
      </c>
      <c r="D9" s="474" t="s">
        <v>730</v>
      </c>
      <c r="E9" s="475">
        <v>26357</v>
      </c>
      <c r="F9" s="476"/>
      <c r="G9" s="477"/>
    </row>
    <row r="10" spans="2:7" ht="24.95" customHeight="1" x14ac:dyDescent="0.2">
      <c r="B10" s="473">
        <v>2001</v>
      </c>
      <c r="C10" s="474" t="s">
        <v>443</v>
      </c>
      <c r="D10" s="474" t="s">
        <v>732</v>
      </c>
      <c r="E10" s="475">
        <v>27490</v>
      </c>
      <c r="F10" s="476"/>
      <c r="G10" s="477"/>
    </row>
    <row r="11" spans="2:7" ht="24.95" customHeight="1" x14ac:dyDescent="0.2">
      <c r="B11" s="473">
        <v>2002</v>
      </c>
      <c r="C11" s="474" t="s">
        <v>443</v>
      </c>
      <c r="D11" s="474" t="s">
        <v>735</v>
      </c>
      <c r="E11" s="475">
        <v>28727</v>
      </c>
      <c r="F11" s="476"/>
      <c r="G11" s="477"/>
    </row>
    <row r="12" spans="2:7" ht="24.95" customHeight="1" x14ac:dyDescent="0.2">
      <c r="B12" s="473">
        <v>2003</v>
      </c>
      <c r="C12" s="474" t="s">
        <v>443</v>
      </c>
      <c r="D12" s="474" t="s">
        <v>738</v>
      </c>
      <c r="E12" s="475">
        <v>29589</v>
      </c>
      <c r="F12" s="476"/>
      <c r="G12" s="477"/>
    </row>
    <row r="13" spans="2:7" ht="24.95" customHeight="1" x14ac:dyDescent="0.2">
      <c r="B13" s="473">
        <v>2004</v>
      </c>
      <c r="C13" s="474" t="s">
        <v>443</v>
      </c>
      <c r="D13" s="474" t="s">
        <v>741</v>
      </c>
      <c r="E13" s="475">
        <v>30240</v>
      </c>
      <c r="F13" s="476"/>
      <c r="G13" s="477"/>
    </row>
    <row r="14" spans="2:7" ht="24.95" customHeight="1" x14ac:dyDescent="0.2">
      <c r="B14" s="473">
        <v>2005</v>
      </c>
      <c r="C14" s="474" t="s">
        <v>443</v>
      </c>
      <c r="D14" s="474" t="s">
        <v>781</v>
      </c>
      <c r="E14" s="475">
        <v>31298</v>
      </c>
      <c r="F14" s="476"/>
      <c r="G14" s="477"/>
    </row>
    <row r="15" spans="2:7" ht="24.95" customHeight="1" x14ac:dyDescent="0.2">
      <c r="B15" s="473">
        <v>2006</v>
      </c>
      <c r="C15" s="474" t="s">
        <v>443</v>
      </c>
      <c r="D15" s="474" t="s">
        <v>752</v>
      </c>
      <c r="E15" s="475">
        <v>32862</v>
      </c>
      <c r="F15" s="476"/>
      <c r="G15" s="477"/>
    </row>
    <row r="16" spans="2:7" ht="22.5" customHeight="1" x14ac:dyDescent="0.2">
      <c r="B16" s="473">
        <v>2007</v>
      </c>
      <c r="C16" s="474" t="s">
        <v>443</v>
      </c>
      <c r="D16" s="474" t="s">
        <v>755</v>
      </c>
      <c r="E16" s="475">
        <v>34571</v>
      </c>
      <c r="F16" s="476"/>
      <c r="G16" s="477"/>
    </row>
    <row r="17" spans="2:7" ht="22.5" customHeight="1" x14ac:dyDescent="0.2">
      <c r="B17" s="473">
        <v>2008</v>
      </c>
      <c r="C17" s="474" t="s">
        <v>443</v>
      </c>
      <c r="D17" s="474" t="s">
        <v>758</v>
      </c>
      <c r="E17" s="475">
        <v>36956</v>
      </c>
      <c r="F17" s="476"/>
      <c r="G17" s="477"/>
    </row>
    <row r="18" spans="2:7" ht="27" customHeight="1" x14ac:dyDescent="0.2">
      <c r="B18" s="473">
        <v>2009</v>
      </c>
      <c r="C18" s="474" t="s">
        <v>443</v>
      </c>
      <c r="D18" s="474" t="s">
        <v>761</v>
      </c>
      <c r="E18" s="475">
        <v>40652</v>
      </c>
      <c r="F18" s="476"/>
      <c r="G18" s="477"/>
    </row>
    <row r="19" spans="2:7" ht="26.25" customHeight="1" x14ac:dyDescent="0.2">
      <c r="B19" s="473">
        <v>2010</v>
      </c>
      <c r="C19" s="474" t="s">
        <v>443</v>
      </c>
      <c r="D19" s="474" t="s">
        <v>764</v>
      </c>
      <c r="E19" s="475">
        <v>42481</v>
      </c>
      <c r="F19" s="476"/>
      <c r="G19" s="477"/>
    </row>
    <row r="20" spans="2:7" ht="26.25" customHeight="1" x14ac:dyDescent="0.2">
      <c r="B20" s="473">
        <v>2011</v>
      </c>
      <c r="C20" s="474" t="s">
        <v>443</v>
      </c>
      <c r="D20" s="474" t="s">
        <v>767</v>
      </c>
      <c r="E20" s="475">
        <v>44265</v>
      </c>
      <c r="F20" s="476"/>
      <c r="G20" s="477"/>
    </row>
    <row r="21" spans="2:7" ht="22.5" customHeight="1" x14ac:dyDescent="0.2">
      <c r="B21" s="473">
        <v>2012</v>
      </c>
      <c r="C21" s="474" t="s">
        <v>443</v>
      </c>
      <c r="D21" s="474" t="s">
        <v>770</v>
      </c>
      <c r="E21" s="475">
        <v>47250</v>
      </c>
      <c r="F21" s="476"/>
      <c r="G21" s="477"/>
    </row>
    <row r="22" spans="2:7" ht="24" customHeight="1" x14ac:dyDescent="0.2">
      <c r="B22" s="473">
        <v>2013</v>
      </c>
      <c r="C22" s="474" t="s">
        <v>443</v>
      </c>
      <c r="D22" s="474" t="s">
        <v>782</v>
      </c>
      <c r="E22" s="475">
        <v>49500</v>
      </c>
      <c r="F22" s="476"/>
      <c r="G22" s="477"/>
    </row>
    <row r="23" spans="2:7" s="121" customFormat="1" ht="27" customHeight="1" x14ac:dyDescent="0.2">
      <c r="B23" s="473">
        <v>2014</v>
      </c>
      <c r="C23" s="474" t="s">
        <v>443</v>
      </c>
      <c r="D23" s="474" t="s">
        <v>782</v>
      </c>
      <c r="E23" s="478">
        <v>51975</v>
      </c>
      <c r="F23" s="479"/>
      <c r="G23" s="480"/>
    </row>
    <row r="24" spans="2:7" s="121" customFormat="1" x14ac:dyDescent="0.2">
      <c r="B24" s="481"/>
      <c r="C24" s="482"/>
      <c r="D24" s="482"/>
      <c r="E24" s="483"/>
      <c r="F24" s="479"/>
      <c r="G24" s="480"/>
    </row>
    <row r="25" spans="2:7" s="121" customFormat="1" x14ac:dyDescent="0.2">
      <c r="B25" s="481"/>
      <c r="C25" s="482"/>
      <c r="D25" s="482"/>
      <c r="E25" s="483"/>
      <c r="F25" s="479"/>
      <c r="G25" s="480"/>
    </row>
    <row r="26" spans="2:7" s="121" customFormat="1" x14ac:dyDescent="0.2">
      <c r="B26" s="481"/>
      <c r="C26" s="482"/>
      <c r="D26" s="482"/>
      <c r="E26" s="483"/>
      <c r="F26" s="479"/>
      <c r="G26" s="480"/>
    </row>
    <row r="27" spans="2:7" s="121" customFormat="1" x14ac:dyDescent="0.2">
      <c r="B27" s="481"/>
      <c r="C27" s="482"/>
      <c r="D27" s="482"/>
      <c r="E27" s="483"/>
      <c r="F27" s="479"/>
      <c r="G27" s="480"/>
    </row>
    <row r="28" spans="2:7" s="121" customFormat="1" x14ac:dyDescent="0.2">
      <c r="B28" s="481"/>
      <c r="C28" s="482"/>
      <c r="D28" s="482"/>
      <c r="E28" s="483"/>
      <c r="F28" s="479"/>
      <c r="G28" s="480"/>
    </row>
    <row r="29" spans="2:7" s="121" customFormat="1" x14ac:dyDescent="0.2">
      <c r="B29" s="481"/>
      <c r="C29" s="482"/>
      <c r="D29" s="482"/>
      <c r="E29" s="483"/>
      <c r="F29" s="479"/>
      <c r="G29" s="480"/>
    </row>
    <row r="30" spans="2:7" s="121" customFormat="1" x14ac:dyDescent="0.2">
      <c r="B30" s="481"/>
      <c r="C30" s="482"/>
      <c r="D30" s="482"/>
      <c r="E30" s="483"/>
      <c r="F30" s="479"/>
      <c r="G30" s="480"/>
    </row>
    <row r="31" spans="2:7" s="121" customFormat="1" x14ac:dyDescent="0.2">
      <c r="B31" s="481"/>
      <c r="C31" s="482"/>
      <c r="D31" s="482"/>
      <c r="E31" s="483"/>
      <c r="F31" s="479"/>
      <c r="G31" s="480"/>
    </row>
    <row r="32" spans="2:7" s="121" customFormat="1" x14ac:dyDescent="0.2">
      <c r="B32" s="481"/>
      <c r="C32" s="482"/>
      <c r="D32" s="482"/>
      <c r="E32" s="483"/>
      <c r="F32" s="479"/>
      <c r="G32" s="480"/>
    </row>
    <row r="33" spans="2:7" s="121" customFormat="1" x14ac:dyDescent="0.2">
      <c r="B33" s="481"/>
      <c r="C33" s="482"/>
      <c r="D33" s="482"/>
      <c r="E33" s="483"/>
      <c r="F33" s="479"/>
      <c r="G33" s="480"/>
    </row>
    <row r="34" spans="2:7" s="121" customFormat="1" x14ac:dyDescent="0.2">
      <c r="B34" s="481"/>
      <c r="C34" s="482"/>
      <c r="D34" s="482"/>
      <c r="E34" s="483"/>
      <c r="F34" s="479"/>
      <c r="G34" s="480"/>
    </row>
    <row r="35" spans="2:7" s="121" customFormat="1" x14ac:dyDescent="0.2">
      <c r="B35" s="481"/>
      <c r="C35" s="482"/>
      <c r="D35" s="482"/>
      <c r="E35" s="483"/>
      <c r="F35" s="479"/>
      <c r="G35" s="480"/>
    </row>
    <row r="36" spans="2:7" s="121" customFormat="1" x14ac:dyDescent="0.2">
      <c r="B36" s="481"/>
      <c r="C36" s="482"/>
      <c r="D36" s="482"/>
      <c r="E36" s="483"/>
      <c r="F36" s="479"/>
      <c r="G36" s="480"/>
    </row>
    <row r="37" spans="2:7" s="121" customFormat="1" x14ac:dyDescent="0.2">
      <c r="B37" s="481"/>
      <c r="C37" s="482"/>
      <c r="D37" s="482"/>
      <c r="E37" s="483"/>
      <c r="F37" s="479"/>
      <c r="G37" s="480"/>
    </row>
    <row r="38" spans="2:7" s="121" customFormat="1" x14ac:dyDescent="0.2">
      <c r="B38" s="481"/>
      <c r="C38" s="482"/>
      <c r="D38" s="482"/>
      <c r="E38" s="483"/>
      <c r="F38" s="479"/>
      <c r="G38" s="480"/>
    </row>
    <row r="39" spans="2:7" s="121" customFormat="1" x14ac:dyDescent="0.2">
      <c r="B39" s="481"/>
      <c r="C39" s="482"/>
      <c r="D39" s="482"/>
      <c r="E39" s="483"/>
      <c r="F39" s="479"/>
      <c r="G39" s="480"/>
    </row>
    <row r="40" spans="2:7" s="121" customFormat="1" x14ac:dyDescent="0.2">
      <c r="B40" s="481"/>
      <c r="C40" s="482"/>
      <c r="D40" s="482"/>
      <c r="E40" s="483"/>
      <c r="F40" s="479"/>
      <c r="G40" s="480"/>
    </row>
    <row r="41" spans="2:7" s="121" customFormat="1" x14ac:dyDescent="0.2">
      <c r="B41" s="481"/>
      <c r="C41" s="482"/>
      <c r="D41" s="482"/>
      <c r="E41" s="483"/>
      <c r="F41" s="479"/>
      <c r="G41" s="480"/>
    </row>
    <row r="42" spans="2:7" s="121" customFormat="1" x14ac:dyDescent="0.2">
      <c r="B42" s="481"/>
      <c r="C42" s="482"/>
      <c r="D42" s="482"/>
      <c r="E42" s="483"/>
      <c r="F42" s="479"/>
      <c r="G42" s="480"/>
    </row>
    <row r="43" spans="2:7" s="121" customFormat="1" x14ac:dyDescent="0.2">
      <c r="B43" s="481"/>
      <c r="C43" s="482"/>
      <c r="D43" s="482"/>
      <c r="E43" s="483"/>
      <c r="F43" s="479"/>
      <c r="G43" s="480"/>
    </row>
    <row r="44" spans="2:7" s="121" customFormat="1" x14ac:dyDescent="0.2">
      <c r="B44" s="481"/>
      <c r="C44" s="482"/>
      <c r="D44" s="482"/>
      <c r="E44" s="483"/>
      <c r="F44" s="479"/>
      <c r="G44" s="480"/>
    </row>
    <row r="45" spans="2:7" s="121" customFormat="1" ht="15.75" x14ac:dyDescent="0.25">
      <c r="B45" s="124"/>
      <c r="E45" s="463"/>
      <c r="F45" s="468"/>
    </row>
    <row r="46" spans="2:7" s="121" customFormat="1" ht="15.75" x14ac:dyDescent="0.25">
      <c r="B46" s="124"/>
      <c r="E46" s="463"/>
      <c r="F46" s="468"/>
    </row>
    <row r="47" spans="2:7" s="121" customFormat="1" ht="15.75" x14ac:dyDescent="0.25">
      <c r="B47" s="124"/>
      <c r="E47" s="463"/>
      <c r="F47" s="468"/>
    </row>
    <row r="48" spans="2:7" s="121" customFormat="1" x14ac:dyDescent="0.2">
      <c r="B48" s="481"/>
      <c r="C48" s="482"/>
      <c r="D48" s="482"/>
      <c r="E48" s="483"/>
      <c r="F48" s="479"/>
      <c r="G48" s="480"/>
    </row>
    <row r="49" spans="2:7" s="121" customFormat="1" x14ac:dyDescent="0.2">
      <c r="B49" s="481"/>
      <c r="C49" s="482"/>
      <c r="D49" s="482"/>
      <c r="E49" s="483"/>
      <c r="F49" s="479"/>
      <c r="G49" s="480"/>
    </row>
    <row r="50" spans="2:7" s="121" customFormat="1" x14ac:dyDescent="0.2">
      <c r="B50" s="481"/>
      <c r="C50" s="482"/>
      <c r="D50" s="482"/>
      <c r="E50" s="483"/>
      <c r="F50" s="479"/>
      <c r="G50" s="480"/>
    </row>
    <row r="51" spans="2:7" s="121" customFormat="1" x14ac:dyDescent="0.2">
      <c r="B51" s="481"/>
      <c r="C51" s="482"/>
      <c r="D51" s="482"/>
      <c r="E51" s="483"/>
      <c r="F51" s="479"/>
      <c r="G51" s="480"/>
    </row>
    <row r="52" spans="2:7" s="121" customFormat="1" x14ac:dyDescent="0.2">
      <c r="B52" s="481"/>
      <c r="C52" s="482"/>
      <c r="D52" s="482"/>
      <c r="E52" s="483"/>
      <c r="F52" s="479"/>
      <c r="G52" s="480"/>
    </row>
    <row r="53" spans="2:7" s="121" customFormat="1" x14ac:dyDescent="0.2">
      <c r="B53" s="481"/>
      <c r="C53" s="482"/>
      <c r="D53" s="482"/>
      <c r="E53" s="483"/>
      <c r="F53" s="479"/>
      <c r="G53" s="480"/>
    </row>
    <row r="54" spans="2:7" s="121" customFormat="1" x14ac:dyDescent="0.2">
      <c r="B54" s="481"/>
      <c r="C54" s="482"/>
      <c r="D54" s="482"/>
      <c r="E54" s="483"/>
      <c r="F54" s="479"/>
      <c r="G54" s="480"/>
    </row>
    <row r="55" spans="2:7" s="121" customFormat="1" x14ac:dyDescent="0.2">
      <c r="B55" s="481"/>
      <c r="C55" s="482"/>
      <c r="D55" s="482"/>
      <c r="E55" s="483"/>
      <c r="F55" s="479"/>
      <c r="G55" s="480"/>
    </row>
    <row r="56" spans="2:7" s="121" customFormat="1" x14ac:dyDescent="0.2">
      <c r="B56" s="481"/>
      <c r="C56" s="482"/>
      <c r="D56" s="482"/>
      <c r="E56" s="483"/>
      <c r="F56" s="479"/>
      <c r="G56" s="480"/>
    </row>
    <row r="57" spans="2:7" s="121" customFormat="1" x14ac:dyDescent="0.2">
      <c r="B57" s="481"/>
      <c r="C57" s="482"/>
      <c r="D57" s="482"/>
      <c r="E57" s="483"/>
      <c r="F57" s="479"/>
      <c r="G57" s="480"/>
    </row>
    <row r="58" spans="2:7" s="121" customFormat="1" x14ac:dyDescent="0.2">
      <c r="B58" s="481"/>
      <c r="C58" s="482"/>
      <c r="D58" s="482"/>
      <c r="E58" s="483"/>
      <c r="F58" s="479"/>
      <c r="G58" s="480"/>
    </row>
    <row r="59" spans="2:7" s="121" customFormat="1" x14ac:dyDescent="0.2">
      <c r="B59" s="481"/>
      <c r="C59" s="482"/>
      <c r="D59" s="482"/>
      <c r="E59" s="483"/>
      <c r="F59" s="479"/>
      <c r="G59" s="480"/>
    </row>
    <row r="60" spans="2:7" s="121" customFormat="1" x14ac:dyDescent="0.2">
      <c r="B60" s="481"/>
      <c r="C60" s="482"/>
      <c r="D60" s="482"/>
      <c r="E60" s="483"/>
      <c r="F60" s="479"/>
      <c r="G60" s="480"/>
    </row>
    <row r="61" spans="2:7" s="121" customFormat="1" x14ac:dyDescent="0.2">
      <c r="B61" s="481"/>
      <c r="C61" s="482"/>
      <c r="D61" s="482"/>
      <c r="E61" s="483"/>
      <c r="F61" s="479"/>
      <c r="G61" s="480"/>
    </row>
    <row r="62" spans="2:7" s="121" customFormat="1" x14ac:dyDescent="0.2">
      <c r="B62" s="481"/>
      <c r="C62" s="482"/>
      <c r="D62" s="482"/>
      <c r="E62" s="483"/>
      <c r="F62" s="479"/>
      <c r="G62" s="480"/>
    </row>
    <row r="63" spans="2:7" s="121" customFormat="1" x14ac:dyDescent="0.2">
      <c r="B63" s="481"/>
      <c r="C63" s="482"/>
      <c r="D63" s="482"/>
      <c r="E63" s="483"/>
      <c r="F63" s="479"/>
      <c r="G63" s="480"/>
    </row>
    <row r="64" spans="2:7" s="121" customFormat="1" x14ac:dyDescent="0.2">
      <c r="B64" s="124"/>
      <c r="E64" s="463"/>
    </row>
    <row r="65" spans="2:5" s="121" customFormat="1" x14ac:dyDescent="0.2">
      <c r="B65" s="124"/>
      <c r="E65" s="463"/>
    </row>
    <row r="66" spans="2:5" s="121" customFormat="1" x14ac:dyDescent="0.2">
      <c r="B66" s="124"/>
      <c r="E66" s="463"/>
    </row>
    <row r="67" spans="2:5" s="121" customFormat="1" x14ac:dyDescent="0.2">
      <c r="B67" s="124"/>
      <c r="E67" s="463"/>
    </row>
    <row r="68" spans="2:5" s="121" customFormat="1" x14ac:dyDescent="0.2">
      <c r="B68" s="124"/>
      <c r="E68" s="463"/>
    </row>
    <row r="69" spans="2:5" s="121" customFormat="1" x14ac:dyDescent="0.2">
      <c r="B69" s="124"/>
      <c r="E69" s="463"/>
    </row>
    <row r="70" spans="2:5" s="121" customFormat="1" x14ac:dyDescent="0.2">
      <c r="B70" s="124"/>
      <c r="E70" s="463"/>
    </row>
    <row r="71" spans="2:5" s="121" customFormat="1" x14ac:dyDescent="0.2">
      <c r="B71" s="124"/>
      <c r="E71" s="463"/>
    </row>
    <row r="72" spans="2:5" s="121" customFormat="1" x14ac:dyDescent="0.2">
      <c r="B72" s="124"/>
      <c r="E72" s="463"/>
    </row>
  </sheetData>
  <mergeCells count="4">
    <mergeCell ref="B1:E1"/>
    <mergeCell ref="B2:E2"/>
    <mergeCell ref="B3:E3"/>
    <mergeCell ref="B5:C5"/>
  </mergeCells>
  <hyperlinks>
    <hyperlink ref="F1" location="'Indice Total'!A1" display="Volver"/>
  </hyperlinks>
  <pageMargins left="0.70866141732283472" right="0.70866141732283472" top="0.74803149606299213" bottom="0.74803149606299213" header="0.31496062992125984" footer="0.31496062992125984"/>
  <pageSetup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theme="1" tint="4.9989318521683403E-2"/>
  </sheetPr>
  <dimension ref="A1:B31"/>
  <sheetViews>
    <sheetView showGridLines="0" workbookViewId="0">
      <selection activeCell="H25" sqref="H25"/>
    </sheetView>
  </sheetViews>
  <sheetFormatPr baseColWidth="10" defaultRowHeight="15" x14ac:dyDescent="0.25"/>
  <cols>
    <col min="1" max="1" width="11.42578125" style="638"/>
    <col min="2" max="2" width="161" bestFit="1" customWidth="1"/>
  </cols>
  <sheetData>
    <row r="1" spans="1:2" ht="21" x14ac:dyDescent="0.25">
      <c r="A1" s="637"/>
      <c r="B1" s="633" t="s">
        <v>2</v>
      </c>
    </row>
    <row r="2" spans="1:2" x14ac:dyDescent="0.25">
      <c r="A2" s="637" t="s">
        <v>1660</v>
      </c>
    </row>
    <row r="3" spans="1:2" x14ac:dyDescent="0.25">
      <c r="A3" s="638">
        <v>59</v>
      </c>
      <c r="B3" t="s">
        <v>2257</v>
      </c>
    </row>
    <row r="4" spans="1:2" x14ac:dyDescent="0.25">
      <c r="A4" s="638">
        <v>60</v>
      </c>
      <c r="B4" t="s">
        <v>2258</v>
      </c>
    </row>
    <row r="5" spans="1:2" x14ac:dyDescent="0.25">
      <c r="A5" s="638">
        <v>61</v>
      </c>
      <c r="B5" t="s">
        <v>2259</v>
      </c>
    </row>
    <row r="6" spans="1:2" x14ac:dyDescent="0.25">
      <c r="A6" s="638">
        <v>62</v>
      </c>
      <c r="B6" t="s">
        <v>2260</v>
      </c>
    </row>
    <row r="7" spans="1:2" x14ac:dyDescent="0.25">
      <c r="A7" s="638">
        <v>63</v>
      </c>
      <c r="B7" t="s">
        <v>2261</v>
      </c>
    </row>
    <row r="8" spans="1:2" x14ac:dyDescent="0.25">
      <c r="A8" s="638">
        <v>64</v>
      </c>
      <c r="B8" t="s">
        <v>2262</v>
      </c>
    </row>
    <row r="9" spans="1:2" x14ac:dyDescent="0.25">
      <c r="A9" s="638">
        <v>65</v>
      </c>
      <c r="B9" t="s">
        <v>2263</v>
      </c>
    </row>
    <row r="10" spans="1:2" x14ac:dyDescent="0.25">
      <c r="A10" s="638">
        <v>66</v>
      </c>
      <c r="B10" t="s">
        <v>2264</v>
      </c>
    </row>
    <row r="11" spans="1:2" x14ac:dyDescent="0.25">
      <c r="A11" s="638">
        <v>67</v>
      </c>
      <c r="B11" t="s">
        <v>2265</v>
      </c>
    </row>
    <row r="12" spans="1:2" x14ac:dyDescent="0.25">
      <c r="A12" s="638">
        <v>68</v>
      </c>
      <c r="B12" t="s">
        <v>2266</v>
      </c>
    </row>
    <row r="13" spans="1:2" x14ac:dyDescent="0.25">
      <c r="A13" s="638">
        <v>69</v>
      </c>
      <c r="B13" t="s">
        <v>2267</v>
      </c>
    </row>
    <row r="14" spans="1:2" x14ac:dyDescent="0.25">
      <c r="A14" s="638">
        <v>70</v>
      </c>
      <c r="B14" t="s">
        <v>2268</v>
      </c>
    </row>
    <row r="15" spans="1:2" x14ac:dyDescent="0.25">
      <c r="A15" s="638">
        <v>71</v>
      </c>
      <c r="B15" t="s">
        <v>2269</v>
      </c>
    </row>
    <row r="16" spans="1:2" x14ac:dyDescent="0.25">
      <c r="A16" s="638">
        <v>72</v>
      </c>
      <c r="B16" t="s">
        <v>2270</v>
      </c>
    </row>
    <row r="17" spans="1:2" x14ac:dyDescent="0.25">
      <c r="A17" s="638">
        <v>73</v>
      </c>
      <c r="B17" t="s">
        <v>2271</v>
      </c>
    </row>
    <row r="18" spans="1:2" x14ac:dyDescent="0.25">
      <c r="A18" s="638">
        <v>74</v>
      </c>
      <c r="B18" t="s">
        <v>2272</v>
      </c>
    </row>
    <row r="19" spans="1:2" x14ac:dyDescent="0.25">
      <c r="A19" s="638">
        <v>75</v>
      </c>
      <c r="B19" t="s">
        <v>2273</v>
      </c>
    </row>
    <row r="20" spans="1:2" x14ac:dyDescent="0.25">
      <c r="A20" s="638">
        <v>76</v>
      </c>
      <c r="B20" t="s">
        <v>2274</v>
      </c>
    </row>
    <row r="21" spans="1:2" x14ac:dyDescent="0.25">
      <c r="A21" s="638">
        <v>77</v>
      </c>
      <c r="B21" t="s">
        <v>2275</v>
      </c>
    </row>
    <row r="22" spans="1:2" x14ac:dyDescent="0.25">
      <c r="A22" s="638">
        <v>78</v>
      </c>
      <c r="B22" t="s">
        <v>2276</v>
      </c>
    </row>
    <row r="23" spans="1:2" x14ac:dyDescent="0.25">
      <c r="A23" s="638">
        <v>79</v>
      </c>
      <c r="B23" t="s">
        <v>2277</v>
      </c>
    </row>
    <row r="24" spans="1:2" x14ac:dyDescent="0.25">
      <c r="A24" s="638">
        <v>80</v>
      </c>
      <c r="B24" t="s">
        <v>2278</v>
      </c>
    </row>
    <row r="25" spans="1:2" x14ac:dyDescent="0.25">
      <c r="A25" s="638">
        <v>81</v>
      </c>
      <c r="B25" t="s">
        <v>2279</v>
      </c>
    </row>
    <row r="26" spans="1:2" x14ac:dyDescent="0.25">
      <c r="A26" s="638">
        <v>82</v>
      </c>
      <c r="B26" t="s">
        <v>2280</v>
      </c>
    </row>
    <row r="27" spans="1:2" x14ac:dyDescent="0.25">
      <c r="A27" s="638">
        <v>83</v>
      </c>
      <c r="B27" t="s">
        <v>2281</v>
      </c>
    </row>
    <row r="28" spans="1:2" x14ac:dyDescent="0.25">
      <c r="A28" s="638">
        <v>84</v>
      </c>
      <c r="B28" t="s">
        <v>2282</v>
      </c>
    </row>
    <row r="29" spans="1:2" x14ac:dyDescent="0.25">
      <c r="A29" s="638">
        <v>85</v>
      </c>
      <c r="B29" t="s">
        <v>2283</v>
      </c>
    </row>
    <row r="30" spans="1:2" x14ac:dyDescent="0.25">
      <c r="A30" s="638">
        <v>86</v>
      </c>
      <c r="B30" t="s">
        <v>2284</v>
      </c>
    </row>
    <row r="31" spans="1:2" x14ac:dyDescent="0.25">
      <c r="A31" s="638">
        <v>87</v>
      </c>
      <c r="B31" t="s">
        <v>2285</v>
      </c>
    </row>
  </sheetData>
  <hyperlinks>
    <hyperlink ref="B1" location="'Capítulo 2 NUEVO'!A1" display="II Régimen de Cajas de Compensación de Asignación Familiar (CCAF)"/>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B1:I45"/>
  <sheetViews>
    <sheetView showGridLines="0" zoomScaleNormal="100" workbookViewId="0">
      <selection activeCell="H25" sqref="H25"/>
    </sheetView>
  </sheetViews>
  <sheetFormatPr baseColWidth="10" defaultColWidth="9.140625" defaultRowHeight="15" x14ac:dyDescent="0.2"/>
  <cols>
    <col min="1" max="1" width="21" style="1134" customWidth="1"/>
    <col min="2" max="2" width="43" style="1134" customWidth="1"/>
    <col min="3" max="3" width="17.5703125" style="1134" customWidth="1"/>
    <col min="4" max="4" width="15.5703125" style="1134" bestFit="1" customWidth="1"/>
    <col min="5" max="6" width="12.5703125" style="1134" customWidth="1"/>
    <col min="7" max="7" width="14" style="1134" bestFit="1" customWidth="1"/>
    <col min="8" max="8" width="16.28515625" style="1134" customWidth="1"/>
    <col min="9" max="9" width="12.85546875" style="1134" bestFit="1" customWidth="1"/>
    <col min="10" max="10" width="11.140625" style="1134" bestFit="1" customWidth="1"/>
    <col min="11" max="11" width="11.85546875" style="1134" bestFit="1" customWidth="1"/>
    <col min="12" max="14" width="11.140625" style="1134" bestFit="1" customWidth="1"/>
    <col min="15" max="15" width="14.7109375" style="1134" customWidth="1"/>
    <col min="16" max="18" width="10.28515625" style="1134" bestFit="1" customWidth="1"/>
    <col min="19" max="16384" width="9.140625" style="1134"/>
  </cols>
  <sheetData>
    <row r="1" spans="2:8" ht="48.75" customHeight="1" x14ac:dyDescent="0.2">
      <c r="H1" s="3" t="s">
        <v>13</v>
      </c>
    </row>
    <row r="2" spans="2:8" ht="24.75" customHeight="1" x14ac:dyDescent="0.2">
      <c r="B2" s="1669" t="s">
        <v>2037</v>
      </c>
      <c r="C2" s="1670"/>
      <c r="D2" s="1670"/>
      <c r="E2" s="1670"/>
      <c r="F2" s="1670"/>
      <c r="G2" s="1670"/>
      <c r="H2" s="3"/>
    </row>
    <row r="3" spans="2:8" ht="15.75" x14ac:dyDescent="0.2">
      <c r="B3" s="1671" t="s">
        <v>2038</v>
      </c>
      <c r="C3" s="1672"/>
      <c r="D3" s="1672"/>
      <c r="E3" s="1672"/>
      <c r="F3" s="1672"/>
      <c r="G3" s="1672"/>
    </row>
    <row r="4" spans="2:8" ht="15.75" x14ac:dyDescent="0.2">
      <c r="B4" s="1671" t="s">
        <v>2039</v>
      </c>
      <c r="C4" s="1672"/>
      <c r="D4" s="1672"/>
      <c r="E4" s="1672"/>
      <c r="F4" s="1672"/>
      <c r="G4" s="1672"/>
    </row>
    <row r="5" spans="2:8" ht="16.5" thickBot="1" x14ac:dyDescent="0.25">
      <c r="B5" s="1673" t="s">
        <v>2040</v>
      </c>
      <c r="C5" s="1673"/>
      <c r="D5" s="1673"/>
      <c r="E5" s="1673"/>
      <c r="F5" s="1673"/>
      <c r="G5" s="1673"/>
    </row>
    <row r="6" spans="2:8" ht="21" customHeight="1" thickBot="1" x14ac:dyDescent="0.25">
      <c r="B6" s="1135"/>
      <c r="C6" s="1135"/>
      <c r="D6" s="1135"/>
      <c r="E6" s="1135"/>
      <c r="F6" s="1135"/>
      <c r="G6" s="1135"/>
    </row>
    <row r="7" spans="2:8" ht="21" customHeight="1" x14ac:dyDescent="0.25">
      <c r="B7" s="1136" t="s">
        <v>2041</v>
      </c>
      <c r="C7" s="1137" t="s">
        <v>255</v>
      </c>
      <c r="D7" s="1137" t="s">
        <v>256</v>
      </c>
      <c r="E7" s="1137" t="s">
        <v>2042</v>
      </c>
      <c r="F7" s="1137" t="s">
        <v>2043</v>
      </c>
      <c r="G7" s="1137">
        <v>2014</v>
      </c>
      <c r="H7" s="1138"/>
    </row>
    <row r="8" spans="2:8" ht="26.25" customHeight="1" x14ac:dyDescent="0.2">
      <c r="B8" s="1139" t="s">
        <v>2044</v>
      </c>
      <c r="C8" s="1140">
        <v>36292</v>
      </c>
      <c r="D8" s="1140">
        <v>38756</v>
      </c>
      <c r="E8" s="1140">
        <v>41256</v>
      </c>
      <c r="F8" s="1140">
        <v>44097.416666666664</v>
      </c>
      <c r="G8" s="1140">
        <f>+'60 61'!C17</f>
        <v>46724.500000000007</v>
      </c>
      <c r="H8" s="1138"/>
    </row>
    <row r="9" spans="2:8" ht="24.75" customHeight="1" x14ac:dyDescent="0.2">
      <c r="B9" s="1141" t="s">
        <v>2045</v>
      </c>
      <c r="C9" s="1142">
        <v>10687.5</v>
      </c>
      <c r="D9" s="1142">
        <v>10894</v>
      </c>
      <c r="E9" s="1142">
        <v>10990</v>
      </c>
      <c r="F9" s="1142">
        <v>11278.750000000002</v>
      </c>
      <c r="G9" s="1142">
        <f>+'60 61'!D17</f>
        <v>11390.166666666666</v>
      </c>
      <c r="H9" s="1138"/>
    </row>
    <row r="10" spans="2:8" ht="24.95" customHeight="1" x14ac:dyDescent="0.2">
      <c r="B10" s="1141" t="s">
        <v>2046</v>
      </c>
      <c r="C10" s="1142">
        <v>7694.666666666667</v>
      </c>
      <c r="D10" s="1142">
        <v>7746</v>
      </c>
      <c r="E10" s="1142">
        <v>7084</v>
      </c>
      <c r="F10" s="1142">
        <v>5976.916666666667</v>
      </c>
      <c r="G10" s="1142">
        <f>+'60 61'!E17</f>
        <v>5550.833333333333</v>
      </c>
    </row>
    <row r="11" spans="2:8" ht="24.95" customHeight="1" x14ac:dyDescent="0.2">
      <c r="B11" s="1141" t="s">
        <v>2047</v>
      </c>
      <c r="C11" s="1142">
        <v>14102.5</v>
      </c>
      <c r="D11" s="1142">
        <v>13805</v>
      </c>
      <c r="E11" s="1142">
        <v>13768</v>
      </c>
      <c r="F11" s="1142">
        <v>14897.25</v>
      </c>
      <c r="G11" s="1142">
        <f>+'60 61'!F17</f>
        <v>15527.833333333336</v>
      </c>
    </row>
    <row r="12" spans="2:8" ht="24.95" customHeight="1" x14ac:dyDescent="0.2">
      <c r="B12" s="1141" t="s">
        <v>2048</v>
      </c>
      <c r="C12" s="1142">
        <v>10373.416666666666</v>
      </c>
      <c r="D12" s="1142">
        <v>9777</v>
      </c>
      <c r="E12" s="1142">
        <v>9023</v>
      </c>
      <c r="F12" s="1142">
        <v>8453.25</v>
      </c>
      <c r="G12" s="1142">
        <f>+'60 61'!G17</f>
        <v>8161.4166666666661</v>
      </c>
    </row>
    <row r="13" spans="2:8" ht="26.25" customHeight="1" x14ac:dyDescent="0.2">
      <c r="B13" s="1143" t="s">
        <v>2049</v>
      </c>
      <c r="C13" s="1144">
        <f>SUM(C8:C12)</f>
        <v>79150.083333333328</v>
      </c>
      <c r="D13" s="1144">
        <f>SUM(D8:D12)</f>
        <v>80978</v>
      </c>
      <c r="E13" s="1144">
        <f>SUM(E8:E12)</f>
        <v>82121</v>
      </c>
      <c r="F13" s="1144">
        <f>SUM(F8:F12)</f>
        <v>84703.583333333328</v>
      </c>
      <c r="G13" s="1144">
        <f>SUM(G8:G12)</f>
        <v>87354.750000000015</v>
      </c>
    </row>
    <row r="14" spans="2:8" ht="25.5" customHeight="1" x14ac:dyDescent="0.2">
      <c r="B14" s="1139" t="s">
        <v>2044</v>
      </c>
      <c r="C14" s="1140">
        <v>2151718.583333333</v>
      </c>
      <c r="D14" s="1140">
        <v>2285455</v>
      </c>
      <c r="E14" s="1140">
        <v>2476516.3333333335</v>
      </c>
      <c r="F14" s="1140">
        <v>2716284.9166666665</v>
      </c>
      <c r="G14" s="1140">
        <v>2989282.1666666665</v>
      </c>
      <c r="H14" s="1145"/>
    </row>
    <row r="15" spans="2:8" ht="32.25" customHeight="1" x14ac:dyDescent="0.2">
      <c r="B15" s="1141" t="s">
        <v>2045</v>
      </c>
      <c r="C15" s="1142">
        <v>730415</v>
      </c>
      <c r="D15" s="1142">
        <v>811150</v>
      </c>
      <c r="E15" s="1142">
        <v>918596.58333333337</v>
      </c>
      <c r="F15" s="1142">
        <v>1163411</v>
      </c>
      <c r="G15" s="1142">
        <v>1196363.6666666667</v>
      </c>
      <c r="H15" s="1145"/>
    </row>
    <row r="16" spans="2:8" ht="24.95" customHeight="1" x14ac:dyDescent="0.2">
      <c r="B16" s="1141" t="s">
        <v>2046</v>
      </c>
      <c r="C16" s="1142">
        <v>418249.25</v>
      </c>
      <c r="D16" s="1142">
        <v>438514</v>
      </c>
      <c r="E16" s="1142">
        <v>455023</v>
      </c>
      <c r="F16" s="1142">
        <v>388527</v>
      </c>
      <c r="G16" s="1142">
        <v>404747</v>
      </c>
      <c r="H16" s="1145"/>
    </row>
    <row r="17" spans="2:9" ht="24.95" customHeight="1" x14ac:dyDescent="0.2">
      <c r="B17" s="1141" t="s">
        <v>2050</v>
      </c>
      <c r="C17" s="1142">
        <v>415318</v>
      </c>
      <c r="D17" s="1142">
        <v>412476</v>
      </c>
      <c r="E17" s="1142">
        <v>429269.83333333331</v>
      </c>
      <c r="F17" s="1142">
        <v>470854.16666666663</v>
      </c>
      <c r="G17" s="1142">
        <v>473465.83333333331</v>
      </c>
      <c r="H17" s="1145"/>
    </row>
    <row r="18" spans="2:9" ht="24.95" customHeight="1" x14ac:dyDescent="0.2">
      <c r="B18" s="1141" t="s">
        <v>2051</v>
      </c>
      <c r="C18" s="1142">
        <v>154589.83333333334</v>
      </c>
      <c r="D18" s="1142">
        <v>155990</v>
      </c>
      <c r="E18" s="1142">
        <v>157068</v>
      </c>
      <c r="F18" s="1142">
        <v>180899.83333333331</v>
      </c>
      <c r="G18" s="1142">
        <v>149573.75</v>
      </c>
      <c r="H18" s="1145"/>
    </row>
    <row r="19" spans="2:9" ht="26.25" customHeight="1" x14ac:dyDescent="0.2">
      <c r="B19" s="1143" t="s">
        <v>783</v>
      </c>
      <c r="C19" s="1144">
        <f>SUM(C14:C18)</f>
        <v>3870290.6666666665</v>
      </c>
      <c r="D19" s="1144">
        <f>SUM(D14:D18)</f>
        <v>4103585</v>
      </c>
      <c r="E19" s="1144">
        <f>SUM(E14:E18)</f>
        <v>4436473.75</v>
      </c>
      <c r="F19" s="1144">
        <f>SUM(F14:F18)</f>
        <v>4919976.916666666</v>
      </c>
      <c r="G19" s="1144">
        <f>SUM(G14:G18)</f>
        <v>5213432.416666666</v>
      </c>
      <c r="H19" s="1145"/>
      <c r="I19" s="1146"/>
    </row>
    <row r="20" spans="2:9" ht="30.75" customHeight="1" x14ac:dyDescent="0.2">
      <c r="B20" s="1139" t="s">
        <v>2044</v>
      </c>
      <c r="C20" s="1140">
        <v>345739.66666666669</v>
      </c>
      <c r="D20" s="1140">
        <v>356935</v>
      </c>
      <c r="E20" s="1140">
        <v>372595.25</v>
      </c>
      <c r="F20" s="1140">
        <v>410374.83333333331</v>
      </c>
      <c r="G20" s="1140">
        <v>440706.83333333331</v>
      </c>
      <c r="H20" s="1145"/>
    </row>
    <row r="21" spans="2:9" ht="30.75" customHeight="1" x14ac:dyDescent="0.2">
      <c r="B21" s="1141" t="s">
        <v>2045</v>
      </c>
      <c r="C21" s="1142">
        <v>222313.75</v>
      </c>
      <c r="D21" s="1142">
        <v>241315</v>
      </c>
      <c r="E21" s="1142">
        <v>257327.5</v>
      </c>
      <c r="F21" s="1142">
        <v>278078.66666666669</v>
      </c>
      <c r="G21" s="1142">
        <v>295405.25</v>
      </c>
      <c r="H21" s="1145"/>
    </row>
    <row r="22" spans="2:9" ht="24.95" customHeight="1" x14ac:dyDescent="0.2">
      <c r="B22" s="1141" t="s">
        <v>2052</v>
      </c>
      <c r="C22" s="1142">
        <v>582027.66666666663</v>
      </c>
      <c r="D22" s="1142">
        <v>582770</v>
      </c>
      <c r="E22" s="1142">
        <v>583151.41666666663</v>
      </c>
      <c r="F22" s="1142">
        <v>528807.66666666674</v>
      </c>
      <c r="G22" s="1142">
        <v>522311.16666666669</v>
      </c>
      <c r="H22" s="1145"/>
    </row>
    <row r="23" spans="2:9" ht="24.95" customHeight="1" x14ac:dyDescent="0.2">
      <c r="B23" s="1141" t="s">
        <v>2050</v>
      </c>
      <c r="C23" s="1142">
        <v>158569.41666666666</v>
      </c>
      <c r="D23" s="1142">
        <v>142498</v>
      </c>
      <c r="E23" s="1142">
        <v>126210.58333333333</v>
      </c>
      <c r="F23" s="1142">
        <v>141152.41666666666</v>
      </c>
      <c r="G23" s="1142">
        <v>140320.41666666666</v>
      </c>
      <c r="H23" s="1145"/>
    </row>
    <row r="24" spans="2:9" ht="24.95" customHeight="1" thickBot="1" x14ac:dyDescent="0.25">
      <c r="B24" s="1147" t="s">
        <v>2051</v>
      </c>
      <c r="C24" s="1148">
        <v>39049.5</v>
      </c>
      <c r="D24" s="1148">
        <v>48552</v>
      </c>
      <c r="E24" s="1148">
        <v>59876.083333333336</v>
      </c>
      <c r="F24" s="1148">
        <v>50314.25</v>
      </c>
      <c r="G24" s="1148">
        <v>36918.583333333336</v>
      </c>
      <c r="H24" s="1145"/>
    </row>
    <row r="25" spans="2:9" ht="26.25" customHeight="1" x14ac:dyDescent="0.2">
      <c r="B25" s="1143" t="s">
        <v>2053</v>
      </c>
      <c r="C25" s="1144">
        <f>SUM(C20:C24)</f>
        <v>1347700.0000000002</v>
      </c>
      <c r="D25" s="1144">
        <f>SUM(D20:D24)</f>
        <v>1372070</v>
      </c>
      <c r="E25" s="1144">
        <f>SUM(E20:E24)</f>
        <v>1399160.833333333</v>
      </c>
      <c r="F25" s="1144">
        <f>SUM(F20:F24)</f>
        <v>1408727.8333333335</v>
      </c>
      <c r="G25" s="1144">
        <f>SUM(G20:G24)</f>
        <v>1435662.25</v>
      </c>
      <c r="H25" s="1145"/>
    </row>
    <row r="26" spans="2:9" ht="26.25" customHeight="1" x14ac:dyDescent="0.2">
      <c r="B26" s="1149"/>
      <c r="C26" s="1150"/>
      <c r="D26" s="1150"/>
      <c r="E26" s="1150"/>
      <c r="F26" s="1150"/>
      <c r="G26" s="1150"/>
      <c r="H26" s="1145"/>
    </row>
    <row r="27" spans="2:9" ht="26.25" customHeight="1" x14ac:dyDescent="0.2">
      <c r="B27" s="1149"/>
      <c r="C27" s="1150"/>
      <c r="D27" s="1150"/>
      <c r="E27" s="1150"/>
      <c r="F27" s="1150"/>
      <c r="G27" s="1150"/>
      <c r="H27" s="1145"/>
    </row>
    <row r="28" spans="2:9" ht="26.25" customHeight="1" x14ac:dyDescent="0.2">
      <c r="B28" s="1149"/>
      <c r="C28" s="1150"/>
      <c r="D28" s="1150"/>
      <c r="E28" s="1150"/>
      <c r="F28" s="1150"/>
      <c r="G28" s="1150"/>
      <c r="H28" s="1145"/>
    </row>
    <row r="29" spans="2:9" ht="26.25" customHeight="1" x14ac:dyDescent="0.2">
      <c r="B29" s="1149"/>
      <c r="C29" s="1150"/>
      <c r="D29" s="1150"/>
      <c r="E29" s="1150"/>
      <c r="F29" s="1150"/>
      <c r="G29" s="1150"/>
      <c r="H29" s="1145"/>
    </row>
    <row r="30" spans="2:9" ht="26.25" customHeight="1" x14ac:dyDescent="0.2">
      <c r="B30" s="1149"/>
      <c r="C30" s="1150"/>
      <c r="D30" s="1150"/>
      <c r="E30" s="1150"/>
      <c r="F30" s="1150"/>
      <c r="G30" s="1150"/>
      <c r="H30" s="1145"/>
    </row>
    <row r="31" spans="2:9" ht="26.25" customHeight="1" x14ac:dyDescent="0.2">
      <c r="B31" s="1149"/>
      <c r="C31" s="1150"/>
      <c r="D31" s="1150"/>
      <c r="E31" s="1150"/>
      <c r="F31" s="1150"/>
      <c r="G31" s="1150"/>
      <c r="H31" s="1145"/>
    </row>
    <row r="32" spans="2:9" ht="26.25" customHeight="1" x14ac:dyDescent="0.2">
      <c r="B32" s="1149"/>
      <c r="C32" s="1150"/>
      <c r="D32" s="1150"/>
      <c r="E32" s="1150"/>
      <c r="F32" s="1150"/>
      <c r="G32" s="1150"/>
      <c r="H32" s="1145"/>
    </row>
    <row r="33" spans="2:8" ht="26.25" customHeight="1" x14ac:dyDescent="0.2">
      <c r="B33" s="1149"/>
      <c r="C33" s="1150"/>
      <c r="D33" s="1150"/>
      <c r="E33" s="1150"/>
      <c r="F33" s="1150"/>
      <c r="G33" s="1150"/>
      <c r="H33" s="1145"/>
    </row>
    <row r="34" spans="2:8" ht="26.25" customHeight="1" x14ac:dyDescent="0.2">
      <c r="B34" s="1149"/>
      <c r="C34" s="1150"/>
      <c r="D34" s="1150"/>
      <c r="E34" s="1150"/>
      <c r="F34" s="1150"/>
      <c r="G34" s="1150"/>
      <c r="H34" s="1145"/>
    </row>
    <row r="35" spans="2:8" ht="26.25" customHeight="1" x14ac:dyDescent="0.2">
      <c r="B35" s="1149"/>
      <c r="C35" s="1150"/>
      <c r="D35" s="1150"/>
      <c r="E35" s="1150"/>
      <c r="F35" s="1150"/>
      <c r="G35" s="1150"/>
      <c r="H35" s="1145"/>
    </row>
    <row r="36" spans="2:8" ht="26.25" customHeight="1" x14ac:dyDescent="0.2">
      <c r="B36" s="1149"/>
      <c r="C36" s="1150"/>
      <c r="D36" s="1150"/>
      <c r="E36" s="1150"/>
      <c r="F36" s="1150"/>
      <c r="G36" s="1150"/>
      <c r="H36" s="1145"/>
    </row>
    <row r="37" spans="2:8" ht="26.25" customHeight="1" x14ac:dyDescent="0.2">
      <c r="B37" s="1149"/>
      <c r="C37" s="1150"/>
      <c r="D37" s="1150"/>
      <c r="E37" s="1150"/>
      <c r="F37" s="1150"/>
      <c r="G37" s="1150"/>
      <c r="H37" s="1145"/>
    </row>
    <row r="38" spans="2:8" ht="26.25" customHeight="1" x14ac:dyDescent="0.2">
      <c r="B38" s="1149"/>
      <c r="C38" s="1150"/>
      <c r="D38" s="1150"/>
      <c r="E38" s="1150"/>
      <c r="F38" s="1150"/>
      <c r="G38" s="1150"/>
      <c r="H38" s="1145"/>
    </row>
    <row r="39" spans="2:8" ht="26.25" customHeight="1" x14ac:dyDescent="0.2">
      <c r="B39" s="1149"/>
      <c r="C39" s="1150"/>
      <c r="D39" s="1150"/>
      <c r="E39" s="1150"/>
      <c r="F39" s="1150"/>
      <c r="G39" s="1150"/>
      <c r="H39" s="1145"/>
    </row>
    <row r="40" spans="2:8" ht="26.25" customHeight="1" x14ac:dyDescent="0.2">
      <c r="B40" s="1149"/>
      <c r="C40" s="1150"/>
      <c r="D40" s="1150"/>
      <c r="E40" s="1150"/>
      <c r="F40" s="1150"/>
      <c r="G40" s="1150"/>
      <c r="H40" s="1145"/>
    </row>
    <row r="41" spans="2:8" ht="15" customHeight="1" x14ac:dyDescent="0.2">
      <c r="B41" s="1151"/>
      <c r="C41" s="1138"/>
      <c r="D41" s="1138"/>
      <c r="E41" s="1138"/>
      <c r="F41" s="1138"/>
      <c r="G41" s="1138"/>
      <c r="H41" s="1138"/>
    </row>
    <row r="42" spans="2:8" ht="15" customHeight="1" x14ac:dyDescent="0.2">
      <c r="B42" s="1151"/>
      <c r="C42" s="1138"/>
      <c r="D42" s="1138"/>
      <c r="E42" s="1138"/>
      <c r="F42" s="1138"/>
      <c r="G42" s="1138"/>
      <c r="H42" s="1138"/>
    </row>
    <row r="43" spans="2:8" ht="15" customHeight="1" x14ac:dyDescent="0.2">
      <c r="B43" s="1151"/>
      <c r="C43" s="1138"/>
      <c r="D43" s="1138"/>
      <c r="E43" s="1138"/>
      <c r="F43" s="1138"/>
      <c r="G43" s="1138"/>
      <c r="H43" s="1138"/>
    </row>
    <row r="44" spans="2:8" ht="15" customHeight="1" x14ac:dyDescent="0.2">
      <c r="B44" s="1151"/>
      <c r="C44" s="1138"/>
      <c r="D44" s="1138"/>
      <c r="E44" s="1138"/>
      <c r="F44" s="1138"/>
      <c r="G44" s="1138"/>
      <c r="H44" s="1138"/>
    </row>
    <row r="45" spans="2:8" ht="15" customHeight="1" x14ac:dyDescent="0.2">
      <c r="B45" s="1151"/>
      <c r="C45" s="1138"/>
      <c r="D45" s="1138"/>
      <c r="E45" s="1138"/>
      <c r="F45" s="1138"/>
      <c r="G45" s="1138"/>
      <c r="H45" s="1138"/>
    </row>
  </sheetData>
  <mergeCells count="4">
    <mergeCell ref="B2:G2"/>
    <mergeCell ref="B3:G3"/>
    <mergeCell ref="B4:G4"/>
    <mergeCell ref="B5:G5"/>
  </mergeCells>
  <hyperlinks>
    <hyperlink ref="H1" location="'Indice Total'!A69" display="Volver"/>
  </hyperlinks>
  <pageMargins left="0.7" right="0.7" top="0.75" bottom="0.75" header="0.3" footer="0.3"/>
  <pageSetup paperSize="14" scale="80"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pageSetUpPr fitToPage="1"/>
  </sheetPr>
  <dimension ref="B1:I41"/>
  <sheetViews>
    <sheetView showGridLines="0" zoomScaleNormal="100" workbookViewId="0">
      <selection activeCell="H25" sqref="H25"/>
    </sheetView>
  </sheetViews>
  <sheetFormatPr baseColWidth="10" defaultColWidth="9.140625" defaultRowHeight="15" x14ac:dyDescent="0.2"/>
  <cols>
    <col min="1" max="1" width="15.28515625" style="1134" customWidth="1"/>
    <col min="2" max="2" width="41.28515625" style="1134" customWidth="1"/>
    <col min="3" max="3" width="14.5703125" style="1134" customWidth="1"/>
    <col min="4" max="4" width="16.28515625" style="1134" customWidth="1"/>
    <col min="5" max="5" width="15.28515625" style="1134" customWidth="1"/>
    <col min="6" max="6" width="16.140625" style="1134" customWidth="1"/>
    <col min="7" max="7" width="16" style="1134" customWidth="1"/>
    <col min="8" max="8" width="14.85546875" style="1134" customWidth="1"/>
    <col min="9" max="9" width="10.5703125" style="1134" customWidth="1"/>
    <col min="10" max="10" width="39.42578125" style="1134" customWidth="1"/>
    <col min="11" max="11" width="13.85546875" style="1134" customWidth="1"/>
    <col min="12" max="12" width="12.5703125" style="1134" customWidth="1"/>
    <col min="13" max="13" width="11" style="1134" bestFit="1" customWidth="1"/>
    <col min="14" max="14" width="17.140625" style="1134" bestFit="1" customWidth="1"/>
    <col min="15" max="15" width="15.42578125" style="1134" bestFit="1" customWidth="1"/>
    <col min="16" max="16" width="15.140625" style="1134" bestFit="1" customWidth="1"/>
    <col min="17" max="17" width="9.140625" style="1134"/>
    <col min="18" max="18" width="9.5703125" style="1134" bestFit="1" customWidth="1"/>
    <col min="19" max="19" width="12.7109375" style="1134" bestFit="1" customWidth="1"/>
    <col min="20" max="20" width="9.42578125" style="1134" customWidth="1"/>
    <col min="21" max="23" width="9.140625" style="1134"/>
    <col min="24" max="24" width="10.42578125" style="1134" customWidth="1"/>
    <col min="25" max="16384" width="9.140625" style="1134"/>
  </cols>
  <sheetData>
    <row r="1" spans="2:9" ht="48.75" customHeight="1" x14ac:dyDescent="0.2">
      <c r="I1" s="3" t="s">
        <v>13</v>
      </c>
    </row>
    <row r="2" spans="2:9" ht="18" x14ac:dyDescent="0.2">
      <c r="B2" s="1669" t="s">
        <v>2054</v>
      </c>
      <c r="C2" s="1670"/>
      <c r="D2" s="1670"/>
      <c r="E2" s="1670"/>
      <c r="F2" s="1670"/>
      <c r="G2" s="1670"/>
      <c r="H2" s="1670"/>
      <c r="I2" s="3"/>
    </row>
    <row r="3" spans="2:9" ht="6.75" customHeight="1" x14ac:dyDescent="0.2">
      <c r="B3" s="1152"/>
      <c r="C3" s="1152"/>
      <c r="D3" s="1152"/>
      <c r="E3" s="1152"/>
      <c r="F3" s="1152"/>
      <c r="G3" s="1152"/>
      <c r="H3" s="1152"/>
    </row>
    <row r="4" spans="2:9" ht="15.75" x14ac:dyDescent="0.2">
      <c r="B4" s="1671" t="s">
        <v>2055</v>
      </c>
      <c r="C4" s="1671"/>
      <c r="D4" s="1671"/>
      <c r="E4" s="1671"/>
      <c r="F4" s="1671"/>
      <c r="G4" s="1671"/>
      <c r="H4" s="1671"/>
    </row>
    <row r="5" spans="2:9" ht="21.75" customHeight="1" thickBot="1" x14ac:dyDescent="0.25">
      <c r="B5" s="1671">
        <v>2014</v>
      </c>
      <c r="C5" s="1671"/>
      <c r="D5" s="1671"/>
      <c r="E5" s="1671"/>
      <c r="F5" s="1671"/>
      <c r="G5" s="1671"/>
      <c r="H5" s="1671"/>
      <c r="I5" s="1138"/>
    </row>
    <row r="6" spans="2:9" s="1138" customFormat="1" ht="21.75" customHeight="1" x14ac:dyDescent="0.2">
      <c r="B6" s="1153"/>
      <c r="C6" s="1153"/>
      <c r="D6" s="1153"/>
      <c r="E6" s="1153"/>
      <c r="F6" s="1153"/>
      <c r="G6" s="1153"/>
      <c r="H6" s="1153"/>
      <c r="I6" s="1154"/>
    </row>
    <row r="7" spans="2:9" ht="33.75" customHeight="1" x14ac:dyDescent="0.25">
      <c r="B7" s="1136" t="s">
        <v>35</v>
      </c>
      <c r="C7" s="1155" t="s">
        <v>2056</v>
      </c>
      <c r="D7" s="1155" t="s">
        <v>2057</v>
      </c>
      <c r="E7" s="1156" t="s">
        <v>2058</v>
      </c>
      <c r="F7" s="1155" t="s">
        <v>2059</v>
      </c>
      <c r="G7" s="1156" t="s">
        <v>2060</v>
      </c>
      <c r="H7" s="1155" t="s">
        <v>2061</v>
      </c>
    </row>
    <row r="8" spans="2:9" ht="22.5" customHeight="1" x14ac:dyDescent="0.2">
      <c r="B8" s="1139" t="s">
        <v>237</v>
      </c>
      <c r="C8" s="1140">
        <v>3189.3333333333335</v>
      </c>
      <c r="D8" s="1140">
        <v>1279.75</v>
      </c>
      <c r="E8" s="1140">
        <v>792.58333333333337</v>
      </c>
      <c r="F8" s="1140">
        <v>1693.5</v>
      </c>
      <c r="G8" s="1140">
        <v>238</v>
      </c>
      <c r="H8" s="1157">
        <f t="shared" ref="H8:H16" si="0">SUM(C8:G8)</f>
        <v>7193.166666666667</v>
      </c>
    </row>
    <row r="9" spans="2:9" ht="20.100000000000001" customHeight="1" x14ac:dyDescent="0.2">
      <c r="B9" s="1158" t="s">
        <v>42</v>
      </c>
      <c r="C9" s="1159">
        <v>267.08333333333331</v>
      </c>
      <c r="D9" s="1159">
        <v>83.833333333333329</v>
      </c>
      <c r="E9" s="1159">
        <v>705.25</v>
      </c>
      <c r="F9" s="1159">
        <v>85.083333333333329</v>
      </c>
      <c r="G9" s="1159">
        <v>13.916666666666666</v>
      </c>
      <c r="H9" s="1160">
        <f t="shared" si="0"/>
        <v>1155.1666666666665</v>
      </c>
    </row>
    <row r="10" spans="2:9" ht="20.100000000000001" customHeight="1" x14ac:dyDescent="0.2">
      <c r="B10" s="1158" t="s">
        <v>43</v>
      </c>
      <c r="C10" s="1159">
        <v>4072.0833333333335</v>
      </c>
      <c r="D10" s="1159">
        <v>1237.25</v>
      </c>
      <c r="E10" s="1159">
        <v>721.16666666666663</v>
      </c>
      <c r="F10" s="1159">
        <v>2139.6666666666665</v>
      </c>
      <c r="G10" s="1159">
        <v>1113.25</v>
      </c>
      <c r="H10" s="1160">
        <f t="shared" si="0"/>
        <v>9283.4166666666679</v>
      </c>
    </row>
    <row r="11" spans="2:9" ht="20.100000000000001" customHeight="1" x14ac:dyDescent="0.2">
      <c r="B11" s="1158" t="s">
        <v>2062</v>
      </c>
      <c r="C11" s="1159">
        <v>326</v>
      </c>
      <c r="D11" s="1159">
        <v>61.5</v>
      </c>
      <c r="E11" s="1159">
        <v>24.166666666666668</v>
      </c>
      <c r="F11" s="1159">
        <v>58.333333333333336</v>
      </c>
      <c r="G11" s="1159">
        <v>18.75</v>
      </c>
      <c r="H11" s="1160">
        <f t="shared" si="0"/>
        <v>488.75</v>
      </c>
    </row>
    <row r="12" spans="2:9" ht="20.100000000000001" customHeight="1" x14ac:dyDescent="0.2">
      <c r="B12" s="1158" t="s">
        <v>45</v>
      </c>
      <c r="C12" s="1159">
        <v>3872.25</v>
      </c>
      <c r="D12" s="1159">
        <v>546.25</v>
      </c>
      <c r="E12" s="1159">
        <v>221.25</v>
      </c>
      <c r="F12" s="1159">
        <v>1020.1666666666666</v>
      </c>
      <c r="G12" s="1159">
        <v>558.58333333333337</v>
      </c>
      <c r="H12" s="1160">
        <f t="shared" si="0"/>
        <v>6218.5</v>
      </c>
    </row>
    <row r="13" spans="2:9" ht="20.100000000000001" customHeight="1" x14ac:dyDescent="0.2">
      <c r="B13" s="1158" t="s">
        <v>112</v>
      </c>
      <c r="C13" s="1159">
        <v>10144.416666666666</v>
      </c>
      <c r="D13" s="1159">
        <v>2537.1666666666665</v>
      </c>
      <c r="E13" s="1159">
        <v>1260.8333333333333</v>
      </c>
      <c r="F13" s="1159">
        <v>3864.8333333333335</v>
      </c>
      <c r="G13" s="1159">
        <v>2455.4166666666665</v>
      </c>
      <c r="H13" s="1160">
        <f t="shared" si="0"/>
        <v>20262.666666666668</v>
      </c>
    </row>
    <row r="14" spans="2:9" ht="20.100000000000001" customHeight="1" x14ac:dyDescent="0.2">
      <c r="B14" s="1158" t="s">
        <v>48</v>
      </c>
      <c r="C14" s="1159">
        <v>3750.4166666666665</v>
      </c>
      <c r="D14" s="1159">
        <v>1507.8333333333333</v>
      </c>
      <c r="E14" s="1159">
        <v>336</v>
      </c>
      <c r="F14" s="1159">
        <v>1982.0833333333333</v>
      </c>
      <c r="G14" s="1159">
        <v>660.08333333333337</v>
      </c>
      <c r="H14" s="1160">
        <f t="shared" si="0"/>
        <v>8236.4166666666661</v>
      </c>
    </row>
    <row r="15" spans="2:9" ht="20.100000000000001" customHeight="1" x14ac:dyDescent="0.2">
      <c r="B15" s="1158" t="s">
        <v>238</v>
      </c>
      <c r="C15" s="1159">
        <v>21078.833333333336</v>
      </c>
      <c r="D15" s="1159">
        <v>4131.666666666667</v>
      </c>
      <c r="E15" s="1159">
        <v>1488.1666666666665</v>
      </c>
      <c r="F15" s="1159">
        <v>4680.166666666667</v>
      </c>
      <c r="G15" s="1159">
        <v>3101.4166666666665</v>
      </c>
      <c r="H15" s="1160">
        <f t="shared" si="0"/>
        <v>34480.250000000007</v>
      </c>
    </row>
    <row r="16" spans="2:9" ht="20.100000000000001" customHeight="1" thickBot="1" x14ac:dyDescent="0.25">
      <c r="B16" s="1147" t="s">
        <v>114</v>
      </c>
      <c r="C16" s="1148">
        <v>24.083333333333332</v>
      </c>
      <c r="D16" s="1148">
        <v>4.9166666666666661</v>
      </c>
      <c r="E16" s="1148">
        <v>1.4166666666666667</v>
      </c>
      <c r="F16" s="1148">
        <v>4</v>
      </c>
      <c r="G16" s="1148">
        <v>2</v>
      </c>
      <c r="H16" s="1161">
        <f t="shared" si="0"/>
        <v>36.416666666666671</v>
      </c>
    </row>
    <row r="17" spans="2:9" ht="26.25" customHeight="1" x14ac:dyDescent="0.2">
      <c r="B17" s="1143" t="s">
        <v>88</v>
      </c>
      <c r="C17" s="1144">
        <f>SUM(C8:C16)</f>
        <v>46724.500000000007</v>
      </c>
      <c r="D17" s="1144">
        <f>SUM(D8:D16)</f>
        <v>11390.166666666666</v>
      </c>
      <c r="E17" s="1144">
        <f>SUM(E8:E16)</f>
        <v>5550.833333333333</v>
      </c>
      <c r="F17" s="1144">
        <f>SUM(F8:F16)</f>
        <v>15527.833333333336</v>
      </c>
      <c r="G17" s="1144">
        <f>SUM(G8:G16)</f>
        <v>8161.4166666666661</v>
      </c>
      <c r="H17" s="1144">
        <f>SUM(C17:G17)</f>
        <v>87354.750000000015</v>
      </c>
    </row>
    <row r="18" spans="2:9" ht="15" customHeight="1" x14ac:dyDescent="0.2">
      <c r="B18" s="1162"/>
      <c r="C18" s="1138"/>
      <c r="D18" s="1163"/>
      <c r="E18" s="1138"/>
      <c r="F18" s="1138"/>
      <c r="G18" s="1138"/>
      <c r="H18" s="1138"/>
    </row>
    <row r="19" spans="2:9" ht="15" customHeight="1" x14ac:dyDescent="0.2">
      <c r="D19" s="1164"/>
      <c r="E19" s="1164"/>
      <c r="F19" s="1164"/>
      <c r="G19" s="1164"/>
      <c r="H19" s="1164"/>
    </row>
    <row r="20" spans="2:9" ht="18" x14ac:dyDescent="0.2">
      <c r="B20" s="1669" t="s">
        <v>2063</v>
      </c>
      <c r="C20" s="1670"/>
      <c r="D20" s="1670"/>
      <c r="E20" s="1670"/>
      <c r="F20" s="1670"/>
      <c r="G20" s="1670"/>
      <c r="H20" s="1670"/>
      <c r="I20" s="3" t="s">
        <v>13</v>
      </c>
    </row>
    <row r="21" spans="2:9" ht="15.75" x14ac:dyDescent="0.2">
      <c r="B21" s="1671" t="s">
        <v>2064</v>
      </c>
      <c r="C21" s="1671"/>
      <c r="D21" s="1671"/>
      <c r="E21" s="1671"/>
      <c r="F21" s="1671"/>
      <c r="G21" s="1671"/>
      <c r="H21" s="1671"/>
    </row>
    <row r="22" spans="2:9" ht="21.75" customHeight="1" thickBot="1" x14ac:dyDescent="0.25">
      <c r="B22" s="1671">
        <v>2014</v>
      </c>
      <c r="C22" s="1671"/>
      <c r="D22" s="1671"/>
      <c r="E22" s="1671"/>
      <c r="F22" s="1671"/>
      <c r="G22" s="1671"/>
      <c r="H22" s="1671"/>
      <c r="I22" s="1138"/>
    </row>
    <row r="23" spans="2:9" ht="21" customHeight="1" x14ac:dyDescent="0.2">
      <c r="B23" s="1165"/>
      <c r="C23" s="1166"/>
      <c r="D23" s="1166"/>
      <c r="E23" s="1166"/>
      <c r="F23" s="1166"/>
      <c r="G23" s="1166"/>
      <c r="H23" s="1166"/>
      <c r="I23" s="1167"/>
    </row>
    <row r="24" spans="2:9" ht="37.5" customHeight="1" x14ac:dyDescent="0.2">
      <c r="B24" s="1168" t="s">
        <v>784</v>
      </c>
      <c r="C24" s="1155" t="s">
        <v>2056</v>
      </c>
      <c r="D24" s="1155" t="s">
        <v>2057</v>
      </c>
      <c r="E24" s="1156" t="s">
        <v>2058</v>
      </c>
      <c r="F24" s="1155" t="s">
        <v>2059</v>
      </c>
      <c r="G24" s="1156" t="s">
        <v>2060</v>
      </c>
      <c r="H24" s="1155" t="s">
        <v>2061</v>
      </c>
    </row>
    <row r="25" spans="2:9" ht="24.75" customHeight="1" x14ac:dyDescent="0.2">
      <c r="B25" s="1139" t="s">
        <v>73</v>
      </c>
      <c r="C25" s="1140">
        <v>735</v>
      </c>
      <c r="D25" s="1140">
        <v>116.08333333333333</v>
      </c>
      <c r="E25" s="1140">
        <v>93.5</v>
      </c>
      <c r="F25" s="1140">
        <v>62.416666666666664</v>
      </c>
      <c r="G25" s="1140">
        <v>0</v>
      </c>
      <c r="H25" s="1157">
        <f t="shared" ref="H25:H40" si="1">SUM(C25:G25)</f>
        <v>1007</v>
      </c>
    </row>
    <row r="26" spans="2:9" ht="18" customHeight="1" x14ac:dyDescent="0.2">
      <c r="B26" s="1158" t="s">
        <v>74</v>
      </c>
      <c r="C26" s="1159">
        <v>960.33333333333337</v>
      </c>
      <c r="D26" s="1159">
        <v>189.33333333333334</v>
      </c>
      <c r="E26" s="1159">
        <v>210.33333333333334</v>
      </c>
      <c r="F26" s="1159">
        <v>119.16666666666667</v>
      </c>
      <c r="G26" s="1159">
        <v>57.833333333333336</v>
      </c>
      <c r="H26" s="1160">
        <f t="shared" si="1"/>
        <v>1537</v>
      </c>
    </row>
    <row r="27" spans="2:9" ht="18" customHeight="1" x14ac:dyDescent="0.2">
      <c r="B27" s="1158" t="s">
        <v>75</v>
      </c>
      <c r="C27" s="1159">
        <v>1047</v>
      </c>
      <c r="D27" s="1159">
        <v>507.41666666666669</v>
      </c>
      <c r="E27" s="1159">
        <v>128.33333333333334</v>
      </c>
      <c r="F27" s="1159">
        <v>176.66666666666666</v>
      </c>
      <c r="G27" s="1159">
        <v>0</v>
      </c>
      <c r="H27" s="1160">
        <f t="shared" si="1"/>
        <v>1859.4166666666667</v>
      </c>
    </row>
    <row r="28" spans="2:9" ht="18" customHeight="1" x14ac:dyDescent="0.2">
      <c r="B28" s="1158" t="s">
        <v>76</v>
      </c>
      <c r="C28" s="1159">
        <v>458.91666666666669</v>
      </c>
      <c r="D28" s="1159">
        <v>124.41666666666667</v>
      </c>
      <c r="E28" s="1159">
        <v>139.58333333333334</v>
      </c>
      <c r="F28" s="1159">
        <v>150.16666666666666</v>
      </c>
      <c r="G28" s="1159">
        <v>0</v>
      </c>
      <c r="H28" s="1160">
        <f t="shared" si="1"/>
        <v>873.08333333333337</v>
      </c>
    </row>
    <row r="29" spans="2:9" ht="18" customHeight="1" x14ac:dyDescent="0.2">
      <c r="B29" s="1158" t="s">
        <v>77</v>
      </c>
      <c r="C29" s="1159">
        <v>1401.75</v>
      </c>
      <c r="D29" s="1159">
        <v>364.75</v>
      </c>
      <c r="E29" s="1159">
        <v>382.41666666666669</v>
      </c>
      <c r="F29" s="1159">
        <v>243.83333333333334</v>
      </c>
      <c r="G29" s="1159">
        <v>2.9166666666666665</v>
      </c>
      <c r="H29" s="1160">
        <f t="shared" si="1"/>
        <v>2395.6666666666665</v>
      </c>
    </row>
    <row r="30" spans="2:9" ht="18" customHeight="1" x14ac:dyDescent="0.2">
      <c r="B30" s="1158" t="s">
        <v>2065</v>
      </c>
      <c r="C30" s="1159">
        <v>3436</v>
      </c>
      <c r="D30" s="1159">
        <v>636.16666666666663</v>
      </c>
      <c r="E30" s="1159">
        <v>115.25</v>
      </c>
      <c r="F30" s="1159">
        <v>4846.583333333333</v>
      </c>
      <c r="G30" s="1159">
        <v>260.91666666666669</v>
      </c>
      <c r="H30" s="1160">
        <f t="shared" si="1"/>
        <v>9294.9166666666661</v>
      </c>
    </row>
    <row r="31" spans="2:9" ht="18" customHeight="1" x14ac:dyDescent="0.2">
      <c r="B31" s="1158" t="s">
        <v>2066</v>
      </c>
      <c r="C31" s="1159">
        <v>2478</v>
      </c>
      <c r="D31" s="1159">
        <v>184</v>
      </c>
      <c r="E31" s="1159">
        <v>164.66666666666666</v>
      </c>
      <c r="F31" s="1159">
        <v>761.66666666666663</v>
      </c>
      <c r="G31" s="1159">
        <v>75.75</v>
      </c>
      <c r="H31" s="1160">
        <f t="shared" si="1"/>
        <v>3664.083333333333</v>
      </c>
    </row>
    <row r="32" spans="2:9" ht="18" customHeight="1" x14ac:dyDescent="0.2">
      <c r="B32" s="1158" t="s">
        <v>80</v>
      </c>
      <c r="C32" s="1159">
        <v>2098.0833333333335</v>
      </c>
      <c r="D32" s="1159">
        <v>1111.5833333333333</v>
      </c>
      <c r="E32" s="1159">
        <v>365.83333333333331</v>
      </c>
      <c r="F32" s="1159">
        <v>752.16666666666663</v>
      </c>
      <c r="G32" s="1159">
        <v>169.41666666666666</v>
      </c>
      <c r="H32" s="1160">
        <f t="shared" si="1"/>
        <v>4497.0833333333339</v>
      </c>
    </row>
    <row r="33" spans="2:8" ht="18" customHeight="1" x14ac:dyDescent="0.2">
      <c r="B33" s="1158" t="s">
        <v>81</v>
      </c>
      <c r="C33" s="1159">
        <v>3051.4166666666665</v>
      </c>
      <c r="D33" s="1159">
        <v>1642.6666666666667</v>
      </c>
      <c r="E33" s="1159">
        <v>512.58333333333337</v>
      </c>
      <c r="F33" s="1159">
        <v>1023.3333333333334</v>
      </c>
      <c r="G33" s="1159">
        <v>981.08333333333337</v>
      </c>
      <c r="H33" s="1160">
        <f t="shared" si="1"/>
        <v>7211.0833333333321</v>
      </c>
    </row>
    <row r="34" spans="2:8" ht="18" customHeight="1" x14ac:dyDescent="0.2">
      <c r="B34" s="1158" t="s">
        <v>2067</v>
      </c>
      <c r="C34" s="1159">
        <v>967.83333333333337</v>
      </c>
      <c r="D34" s="1159">
        <v>676.58333333333337</v>
      </c>
      <c r="E34" s="1159">
        <v>201.66666666666666</v>
      </c>
      <c r="F34" s="1159">
        <v>889.58333333333337</v>
      </c>
      <c r="G34" s="1159">
        <v>97</v>
      </c>
      <c r="H34" s="1160">
        <f t="shared" si="1"/>
        <v>2832.666666666667</v>
      </c>
    </row>
    <row r="35" spans="2:8" ht="18" customHeight="1" x14ac:dyDescent="0.2">
      <c r="B35" s="1158" t="s">
        <v>2068</v>
      </c>
      <c r="C35" s="1159">
        <v>989.83333333333337</v>
      </c>
      <c r="D35" s="1159">
        <v>316.41666666666669</v>
      </c>
      <c r="E35" s="1159">
        <v>152.5</v>
      </c>
      <c r="F35" s="1159">
        <v>94.5</v>
      </c>
      <c r="G35" s="1159">
        <v>281.33333333333331</v>
      </c>
      <c r="H35" s="1160">
        <f t="shared" si="1"/>
        <v>1834.5833333333333</v>
      </c>
    </row>
    <row r="36" spans="2:8" ht="18" customHeight="1" x14ac:dyDescent="0.2">
      <c r="B36" s="1158" t="s">
        <v>2069</v>
      </c>
      <c r="C36" s="1159">
        <v>1659.0833333333333</v>
      </c>
      <c r="D36" s="1159">
        <v>1432.0833333333333</v>
      </c>
      <c r="E36" s="1159">
        <v>444.41666666666669</v>
      </c>
      <c r="F36" s="1159">
        <v>500.08333333333331</v>
      </c>
      <c r="G36" s="1159">
        <v>69.333333333333329</v>
      </c>
      <c r="H36" s="1160">
        <f t="shared" si="1"/>
        <v>4105</v>
      </c>
    </row>
    <row r="37" spans="2:8" ht="18" customHeight="1" x14ac:dyDescent="0.2">
      <c r="B37" s="1158" t="s">
        <v>2070</v>
      </c>
      <c r="C37" s="1159">
        <v>145</v>
      </c>
      <c r="D37" s="1159">
        <v>95.166666666666671</v>
      </c>
      <c r="E37" s="1159">
        <v>61.75</v>
      </c>
      <c r="F37" s="1159">
        <v>0</v>
      </c>
      <c r="G37" s="1159">
        <v>0</v>
      </c>
      <c r="H37" s="1160">
        <f t="shared" si="1"/>
        <v>301.91666666666669</v>
      </c>
    </row>
    <row r="38" spans="2:8" x14ac:dyDescent="0.2">
      <c r="B38" s="1158" t="s">
        <v>2071</v>
      </c>
      <c r="C38" s="1159">
        <v>940.25</v>
      </c>
      <c r="D38" s="1159">
        <v>367.41666666666669</v>
      </c>
      <c r="E38" s="1159">
        <v>3</v>
      </c>
      <c r="F38" s="1159">
        <v>30</v>
      </c>
      <c r="G38" s="1159">
        <v>0</v>
      </c>
      <c r="H38" s="1160">
        <f t="shared" si="1"/>
        <v>1340.6666666666667</v>
      </c>
    </row>
    <row r="39" spans="2:8" x14ac:dyDescent="0.2">
      <c r="B39" s="1158" t="s">
        <v>87</v>
      </c>
      <c r="C39" s="1159">
        <v>26356</v>
      </c>
      <c r="D39" s="1159">
        <v>3622</v>
      </c>
      <c r="E39" s="1159">
        <v>2575</v>
      </c>
      <c r="F39" s="1159">
        <v>5877.666666666667</v>
      </c>
      <c r="G39" s="1159">
        <v>6165.833333333333</v>
      </c>
      <c r="H39" s="1160">
        <f t="shared" si="1"/>
        <v>44596.5</v>
      </c>
    </row>
    <row r="40" spans="2:8" ht="15.75" thickBot="1" x14ac:dyDescent="0.25">
      <c r="B40" s="1147" t="s">
        <v>2072</v>
      </c>
      <c r="C40" s="1148">
        <v>0</v>
      </c>
      <c r="D40" s="1148">
        <v>4.083333333333333</v>
      </c>
      <c r="E40" s="1148">
        <v>0</v>
      </c>
      <c r="F40" s="1148">
        <v>0</v>
      </c>
      <c r="G40" s="1148">
        <v>0</v>
      </c>
      <c r="H40" s="1161">
        <f t="shared" si="1"/>
        <v>4.083333333333333</v>
      </c>
    </row>
    <row r="41" spans="2:8" ht="26.25" customHeight="1" x14ac:dyDescent="0.2">
      <c r="B41" s="1143" t="s">
        <v>88</v>
      </c>
      <c r="C41" s="1144">
        <f>SUM(C25:C40)</f>
        <v>46724.5</v>
      </c>
      <c r="D41" s="1144">
        <f>SUM(D25:D40)</f>
        <v>11390.166666666668</v>
      </c>
      <c r="E41" s="1144">
        <f>SUM(E25:E40)</f>
        <v>5550.833333333333</v>
      </c>
      <c r="F41" s="1144">
        <f>SUM(F25:F40)</f>
        <v>15527.833333333336</v>
      </c>
      <c r="G41" s="1144">
        <f>SUM(G25:G40)</f>
        <v>8161.4166666666661</v>
      </c>
      <c r="H41" s="1144">
        <f>SUM(C41:G41)</f>
        <v>87354.750000000015</v>
      </c>
    </row>
  </sheetData>
  <mergeCells count="6">
    <mergeCell ref="B22:H22"/>
    <mergeCell ref="B2:H2"/>
    <mergeCell ref="B4:H4"/>
    <mergeCell ref="B5:H5"/>
    <mergeCell ref="B20:H20"/>
    <mergeCell ref="B21:H21"/>
  </mergeCells>
  <hyperlinks>
    <hyperlink ref="I1" location="'Indice Total'!A69" display="Volver"/>
    <hyperlink ref="I20" location="'Indice Total'!A69" display="Volver"/>
  </hyperlinks>
  <pageMargins left="0.7" right="0.7" top="0.75" bottom="0.75" header="0.3" footer="0.3"/>
  <pageSetup paperSize="14" scale="67"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pageSetUpPr fitToPage="1"/>
  </sheetPr>
  <dimension ref="B1:U39"/>
  <sheetViews>
    <sheetView showGridLines="0" workbookViewId="0">
      <selection activeCell="H25" sqref="H25"/>
    </sheetView>
  </sheetViews>
  <sheetFormatPr baseColWidth="10" defaultColWidth="9.140625" defaultRowHeight="17.25" customHeight="1" x14ac:dyDescent="0.2"/>
  <cols>
    <col min="1" max="1" width="13.7109375" style="1169" customWidth="1"/>
    <col min="2" max="2" width="44.42578125" style="1169" customWidth="1"/>
    <col min="3" max="3" width="11.85546875" style="1169" customWidth="1"/>
    <col min="4" max="4" width="11.140625" style="1169" customWidth="1"/>
    <col min="5" max="5" width="11" style="1169" customWidth="1"/>
    <col min="6" max="6" width="11.85546875" style="1169" customWidth="1"/>
    <col min="7" max="7" width="11.28515625" style="1169" customWidth="1"/>
    <col min="8" max="8" width="11.42578125" style="1169" customWidth="1"/>
    <col min="9" max="9" width="12.7109375" style="1169" customWidth="1"/>
    <col min="10" max="10" width="13" style="1169" customWidth="1"/>
    <col min="11" max="11" width="12.42578125" style="1169" customWidth="1"/>
    <col min="12" max="12" width="13" style="1169" customWidth="1"/>
    <col min="13" max="13" width="10.28515625" style="1169" customWidth="1"/>
    <col min="14" max="14" width="9.140625" style="1169"/>
    <col min="15" max="15" width="25" style="1169" customWidth="1"/>
    <col min="16" max="16384" width="9.140625" style="1169"/>
  </cols>
  <sheetData>
    <row r="1" spans="2:21" ht="48" customHeight="1" x14ac:dyDescent="0.2">
      <c r="M1" s="3" t="s">
        <v>13</v>
      </c>
    </row>
    <row r="2" spans="2:21" ht="24.75" customHeight="1" x14ac:dyDescent="0.2">
      <c r="B2" s="1674" t="s">
        <v>2073</v>
      </c>
      <c r="C2" s="1674"/>
      <c r="D2" s="1674"/>
      <c r="E2" s="1674"/>
      <c r="F2" s="1674"/>
      <c r="G2" s="1674"/>
      <c r="H2" s="1674"/>
      <c r="I2" s="1674"/>
      <c r="J2" s="1674"/>
      <c r="K2" s="1674"/>
      <c r="L2" s="1674"/>
    </row>
    <row r="3" spans="2:21" ht="21.75" customHeight="1" x14ac:dyDescent="0.2">
      <c r="B3" s="1671" t="s">
        <v>2074</v>
      </c>
      <c r="C3" s="1672"/>
      <c r="D3" s="1672"/>
      <c r="E3" s="1672"/>
      <c r="F3" s="1672"/>
      <c r="G3" s="1672"/>
      <c r="H3" s="1672"/>
      <c r="I3" s="1672"/>
      <c r="J3" s="1672"/>
      <c r="K3" s="1672"/>
      <c r="L3" s="1672"/>
    </row>
    <row r="4" spans="2:21" ht="20.25" customHeight="1" thickBot="1" x14ac:dyDescent="0.25">
      <c r="B4" s="1671">
        <v>2014</v>
      </c>
      <c r="C4" s="1672"/>
      <c r="D4" s="1672"/>
      <c r="E4" s="1672"/>
      <c r="F4" s="1672"/>
      <c r="G4" s="1672"/>
      <c r="H4" s="1672"/>
      <c r="I4" s="1672"/>
      <c r="J4" s="1672"/>
      <c r="K4" s="1672"/>
      <c r="L4" s="1672"/>
    </row>
    <row r="5" spans="2:21" ht="17.25" customHeight="1" x14ac:dyDescent="0.2">
      <c r="B5" s="1166"/>
      <c r="C5" s="1166"/>
      <c r="D5" s="1166"/>
      <c r="E5" s="1166"/>
      <c r="F5" s="1166"/>
      <c r="G5" s="1166"/>
      <c r="H5" s="1166"/>
      <c r="I5" s="1166"/>
      <c r="J5" s="1166"/>
      <c r="K5" s="1166"/>
      <c r="L5" s="1166"/>
    </row>
    <row r="6" spans="2:21" ht="21.75" customHeight="1" x14ac:dyDescent="0.25">
      <c r="B6" s="1170"/>
      <c r="C6" s="1171" t="s">
        <v>2075</v>
      </c>
      <c r="D6" s="1171"/>
      <c r="E6" s="1172" t="s">
        <v>2076</v>
      </c>
      <c r="F6" s="1171" t="s">
        <v>2077</v>
      </c>
      <c r="G6" s="1172"/>
      <c r="H6" s="1172"/>
      <c r="I6" s="1171" t="s">
        <v>2078</v>
      </c>
      <c r="J6" s="1171"/>
      <c r="K6" s="1171" t="s">
        <v>2079</v>
      </c>
      <c r="L6" s="1171"/>
    </row>
    <row r="7" spans="2:21" ht="29.25" customHeight="1" x14ac:dyDescent="0.25">
      <c r="B7" s="1173" t="s">
        <v>2080</v>
      </c>
      <c r="C7" s="1174" t="s">
        <v>2081</v>
      </c>
      <c r="D7" s="1174" t="s">
        <v>2082</v>
      </c>
      <c r="E7" s="1175" t="s">
        <v>2083</v>
      </c>
      <c r="F7" s="1174" t="s">
        <v>2084</v>
      </c>
      <c r="G7" s="1175" t="s">
        <v>2085</v>
      </c>
      <c r="H7" s="1175" t="s">
        <v>112</v>
      </c>
      <c r="I7" s="1174" t="s">
        <v>2086</v>
      </c>
      <c r="J7" s="1174" t="s">
        <v>2087</v>
      </c>
      <c r="K7" s="1174" t="s">
        <v>2088</v>
      </c>
      <c r="L7" s="1174" t="s">
        <v>785</v>
      </c>
    </row>
    <row r="8" spans="2:21" ht="25.5" customHeight="1" x14ac:dyDescent="0.2">
      <c r="B8" s="1139" t="s">
        <v>73</v>
      </c>
      <c r="C8" s="1176">
        <v>58</v>
      </c>
      <c r="D8" s="1176">
        <v>24</v>
      </c>
      <c r="E8" s="1176">
        <v>67</v>
      </c>
      <c r="F8" s="1176">
        <v>6</v>
      </c>
      <c r="G8" s="1176">
        <v>62</v>
      </c>
      <c r="H8" s="1176">
        <v>286</v>
      </c>
      <c r="I8" s="1176">
        <v>117</v>
      </c>
      <c r="J8" s="1176">
        <v>387</v>
      </c>
      <c r="K8" s="1176">
        <v>0</v>
      </c>
      <c r="L8" s="1157">
        <f t="shared" ref="L8:L23" si="0">SUM(C8:K8)</f>
        <v>1007</v>
      </c>
      <c r="M8" s="1177"/>
      <c r="N8" s="1177"/>
      <c r="O8" s="1177"/>
      <c r="P8" s="1177"/>
      <c r="Q8" s="1177"/>
      <c r="R8" s="1177"/>
      <c r="S8" s="1177"/>
      <c r="T8" s="1177"/>
      <c r="U8" s="1177"/>
    </row>
    <row r="9" spans="2:21" ht="17.25" customHeight="1" x14ac:dyDescent="0.2">
      <c r="B9" s="1158" t="s">
        <v>74</v>
      </c>
      <c r="C9" s="1176">
        <v>9.8333333333333339</v>
      </c>
      <c r="D9" s="1176">
        <v>36.666666666666664</v>
      </c>
      <c r="E9" s="1176">
        <v>122.41666666666667</v>
      </c>
      <c r="F9" s="1176">
        <v>2.6666666666666665</v>
      </c>
      <c r="G9" s="1176">
        <v>101.66666666666667</v>
      </c>
      <c r="H9" s="1176">
        <v>571.08333333333337</v>
      </c>
      <c r="I9" s="1176">
        <v>158.75</v>
      </c>
      <c r="J9" s="1176">
        <v>533.83333333333337</v>
      </c>
      <c r="K9" s="1176">
        <v>8.3333333333333329E-2</v>
      </c>
      <c r="L9" s="1160">
        <f t="shared" si="0"/>
        <v>1537</v>
      </c>
      <c r="M9" s="1177"/>
      <c r="N9" s="1177"/>
      <c r="O9" s="1177"/>
      <c r="P9" s="1177"/>
      <c r="Q9" s="1177"/>
      <c r="R9" s="1177"/>
      <c r="S9" s="1177"/>
      <c r="T9" s="1177"/>
      <c r="U9" s="1177"/>
    </row>
    <row r="10" spans="2:21" ht="17.25" customHeight="1" x14ac:dyDescent="0.2">
      <c r="B10" s="1158" t="s">
        <v>75</v>
      </c>
      <c r="C10" s="1176">
        <v>7.583333333333333</v>
      </c>
      <c r="D10" s="1176">
        <v>66.916666666666671</v>
      </c>
      <c r="E10" s="1176">
        <v>173.5</v>
      </c>
      <c r="F10" s="1176">
        <v>10.083333333333334</v>
      </c>
      <c r="G10" s="1176">
        <v>280.58333333333331</v>
      </c>
      <c r="H10" s="1176">
        <v>429</v>
      </c>
      <c r="I10" s="1176">
        <v>183.75</v>
      </c>
      <c r="J10" s="1176">
        <v>707.91666666666663</v>
      </c>
      <c r="K10" s="1176">
        <v>8.3333333333333329E-2</v>
      </c>
      <c r="L10" s="1160">
        <f t="shared" si="0"/>
        <v>1859.4166666666663</v>
      </c>
      <c r="M10" s="1177"/>
      <c r="N10" s="1177"/>
      <c r="O10" s="1177"/>
      <c r="P10" s="1177"/>
      <c r="Q10" s="1177"/>
      <c r="R10" s="1177"/>
      <c r="S10" s="1177"/>
      <c r="T10" s="1177"/>
      <c r="U10" s="1177"/>
    </row>
    <row r="11" spans="2:21" ht="17.25" customHeight="1" x14ac:dyDescent="0.2">
      <c r="B11" s="1158" t="s">
        <v>76</v>
      </c>
      <c r="C11" s="1176">
        <v>71.916666666666671</v>
      </c>
      <c r="D11" s="1176">
        <v>49.75</v>
      </c>
      <c r="E11" s="1176">
        <v>74.916666666666671</v>
      </c>
      <c r="F11" s="1176">
        <v>3.4166666666666665</v>
      </c>
      <c r="G11" s="1176">
        <v>93.5</v>
      </c>
      <c r="H11" s="1176">
        <v>200.58333333333334</v>
      </c>
      <c r="I11" s="1176">
        <v>81.5</v>
      </c>
      <c r="J11" s="1176">
        <v>297.41666666666669</v>
      </c>
      <c r="K11" s="1176">
        <v>8.3333333333333329E-2</v>
      </c>
      <c r="L11" s="1160">
        <f t="shared" si="0"/>
        <v>873.08333333333337</v>
      </c>
      <c r="M11" s="1177"/>
      <c r="N11" s="1177"/>
      <c r="O11" s="1177"/>
      <c r="P11" s="1177"/>
      <c r="Q11" s="1177"/>
      <c r="R11" s="1177"/>
      <c r="S11" s="1177"/>
      <c r="T11" s="1177"/>
      <c r="U11" s="1177"/>
    </row>
    <row r="12" spans="2:21" ht="17.25" customHeight="1" x14ac:dyDescent="0.2">
      <c r="B12" s="1158" t="s">
        <v>77</v>
      </c>
      <c r="C12" s="1176">
        <v>280.5</v>
      </c>
      <c r="D12" s="1176">
        <v>135.16666666666666</v>
      </c>
      <c r="E12" s="1176">
        <v>155</v>
      </c>
      <c r="F12" s="1176">
        <v>21.166666666666668</v>
      </c>
      <c r="G12" s="1176">
        <v>202.83333333333334</v>
      </c>
      <c r="H12" s="1176">
        <v>527.33333333333337</v>
      </c>
      <c r="I12" s="1176">
        <v>195</v>
      </c>
      <c r="J12" s="1176">
        <v>877.58333333333337</v>
      </c>
      <c r="K12" s="1176">
        <v>1.0833333333333333</v>
      </c>
      <c r="L12" s="1160">
        <f t="shared" si="0"/>
        <v>2395.666666666667</v>
      </c>
      <c r="M12" s="1177"/>
      <c r="N12" s="1177"/>
      <c r="O12" s="1177"/>
      <c r="P12" s="1177"/>
      <c r="Q12" s="1177"/>
      <c r="R12" s="1177"/>
      <c r="S12" s="1177"/>
      <c r="T12" s="1177"/>
      <c r="U12" s="1177"/>
    </row>
    <row r="13" spans="2:21" ht="17.25" customHeight="1" x14ac:dyDescent="0.2">
      <c r="B13" s="1158" t="s">
        <v>78</v>
      </c>
      <c r="C13" s="1176">
        <v>712.25</v>
      </c>
      <c r="D13" s="1176">
        <v>44.083333333333336</v>
      </c>
      <c r="E13" s="1176">
        <v>750.41666666666663</v>
      </c>
      <c r="F13" s="1176">
        <v>38.166666666666664</v>
      </c>
      <c r="G13" s="1176">
        <v>575.5</v>
      </c>
      <c r="H13" s="1176">
        <v>2136.9166666666665</v>
      </c>
      <c r="I13" s="1176">
        <v>1313.9166666666667</v>
      </c>
      <c r="J13" s="1176">
        <v>3721.5833333333335</v>
      </c>
      <c r="K13" s="1176">
        <v>2.0833333333333335</v>
      </c>
      <c r="L13" s="1160">
        <f t="shared" si="0"/>
        <v>9294.9166666666679</v>
      </c>
      <c r="M13" s="1177"/>
      <c r="N13" s="1177"/>
      <c r="O13" s="1177"/>
      <c r="P13" s="1177"/>
      <c r="Q13" s="1177"/>
      <c r="R13" s="1177"/>
      <c r="S13" s="1177"/>
      <c r="T13" s="1177"/>
      <c r="U13" s="1177"/>
    </row>
    <row r="14" spans="2:21" ht="17.25" customHeight="1" x14ac:dyDescent="0.2">
      <c r="B14" s="1158" t="s">
        <v>79</v>
      </c>
      <c r="C14" s="1176">
        <v>976.83333333333337</v>
      </c>
      <c r="D14" s="1176">
        <v>39.916666666666664</v>
      </c>
      <c r="E14" s="1176">
        <v>255.25</v>
      </c>
      <c r="F14" s="1176">
        <v>76.083333333333329</v>
      </c>
      <c r="G14" s="1176">
        <v>230.16666666666666</v>
      </c>
      <c r="H14" s="1176">
        <v>764.41666666666663</v>
      </c>
      <c r="I14" s="1176">
        <v>254</v>
      </c>
      <c r="J14" s="1176">
        <v>1067.4166666666667</v>
      </c>
      <c r="K14" s="1176">
        <v>0</v>
      </c>
      <c r="L14" s="1160">
        <f t="shared" si="0"/>
        <v>3664.083333333333</v>
      </c>
      <c r="M14" s="1177"/>
      <c r="N14" s="1177"/>
      <c r="O14" s="1177"/>
      <c r="P14" s="1177"/>
      <c r="Q14" s="1177"/>
      <c r="R14" s="1177"/>
      <c r="S14" s="1177"/>
      <c r="T14" s="1177"/>
      <c r="U14" s="1177"/>
    </row>
    <row r="15" spans="2:21" ht="17.25" customHeight="1" x14ac:dyDescent="0.2">
      <c r="B15" s="1158" t="s">
        <v>80</v>
      </c>
      <c r="C15" s="1176">
        <v>1028.6666666666667</v>
      </c>
      <c r="D15" s="1176">
        <v>80.083333333333329</v>
      </c>
      <c r="E15" s="1176">
        <v>410.58333333333331</v>
      </c>
      <c r="F15" s="1176">
        <v>35</v>
      </c>
      <c r="G15" s="1176">
        <v>260.33333333333331</v>
      </c>
      <c r="H15" s="1176">
        <v>930</v>
      </c>
      <c r="I15" s="1176">
        <v>460.16666666666669</v>
      </c>
      <c r="J15" s="1176">
        <v>1292.1666666666667</v>
      </c>
      <c r="K15" s="1176">
        <v>8.3333333333333329E-2</v>
      </c>
      <c r="L15" s="1160">
        <f t="shared" si="0"/>
        <v>4497.083333333333</v>
      </c>
      <c r="M15" s="1177"/>
      <c r="N15" s="1177"/>
      <c r="O15" s="1177"/>
      <c r="P15" s="1177"/>
      <c r="Q15" s="1177"/>
      <c r="R15" s="1177"/>
      <c r="S15" s="1177"/>
      <c r="T15" s="1177"/>
      <c r="U15" s="1177"/>
    </row>
    <row r="16" spans="2:21" ht="17.25" customHeight="1" x14ac:dyDescent="0.2">
      <c r="B16" s="1158" t="s">
        <v>81</v>
      </c>
      <c r="C16" s="1176">
        <v>626.25</v>
      </c>
      <c r="D16" s="1176">
        <v>117</v>
      </c>
      <c r="E16" s="1176">
        <v>819.33333333333337</v>
      </c>
      <c r="F16" s="1176">
        <v>33.166666666666664</v>
      </c>
      <c r="G16" s="1176">
        <v>675.75</v>
      </c>
      <c r="H16" s="1176">
        <v>1651.5833333333333</v>
      </c>
      <c r="I16" s="1176">
        <v>813.83333333333337</v>
      </c>
      <c r="J16" s="1176">
        <v>2472.5833333333335</v>
      </c>
      <c r="K16" s="1176">
        <v>1.5833333333333333</v>
      </c>
      <c r="L16" s="1160">
        <f t="shared" si="0"/>
        <v>7211.083333333333</v>
      </c>
      <c r="M16" s="1177"/>
      <c r="N16" s="1177"/>
      <c r="O16" s="1177"/>
      <c r="P16" s="1177"/>
      <c r="Q16" s="1177"/>
      <c r="R16" s="1177"/>
      <c r="S16" s="1177"/>
      <c r="T16" s="1177"/>
      <c r="U16" s="1177"/>
    </row>
    <row r="17" spans="2:21" ht="17.25" customHeight="1" x14ac:dyDescent="0.2">
      <c r="B17" s="1158" t="s">
        <v>2089</v>
      </c>
      <c r="C17" s="1176">
        <v>420.41666666666669</v>
      </c>
      <c r="D17" s="1176">
        <v>48.25</v>
      </c>
      <c r="E17" s="1176">
        <v>268.83333333333331</v>
      </c>
      <c r="F17" s="1176">
        <v>8.9166666666666661</v>
      </c>
      <c r="G17" s="1176">
        <v>204.66666666666666</v>
      </c>
      <c r="H17" s="1176">
        <v>682.58333333333337</v>
      </c>
      <c r="I17" s="1176">
        <v>243.66666666666666</v>
      </c>
      <c r="J17" s="1176">
        <v>954.33333333333337</v>
      </c>
      <c r="K17" s="1176">
        <v>1</v>
      </c>
      <c r="L17" s="1160">
        <f t="shared" si="0"/>
        <v>2832.6666666666665</v>
      </c>
      <c r="M17" s="1177"/>
      <c r="N17" s="1177"/>
      <c r="O17" s="1177"/>
      <c r="P17" s="1177"/>
      <c r="Q17" s="1177"/>
      <c r="R17" s="1177"/>
      <c r="S17" s="1177"/>
      <c r="T17" s="1177"/>
      <c r="U17" s="1177"/>
    </row>
    <row r="18" spans="2:21" ht="17.25" customHeight="1" x14ac:dyDescent="0.2">
      <c r="B18" s="1158" t="s">
        <v>2090</v>
      </c>
      <c r="C18" s="1176">
        <v>386.08333333333331</v>
      </c>
      <c r="D18" s="1176">
        <v>34.583333333333336</v>
      </c>
      <c r="E18" s="1176">
        <v>148.75</v>
      </c>
      <c r="F18" s="1176">
        <v>12.416666666666666</v>
      </c>
      <c r="G18" s="1176">
        <v>119.5</v>
      </c>
      <c r="H18" s="1176">
        <v>408.08333333333331</v>
      </c>
      <c r="I18" s="1176">
        <v>156.91666666666666</v>
      </c>
      <c r="J18" s="1176">
        <v>567.91666666666663</v>
      </c>
      <c r="K18" s="1176">
        <v>0.33333333333333331</v>
      </c>
      <c r="L18" s="1160">
        <f t="shared" si="0"/>
        <v>1834.5833333333333</v>
      </c>
      <c r="M18" s="1177"/>
      <c r="N18" s="1177"/>
      <c r="O18" s="1177"/>
      <c r="P18" s="1177"/>
      <c r="Q18" s="1177"/>
      <c r="R18" s="1177"/>
      <c r="S18" s="1177"/>
      <c r="T18" s="1177"/>
      <c r="U18" s="1177"/>
    </row>
    <row r="19" spans="2:21" ht="17.25" customHeight="1" x14ac:dyDescent="0.2">
      <c r="B19" s="1158" t="s">
        <v>2069</v>
      </c>
      <c r="C19" s="1176">
        <v>899.91666666666663</v>
      </c>
      <c r="D19" s="1176">
        <v>70</v>
      </c>
      <c r="E19" s="1176">
        <v>367.25</v>
      </c>
      <c r="F19" s="1176">
        <v>35.25</v>
      </c>
      <c r="G19" s="1176">
        <v>233.5</v>
      </c>
      <c r="H19" s="1176">
        <v>891.16666666666663</v>
      </c>
      <c r="I19" s="1176">
        <v>394.5</v>
      </c>
      <c r="J19" s="1176">
        <v>1211.3333333333333</v>
      </c>
      <c r="K19" s="1176">
        <v>2.0833333333333335</v>
      </c>
      <c r="L19" s="1160">
        <f t="shared" si="0"/>
        <v>4104.9999999999991</v>
      </c>
      <c r="M19" s="1177"/>
      <c r="N19" s="1177"/>
      <c r="O19" s="1177"/>
      <c r="P19" s="1177"/>
      <c r="Q19" s="1177"/>
      <c r="R19" s="1177"/>
      <c r="S19" s="1177"/>
      <c r="T19" s="1177"/>
      <c r="U19" s="1177"/>
    </row>
    <row r="20" spans="2:21" ht="17.25" customHeight="1" x14ac:dyDescent="0.2">
      <c r="B20" s="1158" t="s">
        <v>117</v>
      </c>
      <c r="C20" s="1176">
        <v>28.916666666666668</v>
      </c>
      <c r="D20" s="1176">
        <v>11.75</v>
      </c>
      <c r="E20" s="1176">
        <v>20.75</v>
      </c>
      <c r="F20" s="1176">
        <v>2</v>
      </c>
      <c r="G20" s="1176">
        <v>24.166666666666668</v>
      </c>
      <c r="H20" s="1176">
        <v>66.5</v>
      </c>
      <c r="I20" s="1176">
        <v>28.5</v>
      </c>
      <c r="J20" s="1176">
        <v>119.33333333333333</v>
      </c>
      <c r="K20" s="1176">
        <v>0</v>
      </c>
      <c r="L20" s="1160">
        <f t="shared" si="0"/>
        <v>301.91666666666669</v>
      </c>
      <c r="M20" s="1177"/>
      <c r="N20" s="1177"/>
      <c r="O20" s="1177"/>
      <c r="P20" s="1177"/>
      <c r="Q20" s="1177"/>
      <c r="R20" s="1177"/>
      <c r="S20" s="1177"/>
      <c r="T20" s="1177"/>
      <c r="U20" s="1177"/>
    </row>
    <row r="21" spans="2:21" ht="17.25" customHeight="1" x14ac:dyDescent="0.2">
      <c r="B21" s="1158" t="s">
        <v>2071</v>
      </c>
      <c r="C21" s="1176">
        <v>137</v>
      </c>
      <c r="D21" s="1176">
        <v>13.333333333333334</v>
      </c>
      <c r="E21" s="1176">
        <v>101.91666666666667</v>
      </c>
      <c r="F21" s="1176">
        <v>1</v>
      </c>
      <c r="G21" s="1176">
        <v>88.333333333333329</v>
      </c>
      <c r="H21" s="1176">
        <v>409.83333333333331</v>
      </c>
      <c r="I21" s="1176">
        <v>181.75</v>
      </c>
      <c r="J21" s="1176">
        <v>405.41666666666669</v>
      </c>
      <c r="K21" s="1176">
        <v>2.0833333333333335</v>
      </c>
      <c r="L21" s="1160">
        <f t="shared" si="0"/>
        <v>1340.6666666666665</v>
      </c>
      <c r="M21" s="1177"/>
      <c r="N21" s="1177"/>
      <c r="O21" s="1177"/>
      <c r="P21" s="1177"/>
      <c r="Q21" s="1177"/>
      <c r="R21" s="1177"/>
      <c r="S21" s="1177"/>
      <c r="T21" s="1177"/>
      <c r="U21" s="1177"/>
    </row>
    <row r="22" spans="2:21" ht="17.25" customHeight="1" x14ac:dyDescent="0.2">
      <c r="B22" s="1158" t="s">
        <v>87</v>
      </c>
      <c r="C22" s="1176">
        <v>1548.8333333333333</v>
      </c>
      <c r="D22" s="1176">
        <v>384.08333333333331</v>
      </c>
      <c r="E22" s="1176">
        <v>5547.083333333333</v>
      </c>
      <c r="F22" s="1176">
        <v>203.41666666666666</v>
      </c>
      <c r="G22" s="1176">
        <v>3065.6666666666665</v>
      </c>
      <c r="H22" s="1176">
        <v>10307.916666666666</v>
      </c>
      <c r="I22" s="1176">
        <v>3653.6666666666665</v>
      </c>
      <c r="J22" s="1176">
        <v>19860</v>
      </c>
      <c r="K22" s="1176">
        <v>25.833333333333332</v>
      </c>
      <c r="L22" s="1160">
        <f t="shared" si="0"/>
        <v>44596.500000000007</v>
      </c>
      <c r="M22" s="1177"/>
      <c r="N22" s="1177"/>
      <c r="O22" s="1177"/>
      <c r="P22" s="1177"/>
      <c r="Q22" s="1177"/>
      <c r="R22" s="1177"/>
      <c r="S22" s="1177"/>
      <c r="T22" s="1177"/>
      <c r="U22" s="1177"/>
    </row>
    <row r="23" spans="2:21" ht="17.25" customHeight="1" thickBot="1" x14ac:dyDescent="0.25">
      <c r="B23" s="1147" t="s">
        <v>2091</v>
      </c>
      <c r="C23" s="1178">
        <v>0.16666666666666666</v>
      </c>
      <c r="D23" s="1179">
        <v>0</v>
      </c>
      <c r="E23" s="1178">
        <v>8.3333333333333329E-2</v>
      </c>
      <c r="F23" s="1179">
        <v>0</v>
      </c>
      <c r="G23" s="1180">
        <v>0</v>
      </c>
      <c r="H23" s="1180">
        <v>0</v>
      </c>
      <c r="I23" s="1180">
        <v>0</v>
      </c>
      <c r="J23" s="1178">
        <v>3.8333333333333335</v>
      </c>
      <c r="K23" s="1179">
        <v>0</v>
      </c>
      <c r="L23" s="1161">
        <f t="shared" si="0"/>
        <v>4.0833333333333339</v>
      </c>
      <c r="M23" s="1177"/>
      <c r="N23" s="1177"/>
      <c r="O23" s="1177"/>
      <c r="P23" s="1177"/>
      <c r="Q23" s="1177"/>
      <c r="R23" s="1177"/>
      <c r="S23" s="1177"/>
      <c r="T23" s="1177"/>
      <c r="U23" s="1177"/>
    </row>
    <row r="24" spans="2:21" ht="26.25" customHeight="1" x14ac:dyDescent="0.2">
      <c r="B24" s="1143" t="s">
        <v>2092</v>
      </c>
      <c r="C24" s="1144">
        <f t="shared" ref="C24:L24" si="1">SUM(C8:C23)</f>
        <v>7193.166666666667</v>
      </c>
      <c r="D24" s="1144">
        <f t="shared" si="1"/>
        <v>1155.5833333333333</v>
      </c>
      <c r="E24" s="1144">
        <f t="shared" si="1"/>
        <v>9283.0833333333339</v>
      </c>
      <c r="F24" s="1144">
        <f t="shared" si="1"/>
        <v>488.74999999999989</v>
      </c>
      <c r="G24" s="1144">
        <f t="shared" si="1"/>
        <v>6218.1666666666661</v>
      </c>
      <c r="H24" s="1181">
        <f t="shared" si="1"/>
        <v>20263</v>
      </c>
      <c r="I24" s="1144">
        <f t="shared" si="1"/>
        <v>8236.9166666666661</v>
      </c>
      <c r="J24" s="1144">
        <f t="shared" si="1"/>
        <v>34479.666666666672</v>
      </c>
      <c r="K24" s="1144">
        <f t="shared" si="1"/>
        <v>36.416666666666664</v>
      </c>
      <c r="L24" s="1144">
        <f t="shared" si="1"/>
        <v>87354.75</v>
      </c>
    </row>
    <row r="25" spans="2:21" ht="17.25" customHeight="1" x14ac:dyDescent="0.2">
      <c r="D25" s="1182"/>
    </row>
    <row r="26" spans="2:21" ht="17.25" customHeight="1" x14ac:dyDescent="0.2">
      <c r="D26" s="1182"/>
    </row>
    <row r="27" spans="2:21" ht="17.25" customHeight="1" x14ac:dyDescent="0.2">
      <c r="D27" s="1182"/>
    </row>
    <row r="28" spans="2:21" ht="17.25" customHeight="1" x14ac:dyDescent="0.2">
      <c r="D28" s="1182"/>
    </row>
    <row r="29" spans="2:21" ht="17.25" customHeight="1" x14ac:dyDescent="0.2">
      <c r="D29" s="1182"/>
    </row>
    <row r="30" spans="2:21" ht="17.25" customHeight="1" x14ac:dyDescent="0.2">
      <c r="D30" s="1182"/>
    </row>
    <row r="31" spans="2:21" ht="17.25" customHeight="1" x14ac:dyDescent="0.2">
      <c r="D31" s="1182"/>
    </row>
    <row r="32" spans="2:21" ht="17.25" customHeight="1" x14ac:dyDescent="0.2">
      <c r="D32" s="1182"/>
    </row>
    <row r="33" spans="4:4" ht="17.25" customHeight="1" x14ac:dyDescent="0.2">
      <c r="D33" s="1182"/>
    </row>
    <row r="34" spans="4:4" ht="17.25" customHeight="1" x14ac:dyDescent="0.2">
      <c r="D34" s="1182"/>
    </row>
    <row r="35" spans="4:4" ht="17.25" customHeight="1" x14ac:dyDescent="0.2">
      <c r="D35" s="1182"/>
    </row>
    <row r="36" spans="4:4" ht="17.25" customHeight="1" x14ac:dyDescent="0.2">
      <c r="D36" s="1182"/>
    </row>
    <row r="37" spans="4:4" ht="17.25" customHeight="1" x14ac:dyDescent="0.2">
      <c r="D37" s="1182"/>
    </row>
    <row r="38" spans="4:4" ht="17.25" customHeight="1" x14ac:dyDescent="0.2">
      <c r="D38" s="1182"/>
    </row>
    <row r="39" spans="4:4" ht="17.25" customHeight="1" x14ac:dyDescent="0.2">
      <c r="D39" s="1182"/>
    </row>
  </sheetData>
  <mergeCells count="3">
    <mergeCell ref="B2:L2"/>
    <mergeCell ref="B3:L3"/>
    <mergeCell ref="B4:L4"/>
  </mergeCells>
  <hyperlinks>
    <hyperlink ref="M1" location="'Indice Total'!A69" display="Volver"/>
  </hyperlinks>
  <pageMargins left="0.7" right="0.7" top="0.75" bottom="0.75" header="0.3" footer="0.3"/>
  <pageSetup paperSize="14" scale="94"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pageSetUpPr fitToPage="1"/>
  </sheetPr>
  <dimension ref="B1:N48"/>
  <sheetViews>
    <sheetView showGridLines="0" workbookViewId="0">
      <selection activeCell="G3" sqref="G3"/>
    </sheetView>
  </sheetViews>
  <sheetFormatPr baseColWidth="10" defaultRowHeight="15" x14ac:dyDescent="0.2"/>
  <cols>
    <col min="1" max="1" width="18.140625" style="1134" customWidth="1"/>
    <col min="2" max="2" width="24.5703125" style="1134" customWidth="1"/>
    <col min="3" max="3" width="14.42578125" style="1134" customWidth="1"/>
    <col min="4" max="4" width="14.85546875" style="1134" customWidth="1"/>
    <col min="5" max="5" width="15.7109375" style="1134" customWidth="1"/>
    <col min="6" max="6" width="16" style="1134" bestFit="1" customWidth="1"/>
    <col min="7" max="7" width="16.140625" style="1134" bestFit="1" customWidth="1"/>
    <col min="8" max="8" width="13.42578125" style="1134" customWidth="1"/>
    <col min="9" max="9" width="13.140625" style="1134" customWidth="1"/>
    <col min="10" max="10" width="12.85546875" style="1134" bestFit="1" customWidth="1"/>
    <col min="11" max="14" width="11.42578125" style="1134"/>
    <col min="15" max="16" width="16" style="1134" bestFit="1" customWidth="1"/>
    <col min="17" max="17" width="17.42578125" style="1134" customWidth="1"/>
    <col min="18" max="18" width="17.7109375" style="1134" customWidth="1"/>
    <col min="19" max="16384" width="11.42578125" style="1134"/>
  </cols>
  <sheetData>
    <row r="1" spans="2:14" ht="45" customHeight="1" x14ac:dyDescent="0.2">
      <c r="F1" s="3" t="s">
        <v>13</v>
      </c>
    </row>
    <row r="2" spans="2:14" ht="18" x14ac:dyDescent="0.25">
      <c r="B2" s="1669" t="s">
        <v>2093</v>
      </c>
      <c r="C2" s="1674"/>
      <c r="D2" s="1674"/>
      <c r="E2" s="1674"/>
      <c r="F2" s="3"/>
      <c r="G2" s="1183"/>
      <c r="H2" s="1183"/>
      <c r="I2" s="1183"/>
    </row>
    <row r="3" spans="2:14" ht="36" customHeight="1" x14ac:dyDescent="0.2">
      <c r="B3" s="1675" t="s">
        <v>2094</v>
      </c>
      <c r="C3" s="1675"/>
      <c r="D3" s="1675"/>
      <c r="E3" s="1675"/>
      <c r="G3" s="1184"/>
      <c r="H3" s="1184"/>
      <c r="I3" s="1184"/>
    </row>
    <row r="4" spans="2:14" ht="18" customHeight="1" thickBot="1" x14ac:dyDescent="0.3">
      <c r="B4" s="1671">
        <v>2014</v>
      </c>
      <c r="C4" s="1671"/>
      <c r="D4" s="1671"/>
      <c r="E4" s="1671"/>
      <c r="G4" s="1183"/>
      <c r="H4" s="1183"/>
      <c r="I4" s="1183"/>
    </row>
    <row r="5" spans="2:14" ht="14.25" customHeight="1" x14ac:dyDescent="0.2">
      <c r="B5" s="1166"/>
      <c r="C5" s="1166"/>
      <c r="D5" s="1166"/>
      <c r="E5" s="1166"/>
      <c r="G5" s="1184"/>
      <c r="H5" s="1184"/>
      <c r="I5" s="1184"/>
    </row>
    <row r="6" spans="2:14" ht="26.25" customHeight="1" x14ac:dyDescent="0.2">
      <c r="B6" s="1853" t="s">
        <v>2095</v>
      </c>
      <c r="C6" s="1155" t="s">
        <v>63</v>
      </c>
      <c r="D6" s="1155" t="s">
        <v>64</v>
      </c>
      <c r="E6" s="1155" t="s">
        <v>40</v>
      </c>
      <c r="G6" s="1184"/>
      <c r="H6" s="1184"/>
      <c r="I6" s="1184"/>
    </row>
    <row r="7" spans="2:14" ht="18" customHeight="1" x14ac:dyDescent="0.2">
      <c r="B7" s="1139" t="s">
        <v>2044</v>
      </c>
      <c r="C7" s="1140">
        <f t="shared" ref="C7:D11" si="0">C13+C19</f>
        <v>2113377</v>
      </c>
      <c r="D7" s="1140">
        <f t="shared" si="0"/>
        <v>1316612</v>
      </c>
      <c r="E7" s="1157">
        <f>+C7+D7</f>
        <v>3429989</v>
      </c>
      <c r="G7" s="1184"/>
      <c r="H7" s="1184"/>
      <c r="I7" s="1185"/>
      <c r="J7" s="1186"/>
      <c r="K7" s="1146"/>
      <c r="L7" s="1187"/>
      <c r="N7" s="1187"/>
    </row>
    <row r="8" spans="2:14" x14ac:dyDescent="0.2">
      <c r="B8" s="1158" t="s">
        <v>2045</v>
      </c>
      <c r="C8" s="1159">
        <f t="shared" si="0"/>
        <v>800088</v>
      </c>
      <c r="D8" s="1159">
        <f t="shared" si="0"/>
        <v>691681</v>
      </c>
      <c r="E8" s="1160">
        <f>SUM(C8:D8)</f>
        <v>1491769</v>
      </c>
      <c r="G8" s="1184"/>
      <c r="H8" s="1184"/>
      <c r="I8" s="1188"/>
      <c r="J8" s="1186"/>
      <c r="K8" s="1187"/>
      <c r="L8" s="1189"/>
      <c r="N8" s="1187"/>
    </row>
    <row r="9" spans="2:14" x14ac:dyDescent="0.2">
      <c r="B9" s="1158" t="s">
        <v>2046</v>
      </c>
      <c r="C9" s="1159">
        <f t="shared" si="0"/>
        <v>444769</v>
      </c>
      <c r="D9" s="1159">
        <f t="shared" si="0"/>
        <v>482289</v>
      </c>
      <c r="E9" s="1160">
        <f>SUM(C9:D9)</f>
        <v>927058</v>
      </c>
      <c r="G9" s="1184"/>
      <c r="H9" s="1184"/>
      <c r="I9" s="1188"/>
      <c r="J9" s="1184"/>
      <c r="K9" s="1187"/>
      <c r="L9" s="1189"/>
    </row>
    <row r="10" spans="2:14" ht="15.75" x14ac:dyDescent="0.25">
      <c r="B10" s="1158" t="s">
        <v>2096</v>
      </c>
      <c r="C10" s="1159">
        <f t="shared" si="0"/>
        <v>357671</v>
      </c>
      <c r="D10" s="1159">
        <f t="shared" si="0"/>
        <v>256115</v>
      </c>
      <c r="E10" s="1160">
        <f>SUM(C10:D10)</f>
        <v>613786</v>
      </c>
      <c r="G10" s="1183"/>
      <c r="H10" s="1183"/>
      <c r="I10" s="1190"/>
      <c r="J10" s="1191"/>
    </row>
    <row r="11" spans="2:14" x14ac:dyDescent="0.2">
      <c r="B11" s="1158" t="s">
        <v>2048</v>
      </c>
      <c r="C11" s="1159">
        <f t="shared" si="0"/>
        <v>121028</v>
      </c>
      <c r="D11" s="1159">
        <f t="shared" si="0"/>
        <v>65464</v>
      </c>
      <c r="E11" s="1160">
        <f>SUM(C11:D11)</f>
        <v>186492</v>
      </c>
      <c r="G11" s="1184"/>
      <c r="H11" s="1184"/>
      <c r="I11" s="1184"/>
      <c r="J11" s="1185"/>
      <c r="K11" s="1192"/>
    </row>
    <row r="12" spans="2:14" ht="26.25" customHeight="1" x14ac:dyDescent="0.2">
      <c r="B12" s="1143" t="s">
        <v>2097</v>
      </c>
      <c r="C12" s="1144">
        <f>SUM(C7:C11)</f>
        <v>3836933</v>
      </c>
      <c r="D12" s="1144">
        <f>SUM(D7:D11)</f>
        <v>2812161</v>
      </c>
      <c r="E12" s="1144">
        <f>SUM(E7:E11)</f>
        <v>6649094</v>
      </c>
      <c r="G12" s="1184"/>
      <c r="H12" s="1184"/>
      <c r="I12" s="1184"/>
      <c r="J12" s="1185"/>
      <c r="K12" s="1192"/>
    </row>
    <row r="13" spans="2:14" ht="20.25" customHeight="1" x14ac:dyDescent="0.25">
      <c r="B13" s="1139" t="s">
        <v>2044</v>
      </c>
      <c r="C13" s="1193">
        <v>1926516</v>
      </c>
      <c r="D13" s="1193">
        <v>1062766</v>
      </c>
      <c r="E13" s="1157">
        <f>SUM(C13:D13)</f>
        <v>2989282</v>
      </c>
      <c r="G13" s="1183"/>
      <c r="H13" s="1183"/>
      <c r="I13" s="1183"/>
    </row>
    <row r="14" spans="2:14" x14ac:dyDescent="0.2">
      <c r="B14" s="1158" t="s">
        <v>2045</v>
      </c>
      <c r="C14" s="1194">
        <v>671601</v>
      </c>
      <c r="D14" s="1194">
        <v>524762</v>
      </c>
      <c r="E14" s="1160">
        <f>SUM(C14:D14)</f>
        <v>1196363</v>
      </c>
      <c r="G14" s="1184"/>
      <c r="H14" s="1184"/>
      <c r="I14" s="1184"/>
    </row>
    <row r="15" spans="2:14" x14ac:dyDescent="0.2">
      <c r="B15" s="1158" t="s">
        <v>2052</v>
      </c>
      <c r="C15" s="1195">
        <v>241511</v>
      </c>
      <c r="D15" s="1195">
        <v>163236</v>
      </c>
      <c r="E15" s="1160">
        <f>SUM(C15:D15)</f>
        <v>404747</v>
      </c>
      <c r="G15" s="1184"/>
      <c r="H15" s="1184"/>
      <c r="I15" s="1184"/>
    </row>
    <row r="16" spans="2:14" ht="15.75" x14ac:dyDescent="0.25">
      <c r="B16" s="1158" t="s">
        <v>2096</v>
      </c>
      <c r="C16" s="1195">
        <v>297654</v>
      </c>
      <c r="D16" s="1195">
        <v>175812</v>
      </c>
      <c r="E16" s="1160">
        <f>SUM(C16:D16)</f>
        <v>473466</v>
      </c>
      <c r="G16" s="1183"/>
      <c r="H16" s="1183"/>
      <c r="I16" s="1183"/>
      <c r="J16" s="1184"/>
    </row>
    <row r="17" spans="2:10" x14ac:dyDescent="0.2">
      <c r="B17" s="1158" t="s">
        <v>2048</v>
      </c>
      <c r="C17" s="1195">
        <v>104281</v>
      </c>
      <c r="D17" s="1195">
        <v>45293</v>
      </c>
      <c r="E17" s="1160">
        <f>SUM(C17:D17)</f>
        <v>149574</v>
      </c>
      <c r="G17" s="1184"/>
      <c r="H17" s="1184"/>
      <c r="I17" s="1184"/>
      <c r="J17" s="1184"/>
    </row>
    <row r="18" spans="2:10" ht="26.25" customHeight="1" x14ac:dyDescent="0.2">
      <c r="B18" s="1143" t="s">
        <v>786</v>
      </c>
      <c r="C18" s="1144">
        <f>SUM(C13:C17)</f>
        <v>3241563</v>
      </c>
      <c r="D18" s="1144">
        <f>SUM(D13:D17)</f>
        <v>1971869</v>
      </c>
      <c r="E18" s="1144">
        <f>SUM(E13:E17)</f>
        <v>5213432</v>
      </c>
      <c r="G18" s="1184"/>
      <c r="H18" s="1184"/>
      <c r="I18" s="1184"/>
      <c r="J18" s="1184"/>
    </row>
    <row r="19" spans="2:10" ht="24" customHeight="1" x14ac:dyDescent="0.2">
      <c r="B19" s="1139" t="s">
        <v>2044</v>
      </c>
      <c r="C19" s="1193">
        <v>186861</v>
      </c>
      <c r="D19" s="1193">
        <v>253846</v>
      </c>
      <c r="E19" s="1157">
        <f>SUM(C19:D19)</f>
        <v>440707</v>
      </c>
      <c r="I19" s="1184"/>
      <c r="J19" s="1184"/>
    </row>
    <row r="20" spans="2:10" ht="18" customHeight="1" x14ac:dyDescent="0.2">
      <c r="B20" s="1158" t="s">
        <v>2045</v>
      </c>
      <c r="C20" s="1195">
        <v>128487</v>
      </c>
      <c r="D20" s="1195">
        <v>166919</v>
      </c>
      <c r="E20" s="1160">
        <f>SUM(C20:D20)</f>
        <v>295406</v>
      </c>
      <c r="I20" s="1184"/>
      <c r="J20" s="1184"/>
    </row>
    <row r="21" spans="2:10" ht="18.75" customHeight="1" x14ac:dyDescent="0.2">
      <c r="B21" s="1158" t="s">
        <v>2046</v>
      </c>
      <c r="C21" s="1195">
        <v>203258</v>
      </c>
      <c r="D21" s="1195">
        <v>319053</v>
      </c>
      <c r="E21" s="1160">
        <f>SUM(C21:D21)</f>
        <v>522311</v>
      </c>
      <c r="I21" s="1184"/>
      <c r="J21" s="1184"/>
    </row>
    <row r="22" spans="2:10" ht="19.5" customHeight="1" x14ac:dyDescent="0.2">
      <c r="B22" s="1158" t="s">
        <v>2096</v>
      </c>
      <c r="C22" s="1159">
        <v>60017</v>
      </c>
      <c r="D22" s="1159">
        <v>80303</v>
      </c>
      <c r="E22" s="1160">
        <f>SUM(C22:D22)</f>
        <v>140320</v>
      </c>
      <c r="I22" s="1184"/>
      <c r="J22" s="1184"/>
    </row>
    <row r="23" spans="2:10" ht="23.25" customHeight="1" thickBot="1" x14ac:dyDescent="0.25">
      <c r="B23" s="1147" t="s">
        <v>2048</v>
      </c>
      <c r="C23" s="1148">
        <v>16747</v>
      </c>
      <c r="D23" s="1148">
        <v>20171</v>
      </c>
      <c r="E23" s="1161">
        <f>SUM(C23:D23)</f>
        <v>36918</v>
      </c>
      <c r="I23" s="1184"/>
      <c r="J23" s="1184"/>
    </row>
    <row r="24" spans="2:10" ht="26.25" customHeight="1" x14ac:dyDescent="0.2">
      <c r="B24" s="1143" t="s">
        <v>787</v>
      </c>
      <c r="C24" s="1144">
        <f>SUM(C19:C23)</f>
        <v>595370</v>
      </c>
      <c r="D24" s="1144">
        <f>SUM(D19:D23)</f>
        <v>840292</v>
      </c>
      <c r="E24" s="1144">
        <f>SUM(E19:E23)</f>
        <v>1435662</v>
      </c>
    </row>
    <row r="25" spans="2:10" x14ac:dyDescent="0.2">
      <c r="B25" s="1196"/>
    </row>
    <row r="26" spans="2:10" x14ac:dyDescent="0.2">
      <c r="B26" s="1196"/>
    </row>
    <row r="27" spans="2:10" x14ac:dyDescent="0.2">
      <c r="B27" s="1196"/>
    </row>
    <row r="28" spans="2:10" x14ac:dyDescent="0.2">
      <c r="B28" s="1196"/>
    </row>
    <row r="29" spans="2:10" x14ac:dyDescent="0.2">
      <c r="B29" s="1196"/>
    </row>
    <row r="30" spans="2:10" x14ac:dyDescent="0.2">
      <c r="B30" s="1196"/>
    </row>
    <row r="31" spans="2:10" x14ac:dyDescent="0.2">
      <c r="B31" s="1196"/>
    </row>
    <row r="32" spans="2:10" x14ac:dyDescent="0.2">
      <c r="B32" s="1196"/>
    </row>
    <row r="33" spans="2:2" x14ac:dyDescent="0.2">
      <c r="B33" s="1196"/>
    </row>
    <row r="34" spans="2:2" x14ac:dyDescent="0.2">
      <c r="B34" s="1196"/>
    </row>
    <row r="35" spans="2:2" x14ac:dyDescent="0.2">
      <c r="B35" s="1196"/>
    </row>
    <row r="36" spans="2:2" x14ac:dyDescent="0.2">
      <c r="B36" s="1196"/>
    </row>
    <row r="37" spans="2:2" x14ac:dyDescent="0.2">
      <c r="B37" s="1196"/>
    </row>
    <row r="38" spans="2:2" x14ac:dyDescent="0.2">
      <c r="B38" s="1196"/>
    </row>
    <row r="39" spans="2:2" x14ac:dyDescent="0.2">
      <c r="B39" s="1196"/>
    </row>
    <row r="40" spans="2:2" x14ac:dyDescent="0.2">
      <c r="B40" s="1196"/>
    </row>
    <row r="41" spans="2:2" x14ac:dyDescent="0.2">
      <c r="B41" s="1196"/>
    </row>
    <row r="42" spans="2:2" x14ac:dyDescent="0.2">
      <c r="B42" s="1196"/>
    </row>
    <row r="43" spans="2:2" x14ac:dyDescent="0.2">
      <c r="B43" s="1196"/>
    </row>
    <row r="44" spans="2:2" x14ac:dyDescent="0.2">
      <c r="B44" s="1196"/>
    </row>
    <row r="45" spans="2:2" x14ac:dyDescent="0.2">
      <c r="B45" s="1196"/>
    </row>
    <row r="46" spans="2:2" x14ac:dyDescent="0.2">
      <c r="B46" s="1196"/>
    </row>
    <row r="47" spans="2:2" x14ac:dyDescent="0.2">
      <c r="B47" s="1196"/>
    </row>
    <row r="48" spans="2:2" x14ac:dyDescent="0.2">
      <c r="B48" s="1196"/>
    </row>
  </sheetData>
  <mergeCells count="3">
    <mergeCell ref="B2:E2"/>
    <mergeCell ref="B3:E3"/>
    <mergeCell ref="B4:E4"/>
  </mergeCells>
  <hyperlinks>
    <hyperlink ref="F1" location="'Indice Total'!A69" display="Volver"/>
  </hyperlinks>
  <printOptions horizontalCentered="1" verticalCentered="1"/>
  <pageMargins left="0.70866141732283472" right="0.70866141732283472" top="0.74803149606299213" bottom="0.74803149606299213" header="0.31496062992125984" footer="0.31496062992125984"/>
  <pageSetup paperSize="1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B1:U45"/>
  <sheetViews>
    <sheetView showGridLines="0" topLeftCell="A4" zoomScaleNormal="100" workbookViewId="0">
      <selection activeCell="H25" sqref="H25"/>
    </sheetView>
  </sheetViews>
  <sheetFormatPr baseColWidth="10" defaultRowHeight="12.75" x14ac:dyDescent="0.25"/>
  <cols>
    <col min="1" max="1" width="21.140625" style="4" customWidth="1"/>
    <col min="2" max="2" width="34.5703125" style="4" customWidth="1"/>
    <col min="3" max="3" width="15.42578125" style="4" customWidth="1"/>
    <col min="4" max="4" width="3.7109375" style="4" customWidth="1"/>
    <col min="5" max="5" width="12.85546875" style="4" customWidth="1"/>
    <col min="6" max="6" width="15.5703125" style="4" customWidth="1"/>
    <col min="7" max="7" width="12.7109375" style="4" customWidth="1"/>
    <col min="8" max="8" width="3.85546875" style="4" customWidth="1"/>
    <col min="9" max="9" width="19" style="4" customWidth="1"/>
    <col min="10" max="10" width="11.42578125" style="4"/>
    <col min="11" max="11" width="13.85546875" style="4" bestFit="1" customWidth="1"/>
    <col min="12" max="12" width="11.42578125" style="4"/>
    <col min="13" max="13" width="16.7109375" style="4" customWidth="1"/>
    <col min="14" max="16384" width="11.42578125" style="4"/>
  </cols>
  <sheetData>
    <row r="1" spans="2:21" ht="38.25" customHeight="1" x14ac:dyDescent="0.25"/>
    <row r="2" spans="2:21" ht="18" x14ac:dyDescent="0.25">
      <c r="B2" s="1542" t="s">
        <v>33</v>
      </c>
      <c r="C2" s="1543"/>
      <c r="D2" s="1543"/>
      <c r="E2" s="1543"/>
      <c r="F2" s="1543"/>
      <c r="G2" s="1543"/>
      <c r="H2" s="24"/>
      <c r="I2" s="3" t="s">
        <v>13</v>
      </c>
    </row>
    <row r="3" spans="2:21" ht="45.75" customHeight="1" x14ac:dyDescent="0.25">
      <c r="B3" s="1544" t="s">
        <v>34</v>
      </c>
      <c r="C3" s="1545"/>
      <c r="D3" s="1545"/>
      <c r="E3" s="1545"/>
      <c r="F3" s="1545"/>
      <c r="G3" s="1545"/>
      <c r="H3" s="28"/>
      <c r="L3" s="29"/>
      <c r="M3" s="29"/>
      <c r="N3" s="29"/>
      <c r="O3" s="29"/>
      <c r="P3" s="29"/>
      <c r="Q3" s="29"/>
      <c r="R3" s="29"/>
      <c r="S3" s="29"/>
      <c r="T3" s="29"/>
      <c r="U3" s="29"/>
    </row>
    <row r="4" spans="2:21" ht="16.5" thickBot="1" x14ac:dyDescent="0.25">
      <c r="B4" s="1540">
        <v>2014</v>
      </c>
      <c r="C4" s="1541"/>
      <c r="D4" s="1541"/>
      <c r="E4" s="1541"/>
      <c r="F4" s="1541"/>
      <c r="G4" s="1541"/>
      <c r="H4" s="28"/>
      <c r="I4" s="29"/>
      <c r="J4" s="29"/>
      <c r="K4" s="29"/>
      <c r="L4" s="29"/>
      <c r="M4" s="29"/>
      <c r="N4" s="29"/>
      <c r="O4" s="29"/>
      <c r="P4" s="29"/>
      <c r="Q4" s="29"/>
      <c r="R4" s="29"/>
      <c r="S4" s="29"/>
      <c r="T4" s="29"/>
      <c r="U4" s="29"/>
    </row>
    <row r="5" spans="2:21" x14ac:dyDescent="0.25">
      <c r="B5" s="647"/>
      <c r="C5" s="647"/>
      <c r="D5" s="647"/>
      <c r="E5" s="647"/>
      <c r="F5" s="647"/>
      <c r="G5" s="648"/>
      <c r="H5" s="30"/>
      <c r="I5" s="29"/>
      <c r="J5" s="29"/>
      <c r="K5" s="29"/>
      <c r="L5" s="29"/>
      <c r="M5" s="29"/>
      <c r="N5" s="29"/>
      <c r="O5" s="29"/>
      <c r="P5" s="29"/>
      <c r="Q5" s="29"/>
      <c r="R5" s="29"/>
      <c r="S5" s="29"/>
      <c r="T5" s="29"/>
      <c r="U5" s="29"/>
    </row>
    <row r="6" spans="2:21" ht="18" customHeight="1" x14ac:dyDescent="0.25">
      <c r="B6" s="1546" t="s">
        <v>35</v>
      </c>
      <c r="C6" s="1548" t="s">
        <v>36</v>
      </c>
      <c r="D6" s="1548"/>
      <c r="E6" s="1548"/>
      <c r="F6" s="1548"/>
      <c r="G6" s="1548"/>
      <c r="H6" s="31"/>
      <c r="I6" s="32"/>
      <c r="J6" s="32"/>
      <c r="K6" s="29"/>
      <c r="L6" s="29"/>
      <c r="M6" s="29"/>
      <c r="N6" s="29"/>
      <c r="O6" s="33"/>
      <c r="P6" s="33"/>
      <c r="Q6" s="33"/>
      <c r="R6" s="33"/>
      <c r="S6" s="33"/>
      <c r="T6" s="33"/>
      <c r="U6" s="33"/>
    </row>
    <row r="7" spans="2:21" ht="18" customHeight="1" x14ac:dyDescent="0.25">
      <c r="B7" s="1547"/>
      <c r="C7" s="735" t="s">
        <v>37</v>
      </c>
      <c r="D7" s="735"/>
      <c r="E7" s="735" t="s">
        <v>38</v>
      </c>
      <c r="F7" s="735" t="s">
        <v>39</v>
      </c>
      <c r="G7" s="735" t="s">
        <v>40</v>
      </c>
      <c r="H7" s="35"/>
      <c r="I7" s="36"/>
      <c r="J7" s="36"/>
      <c r="K7" s="36"/>
      <c r="M7" s="29"/>
      <c r="N7" s="29"/>
      <c r="O7" s="37"/>
      <c r="P7" s="37"/>
      <c r="Q7" s="37"/>
      <c r="R7" s="37"/>
      <c r="S7" s="37"/>
      <c r="T7" s="37"/>
      <c r="U7" s="37"/>
    </row>
    <row r="8" spans="2:21" ht="18" customHeight="1" x14ac:dyDescent="0.25">
      <c r="B8" s="744" t="s">
        <v>41</v>
      </c>
      <c r="C8" s="738">
        <v>195385.5</v>
      </c>
      <c r="D8" s="739"/>
      <c r="E8" s="738">
        <v>118643.16666666667</v>
      </c>
      <c r="F8" s="738">
        <v>38036.333333333336</v>
      </c>
      <c r="G8" s="38">
        <v>352065</v>
      </c>
      <c r="H8" s="35"/>
      <c r="I8" s="39"/>
      <c r="J8" s="39"/>
      <c r="K8" s="39"/>
      <c r="L8" s="9"/>
      <c r="M8" s="29"/>
      <c r="N8" s="29"/>
      <c r="O8" s="37"/>
      <c r="P8" s="37"/>
      <c r="Q8" s="37"/>
      <c r="R8" s="37"/>
      <c r="S8" s="37"/>
      <c r="T8" s="37"/>
      <c r="U8" s="37"/>
    </row>
    <row r="9" spans="2:21" ht="18" customHeight="1" x14ac:dyDescent="0.25">
      <c r="B9" s="744" t="s">
        <v>42</v>
      </c>
      <c r="C9" s="738">
        <v>30396</v>
      </c>
      <c r="D9" s="739"/>
      <c r="E9" s="738">
        <v>27743.166666666668</v>
      </c>
      <c r="F9" s="738">
        <v>5689.916666666667</v>
      </c>
      <c r="G9" s="38">
        <v>63829.083333333336</v>
      </c>
      <c r="H9" s="40"/>
      <c r="I9" s="39"/>
      <c r="J9" s="39"/>
      <c r="K9" s="39"/>
      <c r="L9" s="9"/>
      <c r="M9" s="41"/>
      <c r="N9" s="29"/>
      <c r="O9" s="37"/>
      <c r="P9" s="37"/>
      <c r="Q9" s="37"/>
      <c r="R9" s="37"/>
      <c r="S9" s="37"/>
      <c r="T9" s="37"/>
      <c r="U9" s="37"/>
    </row>
    <row r="10" spans="2:21" ht="18" customHeight="1" x14ac:dyDescent="0.25">
      <c r="B10" s="744" t="s">
        <v>43</v>
      </c>
      <c r="C10" s="738">
        <v>272372.16666666669</v>
      </c>
      <c r="D10" s="739"/>
      <c r="E10" s="738">
        <v>167512.83333333334</v>
      </c>
      <c r="F10" s="738">
        <v>79253.25</v>
      </c>
      <c r="G10" s="38">
        <v>519138.25</v>
      </c>
      <c r="H10" s="40"/>
      <c r="I10" s="39"/>
      <c r="J10" s="39"/>
      <c r="K10" s="39"/>
      <c r="L10" s="9"/>
      <c r="M10" s="41"/>
      <c r="N10" s="29"/>
      <c r="O10" s="37"/>
      <c r="P10" s="37"/>
      <c r="Q10" s="37"/>
      <c r="R10" s="37"/>
      <c r="S10" s="37"/>
      <c r="T10" s="37"/>
      <c r="U10" s="37"/>
    </row>
    <row r="11" spans="2:21" ht="18" customHeight="1" x14ac:dyDescent="0.25">
      <c r="B11" s="744" t="s">
        <v>44</v>
      </c>
      <c r="C11" s="740">
        <v>14487.583333333334</v>
      </c>
      <c r="D11" s="741"/>
      <c r="E11" s="740">
        <v>13017.666666666666</v>
      </c>
      <c r="F11" s="740">
        <v>2301.1666666666665</v>
      </c>
      <c r="G11" s="38">
        <v>29806.416666666668</v>
      </c>
      <c r="H11" s="40"/>
      <c r="I11" s="39"/>
      <c r="J11" s="39"/>
      <c r="K11" s="39"/>
      <c r="L11" s="9"/>
      <c r="M11" s="41"/>
      <c r="N11" s="29"/>
      <c r="O11" s="37"/>
      <c r="P11" s="37"/>
      <c r="Q11" s="37"/>
      <c r="R11" s="37"/>
      <c r="S11" s="37"/>
      <c r="T11" s="37"/>
      <c r="U11" s="37"/>
    </row>
    <row r="12" spans="2:21" ht="18" customHeight="1" x14ac:dyDescent="0.25">
      <c r="B12" s="744" t="s">
        <v>45</v>
      </c>
      <c r="C12" s="740">
        <v>128764.83333333333</v>
      </c>
      <c r="D12" s="741"/>
      <c r="E12" s="740">
        <v>405869.83333333331</v>
      </c>
      <c r="F12" s="740">
        <v>48382.75</v>
      </c>
      <c r="G12" s="38">
        <v>583017.41666666663</v>
      </c>
      <c r="H12" s="40"/>
      <c r="I12" s="39"/>
      <c r="J12" s="39"/>
      <c r="K12" s="39"/>
      <c r="L12" s="9"/>
      <c r="M12" s="41"/>
      <c r="N12" s="29"/>
      <c r="O12" s="37"/>
      <c r="P12" s="37"/>
      <c r="Q12" s="37"/>
      <c r="R12" s="37"/>
      <c r="S12" s="37"/>
      <c r="T12" s="37"/>
      <c r="U12" s="37"/>
    </row>
    <row r="13" spans="2:21" ht="18" customHeight="1" x14ac:dyDescent="0.25">
      <c r="B13" s="744" t="s">
        <v>46</v>
      </c>
      <c r="C13" s="740">
        <v>483937.5</v>
      </c>
      <c r="D13" s="742" t="s">
        <v>47</v>
      </c>
      <c r="E13" s="740">
        <v>279163.33333333331</v>
      </c>
      <c r="F13" s="740">
        <v>77383.25</v>
      </c>
      <c r="G13" s="38">
        <v>840484.08333333326</v>
      </c>
      <c r="H13" s="40"/>
      <c r="I13" s="39"/>
      <c r="J13" s="39"/>
      <c r="K13" s="39"/>
      <c r="L13" s="9"/>
      <c r="M13" s="41"/>
      <c r="N13" s="29"/>
      <c r="O13" s="37"/>
      <c r="P13" s="37"/>
      <c r="Q13" s="37"/>
      <c r="R13" s="37"/>
      <c r="S13" s="37"/>
      <c r="T13" s="37"/>
      <c r="U13" s="37"/>
    </row>
    <row r="14" spans="2:21" ht="18" customHeight="1" x14ac:dyDescent="0.25">
      <c r="B14" s="744" t="s">
        <v>48</v>
      </c>
      <c r="C14" s="738">
        <v>132369.08333333334</v>
      </c>
      <c r="D14" s="739"/>
      <c r="E14" s="738">
        <v>146713.58333333334</v>
      </c>
      <c r="F14" s="738">
        <v>66147.083333333328</v>
      </c>
      <c r="G14" s="38">
        <v>345229.75</v>
      </c>
      <c r="H14" s="40"/>
      <c r="I14" s="39"/>
      <c r="J14" s="39"/>
      <c r="K14" s="39"/>
      <c r="L14" s="9"/>
      <c r="M14" s="41"/>
      <c r="N14" s="29"/>
      <c r="O14" s="37"/>
      <c r="P14" s="37"/>
      <c r="Q14" s="37"/>
      <c r="R14" s="37"/>
      <c r="S14" s="37"/>
      <c r="T14" s="37"/>
      <c r="U14" s="37"/>
    </row>
    <row r="15" spans="2:21" ht="18" customHeight="1" x14ac:dyDescent="0.25">
      <c r="B15" s="744" t="s">
        <v>49</v>
      </c>
      <c r="C15" s="738">
        <v>380240.08333333331</v>
      </c>
      <c r="D15" s="742" t="s">
        <v>50</v>
      </c>
      <c r="E15" s="738">
        <v>387792.25</v>
      </c>
      <c r="F15" s="738">
        <v>86879.666666666672</v>
      </c>
      <c r="G15" s="38">
        <v>854911.99999999988</v>
      </c>
      <c r="H15" s="40"/>
      <c r="I15" s="42"/>
      <c r="J15" s="42"/>
      <c r="K15" s="42"/>
      <c r="L15" s="43"/>
      <c r="M15" s="41"/>
      <c r="N15" s="29"/>
      <c r="O15" s="37"/>
      <c r="P15" s="37"/>
      <c r="Q15" s="37"/>
      <c r="R15" s="37"/>
      <c r="S15" s="37"/>
      <c r="T15" s="37"/>
      <c r="U15" s="37"/>
    </row>
    <row r="16" spans="2:21" ht="18" customHeight="1" x14ac:dyDescent="0.25">
      <c r="B16" s="744" t="s">
        <v>51</v>
      </c>
      <c r="C16" s="738">
        <v>658334.08333333337</v>
      </c>
      <c r="D16" s="742" t="s">
        <v>52</v>
      </c>
      <c r="E16" s="738">
        <v>333875.58333333331</v>
      </c>
      <c r="F16" s="738">
        <v>141904.66666666666</v>
      </c>
      <c r="G16" s="38">
        <v>1134114.3333333335</v>
      </c>
      <c r="H16" s="40"/>
      <c r="I16" s="42"/>
      <c r="J16" s="42"/>
      <c r="K16" s="42"/>
      <c r="L16" s="43"/>
      <c r="M16" s="41"/>
      <c r="N16" s="29"/>
      <c r="O16" s="37"/>
      <c r="P16" s="37"/>
      <c r="Q16" s="37"/>
      <c r="R16" s="37"/>
      <c r="S16" s="37"/>
      <c r="T16" s="37"/>
      <c r="U16" s="37"/>
    </row>
    <row r="17" spans="2:21" ht="18" customHeight="1" x14ac:dyDescent="0.25">
      <c r="B17" s="25" t="s">
        <v>40</v>
      </c>
      <c r="C17" s="26">
        <v>2296286.8333333335</v>
      </c>
      <c r="D17" s="26"/>
      <c r="E17" s="26">
        <v>1880331.4166666665</v>
      </c>
      <c r="F17" s="26">
        <v>545978.08333333337</v>
      </c>
      <c r="G17" s="26">
        <v>4722596.333333334</v>
      </c>
      <c r="H17" s="44"/>
      <c r="I17" s="45"/>
      <c r="J17" s="45"/>
      <c r="K17" s="45"/>
      <c r="L17" s="43"/>
      <c r="M17" s="41"/>
      <c r="N17" s="29"/>
      <c r="O17" s="37"/>
      <c r="P17" s="37"/>
      <c r="Q17" s="37"/>
      <c r="R17" s="37"/>
      <c r="S17" s="37"/>
      <c r="T17" s="37"/>
      <c r="U17" s="37"/>
    </row>
    <row r="18" spans="2:21" ht="25.5" customHeight="1" x14ac:dyDescent="0.25">
      <c r="B18" s="1549" t="s">
        <v>53</v>
      </c>
      <c r="C18" s="1550"/>
      <c r="D18" s="1550"/>
      <c r="E18" s="1550"/>
      <c r="F18" s="1550"/>
      <c r="G18" s="1550"/>
      <c r="H18" s="46"/>
      <c r="I18" s="29"/>
      <c r="J18" s="37"/>
      <c r="K18" s="37"/>
      <c r="L18" s="29"/>
      <c r="M18" s="29"/>
      <c r="N18" s="29"/>
      <c r="O18" s="32"/>
      <c r="P18" s="32"/>
      <c r="Q18" s="32"/>
      <c r="R18" s="33"/>
      <c r="S18" s="32"/>
      <c r="T18" s="32"/>
      <c r="U18" s="29"/>
    </row>
    <row r="19" spans="2:21" ht="24.75" customHeight="1" x14ac:dyDescent="0.2">
      <c r="B19" s="1551" t="s">
        <v>54</v>
      </c>
      <c r="C19" s="1552"/>
      <c r="D19" s="1552"/>
      <c r="E19" s="1552"/>
      <c r="F19" s="1552"/>
      <c r="G19" s="1552"/>
      <c r="H19" s="47"/>
      <c r="I19" s="48"/>
      <c r="J19" s="37"/>
      <c r="K19" s="37"/>
      <c r="L19" s="29"/>
      <c r="M19" s="49"/>
      <c r="N19" s="50"/>
      <c r="O19" s="51"/>
      <c r="P19" s="51"/>
      <c r="Q19" s="29"/>
      <c r="R19" s="51"/>
      <c r="S19" s="51"/>
      <c r="T19" s="51"/>
      <c r="U19" s="29"/>
    </row>
    <row r="20" spans="2:21" ht="24.75" customHeight="1" x14ac:dyDescent="0.2">
      <c r="B20" s="1551" t="s">
        <v>55</v>
      </c>
      <c r="C20" s="1538"/>
      <c r="D20" s="1538"/>
      <c r="E20" s="1538"/>
      <c r="F20" s="1538"/>
      <c r="G20" s="1538"/>
      <c r="H20" s="52"/>
      <c r="I20" s="52"/>
      <c r="J20" s="9"/>
      <c r="K20" s="9"/>
      <c r="L20" s="29"/>
      <c r="M20" s="49"/>
      <c r="N20" s="50"/>
      <c r="O20" s="51"/>
      <c r="P20" s="51"/>
      <c r="Q20" s="29"/>
      <c r="R20" s="51"/>
      <c r="S20" s="51"/>
      <c r="T20" s="51"/>
      <c r="U20" s="29"/>
    </row>
    <row r="21" spans="2:21" ht="36" customHeight="1" x14ac:dyDescent="0.2">
      <c r="B21" s="1551" t="s">
        <v>56</v>
      </c>
      <c r="C21" s="1539"/>
      <c r="D21" s="1539"/>
      <c r="E21" s="1539"/>
      <c r="F21" s="1539"/>
      <c r="G21" s="1539"/>
      <c r="H21" s="52"/>
      <c r="I21" s="52"/>
      <c r="J21" s="9"/>
      <c r="K21" s="9"/>
      <c r="L21" s="29"/>
      <c r="M21" s="49"/>
      <c r="N21" s="50"/>
      <c r="O21" s="51"/>
      <c r="P21" s="51"/>
      <c r="Q21" s="29"/>
      <c r="R21" s="51"/>
      <c r="S21" s="51"/>
      <c r="T21" s="51"/>
      <c r="U21" s="29"/>
    </row>
    <row r="22" spans="2:21" ht="18" customHeight="1" x14ac:dyDescent="0.2">
      <c r="B22" s="53"/>
      <c r="C22" s="54"/>
      <c r="D22" s="54"/>
      <c r="E22" s="54"/>
      <c r="F22" s="54"/>
      <c r="G22" s="54"/>
      <c r="H22" s="52"/>
      <c r="I22" s="52"/>
      <c r="J22" s="9"/>
      <c r="K22" s="9"/>
      <c r="L22" s="29"/>
      <c r="M22" s="49"/>
      <c r="N22" s="50"/>
      <c r="O22" s="51"/>
      <c r="P22" s="51"/>
      <c r="Q22" s="29"/>
      <c r="R22" s="51"/>
      <c r="S22" s="51"/>
      <c r="T22" s="51"/>
      <c r="U22" s="29"/>
    </row>
    <row r="23" spans="2:21" ht="18" customHeight="1" x14ac:dyDescent="0.2">
      <c r="B23" s="55"/>
      <c r="C23" s="56"/>
      <c r="D23" s="56"/>
      <c r="E23" s="56"/>
      <c r="F23" s="56"/>
      <c r="G23" s="56"/>
      <c r="H23" s="52"/>
      <c r="I23" s="52"/>
      <c r="J23" s="9"/>
      <c r="K23" s="9"/>
      <c r="L23" s="29"/>
      <c r="M23" s="49"/>
      <c r="N23" s="50"/>
      <c r="O23" s="51"/>
      <c r="P23" s="51"/>
      <c r="Q23" s="29"/>
      <c r="R23" s="51"/>
      <c r="S23" s="51"/>
      <c r="T23" s="51"/>
      <c r="U23" s="29"/>
    </row>
    <row r="24" spans="2:21" ht="18" customHeight="1" x14ac:dyDescent="0.25">
      <c r="C24" s="9"/>
      <c r="D24" s="9"/>
      <c r="E24" s="9"/>
      <c r="F24" s="9"/>
      <c r="G24" s="30"/>
      <c r="H24" s="30"/>
      <c r="K24" s="9"/>
      <c r="L24" s="29"/>
      <c r="M24" s="49"/>
      <c r="N24" s="50"/>
      <c r="O24" s="51"/>
      <c r="P24" s="51"/>
      <c r="Q24" s="29"/>
      <c r="R24" s="51"/>
      <c r="S24" s="51"/>
      <c r="T24" s="51"/>
      <c r="U24" s="29"/>
    </row>
    <row r="25" spans="2:21" ht="18" customHeight="1" x14ac:dyDescent="0.25">
      <c r="B25" s="1525" t="s">
        <v>57</v>
      </c>
      <c r="C25" s="1553"/>
      <c r="D25" s="1553"/>
      <c r="E25" s="1553"/>
      <c r="F25" s="1553"/>
      <c r="G25" s="1553"/>
      <c r="H25" s="24"/>
      <c r="L25" s="29"/>
      <c r="M25" s="49"/>
      <c r="N25" s="50"/>
      <c r="O25" s="51"/>
      <c r="P25" s="51"/>
      <c r="Q25" s="29"/>
      <c r="R25" s="51"/>
      <c r="S25" s="51"/>
      <c r="T25" s="51"/>
      <c r="U25" s="29"/>
    </row>
    <row r="26" spans="2:21" ht="40.5" customHeight="1" x14ac:dyDescent="0.25">
      <c r="B26" s="1544" t="s">
        <v>58</v>
      </c>
      <c r="C26" s="1545"/>
      <c r="D26" s="1545"/>
      <c r="E26" s="1545"/>
      <c r="F26" s="1545"/>
      <c r="G26" s="1545"/>
      <c r="H26" s="57"/>
      <c r="I26" s="3" t="s">
        <v>13</v>
      </c>
      <c r="L26" s="29"/>
      <c r="M26" s="49"/>
      <c r="N26" s="50"/>
      <c r="O26" s="51"/>
      <c r="P26" s="51"/>
      <c r="Q26" s="29"/>
      <c r="R26" s="51"/>
      <c r="S26" s="51"/>
      <c r="T26" s="51"/>
      <c r="U26" s="29"/>
    </row>
    <row r="27" spans="2:21" ht="18" customHeight="1" thickBot="1" x14ac:dyDescent="0.25">
      <c r="B27" s="1540">
        <v>2014</v>
      </c>
      <c r="C27" s="1541"/>
      <c r="D27" s="1541"/>
      <c r="E27" s="1541"/>
      <c r="F27" s="1541"/>
      <c r="G27" s="1541"/>
      <c r="H27" s="57"/>
      <c r="L27" s="29"/>
      <c r="M27" s="49"/>
      <c r="N27" s="50"/>
      <c r="O27" s="51"/>
      <c r="P27" s="51"/>
      <c r="Q27" s="29"/>
      <c r="R27" s="51"/>
      <c r="S27" s="51"/>
      <c r="T27" s="51"/>
      <c r="U27" s="29"/>
    </row>
    <row r="28" spans="2:21" ht="18" customHeight="1" x14ac:dyDescent="0.25">
      <c r="B28" s="649"/>
      <c r="C28" s="650"/>
      <c r="D28" s="650"/>
      <c r="E28" s="650"/>
      <c r="F28" s="650"/>
      <c r="G28" s="650"/>
      <c r="H28" s="57"/>
      <c r="L28" s="29"/>
      <c r="M28" s="49"/>
      <c r="N28" s="50"/>
      <c r="O28" s="51"/>
      <c r="P28" s="51"/>
      <c r="Q28" s="29"/>
      <c r="R28" s="51"/>
      <c r="S28" s="51"/>
      <c r="T28" s="51"/>
      <c r="U28" s="29"/>
    </row>
    <row r="29" spans="2:21" ht="15.75" x14ac:dyDescent="0.25">
      <c r="B29" s="1533" t="s">
        <v>35</v>
      </c>
      <c r="C29" s="1535" t="s">
        <v>36</v>
      </c>
      <c r="D29" s="1535"/>
      <c r="E29" s="1535"/>
      <c r="F29" s="1535"/>
      <c r="G29" s="1535"/>
      <c r="H29" s="9"/>
      <c r="L29" s="29"/>
      <c r="M29" s="49"/>
      <c r="N29" s="50"/>
      <c r="O29" s="51"/>
      <c r="P29" s="51"/>
      <c r="Q29" s="29"/>
      <c r="R29" s="51"/>
      <c r="S29" s="51"/>
      <c r="T29" s="51"/>
      <c r="U29" s="29"/>
    </row>
    <row r="30" spans="2:21" ht="24" customHeight="1" x14ac:dyDescent="0.2">
      <c r="B30" s="1534"/>
      <c r="C30" s="34" t="s">
        <v>37</v>
      </c>
      <c r="D30" s="34"/>
      <c r="E30" s="34" t="s">
        <v>38</v>
      </c>
      <c r="F30" s="34" t="s">
        <v>39</v>
      </c>
      <c r="G30" s="34" t="s">
        <v>40</v>
      </c>
      <c r="L30" s="29"/>
      <c r="M30" s="41"/>
      <c r="N30" s="29"/>
      <c r="O30" s="29"/>
      <c r="P30" s="29"/>
      <c r="Q30" s="29"/>
      <c r="R30" s="29"/>
      <c r="S30" s="29"/>
      <c r="T30" s="29"/>
      <c r="U30" s="29"/>
    </row>
    <row r="31" spans="2:21" ht="18" customHeight="1" x14ac:dyDescent="0.25">
      <c r="B31" s="58" t="s">
        <v>41</v>
      </c>
      <c r="C31" s="59">
        <v>6349.583333333333</v>
      </c>
      <c r="D31" s="59"/>
      <c r="E31" s="59">
        <v>5170.416666666667</v>
      </c>
      <c r="F31" s="59">
        <v>1588.0833333333333</v>
      </c>
      <c r="G31" s="60">
        <v>13108.083333333334</v>
      </c>
      <c r="L31" s="29"/>
      <c r="M31" s="29"/>
      <c r="N31" s="29"/>
      <c r="O31" s="29"/>
      <c r="P31" s="29"/>
      <c r="Q31" s="29"/>
      <c r="R31" s="29"/>
      <c r="S31" s="29"/>
      <c r="T31" s="29"/>
      <c r="U31" s="29"/>
    </row>
    <row r="32" spans="2:21" ht="18" customHeight="1" x14ac:dyDescent="0.25">
      <c r="B32" s="58" t="s">
        <v>42</v>
      </c>
      <c r="C32" s="59">
        <v>357</v>
      </c>
      <c r="D32" s="59"/>
      <c r="E32" s="59">
        <v>261.91666666666669</v>
      </c>
      <c r="F32" s="61">
        <v>56</v>
      </c>
      <c r="G32" s="60">
        <v>674.91666666666674</v>
      </c>
      <c r="L32" s="29"/>
      <c r="M32" s="29"/>
      <c r="N32" s="29"/>
      <c r="O32" s="29"/>
      <c r="P32" s="29"/>
      <c r="Q32" s="29"/>
      <c r="R32" s="29"/>
      <c r="S32" s="29"/>
      <c r="T32" s="29"/>
      <c r="U32" s="29"/>
    </row>
    <row r="33" spans="2:21" ht="18" customHeight="1" x14ac:dyDescent="0.25">
      <c r="B33" s="58" t="s">
        <v>43</v>
      </c>
      <c r="C33" s="59">
        <v>5466.083333333333</v>
      </c>
      <c r="D33" s="59"/>
      <c r="E33" s="59">
        <v>6631.916666666667</v>
      </c>
      <c r="F33" s="61">
        <v>1986.5</v>
      </c>
      <c r="G33" s="60">
        <v>14084.5</v>
      </c>
      <c r="K33" s="62"/>
      <c r="L33" s="63"/>
      <c r="M33" s="29"/>
      <c r="N33" s="29"/>
      <c r="O33" s="29"/>
      <c r="P33" s="29"/>
      <c r="Q33" s="29"/>
      <c r="R33" s="29"/>
      <c r="S33" s="29"/>
      <c r="T33" s="29"/>
      <c r="U33" s="29"/>
    </row>
    <row r="34" spans="2:21" ht="18" customHeight="1" x14ac:dyDescent="0.25">
      <c r="B34" s="58" t="s">
        <v>44</v>
      </c>
      <c r="C34" s="59">
        <v>457.66666666666669</v>
      </c>
      <c r="D34" s="59"/>
      <c r="E34" s="59">
        <v>327</v>
      </c>
      <c r="F34" s="59">
        <v>46.666666666666664</v>
      </c>
      <c r="G34" s="60">
        <v>831.33333333333337</v>
      </c>
      <c r="L34" s="29"/>
      <c r="M34" s="29"/>
      <c r="N34" s="29"/>
      <c r="O34" s="29"/>
      <c r="P34" s="29"/>
      <c r="Q34" s="29"/>
      <c r="R34" s="29"/>
      <c r="S34" s="29"/>
      <c r="T34" s="29"/>
      <c r="U34" s="29"/>
    </row>
    <row r="35" spans="2:21" ht="18" customHeight="1" x14ac:dyDescent="0.25">
      <c r="B35" s="58" t="s">
        <v>45</v>
      </c>
      <c r="C35" s="61">
        <v>4901.25</v>
      </c>
      <c r="D35" s="61"/>
      <c r="E35" s="59">
        <v>11118.416666666666</v>
      </c>
      <c r="F35" s="59">
        <v>1427.5</v>
      </c>
      <c r="G35" s="60">
        <v>17447.166666666664</v>
      </c>
      <c r="L35" s="29"/>
      <c r="M35" s="29"/>
      <c r="N35" s="29"/>
      <c r="O35" s="29"/>
      <c r="P35" s="29"/>
      <c r="Q35" s="29"/>
      <c r="R35" s="29"/>
      <c r="S35" s="29"/>
      <c r="T35" s="29"/>
      <c r="U35" s="29"/>
    </row>
    <row r="36" spans="2:21" ht="18" customHeight="1" x14ac:dyDescent="0.25">
      <c r="B36" s="58" t="s">
        <v>46</v>
      </c>
      <c r="C36" s="59">
        <v>9401.25</v>
      </c>
      <c r="D36" s="64" t="s">
        <v>59</v>
      </c>
      <c r="E36" s="59">
        <v>14843.583333333334</v>
      </c>
      <c r="F36" s="59">
        <v>2875.5833333333335</v>
      </c>
      <c r="G36" s="60">
        <v>27120.416666666668</v>
      </c>
      <c r="L36" s="29"/>
      <c r="M36" s="29"/>
      <c r="N36" s="29"/>
      <c r="O36" s="29"/>
      <c r="P36" s="29"/>
      <c r="Q36" s="29"/>
      <c r="R36" s="29"/>
      <c r="S36" s="29"/>
      <c r="T36" s="29"/>
      <c r="U36" s="29"/>
    </row>
    <row r="37" spans="2:21" ht="18" customHeight="1" x14ac:dyDescent="0.25">
      <c r="B37" s="58" t="s">
        <v>48</v>
      </c>
      <c r="C37" s="59">
        <v>4993.583333333333</v>
      </c>
      <c r="D37" s="14"/>
      <c r="E37" s="59">
        <v>7395.25</v>
      </c>
      <c r="F37" s="59">
        <v>2960.9166666666665</v>
      </c>
      <c r="G37" s="60">
        <v>15349.749999999998</v>
      </c>
      <c r="I37" s="65"/>
      <c r="L37" s="29"/>
      <c r="M37" s="29"/>
      <c r="N37" s="29"/>
      <c r="O37" s="29"/>
      <c r="P37" s="29"/>
      <c r="Q37" s="29"/>
      <c r="R37" s="29"/>
      <c r="S37" s="29"/>
      <c r="T37" s="29"/>
      <c r="U37" s="29"/>
    </row>
    <row r="38" spans="2:21" ht="18" customHeight="1" x14ac:dyDescent="0.25">
      <c r="B38" s="58" t="s">
        <v>49</v>
      </c>
      <c r="C38" s="59">
        <v>10233.5</v>
      </c>
      <c r="D38" s="64" t="s">
        <v>60</v>
      </c>
      <c r="E38" s="59">
        <v>16741.25</v>
      </c>
      <c r="F38" s="59">
        <v>1902</v>
      </c>
      <c r="G38" s="60">
        <v>28876.75</v>
      </c>
      <c r="L38" s="29"/>
      <c r="M38" s="29"/>
      <c r="N38" s="29"/>
      <c r="O38" s="29"/>
      <c r="P38" s="29"/>
      <c r="Q38" s="29"/>
      <c r="R38" s="29"/>
      <c r="S38" s="29"/>
      <c r="T38" s="29"/>
      <c r="U38" s="29"/>
    </row>
    <row r="39" spans="2:21" ht="18" customHeight="1" x14ac:dyDescent="0.25">
      <c r="B39" s="58" t="s">
        <v>61</v>
      </c>
      <c r="C39" s="59">
        <v>10315.75</v>
      </c>
      <c r="D39" s="64" t="s">
        <v>52</v>
      </c>
      <c r="E39" s="59">
        <v>11222.75</v>
      </c>
      <c r="F39" s="59">
        <v>2323.0833333333335</v>
      </c>
      <c r="G39" s="60">
        <v>23861.583333333332</v>
      </c>
      <c r="L39" s="29"/>
      <c r="M39" s="29"/>
      <c r="N39" s="29"/>
      <c r="O39" s="29"/>
      <c r="P39" s="29"/>
      <c r="Q39" s="29"/>
      <c r="R39" s="29"/>
      <c r="S39" s="29"/>
      <c r="T39" s="29"/>
      <c r="U39" s="29"/>
    </row>
    <row r="40" spans="2:21" ht="18" customHeight="1" x14ac:dyDescent="0.25">
      <c r="B40" s="10" t="s">
        <v>40</v>
      </c>
      <c r="C40" s="60">
        <v>52475.666666666664</v>
      </c>
      <c r="D40" s="60"/>
      <c r="E40" s="60">
        <v>73712.5</v>
      </c>
      <c r="F40" s="60">
        <v>15166.333333333334</v>
      </c>
      <c r="G40" s="60">
        <v>141354.5</v>
      </c>
      <c r="L40" s="29"/>
      <c r="M40" s="29"/>
      <c r="N40" s="29"/>
      <c r="O40" s="29"/>
      <c r="P40" s="29"/>
      <c r="Q40" s="29"/>
      <c r="R40" s="29"/>
      <c r="S40" s="29"/>
      <c r="T40" s="29"/>
      <c r="U40" s="29"/>
    </row>
    <row r="41" spans="2:21" ht="24.75" customHeight="1" x14ac:dyDescent="0.2">
      <c r="B41" s="1536" t="s">
        <v>54</v>
      </c>
      <c r="C41" s="1536"/>
      <c r="D41" s="1536"/>
      <c r="E41" s="1536"/>
      <c r="F41" s="1536"/>
      <c r="G41" s="1536"/>
      <c r="H41" s="30"/>
      <c r="L41" s="29"/>
      <c r="M41" s="29"/>
      <c r="N41" s="29"/>
      <c r="O41" s="29"/>
      <c r="P41" s="29"/>
      <c r="Q41" s="29"/>
      <c r="R41" s="29"/>
      <c r="S41" s="29"/>
      <c r="T41" s="29"/>
      <c r="U41" s="29"/>
    </row>
    <row r="42" spans="2:21" ht="24.75" customHeight="1" x14ac:dyDescent="0.2">
      <c r="B42" s="1537" t="s">
        <v>55</v>
      </c>
      <c r="C42" s="1538"/>
      <c r="D42" s="1538"/>
      <c r="E42" s="1538"/>
      <c r="F42" s="1538"/>
      <c r="G42" s="1538"/>
      <c r="H42" s="9"/>
      <c r="L42" s="29"/>
      <c r="M42" s="29"/>
      <c r="N42" s="29"/>
      <c r="O42" s="29"/>
      <c r="P42" s="29"/>
      <c r="Q42" s="29"/>
      <c r="R42" s="29"/>
      <c r="S42" s="29"/>
      <c r="T42" s="29"/>
      <c r="U42" s="29"/>
    </row>
    <row r="43" spans="2:21" ht="36" customHeight="1" x14ac:dyDescent="0.2">
      <c r="B43" s="1537" t="s">
        <v>56</v>
      </c>
      <c r="C43" s="1539"/>
      <c r="D43" s="1539"/>
      <c r="E43" s="1539"/>
      <c r="F43" s="1539"/>
      <c r="G43" s="1539"/>
      <c r="L43" s="29"/>
      <c r="M43" s="29"/>
      <c r="N43" s="29"/>
      <c r="O43" s="29"/>
      <c r="P43" s="29"/>
      <c r="Q43" s="29"/>
      <c r="R43" s="29"/>
      <c r="S43" s="29"/>
      <c r="T43" s="29"/>
      <c r="U43" s="29"/>
    </row>
    <row r="44" spans="2:21" ht="9" customHeight="1" x14ac:dyDescent="0.2">
      <c r="B44" s="53"/>
      <c r="C44" s="54"/>
      <c r="D44" s="54"/>
      <c r="E44" s="54"/>
      <c r="F44" s="54"/>
      <c r="G44" s="54"/>
      <c r="L44" s="29"/>
      <c r="M44" s="29"/>
      <c r="N44" s="29"/>
      <c r="O44" s="29"/>
      <c r="P44" s="29"/>
      <c r="Q44" s="29"/>
      <c r="R44" s="29"/>
      <c r="S44" s="29"/>
      <c r="T44" s="29"/>
      <c r="U44" s="29"/>
    </row>
    <row r="45" spans="2:21" x14ac:dyDescent="0.25">
      <c r="B45" s="55"/>
      <c r="C45" s="66"/>
      <c r="D45" s="66"/>
      <c r="E45" s="66"/>
      <c r="F45" s="66"/>
      <c r="G45" s="66"/>
    </row>
  </sheetData>
  <mergeCells count="17">
    <mergeCell ref="B27:G27"/>
    <mergeCell ref="B2:G2"/>
    <mergeCell ref="B3:G3"/>
    <mergeCell ref="B4:G4"/>
    <mergeCell ref="B6:B7"/>
    <mergeCell ref="C6:G6"/>
    <mergeCell ref="B18:G18"/>
    <mergeCell ref="B19:G19"/>
    <mergeCell ref="B20:G20"/>
    <mergeCell ref="B21:G21"/>
    <mergeCell ref="B25:G25"/>
    <mergeCell ref="B26:G26"/>
    <mergeCell ref="B29:B30"/>
    <mergeCell ref="C29:G29"/>
    <mergeCell ref="B41:G41"/>
    <mergeCell ref="B42:G42"/>
    <mergeCell ref="B43:G43"/>
  </mergeCells>
  <hyperlinks>
    <hyperlink ref="I2" location="'Indice Total'!A1" display="Volver"/>
    <hyperlink ref="I26" location="'Indice Total'!A1" display="Volver"/>
  </hyperlinks>
  <pageMargins left="0.70866141732283472" right="0.70866141732283472" top="0.74803149606299213" bottom="0.74803149606299213" header="0.31496062992125984" footer="0.31496062992125984"/>
  <pageSetup scale="81"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0">
    <pageSetUpPr fitToPage="1"/>
  </sheetPr>
  <dimension ref="B1:L20"/>
  <sheetViews>
    <sheetView showGridLines="0" workbookViewId="0">
      <selection activeCell="H25" sqref="H25"/>
    </sheetView>
  </sheetViews>
  <sheetFormatPr baseColWidth="10" defaultColWidth="9.140625" defaultRowHeight="15" x14ac:dyDescent="0.2"/>
  <cols>
    <col min="1" max="1" width="18.85546875" style="1134" customWidth="1"/>
    <col min="2" max="2" width="44.5703125" style="1134" customWidth="1"/>
    <col min="3" max="3" width="14.28515625" style="1134" customWidth="1"/>
    <col min="4" max="4" width="12.85546875" style="1134" customWidth="1"/>
    <col min="5" max="5" width="13.28515625" style="1134" customWidth="1"/>
    <col min="6" max="6" width="15.140625" style="1134" customWidth="1"/>
    <col min="7" max="7" width="16" style="1134" customWidth="1"/>
    <col min="8" max="8" width="13.5703125" style="1134" customWidth="1"/>
    <col min="9" max="9" width="12.7109375" style="1134" customWidth="1"/>
    <col min="10" max="10" width="13" style="1134" customWidth="1"/>
    <col min="11" max="11" width="12.7109375" style="1134" customWidth="1"/>
    <col min="12" max="15" width="9.7109375" style="1134" bestFit="1" customWidth="1"/>
    <col min="16" max="16" width="16" style="1134" bestFit="1" customWidth="1"/>
    <col min="17" max="17" width="33.7109375" style="1134" customWidth="1"/>
    <col min="18" max="18" width="9.140625" style="1134"/>
    <col min="19" max="19" width="23.140625" style="1134" customWidth="1"/>
    <col min="20" max="20" width="10.85546875" style="1134" customWidth="1"/>
    <col min="21" max="21" width="12.5703125" style="1134" customWidth="1"/>
    <col min="22" max="16384" width="9.140625" style="1134"/>
  </cols>
  <sheetData>
    <row r="1" spans="2:12" ht="45" customHeight="1" x14ac:dyDescent="0.2">
      <c r="I1" s="3" t="s">
        <v>13</v>
      </c>
    </row>
    <row r="2" spans="2:12" ht="18" x14ac:dyDescent="0.2">
      <c r="B2" s="1674" t="s">
        <v>2098</v>
      </c>
      <c r="C2" s="1674"/>
      <c r="D2" s="1674"/>
      <c r="E2" s="1674"/>
      <c r="F2" s="1674"/>
      <c r="G2" s="1674"/>
      <c r="H2" s="1674"/>
      <c r="I2" s="3"/>
    </row>
    <row r="3" spans="2:12" ht="21.75" customHeight="1" x14ac:dyDescent="0.2">
      <c r="B3" s="1671" t="s">
        <v>2099</v>
      </c>
      <c r="C3" s="1672"/>
      <c r="D3" s="1672"/>
      <c r="E3" s="1672"/>
      <c r="F3" s="1672"/>
      <c r="G3" s="1672"/>
      <c r="H3" s="1672"/>
    </row>
    <row r="4" spans="2:12" ht="20.25" customHeight="1" thickBot="1" x14ac:dyDescent="0.25">
      <c r="B4" s="1676">
        <v>2014</v>
      </c>
      <c r="C4" s="1676"/>
      <c r="D4" s="1676"/>
      <c r="E4" s="1676"/>
      <c r="F4" s="1676"/>
      <c r="G4" s="1676"/>
      <c r="H4" s="1676"/>
    </row>
    <row r="5" spans="2:12" x14ac:dyDescent="0.2">
      <c r="C5" s="1151"/>
      <c r="D5" s="1151"/>
      <c r="E5" s="1151"/>
      <c r="F5" s="1151"/>
      <c r="G5" s="1151"/>
      <c r="H5" s="1151"/>
      <c r="I5" s="1138"/>
    </row>
    <row r="6" spans="2:12" ht="44.25" customHeight="1" x14ac:dyDescent="0.25">
      <c r="B6" s="1136" t="s">
        <v>2100</v>
      </c>
      <c r="C6" s="1155" t="s">
        <v>2101</v>
      </c>
      <c r="D6" s="1155" t="s">
        <v>2102</v>
      </c>
      <c r="E6" s="1155" t="s">
        <v>2103</v>
      </c>
      <c r="F6" s="1155" t="s">
        <v>2104</v>
      </c>
      <c r="G6" s="1155" t="s">
        <v>2060</v>
      </c>
      <c r="H6" s="1155" t="s">
        <v>2105</v>
      </c>
    </row>
    <row r="7" spans="2:12" ht="16.5" customHeight="1" x14ac:dyDescent="0.2">
      <c r="B7" s="1139" t="s">
        <v>237</v>
      </c>
      <c r="C7" s="1140">
        <f>'65 66'!C7+'65 66'!C25</f>
        <v>179218</v>
      </c>
      <c r="D7" s="1193">
        <v>77809</v>
      </c>
      <c r="E7" s="1140">
        <v>21163</v>
      </c>
      <c r="F7" s="1140">
        <v>48585</v>
      </c>
      <c r="G7" s="1140">
        <v>4091</v>
      </c>
      <c r="H7" s="1157">
        <f t="shared" ref="H7:H15" si="0">SUM(C7:G7)</f>
        <v>330866</v>
      </c>
      <c r="J7" s="1184"/>
      <c r="K7" s="1197"/>
      <c r="L7" s="1197"/>
    </row>
    <row r="8" spans="2:12" ht="20.100000000000001" customHeight="1" x14ac:dyDescent="0.2">
      <c r="B8" s="1158" t="s">
        <v>42</v>
      </c>
      <c r="C8" s="1159">
        <v>64207</v>
      </c>
      <c r="D8" s="1195">
        <v>12704</v>
      </c>
      <c r="E8" s="1159">
        <v>20121</v>
      </c>
      <c r="F8" s="1159">
        <v>3394</v>
      </c>
      <c r="G8" s="1159">
        <v>256</v>
      </c>
      <c r="H8" s="1160">
        <f t="shared" si="0"/>
        <v>100682</v>
      </c>
      <c r="J8" s="1184"/>
      <c r="K8" s="1197"/>
      <c r="L8" s="1197"/>
    </row>
    <row r="9" spans="2:12" ht="20.100000000000001" customHeight="1" x14ac:dyDescent="0.2">
      <c r="B9" s="1158" t="s">
        <v>43</v>
      </c>
      <c r="C9" s="1159">
        <v>223570</v>
      </c>
      <c r="D9" s="1195">
        <v>124673</v>
      </c>
      <c r="E9" s="1159">
        <v>56955</v>
      </c>
      <c r="F9" s="1159">
        <v>89930</v>
      </c>
      <c r="G9" s="1159">
        <v>16508</v>
      </c>
      <c r="H9" s="1160">
        <f t="shared" si="0"/>
        <v>511636</v>
      </c>
      <c r="J9" s="1184"/>
      <c r="K9" s="1197"/>
      <c r="L9" s="1197"/>
    </row>
    <row r="10" spans="2:12" ht="20.100000000000001" customHeight="1" x14ac:dyDescent="0.2">
      <c r="B10" s="1158" t="s">
        <v>44</v>
      </c>
      <c r="C10" s="1159">
        <v>15118</v>
      </c>
      <c r="D10" s="1195">
        <v>5013</v>
      </c>
      <c r="E10" s="1159">
        <v>274</v>
      </c>
      <c r="F10" s="1159">
        <v>2114</v>
      </c>
      <c r="G10" s="1159">
        <v>159</v>
      </c>
      <c r="H10" s="1160">
        <f t="shared" si="0"/>
        <v>22678</v>
      </c>
      <c r="J10" s="1184"/>
      <c r="K10" s="1197"/>
      <c r="L10" s="1197"/>
    </row>
    <row r="11" spans="2:12" ht="20.100000000000001" customHeight="1" x14ac:dyDescent="0.2">
      <c r="B11" s="1158" t="s">
        <v>45</v>
      </c>
      <c r="C11" s="1159">
        <v>402432</v>
      </c>
      <c r="D11" s="1195">
        <v>60620</v>
      </c>
      <c r="E11" s="1159">
        <v>12694</v>
      </c>
      <c r="F11" s="1159">
        <v>38607</v>
      </c>
      <c r="G11" s="1159">
        <v>18121</v>
      </c>
      <c r="H11" s="1160">
        <f t="shared" si="0"/>
        <v>532474</v>
      </c>
      <c r="J11" s="1184"/>
      <c r="K11" s="1197"/>
      <c r="L11" s="1197"/>
    </row>
    <row r="12" spans="2:12" ht="20.100000000000001" customHeight="1" x14ac:dyDescent="0.2">
      <c r="B12" s="1158" t="s">
        <v>112</v>
      </c>
      <c r="C12" s="1159">
        <v>440375</v>
      </c>
      <c r="D12" s="1195">
        <v>299740</v>
      </c>
      <c r="E12" s="1159">
        <v>87288</v>
      </c>
      <c r="F12" s="1159">
        <v>93645</v>
      </c>
      <c r="G12" s="1159">
        <v>38645</v>
      </c>
      <c r="H12" s="1160">
        <f t="shared" si="0"/>
        <v>959693</v>
      </c>
      <c r="J12" s="1184"/>
      <c r="K12" s="1197"/>
      <c r="L12" s="1197"/>
    </row>
    <row r="13" spans="2:12" ht="20.100000000000001" customHeight="1" x14ac:dyDescent="0.2">
      <c r="B13" s="1158" t="s">
        <v>48</v>
      </c>
      <c r="C13" s="1159">
        <v>165711</v>
      </c>
      <c r="D13" s="1195">
        <v>86858</v>
      </c>
      <c r="E13" s="1159">
        <v>29222</v>
      </c>
      <c r="F13" s="1159">
        <v>44257</v>
      </c>
      <c r="G13" s="1159">
        <v>8003</v>
      </c>
      <c r="H13" s="1160">
        <f t="shared" si="0"/>
        <v>334051</v>
      </c>
      <c r="J13" s="1184"/>
      <c r="K13" s="1197"/>
      <c r="L13" s="1197"/>
    </row>
    <row r="14" spans="2:12" ht="20.100000000000001" customHeight="1" x14ac:dyDescent="0.2">
      <c r="B14" s="1158" t="s">
        <v>238</v>
      </c>
      <c r="C14" s="1159">
        <v>1494164</v>
      </c>
      <c r="D14" s="1195">
        <v>526144</v>
      </c>
      <c r="E14" s="1159">
        <v>177018</v>
      </c>
      <c r="F14" s="1159">
        <v>152902</v>
      </c>
      <c r="G14" s="1159">
        <v>63766</v>
      </c>
      <c r="H14" s="1160">
        <f t="shared" si="0"/>
        <v>2413994</v>
      </c>
      <c r="I14" s="1146"/>
      <c r="J14" s="1184"/>
      <c r="K14" s="1197"/>
      <c r="L14" s="1197"/>
    </row>
    <row r="15" spans="2:12" ht="20.100000000000001" customHeight="1" thickBot="1" x14ac:dyDescent="0.25">
      <c r="B15" s="1147" t="s">
        <v>114</v>
      </c>
      <c r="C15" s="1148">
        <v>4487</v>
      </c>
      <c r="D15" s="1198">
        <v>2802</v>
      </c>
      <c r="E15" s="1148">
        <v>12</v>
      </c>
      <c r="F15" s="1148">
        <v>32</v>
      </c>
      <c r="G15" s="1148">
        <v>25</v>
      </c>
      <c r="H15" s="1161">
        <f t="shared" si="0"/>
        <v>7358</v>
      </c>
      <c r="I15" s="1146"/>
      <c r="J15" s="1184"/>
      <c r="K15" s="1197"/>
      <c r="L15" s="1197"/>
    </row>
    <row r="16" spans="2:12" ht="26.25" customHeight="1" x14ac:dyDescent="0.2">
      <c r="B16" s="1143" t="s">
        <v>88</v>
      </c>
      <c r="C16" s="1144">
        <f>SUM(C7:C15)</f>
        <v>2989282</v>
      </c>
      <c r="D16" s="1144">
        <f>SUM(D7:D15)</f>
        <v>1196363</v>
      </c>
      <c r="E16" s="1144">
        <f>SUM(E7:E15)</f>
        <v>404747</v>
      </c>
      <c r="F16" s="1144">
        <f>SUM(F7:F15)</f>
        <v>473466</v>
      </c>
      <c r="G16" s="1144">
        <f>SUM(G7:G15)</f>
        <v>149574</v>
      </c>
      <c r="H16" s="1144">
        <f>SUM(C16:G16)</f>
        <v>5213432</v>
      </c>
      <c r="I16" s="1146"/>
      <c r="J16" s="1184"/>
      <c r="K16" s="1197"/>
      <c r="L16" s="1197"/>
    </row>
    <row r="17" spans="2:12" x14ac:dyDescent="0.2">
      <c r="B17" s="1196"/>
      <c r="C17" s="1169"/>
      <c r="D17" s="1169"/>
      <c r="E17" s="1169"/>
      <c r="F17" s="1169"/>
      <c r="G17" s="1169"/>
      <c r="H17" s="1169"/>
      <c r="J17" s="1184"/>
      <c r="K17" s="1197"/>
      <c r="L17" s="1197"/>
    </row>
    <row r="18" spans="2:12" x14ac:dyDescent="0.2">
      <c r="C18" s="1199"/>
      <c r="D18" s="1199"/>
      <c r="E18" s="1199"/>
      <c r="F18" s="1199"/>
      <c r="G18" s="1199"/>
      <c r="H18" s="1199"/>
    </row>
    <row r="19" spans="2:12" x14ac:dyDescent="0.2">
      <c r="C19" s="1199"/>
      <c r="D19" s="1199"/>
      <c r="E19" s="1199"/>
      <c r="F19" s="1199"/>
      <c r="G19" s="1199"/>
      <c r="H19" s="1199"/>
    </row>
    <row r="20" spans="2:12" x14ac:dyDescent="0.2">
      <c r="C20" s="1199"/>
      <c r="D20" s="1199"/>
      <c r="E20" s="1199"/>
      <c r="F20" s="1199"/>
      <c r="G20" s="1199"/>
      <c r="H20" s="1199"/>
    </row>
  </sheetData>
  <mergeCells count="3">
    <mergeCell ref="B2:H2"/>
    <mergeCell ref="B3:H3"/>
    <mergeCell ref="B4:H4"/>
  </mergeCells>
  <hyperlinks>
    <hyperlink ref="I1" location="'Indice Total'!A69" display="Volver"/>
  </hyperlinks>
  <pageMargins left="0.7" right="0.7" top="0.75" bottom="0.75" header="0.3" footer="0.3"/>
  <pageSetup paperSize="14"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7">
    <pageSetUpPr fitToPage="1"/>
  </sheetPr>
  <dimension ref="B1:K38"/>
  <sheetViews>
    <sheetView showGridLines="0" workbookViewId="0">
      <selection activeCell="K21" sqref="K21"/>
    </sheetView>
  </sheetViews>
  <sheetFormatPr baseColWidth="10" defaultColWidth="9.140625" defaultRowHeight="15" x14ac:dyDescent="0.2"/>
  <cols>
    <col min="1" max="1" width="19.85546875" style="1134" customWidth="1"/>
    <col min="2" max="2" width="34" style="1134" customWidth="1"/>
    <col min="3" max="3" width="14.7109375" style="1134" customWidth="1"/>
    <col min="4" max="4" width="13.5703125" style="1134" customWidth="1"/>
    <col min="5" max="5" width="17.7109375" style="1134" customWidth="1"/>
    <col min="6" max="6" width="15.42578125" style="1134" customWidth="1"/>
    <col min="7" max="7" width="16.7109375" style="1134" customWidth="1"/>
    <col min="8" max="8" width="13.28515625" style="1134" customWidth="1"/>
    <col min="9" max="9" width="12.7109375" style="1134" customWidth="1"/>
    <col min="10" max="10" width="12" style="1134" customWidth="1"/>
    <col min="11" max="11" width="12.7109375" style="1134" customWidth="1"/>
    <col min="12" max="12" width="11.85546875" style="1134" customWidth="1"/>
    <col min="13" max="14" width="11" style="1134" customWidth="1"/>
    <col min="15" max="15" width="12.5703125" style="1134" customWidth="1"/>
    <col min="16" max="16" width="16" style="1134" bestFit="1" customWidth="1"/>
    <col min="17" max="17" width="12.85546875" style="1134" bestFit="1" customWidth="1"/>
    <col min="18" max="18" width="19.28515625" style="1134" customWidth="1"/>
    <col min="19" max="19" width="25" style="1134" customWidth="1"/>
    <col min="20" max="16384" width="9.140625" style="1134"/>
  </cols>
  <sheetData>
    <row r="1" spans="2:11" ht="46.5" customHeight="1" x14ac:dyDescent="0.2">
      <c r="I1" s="3" t="s">
        <v>13</v>
      </c>
    </row>
    <row r="2" spans="2:11" ht="18" x14ac:dyDescent="0.2">
      <c r="B2" s="1674" t="s">
        <v>2106</v>
      </c>
      <c r="C2" s="1674"/>
      <c r="D2" s="1674"/>
      <c r="E2" s="1674"/>
      <c r="F2" s="1674"/>
      <c r="G2" s="1674"/>
      <c r="H2" s="1674"/>
      <c r="I2" s="3"/>
    </row>
    <row r="3" spans="2:11" ht="39" customHeight="1" x14ac:dyDescent="0.2">
      <c r="B3" s="1675" t="s">
        <v>2107</v>
      </c>
      <c r="C3" s="1677"/>
      <c r="D3" s="1677"/>
      <c r="E3" s="1677"/>
      <c r="F3" s="1677"/>
      <c r="G3" s="1677"/>
      <c r="H3" s="1677"/>
    </row>
    <row r="4" spans="2:11" ht="21.75" customHeight="1" thickBot="1" x14ac:dyDescent="0.25">
      <c r="B4" s="1676">
        <v>2014</v>
      </c>
      <c r="C4" s="1676"/>
      <c r="D4" s="1676"/>
      <c r="E4" s="1676"/>
      <c r="F4" s="1676"/>
      <c r="G4" s="1676"/>
      <c r="H4" s="1676"/>
    </row>
    <row r="5" spans="2:11" x14ac:dyDescent="0.2">
      <c r="C5" s="1151"/>
      <c r="D5" s="1151"/>
      <c r="E5" s="1151"/>
      <c r="F5" s="1151"/>
      <c r="G5" s="1151"/>
      <c r="H5" s="1151"/>
      <c r="I5" s="1138"/>
    </row>
    <row r="6" spans="2:11" ht="32.25" customHeight="1" x14ac:dyDescent="0.25">
      <c r="B6" s="1173" t="s">
        <v>2108</v>
      </c>
      <c r="C6" s="1155" t="s">
        <v>2101</v>
      </c>
      <c r="D6" s="1155" t="s">
        <v>2102</v>
      </c>
      <c r="E6" s="1155" t="s">
        <v>2103</v>
      </c>
      <c r="F6" s="1155" t="s">
        <v>2104</v>
      </c>
      <c r="G6" s="1155" t="s">
        <v>2060</v>
      </c>
      <c r="H6" s="1155" t="s">
        <v>2105</v>
      </c>
      <c r="I6" s="1146"/>
      <c r="J6" s="1146"/>
    </row>
    <row r="7" spans="2:11" ht="19.5" customHeight="1" x14ac:dyDescent="0.2">
      <c r="B7" s="1139" t="s">
        <v>41</v>
      </c>
      <c r="C7" s="1140">
        <v>130367</v>
      </c>
      <c r="D7" s="1193">
        <v>52337</v>
      </c>
      <c r="E7" s="1140">
        <v>15298</v>
      </c>
      <c r="F7" s="1140">
        <v>33911</v>
      </c>
      <c r="G7" s="1140">
        <v>3382</v>
      </c>
      <c r="H7" s="1157">
        <f t="shared" ref="H7:H16" si="0">SUM(C7:G7)</f>
        <v>235295</v>
      </c>
      <c r="J7" s="1184"/>
      <c r="K7" s="1200"/>
    </row>
    <row r="8" spans="2:11" ht="18" customHeight="1" x14ac:dyDescent="0.2">
      <c r="B8" s="1158" t="s">
        <v>42</v>
      </c>
      <c r="C8" s="1159">
        <v>59075</v>
      </c>
      <c r="D8" s="1195">
        <v>10051</v>
      </c>
      <c r="E8" s="1159">
        <v>15392</v>
      </c>
      <c r="F8" s="1159">
        <v>3021</v>
      </c>
      <c r="G8" s="1159">
        <v>232</v>
      </c>
      <c r="H8" s="1160">
        <f t="shared" si="0"/>
        <v>87771</v>
      </c>
      <c r="J8" s="1184"/>
      <c r="K8" s="1200"/>
    </row>
    <row r="9" spans="2:11" ht="18" customHeight="1" x14ac:dyDescent="0.2">
      <c r="B9" s="1158" t="s">
        <v>43</v>
      </c>
      <c r="C9" s="1159">
        <v>167857</v>
      </c>
      <c r="D9" s="1195">
        <v>90082</v>
      </c>
      <c r="E9" s="1159">
        <v>45421</v>
      </c>
      <c r="F9" s="1159">
        <v>61584</v>
      </c>
      <c r="G9" s="1159">
        <v>12286</v>
      </c>
      <c r="H9" s="1160">
        <f t="shared" si="0"/>
        <v>377230</v>
      </c>
      <c r="J9" s="1184"/>
      <c r="K9" s="1200"/>
    </row>
    <row r="10" spans="2:11" ht="18" customHeight="1" x14ac:dyDescent="0.2">
      <c r="B10" s="1158" t="s">
        <v>44</v>
      </c>
      <c r="C10" s="1159">
        <v>12116</v>
      </c>
      <c r="D10" s="1195">
        <v>4099</v>
      </c>
      <c r="E10" s="1159">
        <v>214</v>
      </c>
      <c r="F10" s="1159">
        <v>1676</v>
      </c>
      <c r="G10" s="1159">
        <v>137</v>
      </c>
      <c r="H10" s="1160">
        <f t="shared" si="0"/>
        <v>18242</v>
      </c>
      <c r="J10" s="1184"/>
      <c r="K10" s="1200"/>
    </row>
    <row r="11" spans="2:11" ht="18" customHeight="1" x14ac:dyDescent="0.2">
      <c r="B11" s="1158" t="s">
        <v>45</v>
      </c>
      <c r="C11" s="1159">
        <v>371025</v>
      </c>
      <c r="D11" s="1195">
        <v>49461</v>
      </c>
      <c r="E11" s="1159">
        <v>11157</v>
      </c>
      <c r="F11" s="1159">
        <v>33094</v>
      </c>
      <c r="G11" s="1159">
        <v>16837</v>
      </c>
      <c r="H11" s="1160">
        <f t="shared" si="0"/>
        <v>481574</v>
      </c>
      <c r="J11" s="1184"/>
      <c r="K11" s="1200"/>
    </row>
    <row r="12" spans="2:11" ht="18" customHeight="1" x14ac:dyDescent="0.2">
      <c r="B12" s="1158" t="s">
        <v>112</v>
      </c>
      <c r="C12" s="1159">
        <v>277442</v>
      </c>
      <c r="D12" s="1195">
        <v>141834</v>
      </c>
      <c r="E12" s="1159">
        <v>52197</v>
      </c>
      <c r="F12" s="1159">
        <v>52736</v>
      </c>
      <c r="G12" s="1159">
        <v>25371</v>
      </c>
      <c r="H12" s="1160">
        <f t="shared" si="0"/>
        <v>549580</v>
      </c>
      <c r="J12" s="1184"/>
      <c r="K12" s="1200"/>
    </row>
    <row r="13" spans="2:11" ht="18" customHeight="1" x14ac:dyDescent="0.2">
      <c r="B13" s="1158" t="s">
        <v>48</v>
      </c>
      <c r="C13" s="1159">
        <v>130389</v>
      </c>
      <c r="D13" s="1195">
        <v>71005</v>
      </c>
      <c r="E13" s="1159">
        <v>23691</v>
      </c>
      <c r="F13" s="1159">
        <v>37146</v>
      </c>
      <c r="G13" s="1159">
        <v>6561</v>
      </c>
      <c r="H13" s="1160">
        <f t="shared" si="0"/>
        <v>268792</v>
      </c>
      <c r="J13" s="1184"/>
      <c r="K13" s="1201"/>
    </row>
    <row r="14" spans="2:11" ht="18" customHeight="1" x14ac:dyDescent="0.2">
      <c r="B14" s="1158" t="s">
        <v>238</v>
      </c>
      <c r="C14" s="1159">
        <v>775900</v>
      </c>
      <c r="D14" s="1195">
        <v>249656</v>
      </c>
      <c r="E14" s="1159">
        <v>78134</v>
      </c>
      <c r="F14" s="1159">
        <v>74471</v>
      </c>
      <c r="G14" s="1159">
        <v>39460</v>
      </c>
      <c r="H14" s="1160">
        <f t="shared" si="0"/>
        <v>1217621</v>
      </c>
      <c r="J14" s="1184"/>
      <c r="K14" s="1200"/>
    </row>
    <row r="15" spans="2:11" ht="18" customHeight="1" x14ac:dyDescent="0.2">
      <c r="B15" s="1158" t="s">
        <v>114</v>
      </c>
      <c r="C15" s="1159">
        <v>2345</v>
      </c>
      <c r="D15" s="1195">
        <v>3076</v>
      </c>
      <c r="E15" s="1159">
        <v>7</v>
      </c>
      <c r="F15" s="1159">
        <v>15</v>
      </c>
      <c r="G15" s="1159">
        <v>15</v>
      </c>
      <c r="H15" s="1160">
        <f t="shared" si="0"/>
        <v>5458</v>
      </c>
      <c r="J15" s="1184"/>
      <c r="K15" s="1200"/>
    </row>
    <row r="16" spans="2:11" ht="26.25" customHeight="1" x14ac:dyDescent="0.25">
      <c r="B16" s="1143" t="s">
        <v>88</v>
      </c>
      <c r="C16" s="1144">
        <f>SUM(C7:C15)</f>
        <v>1926516</v>
      </c>
      <c r="D16" s="1144">
        <f>SUM(D7:D15)</f>
        <v>671601</v>
      </c>
      <c r="E16" s="1144">
        <f>SUM(E7:E15)</f>
        <v>241511</v>
      </c>
      <c r="F16" s="1144">
        <f>SUM(F7:F15)</f>
        <v>297654</v>
      </c>
      <c r="G16" s="1144">
        <f>SUM(G7:G15)</f>
        <v>104281</v>
      </c>
      <c r="H16" s="1144">
        <f t="shared" si="0"/>
        <v>3241563</v>
      </c>
      <c r="I16" s="1202"/>
      <c r="J16" s="1184"/>
      <c r="K16" s="1200"/>
    </row>
    <row r="17" spans="2:11" ht="15" customHeight="1" x14ac:dyDescent="0.25">
      <c r="B17" s="1149"/>
      <c r="C17" s="1150"/>
      <c r="D17" s="1150"/>
      <c r="E17" s="1150"/>
      <c r="F17" s="1150"/>
      <c r="G17" s="1150"/>
      <c r="H17" s="1150"/>
      <c r="I17" s="1202"/>
      <c r="J17" s="1184"/>
      <c r="K17" s="1200"/>
    </row>
    <row r="18" spans="2:11" ht="15" customHeight="1" x14ac:dyDescent="0.25">
      <c r="B18" s="1196"/>
      <c r="D18" s="1164"/>
      <c r="E18" s="1164"/>
      <c r="F18" s="1164"/>
      <c r="G18" s="1164"/>
      <c r="H18" s="1164"/>
      <c r="I18" s="1203"/>
      <c r="K18" s="1164"/>
    </row>
    <row r="19" spans="2:11" ht="18" x14ac:dyDescent="0.2">
      <c r="B19" s="1674" t="s">
        <v>2109</v>
      </c>
      <c r="C19" s="1674"/>
      <c r="D19" s="1674"/>
      <c r="E19" s="1674"/>
      <c r="F19" s="1674"/>
      <c r="G19" s="1674"/>
      <c r="H19" s="1674"/>
      <c r="I19" s="3" t="s">
        <v>13</v>
      </c>
    </row>
    <row r="20" spans="2:11" ht="33" customHeight="1" x14ac:dyDescent="0.2">
      <c r="B20" s="1675" t="s">
        <v>2110</v>
      </c>
      <c r="C20" s="1677"/>
      <c r="D20" s="1677"/>
      <c r="E20" s="1677"/>
      <c r="F20" s="1677"/>
      <c r="G20" s="1677"/>
      <c r="H20" s="1677"/>
      <c r="I20" s="3"/>
    </row>
    <row r="21" spans="2:11" ht="21.75" customHeight="1" thickBot="1" x14ac:dyDescent="0.25">
      <c r="B21" s="1676">
        <v>2014</v>
      </c>
      <c r="C21" s="1676"/>
      <c r="D21" s="1676"/>
      <c r="E21" s="1676"/>
      <c r="F21" s="1676"/>
      <c r="G21" s="1676"/>
      <c r="H21" s="1676"/>
    </row>
    <row r="22" spans="2:11" x14ac:dyDescent="0.2">
      <c r="B22" s="1145"/>
      <c r="C22" s="1151"/>
      <c r="D22" s="1151"/>
      <c r="E22" s="1151"/>
      <c r="F22" s="1151"/>
      <c r="G22" s="1151"/>
      <c r="H22" s="1151"/>
    </row>
    <row r="23" spans="2:11" ht="36" customHeight="1" x14ac:dyDescent="0.25">
      <c r="B23" s="1173" t="s">
        <v>2108</v>
      </c>
      <c r="C23" s="1155" t="s">
        <v>2101</v>
      </c>
      <c r="D23" s="1155" t="s">
        <v>2102</v>
      </c>
      <c r="E23" s="1155" t="s">
        <v>2103</v>
      </c>
      <c r="F23" s="1155" t="s">
        <v>2104</v>
      </c>
      <c r="G23" s="1155" t="s">
        <v>2060</v>
      </c>
      <c r="H23" s="1155" t="s">
        <v>2105</v>
      </c>
    </row>
    <row r="24" spans="2:11" ht="15" customHeight="1" x14ac:dyDescent="0.25">
      <c r="B24" s="1204"/>
      <c r="C24" s="1205"/>
      <c r="D24" s="1205"/>
      <c r="E24" s="1205"/>
      <c r="F24" s="1205"/>
      <c r="G24" s="1205"/>
      <c r="H24" s="1205"/>
    </row>
    <row r="25" spans="2:11" ht="25.5" customHeight="1" x14ac:dyDescent="0.2">
      <c r="B25" s="1139" t="s">
        <v>237</v>
      </c>
      <c r="C25" s="1140">
        <v>48851</v>
      </c>
      <c r="D25" s="1193">
        <v>25203</v>
      </c>
      <c r="E25" s="1140">
        <v>5865</v>
      </c>
      <c r="F25" s="1140">
        <v>14674</v>
      </c>
      <c r="G25" s="1140">
        <v>709</v>
      </c>
      <c r="H25" s="1157">
        <f t="shared" ref="H25:H33" si="1">SUM(C25:G25)</f>
        <v>95302</v>
      </c>
    </row>
    <row r="26" spans="2:11" x14ac:dyDescent="0.2">
      <c r="B26" s="1158" t="s">
        <v>42</v>
      </c>
      <c r="C26" s="1159">
        <v>5132</v>
      </c>
      <c r="D26" s="1195">
        <v>2605</v>
      </c>
      <c r="E26" s="1159">
        <v>4729</v>
      </c>
      <c r="F26" s="1159">
        <v>374</v>
      </c>
      <c r="G26" s="1159">
        <v>24</v>
      </c>
      <c r="H26" s="1160">
        <f t="shared" si="1"/>
        <v>12864</v>
      </c>
    </row>
    <row r="27" spans="2:11" x14ac:dyDescent="0.2">
      <c r="B27" s="1158" t="s">
        <v>43</v>
      </c>
      <c r="C27" s="1159">
        <v>55712</v>
      </c>
      <c r="D27" s="1195">
        <v>34277</v>
      </c>
      <c r="E27" s="1159">
        <v>11534</v>
      </c>
      <c r="F27" s="1159">
        <v>28347</v>
      </c>
      <c r="G27" s="1159">
        <v>4222</v>
      </c>
      <c r="H27" s="1160">
        <f t="shared" si="1"/>
        <v>134092</v>
      </c>
    </row>
    <row r="28" spans="2:11" x14ac:dyDescent="0.2">
      <c r="B28" s="1158" t="s">
        <v>44</v>
      </c>
      <c r="C28" s="1159">
        <v>3003</v>
      </c>
      <c r="D28" s="1195">
        <v>909</v>
      </c>
      <c r="E28" s="1159">
        <v>60</v>
      </c>
      <c r="F28" s="1159">
        <v>438</v>
      </c>
      <c r="G28" s="1159">
        <v>22</v>
      </c>
      <c r="H28" s="1160">
        <f t="shared" si="1"/>
        <v>4432</v>
      </c>
    </row>
    <row r="29" spans="2:11" x14ac:dyDescent="0.2">
      <c r="B29" s="1158" t="s">
        <v>45</v>
      </c>
      <c r="C29" s="1159">
        <v>31407</v>
      </c>
      <c r="D29" s="1195">
        <v>10998</v>
      </c>
      <c r="E29" s="1159">
        <v>1536</v>
      </c>
      <c r="F29" s="1159">
        <v>5513</v>
      </c>
      <c r="G29" s="1159">
        <v>1284</v>
      </c>
      <c r="H29" s="1160">
        <f t="shared" si="1"/>
        <v>50738</v>
      </c>
    </row>
    <row r="30" spans="2:11" x14ac:dyDescent="0.2">
      <c r="B30" s="1158" t="s">
        <v>112</v>
      </c>
      <c r="C30" s="1159">
        <v>162933</v>
      </c>
      <c r="D30" s="1195">
        <v>156806</v>
      </c>
      <c r="E30" s="1159">
        <v>35091</v>
      </c>
      <c r="F30" s="1159">
        <v>40909</v>
      </c>
      <c r="G30" s="1159">
        <v>13273</v>
      </c>
      <c r="H30" s="1160">
        <f t="shared" si="1"/>
        <v>409012</v>
      </c>
    </row>
    <row r="31" spans="2:11" x14ac:dyDescent="0.2">
      <c r="B31" s="1158" t="s">
        <v>48</v>
      </c>
      <c r="C31" s="1159">
        <v>35322</v>
      </c>
      <c r="D31" s="1195">
        <v>15683</v>
      </c>
      <c r="E31" s="1159">
        <v>5531</v>
      </c>
      <c r="F31" s="1159">
        <v>7111</v>
      </c>
      <c r="G31" s="1159">
        <v>1442</v>
      </c>
      <c r="H31" s="1160">
        <f t="shared" si="1"/>
        <v>65089</v>
      </c>
    </row>
    <row r="32" spans="2:11" x14ac:dyDescent="0.2">
      <c r="B32" s="1158" t="s">
        <v>238</v>
      </c>
      <c r="C32" s="1159">
        <v>718264</v>
      </c>
      <c r="D32" s="1195">
        <v>275434</v>
      </c>
      <c r="E32" s="1159">
        <v>98885</v>
      </c>
      <c r="F32" s="1159">
        <v>78431</v>
      </c>
      <c r="G32" s="1159">
        <v>24305</v>
      </c>
      <c r="H32" s="1160">
        <f t="shared" si="1"/>
        <v>1195319</v>
      </c>
    </row>
    <row r="33" spans="2:10" x14ac:dyDescent="0.2">
      <c r="B33" s="1158" t="s">
        <v>114</v>
      </c>
      <c r="C33" s="1159">
        <v>2142</v>
      </c>
      <c r="D33" s="1195">
        <v>2847</v>
      </c>
      <c r="E33" s="1159">
        <v>5</v>
      </c>
      <c r="F33" s="1159">
        <v>15</v>
      </c>
      <c r="G33" s="1159">
        <v>12</v>
      </c>
      <c r="H33" s="1160">
        <f t="shared" si="1"/>
        <v>5021</v>
      </c>
    </row>
    <row r="34" spans="2:10" ht="25.35" customHeight="1" x14ac:dyDescent="0.2">
      <c r="B34" s="1143" t="s">
        <v>88</v>
      </c>
      <c r="C34" s="1144">
        <f>SUM(C25:C33)</f>
        <v>1062766</v>
      </c>
      <c r="D34" s="1206">
        <f>SUM(D25:D33)</f>
        <v>524762</v>
      </c>
      <c r="E34" s="1144">
        <f>SUM(E25:E33)</f>
        <v>163236</v>
      </c>
      <c r="F34" s="1144">
        <f>SUM(F25:F33)</f>
        <v>175812</v>
      </c>
      <c r="G34" s="1144">
        <f>SUM(G25:G33)</f>
        <v>45293</v>
      </c>
      <c r="H34" s="1144">
        <f>SUM(C34:G34)</f>
        <v>1971869</v>
      </c>
      <c r="J34" s="1189"/>
    </row>
    <row r="35" spans="2:10" ht="15.75" x14ac:dyDescent="0.25">
      <c r="B35" s="1196"/>
      <c r="D35" s="1189"/>
      <c r="E35" s="1146"/>
      <c r="F35" s="1191"/>
      <c r="G35" s="1164"/>
      <c r="H35" s="1164"/>
      <c r="J35" s="1189"/>
    </row>
    <row r="36" spans="2:10" ht="15.75" x14ac:dyDescent="0.25">
      <c r="B36" s="1207"/>
      <c r="D36" s="1189"/>
      <c r="E36" s="1146"/>
      <c r="F36" s="1191"/>
      <c r="I36" s="1208"/>
    </row>
    <row r="37" spans="2:10" ht="15.75" x14ac:dyDescent="0.25">
      <c r="D37" s="1189"/>
      <c r="F37" s="1191"/>
      <c r="I37" s="1208"/>
    </row>
    <row r="38" spans="2:10" x14ac:dyDescent="0.2">
      <c r="I38" s="1208"/>
    </row>
  </sheetData>
  <mergeCells count="6">
    <mergeCell ref="B21:H21"/>
    <mergeCell ref="B2:H2"/>
    <mergeCell ref="B3:H3"/>
    <mergeCell ref="B4:H4"/>
    <mergeCell ref="B19:H19"/>
    <mergeCell ref="B20:H20"/>
  </mergeCells>
  <hyperlinks>
    <hyperlink ref="I19" location="'Indice Total'!A69" display="Volver"/>
    <hyperlink ref="I1" location="'Indice Total'!A69" display="Volver"/>
  </hyperlinks>
  <pageMargins left="0.7" right="0.7" top="0.75" bottom="0.75" header="0.3" footer="0.3"/>
  <pageSetup paperSize="14" scale="72"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1">
    <pageSetUpPr fitToPage="1"/>
  </sheetPr>
  <dimension ref="B1:AA24"/>
  <sheetViews>
    <sheetView showGridLines="0" workbookViewId="0">
      <selection activeCell="H25" sqref="H25"/>
    </sheetView>
  </sheetViews>
  <sheetFormatPr baseColWidth="10" defaultColWidth="9.140625" defaultRowHeight="15" x14ac:dyDescent="0.2"/>
  <cols>
    <col min="1" max="1" width="13.85546875" style="1134" customWidth="1"/>
    <col min="2" max="2" width="34.5703125" style="1134" customWidth="1"/>
    <col min="3" max="3" width="21.85546875" style="1134" customWidth="1"/>
    <col min="4" max="7" width="17.7109375" style="1134" customWidth="1"/>
    <col min="8" max="8" width="16.140625" style="1134" customWidth="1"/>
    <col min="9" max="9" width="12.7109375" style="1134" customWidth="1"/>
    <col min="10" max="10" width="12.5703125" style="1134" customWidth="1"/>
    <col min="11" max="11" width="12.7109375" style="1134" customWidth="1"/>
    <col min="12" max="12" width="15.42578125" style="1134" bestFit="1" customWidth="1"/>
    <col min="13" max="13" width="10.140625" style="1134" bestFit="1" customWidth="1"/>
    <col min="14" max="14" width="11" style="1134" customWidth="1"/>
    <col min="15" max="15" width="9.7109375" style="1134" bestFit="1" customWidth="1"/>
    <col min="16" max="16" width="16" style="1134" bestFit="1" customWidth="1"/>
    <col min="17" max="17" width="15.140625" style="1134" bestFit="1" customWidth="1"/>
    <col min="18" max="18" width="19.85546875" style="1134" customWidth="1"/>
    <col min="19" max="19" width="23.5703125" style="1134" customWidth="1"/>
    <col min="20" max="16384" width="9.140625" style="1134"/>
  </cols>
  <sheetData>
    <row r="1" spans="2:14" ht="50.25" customHeight="1" x14ac:dyDescent="0.2">
      <c r="I1" s="3" t="s">
        <v>13</v>
      </c>
    </row>
    <row r="2" spans="2:14" ht="18" x14ac:dyDescent="0.2">
      <c r="B2" s="1674" t="s">
        <v>2111</v>
      </c>
      <c r="C2" s="1674"/>
      <c r="D2" s="1674"/>
      <c r="E2" s="1674"/>
      <c r="F2" s="1674"/>
      <c r="G2" s="1674"/>
      <c r="H2" s="1674"/>
      <c r="I2" s="3"/>
    </row>
    <row r="3" spans="2:14" ht="19.5" customHeight="1" x14ac:dyDescent="0.25">
      <c r="B3" s="1679" t="s">
        <v>2112</v>
      </c>
      <c r="C3" s="1680"/>
      <c r="D3" s="1680"/>
      <c r="E3" s="1680"/>
      <c r="F3" s="1680"/>
      <c r="G3" s="1680"/>
      <c r="H3" s="1680"/>
    </row>
    <row r="4" spans="2:14" ht="20.25" customHeight="1" thickBot="1" x14ac:dyDescent="0.25">
      <c r="B4" s="1676">
        <v>2014</v>
      </c>
      <c r="C4" s="1676"/>
      <c r="D4" s="1676"/>
      <c r="E4" s="1676"/>
      <c r="F4" s="1676"/>
      <c r="G4" s="1676"/>
      <c r="H4" s="1676"/>
    </row>
    <row r="5" spans="2:14" x14ac:dyDescent="0.2">
      <c r="B5" s="1152"/>
      <c r="C5" s="1209"/>
      <c r="D5" s="1209"/>
      <c r="E5" s="1210"/>
      <c r="F5" s="1209"/>
      <c r="G5" s="1209"/>
      <c r="H5" s="1209"/>
    </row>
    <row r="6" spans="2:14" ht="30" x14ac:dyDescent="0.25">
      <c r="B6" s="1173" t="s">
        <v>2080</v>
      </c>
      <c r="C6" s="1155" t="s">
        <v>2101</v>
      </c>
      <c r="D6" s="1155" t="s">
        <v>2102</v>
      </c>
      <c r="E6" s="1155" t="s">
        <v>2103</v>
      </c>
      <c r="F6" s="1155" t="s">
        <v>2104</v>
      </c>
      <c r="G6" s="1155" t="s">
        <v>2060</v>
      </c>
      <c r="H6" s="1155" t="s">
        <v>2105</v>
      </c>
    </row>
    <row r="7" spans="2:14" ht="23.25" customHeight="1" x14ac:dyDescent="0.25">
      <c r="B7" s="1139" t="s">
        <v>73</v>
      </c>
      <c r="C7" s="1140">
        <v>38637</v>
      </c>
      <c r="D7" s="1140">
        <v>7517</v>
      </c>
      <c r="E7" s="1140">
        <v>4005</v>
      </c>
      <c r="F7" s="1140">
        <v>4847</v>
      </c>
      <c r="G7" s="1140">
        <v>10</v>
      </c>
      <c r="H7" s="1157">
        <f t="shared" ref="H7:H21" si="0">SUM(C7:G7)</f>
        <v>55016</v>
      </c>
      <c r="I7" s="1211"/>
      <c r="J7" s="1200"/>
      <c r="K7" s="1200"/>
      <c r="L7" s="1203"/>
      <c r="M7" s="1211"/>
      <c r="N7" s="1211"/>
    </row>
    <row r="8" spans="2:14" ht="21" customHeight="1" x14ac:dyDescent="0.25">
      <c r="B8" s="1158" t="s">
        <v>74</v>
      </c>
      <c r="C8" s="1140">
        <v>53009</v>
      </c>
      <c r="D8" s="1140">
        <v>18571</v>
      </c>
      <c r="E8" s="1140">
        <v>33793</v>
      </c>
      <c r="F8" s="1140">
        <v>2476</v>
      </c>
      <c r="G8" s="1140">
        <v>633</v>
      </c>
      <c r="H8" s="1160">
        <f t="shared" si="0"/>
        <v>108482</v>
      </c>
      <c r="I8" s="1189"/>
      <c r="J8" s="1200"/>
      <c r="K8" s="1200"/>
      <c r="L8" s="1187"/>
      <c r="M8" s="1189"/>
      <c r="N8" s="1211"/>
    </row>
    <row r="9" spans="2:14" ht="21" customHeight="1" x14ac:dyDescent="0.25">
      <c r="B9" s="1158" t="s">
        <v>75</v>
      </c>
      <c r="C9" s="1140">
        <v>120769</v>
      </c>
      <c r="D9" s="1140">
        <v>48993</v>
      </c>
      <c r="E9" s="1140">
        <v>12474</v>
      </c>
      <c r="F9" s="1140">
        <v>5688</v>
      </c>
      <c r="G9" s="1140">
        <v>104</v>
      </c>
      <c r="H9" s="1160">
        <f t="shared" si="0"/>
        <v>188028</v>
      </c>
      <c r="I9" s="1189"/>
      <c r="J9" s="1200"/>
      <c r="K9" s="1200"/>
      <c r="L9" s="1187"/>
      <c r="M9" s="1189"/>
      <c r="N9" s="1211"/>
    </row>
    <row r="10" spans="2:14" ht="21" customHeight="1" x14ac:dyDescent="0.25">
      <c r="B10" s="1158" t="s">
        <v>76</v>
      </c>
      <c r="C10" s="1140">
        <v>52144</v>
      </c>
      <c r="D10" s="1140">
        <v>15593</v>
      </c>
      <c r="E10" s="1140">
        <v>8058</v>
      </c>
      <c r="F10" s="1140">
        <v>3147</v>
      </c>
      <c r="G10" s="1140">
        <v>21</v>
      </c>
      <c r="H10" s="1160">
        <f t="shared" si="0"/>
        <v>78963</v>
      </c>
      <c r="I10" s="1189"/>
      <c r="J10" s="1200"/>
      <c r="K10" s="1200"/>
      <c r="L10" s="1187"/>
      <c r="M10" s="1189"/>
      <c r="N10" s="1211"/>
    </row>
    <row r="11" spans="2:14" ht="21" customHeight="1" x14ac:dyDescent="0.25">
      <c r="B11" s="1158" t="s">
        <v>77</v>
      </c>
      <c r="C11" s="1140">
        <v>99798</v>
      </c>
      <c r="D11" s="1140">
        <v>39840</v>
      </c>
      <c r="E11" s="1140">
        <v>12108</v>
      </c>
      <c r="F11" s="1140">
        <v>7404</v>
      </c>
      <c r="G11" s="1140">
        <v>295</v>
      </c>
      <c r="H11" s="1160">
        <f t="shared" si="0"/>
        <v>159445</v>
      </c>
      <c r="I11" s="1189"/>
      <c r="J11" s="1200"/>
      <c r="K11" s="1200"/>
      <c r="L11" s="1187"/>
      <c r="M11" s="1189"/>
      <c r="N11" s="1211"/>
    </row>
    <row r="12" spans="2:14" ht="21" customHeight="1" x14ac:dyDescent="0.25">
      <c r="B12" s="1158" t="s">
        <v>78</v>
      </c>
      <c r="C12" s="1140">
        <v>231548</v>
      </c>
      <c r="D12" s="1140">
        <v>63702</v>
      </c>
      <c r="E12" s="1140">
        <v>17608</v>
      </c>
      <c r="F12" s="1140">
        <v>122282</v>
      </c>
      <c r="G12" s="1140">
        <v>2704</v>
      </c>
      <c r="H12" s="1160">
        <f t="shared" si="0"/>
        <v>437844</v>
      </c>
      <c r="I12" s="1189"/>
      <c r="J12" s="1200"/>
      <c r="K12" s="1200"/>
      <c r="L12" s="1187"/>
      <c r="M12" s="1189"/>
      <c r="N12" s="1211"/>
    </row>
    <row r="13" spans="2:14" ht="21" customHeight="1" x14ac:dyDescent="0.25">
      <c r="B13" s="1158" t="s">
        <v>79</v>
      </c>
      <c r="C13" s="1140">
        <v>163013</v>
      </c>
      <c r="D13" s="1140">
        <v>27060</v>
      </c>
      <c r="E13" s="1140">
        <v>10067</v>
      </c>
      <c r="F13" s="1140">
        <v>19738</v>
      </c>
      <c r="G13" s="1140">
        <v>2169</v>
      </c>
      <c r="H13" s="1160">
        <f t="shared" si="0"/>
        <v>222047</v>
      </c>
      <c r="I13" s="1189"/>
      <c r="J13" s="1200"/>
      <c r="K13" s="1200"/>
      <c r="L13" s="1187"/>
      <c r="M13" s="1189"/>
      <c r="N13" s="1211"/>
    </row>
    <row r="14" spans="2:14" ht="21" customHeight="1" x14ac:dyDescent="0.25">
      <c r="B14" s="1158" t="s">
        <v>80</v>
      </c>
      <c r="C14" s="1140">
        <v>143094</v>
      </c>
      <c r="D14" s="1140">
        <v>69147</v>
      </c>
      <c r="E14" s="1140">
        <v>11415</v>
      </c>
      <c r="F14" s="1140">
        <v>13090</v>
      </c>
      <c r="G14" s="1140">
        <v>2385</v>
      </c>
      <c r="H14" s="1160">
        <f t="shared" si="0"/>
        <v>239131</v>
      </c>
      <c r="I14" s="1189"/>
      <c r="J14" s="1200"/>
      <c r="K14" s="1200"/>
      <c r="L14" s="1187"/>
      <c r="M14" s="1189"/>
      <c r="N14" s="1211"/>
    </row>
    <row r="15" spans="2:14" ht="21" customHeight="1" x14ac:dyDescent="0.25">
      <c r="B15" s="1158" t="s">
        <v>81</v>
      </c>
      <c r="C15" s="1140">
        <v>250708</v>
      </c>
      <c r="D15" s="1140">
        <v>124225</v>
      </c>
      <c r="E15" s="1140">
        <v>38157</v>
      </c>
      <c r="F15" s="1140">
        <v>29101</v>
      </c>
      <c r="G15" s="1140">
        <v>13033</v>
      </c>
      <c r="H15" s="1160">
        <f t="shared" si="0"/>
        <v>455224</v>
      </c>
      <c r="I15" s="1189"/>
      <c r="J15" s="1200"/>
      <c r="K15" s="1200"/>
      <c r="L15" s="1187"/>
      <c r="M15" s="1189"/>
      <c r="N15" s="1211"/>
    </row>
    <row r="16" spans="2:14" ht="21" customHeight="1" x14ac:dyDescent="0.25">
      <c r="B16" s="1158" t="s">
        <v>2089</v>
      </c>
      <c r="C16" s="1140">
        <v>80633</v>
      </c>
      <c r="D16" s="1140">
        <v>64527</v>
      </c>
      <c r="E16" s="1140">
        <v>12492</v>
      </c>
      <c r="F16" s="1140">
        <v>29055</v>
      </c>
      <c r="G16" s="1140">
        <v>1427</v>
      </c>
      <c r="H16" s="1160">
        <f t="shared" si="0"/>
        <v>188134</v>
      </c>
      <c r="I16" s="1189"/>
      <c r="J16" s="1200"/>
      <c r="K16" s="1200"/>
      <c r="L16" s="1187"/>
      <c r="M16" s="1189"/>
      <c r="N16" s="1211"/>
    </row>
    <row r="17" spans="2:27" ht="21" customHeight="1" x14ac:dyDescent="0.25">
      <c r="B17" s="1158" t="s">
        <v>2090</v>
      </c>
      <c r="C17" s="1140">
        <v>49649</v>
      </c>
      <c r="D17" s="1140">
        <v>22202</v>
      </c>
      <c r="E17" s="1140">
        <v>3850</v>
      </c>
      <c r="F17" s="1140">
        <v>789</v>
      </c>
      <c r="G17" s="1140">
        <v>3927</v>
      </c>
      <c r="H17" s="1160">
        <f t="shared" si="0"/>
        <v>80417</v>
      </c>
      <c r="I17" s="1189"/>
      <c r="J17" s="1200"/>
      <c r="K17" s="1200"/>
      <c r="L17" s="1187"/>
      <c r="M17" s="1189"/>
      <c r="N17" s="1211"/>
    </row>
    <row r="18" spans="2:27" ht="21" customHeight="1" x14ac:dyDescent="0.25">
      <c r="B18" s="1158" t="s">
        <v>2069</v>
      </c>
      <c r="C18" s="1140">
        <v>95100</v>
      </c>
      <c r="D18" s="1140">
        <v>101647</v>
      </c>
      <c r="E18" s="1140">
        <v>12802</v>
      </c>
      <c r="F18" s="1140">
        <v>9391</v>
      </c>
      <c r="G18" s="1140">
        <v>761</v>
      </c>
      <c r="H18" s="1160">
        <f t="shared" si="0"/>
        <v>219701</v>
      </c>
      <c r="I18" s="1189"/>
      <c r="J18" s="1200"/>
      <c r="K18" s="1200"/>
      <c r="L18" s="1187"/>
      <c r="M18" s="1189"/>
      <c r="N18" s="1211"/>
    </row>
    <row r="19" spans="2:27" ht="21" customHeight="1" x14ac:dyDescent="0.25">
      <c r="B19" s="1158" t="s">
        <v>117</v>
      </c>
      <c r="C19" s="1140">
        <v>11660</v>
      </c>
      <c r="D19" s="1140">
        <v>8219</v>
      </c>
      <c r="E19" s="1140">
        <v>3368</v>
      </c>
      <c r="F19" s="1140">
        <v>0</v>
      </c>
      <c r="G19" s="1140">
        <f>+'68 69'!G19+'68 69'!G43</f>
        <v>0</v>
      </c>
      <c r="H19" s="1160">
        <f t="shared" si="0"/>
        <v>23247</v>
      </c>
      <c r="I19" s="1189"/>
      <c r="J19" s="1200"/>
      <c r="K19" s="1200"/>
      <c r="L19" s="1187"/>
      <c r="M19" s="1189"/>
      <c r="N19" s="1211"/>
    </row>
    <row r="20" spans="2:27" ht="21" customHeight="1" x14ac:dyDescent="0.25">
      <c r="B20" s="1158" t="s">
        <v>2071</v>
      </c>
      <c r="C20" s="1140">
        <v>33532</v>
      </c>
      <c r="D20" s="1140">
        <v>19552</v>
      </c>
      <c r="E20" s="1140">
        <v>709</v>
      </c>
      <c r="F20" s="1140">
        <v>412</v>
      </c>
      <c r="G20" s="1140">
        <v>7</v>
      </c>
      <c r="H20" s="1160">
        <f t="shared" si="0"/>
        <v>54212</v>
      </c>
      <c r="I20" s="1189"/>
      <c r="J20" s="1200"/>
      <c r="K20" s="1200"/>
      <c r="L20" s="1187"/>
      <c r="M20" s="1189"/>
      <c r="N20" s="1211"/>
      <c r="O20" s="1138"/>
      <c r="P20" s="1138"/>
      <c r="Q20" s="1138"/>
      <c r="R20" s="1138"/>
      <c r="S20" s="1138"/>
      <c r="T20" s="1138"/>
      <c r="U20" s="1138"/>
      <c r="V20" s="1138"/>
      <c r="W20" s="1138"/>
      <c r="X20" s="1138"/>
      <c r="Y20" s="1138"/>
      <c r="Z20" s="1138"/>
      <c r="AA20" s="1138"/>
    </row>
    <row r="21" spans="2:27" ht="20.25" customHeight="1" x14ac:dyDescent="0.25">
      <c r="B21" s="1141" t="s">
        <v>87</v>
      </c>
      <c r="C21" s="1140">
        <v>1565988</v>
      </c>
      <c r="D21" s="1140">
        <v>565568</v>
      </c>
      <c r="E21" s="1140">
        <v>223841</v>
      </c>
      <c r="F21" s="1140">
        <v>226046</v>
      </c>
      <c r="G21" s="1140">
        <v>122098</v>
      </c>
      <c r="H21" s="1212">
        <f t="shared" si="0"/>
        <v>2703541</v>
      </c>
      <c r="I21" s="1189"/>
      <c r="J21" s="1200"/>
      <c r="K21" s="1200"/>
      <c r="L21" s="1187"/>
      <c r="M21" s="1189"/>
      <c r="N21" s="1211"/>
      <c r="O21" s="1138"/>
      <c r="P21" s="1138"/>
      <c r="Q21" s="1138"/>
      <c r="R21" s="1138"/>
      <c r="S21" s="1138"/>
      <c r="T21" s="1138"/>
      <c r="U21" s="1138"/>
      <c r="V21" s="1138"/>
      <c r="W21" s="1138"/>
      <c r="X21" s="1138"/>
      <c r="Y21" s="1138"/>
      <c r="Z21" s="1138"/>
      <c r="AA21" s="1138"/>
    </row>
    <row r="22" spans="2:27" ht="26.25" customHeight="1" x14ac:dyDescent="0.25">
      <c r="B22" s="1143" t="s">
        <v>2092</v>
      </c>
      <c r="C22" s="1144">
        <f>SUM(C7:C21)</f>
        <v>2989282</v>
      </c>
      <c r="D22" s="1144">
        <f>SUM(D7:D21)</f>
        <v>1196363</v>
      </c>
      <c r="E22" s="1144">
        <f>SUM(E7:E21)</f>
        <v>404747</v>
      </c>
      <c r="F22" s="1144">
        <f>SUM(F7:F21)</f>
        <v>473466</v>
      </c>
      <c r="G22" s="1144">
        <f>SUM(G7:G21)</f>
        <v>149574</v>
      </c>
      <c r="H22" s="1144">
        <f>SUM(C22:G22)</f>
        <v>5213432</v>
      </c>
      <c r="I22" s="1189"/>
      <c r="J22" s="1200"/>
      <c r="K22" s="1200"/>
      <c r="L22" s="1187"/>
      <c r="M22" s="1189"/>
      <c r="N22" s="1211"/>
      <c r="O22" s="1138"/>
      <c r="P22" s="1138"/>
      <c r="Q22" s="1138"/>
      <c r="R22" s="1138"/>
      <c r="S22" s="1138"/>
      <c r="T22" s="1138"/>
      <c r="U22" s="1138"/>
      <c r="V22" s="1138"/>
      <c r="W22" s="1138"/>
      <c r="X22" s="1138"/>
      <c r="Y22" s="1138"/>
      <c r="Z22" s="1138"/>
      <c r="AA22" s="1138"/>
    </row>
    <row r="23" spans="2:27" x14ac:dyDescent="0.2">
      <c r="B23" s="1196"/>
      <c r="C23" s="1163"/>
      <c r="D23" s="1163"/>
      <c r="E23" s="1163"/>
      <c r="F23" s="1163"/>
      <c r="G23" s="1163"/>
      <c r="J23" s="1184"/>
      <c r="K23" s="1200"/>
    </row>
    <row r="24" spans="2:27" x14ac:dyDescent="0.2">
      <c r="D24" s="1164"/>
      <c r="E24" s="1164"/>
      <c r="F24" s="1164"/>
      <c r="G24" s="1164"/>
      <c r="H24" s="1164"/>
    </row>
  </sheetData>
  <mergeCells count="3">
    <mergeCell ref="B2:H2"/>
    <mergeCell ref="B3:H3"/>
    <mergeCell ref="B4:H4"/>
  </mergeCells>
  <hyperlinks>
    <hyperlink ref="I1" location="'Indice Total'!A69" display="Volver"/>
  </hyperlinks>
  <pageMargins left="0.7" right="0.7" top="0.75" bottom="0.75" header="0.3" footer="0.3"/>
  <pageSetup paperSize="14" orientation="landscape" horizontalDpi="300" verticalDpi="300"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1">
    <pageSetUpPr fitToPage="1"/>
  </sheetPr>
  <dimension ref="B1:AF52"/>
  <sheetViews>
    <sheetView showGridLines="0" zoomScaleNormal="100" workbookViewId="0">
      <selection activeCell="H34" sqref="H34"/>
    </sheetView>
  </sheetViews>
  <sheetFormatPr baseColWidth="10" defaultColWidth="9.140625" defaultRowHeight="15" x14ac:dyDescent="0.2"/>
  <cols>
    <col min="1" max="1" width="17.140625" style="1134" customWidth="1"/>
    <col min="2" max="2" width="41.7109375" style="1134" customWidth="1"/>
    <col min="3" max="3" width="15.5703125" style="1134" customWidth="1"/>
    <col min="4" max="8" width="17.7109375" style="1134" customWidth="1"/>
    <col min="9" max="9" width="13.85546875" style="1134" bestFit="1" customWidth="1"/>
    <col min="10" max="14" width="18" style="1134" customWidth="1"/>
    <col min="15" max="15" width="13.85546875" style="1134" bestFit="1" customWidth="1"/>
    <col min="16" max="16" width="17" style="1134" bestFit="1" customWidth="1"/>
    <col min="17" max="17" width="12.85546875" style="1134" customWidth="1"/>
    <col min="18" max="18" width="17.5703125" style="1134" customWidth="1"/>
    <col min="19" max="19" width="20.28515625" style="1134" customWidth="1"/>
    <col min="20" max="20" width="11.85546875" style="1134" customWidth="1"/>
    <col min="21" max="21" width="10.140625" style="1134" customWidth="1"/>
    <col min="22" max="22" width="10.28515625" style="1134" customWidth="1"/>
    <col min="23" max="23" width="9.140625" style="1134"/>
    <col min="24" max="24" width="12.5703125" style="1134" bestFit="1" customWidth="1"/>
    <col min="25" max="25" width="19.140625" style="1134" bestFit="1" customWidth="1"/>
    <col min="26" max="26" width="39.85546875" style="1134" bestFit="1" customWidth="1"/>
    <col min="27" max="27" width="12.85546875" style="1134" customWidth="1"/>
    <col min="28" max="28" width="10.42578125" style="1134" customWidth="1"/>
    <col min="29" max="29" width="10.5703125" style="1134" bestFit="1" customWidth="1"/>
    <col min="30" max="16384" width="9.140625" style="1134"/>
  </cols>
  <sheetData>
    <row r="1" spans="2:30" ht="45" customHeight="1" x14ac:dyDescent="0.2">
      <c r="I1" s="3" t="s">
        <v>13</v>
      </c>
    </row>
    <row r="2" spans="2:30" ht="18" x14ac:dyDescent="0.2">
      <c r="B2" s="1674" t="s">
        <v>2113</v>
      </c>
      <c r="C2" s="1674"/>
      <c r="D2" s="1674"/>
      <c r="E2" s="1674"/>
      <c r="F2" s="1674"/>
      <c r="G2" s="1674"/>
      <c r="H2" s="1674"/>
      <c r="J2" s="3"/>
    </row>
    <row r="3" spans="2:30" ht="17.25" customHeight="1" x14ac:dyDescent="0.25">
      <c r="B3" s="1681" t="s">
        <v>2114</v>
      </c>
      <c r="C3" s="1682"/>
      <c r="D3" s="1682"/>
      <c r="E3" s="1682"/>
      <c r="F3" s="1682"/>
      <c r="G3" s="1682"/>
      <c r="H3" s="1682"/>
    </row>
    <row r="4" spans="2:30" ht="19.5" customHeight="1" thickBot="1" x14ac:dyDescent="0.25">
      <c r="B4" s="1676">
        <v>2014</v>
      </c>
      <c r="C4" s="1676"/>
      <c r="D4" s="1676"/>
      <c r="E4" s="1676"/>
      <c r="F4" s="1676"/>
      <c r="G4" s="1676"/>
      <c r="H4" s="1676"/>
    </row>
    <row r="5" spans="2:30" x14ac:dyDescent="0.2">
      <c r="B5" s="1213"/>
      <c r="C5" s="1213"/>
      <c r="D5" s="1213"/>
      <c r="E5" s="1213"/>
      <c r="F5" s="1213"/>
      <c r="G5" s="1213"/>
      <c r="H5" s="1213"/>
    </row>
    <row r="6" spans="2:30" ht="30" x14ac:dyDescent="0.25">
      <c r="B6" s="1173" t="s">
        <v>2080</v>
      </c>
      <c r="C6" s="1155" t="s">
        <v>2101</v>
      </c>
      <c r="D6" s="1155" t="s">
        <v>2102</v>
      </c>
      <c r="E6" s="1155" t="s">
        <v>2103</v>
      </c>
      <c r="F6" s="1155" t="s">
        <v>2104</v>
      </c>
      <c r="G6" s="1155" t="s">
        <v>2060</v>
      </c>
      <c r="H6" s="1155" t="s">
        <v>2105</v>
      </c>
      <c r="J6" s="1214"/>
      <c r="K6" s="1138"/>
      <c r="L6" s="1138"/>
      <c r="M6" s="1138"/>
      <c r="N6" s="1138"/>
      <c r="O6" s="1138"/>
      <c r="P6" s="1138"/>
      <c r="Q6" s="1214"/>
      <c r="R6" s="1138"/>
      <c r="S6" s="1138"/>
      <c r="T6" s="1138"/>
      <c r="U6" s="1138"/>
      <c r="V6" s="1138"/>
      <c r="W6" s="1138"/>
      <c r="X6" s="1214"/>
      <c r="Y6" s="1138"/>
      <c r="Z6" s="1138"/>
      <c r="AA6" s="1138"/>
      <c r="AB6" s="1138"/>
      <c r="AC6" s="1138"/>
      <c r="AD6" s="1138"/>
    </row>
    <row r="7" spans="2:30" ht="18" customHeight="1" x14ac:dyDescent="0.25">
      <c r="B7" s="1139" t="s">
        <v>73</v>
      </c>
      <c r="C7" s="1140">
        <v>24104.083333333332</v>
      </c>
      <c r="D7" s="1193">
        <v>11242</v>
      </c>
      <c r="E7" s="1140">
        <v>22244</v>
      </c>
      <c r="F7" s="1140">
        <v>766</v>
      </c>
      <c r="G7" s="1140">
        <v>10</v>
      </c>
      <c r="H7" s="1157">
        <f t="shared" ref="H7:H21" si="0">SUM(C7:G7)</f>
        <v>58366.083333333328</v>
      </c>
      <c r="I7" s="1184"/>
      <c r="J7" s="1215"/>
      <c r="K7" s="1216"/>
      <c r="L7" s="1217"/>
      <c r="M7" s="1218"/>
      <c r="N7" s="1218"/>
      <c r="O7" s="1217"/>
      <c r="P7" s="1138"/>
      <c r="Q7" s="1215"/>
      <c r="R7" s="1216"/>
      <c r="S7" s="1217"/>
      <c r="T7" s="1218"/>
      <c r="U7" s="1218"/>
      <c r="V7" s="1217"/>
      <c r="W7" s="1138"/>
      <c r="X7" s="1215"/>
      <c r="Y7" s="1216"/>
      <c r="Z7" s="1217"/>
      <c r="AA7" s="1218"/>
      <c r="AB7" s="1218"/>
      <c r="AC7" s="1217"/>
      <c r="AD7" s="1138"/>
    </row>
    <row r="8" spans="2:30" ht="18" customHeight="1" x14ac:dyDescent="0.25">
      <c r="B8" s="1158" t="s">
        <v>74</v>
      </c>
      <c r="C8" s="1159">
        <v>34909.083333333336</v>
      </c>
      <c r="D8" s="1195">
        <v>31319</v>
      </c>
      <c r="E8" s="1159">
        <v>9926</v>
      </c>
      <c r="F8" s="1140">
        <v>1614</v>
      </c>
      <c r="G8" s="1140">
        <v>472</v>
      </c>
      <c r="H8" s="1160">
        <f t="shared" si="0"/>
        <v>78240.083333333343</v>
      </c>
      <c r="I8" s="1184"/>
      <c r="J8" s="1219"/>
      <c r="K8" s="1216"/>
      <c r="L8" s="1220"/>
      <c r="M8" s="1221"/>
      <c r="N8" s="1222"/>
      <c r="O8" s="1223"/>
      <c r="P8" s="1138"/>
      <c r="Q8" s="1219"/>
      <c r="R8" s="1216"/>
      <c r="S8" s="1220"/>
      <c r="T8" s="1221"/>
      <c r="U8" s="1222"/>
      <c r="V8" s="1223"/>
      <c r="W8" s="1138"/>
      <c r="X8" s="1219"/>
      <c r="Y8" s="1216"/>
      <c r="Z8" s="1220"/>
      <c r="AA8" s="1221"/>
      <c r="AB8" s="1222"/>
      <c r="AC8" s="1223"/>
      <c r="AD8" s="1138"/>
    </row>
    <row r="9" spans="2:30" ht="18" customHeight="1" x14ac:dyDescent="0.25">
      <c r="B9" s="1158" t="s">
        <v>75</v>
      </c>
      <c r="C9" s="1159">
        <v>83753.083333333328</v>
      </c>
      <c r="D9" s="1195">
        <v>8285</v>
      </c>
      <c r="E9" s="1159">
        <v>5438</v>
      </c>
      <c r="F9" s="1159">
        <v>4209</v>
      </c>
      <c r="G9" s="1159">
        <v>62</v>
      </c>
      <c r="H9" s="1160">
        <f t="shared" si="0"/>
        <v>101747.08333333333</v>
      </c>
      <c r="I9" s="1184"/>
      <c r="J9" s="1219"/>
      <c r="K9" s="1216"/>
      <c r="L9" s="1220"/>
      <c r="M9" s="1221"/>
      <c r="N9" s="1222"/>
      <c r="O9" s="1223"/>
      <c r="P9" s="1138"/>
      <c r="Q9" s="1219"/>
      <c r="R9" s="1216"/>
      <c r="S9" s="1220"/>
      <c r="T9" s="1221"/>
      <c r="U9" s="1222"/>
      <c r="V9" s="1223"/>
      <c r="W9" s="1138"/>
      <c r="X9" s="1219"/>
      <c r="Y9" s="1216"/>
      <c r="Z9" s="1220"/>
      <c r="AA9" s="1221"/>
      <c r="AB9" s="1222"/>
      <c r="AC9" s="1223"/>
      <c r="AD9" s="1138"/>
    </row>
    <row r="10" spans="2:30" ht="18" customHeight="1" x14ac:dyDescent="0.25">
      <c r="B10" s="1158" t="s">
        <v>76</v>
      </c>
      <c r="C10" s="1159">
        <v>35863.166666666664</v>
      </c>
      <c r="D10" s="1195">
        <v>20154</v>
      </c>
      <c r="E10" s="1159">
        <v>8116</v>
      </c>
      <c r="F10" s="1159">
        <v>2199</v>
      </c>
      <c r="G10" s="1159">
        <v>16</v>
      </c>
      <c r="H10" s="1160">
        <f t="shared" si="0"/>
        <v>66348.166666666657</v>
      </c>
      <c r="I10" s="1184"/>
      <c r="J10" s="1219"/>
      <c r="K10" s="1216"/>
      <c r="L10" s="1220"/>
      <c r="M10" s="1221"/>
      <c r="N10" s="1222"/>
      <c r="O10" s="1223"/>
      <c r="P10" s="1138"/>
      <c r="Q10" s="1219"/>
      <c r="R10" s="1216"/>
      <c r="S10" s="1220"/>
      <c r="T10" s="1221"/>
      <c r="U10" s="1222"/>
      <c r="V10" s="1223"/>
      <c r="W10" s="1138"/>
      <c r="X10" s="1219"/>
      <c r="Y10" s="1216"/>
      <c r="Z10" s="1220"/>
      <c r="AA10" s="1221"/>
      <c r="AB10" s="1222"/>
      <c r="AC10" s="1223"/>
      <c r="AD10" s="1138"/>
    </row>
    <row r="11" spans="2:30" ht="18" customHeight="1" x14ac:dyDescent="0.25">
      <c r="B11" s="1158" t="s">
        <v>77</v>
      </c>
      <c r="C11" s="1159">
        <v>67669.5</v>
      </c>
      <c r="D11" s="1195">
        <v>37972</v>
      </c>
      <c r="E11" s="1159">
        <v>10365</v>
      </c>
      <c r="F11" s="1159">
        <v>4982</v>
      </c>
      <c r="G11" s="1159">
        <v>240</v>
      </c>
      <c r="H11" s="1160">
        <f t="shared" si="0"/>
        <v>121228.5</v>
      </c>
      <c r="I11" s="1184"/>
      <c r="J11" s="1219"/>
      <c r="K11" s="1216"/>
      <c r="L11" s="1220"/>
      <c r="M11" s="1221"/>
      <c r="N11" s="1222"/>
      <c r="O11" s="1223"/>
      <c r="P11" s="1138"/>
      <c r="Q11" s="1219"/>
      <c r="R11" s="1216"/>
      <c r="S11" s="1220"/>
      <c r="T11" s="1221"/>
      <c r="U11" s="1222"/>
      <c r="V11" s="1223"/>
      <c r="W11" s="1138"/>
      <c r="X11" s="1219"/>
      <c r="Y11" s="1216"/>
      <c r="Z11" s="1220"/>
      <c r="AA11" s="1221"/>
      <c r="AB11" s="1222"/>
      <c r="AC11" s="1223"/>
      <c r="AD11" s="1138"/>
    </row>
    <row r="12" spans="2:30" ht="18" customHeight="1" x14ac:dyDescent="0.25">
      <c r="B12" s="1158" t="s">
        <v>78</v>
      </c>
      <c r="C12" s="1159">
        <v>145618.16666666666</v>
      </c>
      <c r="D12" s="1195">
        <v>14018</v>
      </c>
      <c r="E12" s="1159">
        <v>5953</v>
      </c>
      <c r="F12" s="1159">
        <v>75834</v>
      </c>
      <c r="G12" s="1159">
        <v>1938</v>
      </c>
      <c r="H12" s="1160">
        <f t="shared" si="0"/>
        <v>243361.16666666666</v>
      </c>
      <c r="I12" s="1184"/>
      <c r="J12" s="1219"/>
      <c r="K12" s="1216"/>
      <c r="L12" s="1220"/>
      <c r="M12" s="1221"/>
      <c r="N12" s="1222"/>
      <c r="O12" s="1223"/>
      <c r="P12" s="1138"/>
      <c r="Q12" s="1219"/>
      <c r="R12" s="1216"/>
      <c r="S12" s="1220"/>
      <c r="T12" s="1221"/>
      <c r="U12" s="1222"/>
      <c r="V12" s="1223"/>
      <c r="W12" s="1138"/>
      <c r="X12" s="1219"/>
      <c r="Y12" s="1216"/>
      <c r="Z12" s="1220"/>
      <c r="AA12" s="1221"/>
      <c r="AB12" s="1222"/>
      <c r="AC12" s="1223"/>
      <c r="AD12" s="1138"/>
    </row>
    <row r="13" spans="2:30" ht="18" customHeight="1" x14ac:dyDescent="0.25">
      <c r="B13" s="1158" t="s">
        <v>79</v>
      </c>
      <c r="C13" s="1159">
        <v>105192.25</v>
      </c>
      <c r="D13" s="1195">
        <v>41365</v>
      </c>
      <c r="E13" s="1159">
        <v>6413</v>
      </c>
      <c r="F13" s="1159">
        <v>12176</v>
      </c>
      <c r="G13" s="1159">
        <v>1695</v>
      </c>
      <c r="H13" s="1160">
        <f t="shared" si="0"/>
        <v>166841.25</v>
      </c>
      <c r="I13" s="1184"/>
      <c r="J13" s="1219"/>
      <c r="K13" s="1216"/>
      <c r="L13" s="1220"/>
      <c r="M13" s="1221"/>
      <c r="N13" s="1222"/>
      <c r="O13" s="1223"/>
      <c r="P13" s="1138"/>
      <c r="Q13" s="1219"/>
      <c r="R13" s="1216"/>
      <c r="S13" s="1220"/>
      <c r="T13" s="1221"/>
      <c r="U13" s="1222"/>
      <c r="V13" s="1223"/>
      <c r="W13" s="1138"/>
      <c r="X13" s="1219"/>
      <c r="Y13" s="1216"/>
      <c r="Z13" s="1220"/>
      <c r="AA13" s="1221"/>
      <c r="AB13" s="1222"/>
      <c r="AC13" s="1223"/>
      <c r="AD13" s="1138"/>
    </row>
    <row r="14" spans="2:30" ht="18" customHeight="1" x14ac:dyDescent="0.25">
      <c r="B14" s="1158" t="s">
        <v>80</v>
      </c>
      <c r="C14" s="1159">
        <v>88937.583333333328</v>
      </c>
      <c r="D14" s="1195">
        <v>78676</v>
      </c>
      <c r="E14" s="1159">
        <v>21542</v>
      </c>
      <c r="F14" s="1159">
        <v>8025</v>
      </c>
      <c r="G14" s="1159">
        <v>1810</v>
      </c>
      <c r="H14" s="1160">
        <f t="shared" si="0"/>
        <v>198990.58333333331</v>
      </c>
      <c r="I14" s="1184"/>
      <c r="J14" s="1219"/>
      <c r="K14" s="1216"/>
      <c r="L14" s="1220"/>
      <c r="M14" s="1221"/>
      <c r="N14" s="1222"/>
      <c r="O14" s="1223"/>
      <c r="P14" s="1138"/>
      <c r="Q14" s="1219"/>
      <c r="R14" s="1216"/>
      <c r="S14" s="1220"/>
      <c r="T14" s="1221"/>
      <c r="U14" s="1222"/>
      <c r="V14" s="1223"/>
      <c r="W14" s="1138"/>
      <c r="X14" s="1219"/>
      <c r="Y14" s="1216"/>
      <c r="Z14" s="1220"/>
      <c r="AA14" s="1221"/>
      <c r="AB14" s="1222"/>
      <c r="AC14" s="1223"/>
      <c r="AD14" s="1138"/>
    </row>
    <row r="15" spans="2:30" ht="18" customHeight="1" x14ac:dyDescent="0.25">
      <c r="B15" s="1158" t="s">
        <v>81</v>
      </c>
      <c r="C15" s="1159">
        <v>162312.33333333334</v>
      </c>
      <c r="D15" s="1195">
        <v>35508</v>
      </c>
      <c r="E15" s="1159">
        <v>6396</v>
      </c>
      <c r="F15" s="1159">
        <v>18567</v>
      </c>
      <c r="G15" s="1159">
        <v>8543</v>
      </c>
      <c r="H15" s="1160">
        <f t="shared" si="0"/>
        <v>231326.33333333334</v>
      </c>
      <c r="I15" s="1184"/>
      <c r="J15" s="1219"/>
      <c r="K15" s="1216"/>
      <c r="L15" s="1220"/>
      <c r="M15" s="1221"/>
      <c r="N15" s="1222"/>
      <c r="O15" s="1223"/>
      <c r="P15" s="1138"/>
      <c r="Q15" s="1219"/>
      <c r="R15" s="1216"/>
      <c r="S15" s="1220"/>
      <c r="T15" s="1221"/>
      <c r="U15" s="1222"/>
      <c r="V15" s="1223"/>
      <c r="W15" s="1138"/>
      <c r="X15" s="1219"/>
      <c r="Y15" s="1216"/>
      <c r="Z15" s="1220"/>
      <c r="AA15" s="1221"/>
      <c r="AB15" s="1222"/>
      <c r="AC15" s="1223"/>
      <c r="AD15" s="1138"/>
    </row>
    <row r="16" spans="2:30" ht="18" customHeight="1" x14ac:dyDescent="0.25">
      <c r="B16" s="1158" t="s">
        <v>2089</v>
      </c>
      <c r="C16" s="1159">
        <v>51353.583333333336</v>
      </c>
      <c r="D16" s="1195">
        <v>56616</v>
      </c>
      <c r="E16" s="1159">
        <v>8526</v>
      </c>
      <c r="F16" s="1159">
        <v>19099</v>
      </c>
      <c r="G16" s="1159">
        <v>951</v>
      </c>
      <c r="H16" s="1160">
        <f t="shared" si="0"/>
        <v>136545.58333333334</v>
      </c>
      <c r="I16" s="1184"/>
      <c r="J16" s="1219"/>
      <c r="K16" s="1216"/>
      <c r="L16" s="1220"/>
      <c r="M16" s="1221"/>
      <c r="N16" s="1222"/>
      <c r="O16" s="1223"/>
      <c r="P16" s="1138"/>
      <c r="Q16" s="1219"/>
      <c r="R16" s="1216"/>
      <c r="S16" s="1220"/>
      <c r="T16" s="1221"/>
      <c r="U16" s="1222"/>
      <c r="V16" s="1223"/>
      <c r="W16" s="1138"/>
      <c r="X16" s="1219"/>
      <c r="Y16" s="1216"/>
      <c r="Z16" s="1220"/>
      <c r="AA16" s="1221"/>
      <c r="AB16" s="1222"/>
      <c r="AC16" s="1223"/>
      <c r="AD16" s="1138"/>
    </row>
    <row r="17" spans="2:32" ht="18" customHeight="1" x14ac:dyDescent="0.25">
      <c r="B17" s="1158" t="s">
        <v>2090</v>
      </c>
      <c r="C17" s="1159">
        <v>30502</v>
      </c>
      <c r="D17" s="1195">
        <v>4503</v>
      </c>
      <c r="E17" s="1159">
        <v>2069</v>
      </c>
      <c r="F17" s="1159">
        <v>514</v>
      </c>
      <c r="G17" s="1159">
        <v>3019</v>
      </c>
      <c r="H17" s="1160">
        <f t="shared" si="0"/>
        <v>40607</v>
      </c>
      <c r="I17" s="1184"/>
      <c r="J17" s="1219"/>
      <c r="K17" s="1216"/>
      <c r="L17" s="1220"/>
      <c r="M17" s="1221"/>
      <c r="N17" s="1222"/>
      <c r="O17" s="1223"/>
      <c r="P17" s="1138"/>
      <c r="Q17" s="1219"/>
      <c r="R17" s="1216"/>
      <c r="S17" s="1220"/>
      <c r="T17" s="1221"/>
      <c r="U17" s="1222"/>
      <c r="V17" s="1223"/>
      <c r="W17" s="1138"/>
      <c r="X17" s="1219"/>
      <c r="Y17" s="1216"/>
      <c r="Z17" s="1220"/>
      <c r="AA17" s="1221"/>
      <c r="AB17" s="1222"/>
      <c r="AC17" s="1223"/>
      <c r="AD17" s="1138"/>
    </row>
    <row r="18" spans="2:32" ht="18" customHeight="1" x14ac:dyDescent="0.25">
      <c r="B18" s="1158" t="s">
        <v>2069</v>
      </c>
      <c r="C18" s="1159">
        <v>59884</v>
      </c>
      <c r="D18" s="1195">
        <v>9897</v>
      </c>
      <c r="E18" s="1159">
        <v>453</v>
      </c>
      <c r="F18" s="1159">
        <v>6993</v>
      </c>
      <c r="G18" s="1159">
        <v>575</v>
      </c>
      <c r="H18" s="1160">
        <f t="shared" si="0"/>
        <v>77802</v>
      </c>
      <c r="I18" s="1184"/>
      <c r="J18" s="1219"/>
      <c r="K18" s="1216"/>
      <c r="L18" s="1220"/>
      <c r="M18" s="1221"/>
      <c r="N18" s="1222"/>
      <c r="O18" s="1223"/>
      <c r="P18" s="1138"/>
      <c r="Q18" s="1219"/>
      <c r="R18" s="1216"/>
      <c r="S18" s="1220"/>
      <c r="T18" s="1221"/>
      <c r="U18" s="1222"/>
      <c r="V18" s="1223"/>
      <c r="W18" s="1138"/>
      <c r="X18" s="1219"/>
      <c r="Y18" s="1216"/>
      <c r="Z18" s="1220"/>
      <c r="AA18" s="1221"/>
      <c r="AB18" s="1222"/>
      <c r="AC18" s="1223"/>
      <c r="AD18" s="1138"/>
    </row>
    <row r="19" spans="2:32" ht="18" customHeight="1" x14ac:dyDescent="0.25">
      <c r="B19" s="1158" t="s">
        <v>117</v>
      </c>
      <c r="C19" s="1159">
        <v>6734.916666666667</v>
      </c>
      <c r="D19" s="1195">
        <v>13343</v>
      </c>
      <c r="E19" s="1159">
        <v>2630</v>
      </c>
      <c r="F19" s="1159">
        <v>0</v>
      </c>
      <c r="G19" s="1159">
        <v>0</v>
      </c>
      <c r="H19" s="1160">
        <f t="shared" si="0"/>
        <v>22707.916666666668</v>
      </c>
      <c r="I19" s="1183"/>
      <c r="J19" s="1219"/>
      <c r="K19" s="1216"/>
      <c r="L19" s="1220"/>
      <c r="M19" s="1221"/>
      <c r="N19" s="1222"/>
      <c r="O19" s="1223"/>
      <c r="P19" s="1138"/>
      <c r="Q19" s="1219"/>
      <c r="R19" s="1216"/>
      <c r="S19" s="1220"/>
      <c r="T19" s="1221"/>
      <c r="U19" s="1222"/>
      <c r="V19" s="1223"/>
      <c r="W19" s="1138"/>
      <c r="X19" s="1219"/>
      <c r="Y19" s="1216"/>
      <c r="Z19" s="1220"/>
      <c r="AA19" s="1221"/>
      <c r="AB19" s="1222"/>
      <c r="AC19" s="1223"/>
      <c r="AD19" s="1138"/>
    </row>
    <row r="20" spans="2:32" ht="17.25" customHeight="1" x14ac:dyDescent="0.25">
      <c r="B20" s="1158" t="s">
        <v>2071</v>
      </c>
      <c r="C20" s="1159">
        <v>22202.916666666668</v>
      </c>
      <c r="D20" s="1195">
        <v>4343</v>
      </c>
      <c r="E20" s="1159">
        <v>2253</v>
      </c>
      <c r="F20" s="1159">
        <v>126</v>
      </c>
      <c r="G20" s="1159">
        <v>5</v>
      </c>
      <c r="H20" s="1160">
        <f t="shared" si="0"/>
        <v>28929.916666666668</v>
      </c>
      <c r="I20" s="1183"/>
      <c r="J20" s="1219"/>
      <c r="K20" s="1216"/>
      <c r="L20" s="1220"/>
      <c r="M20" s="1221"/>
      <c r="N20" s="1222"/>
      <c r="O20" s="1223"/>
      <c r="P20" s="1138"/>
      <c r="Q20" s="1219"/>
      <c r="R20" s="1216"/>
      <c r="S20" s="1220"/>
      <c r="T20" s="1221"/>
      <c r="U20" s="1222"/>
      <c r="V20" s="1223"/>
      <c r="W20" s="1138"/>
      <c r="X20" s="1219"/>
      <c r="Y20" s="1216"/>
      <c r="Z20" s="1220"/>
      <c r="AA20" s="1221"/>
      <c r="AB20" s="1222"/>
      <c r="AC20" s="1223"/>
      <c r="AD20" s="1138"/>
    </row>
    <row r="21" spans="2:32" ht="17.25" customHeight="1" x14ac:dyDescent="0.25">
      <c r="B21" s="1158" t="s">
        <v>87</v>
      </c>
      <c r="C21" s="1159">
        <v>1007479</v>
      </c>
      <c r="D21" s="1195">
        <v>304360</v>
      </c>
      <c r="E21" s="1159">
        <v>129187</v>
      </c>
      <c r="F21" s="1159">
        <v>142550</v>
      </c>
      <c r="G21" s="1159">
        <v>84945</v>
      </c>
      <c r="H21" s="1160">
        <f t="shared" si="0"/>
        <v>1668521</v>
      </c>
      <c r="J21" s="1219"/>
      <c r="K21" s="1216"/>
      <c r="L21" s="1220"/>
      <c r="M21" s="1221"/>
      <c r="N21" s="1222"/>
      <c r="O21" s="1223"/>
      <c r="P21" s="1138"/>
      <c r="Q21" s="1219"/>
      <c r="R21" s="1216"/>
      <c r="S21" s="1220"/>
      <c r="T21" s="1221"/>
      <c r="U21" s="1222"/>
      <c r="V21" s="1223"/>
      <c r="W21" s="1138"/>
      <c r="X21" s="1219"/>
      <c r="Y21" s="1216"/>
      <c r="Z21" s="1220"/>
      <c r="AA21" s="1221"/>
      <c r="AB21" s="1222"/>
      <c r="AC21" s="1223"/>
      <c r="AD21" s="1138"/>
    </row>
    <row r="22" spans="2:32" ht="26.25" customHeight="1" x14ac:dyDescent="0.25">
      <c r="B22" s="1224" t="s">
        <v>2092</v>
      </c>
      <c r="C22" s="1206">
        <f>SUM(C7:C21)</f>
        <v>1926515.6666666665</v>
      </c>
      <c r="D22" s="1206">
        <f>SUM(D7:D21)</f>
        <v>671601</v>
      </c>
      <c r="E22" s="1206">
        <f>SUM(E7:E21)</f>
        <v>241511</v>
      </c>
      <c r="F22" s="1206">
        <f>SUM(F7:F21)</f>
        <v>297654</v>
      </c>
      <c r="G22" s="1206">
        <f>SUM(G7:G21)</f>
        <v>104281</v>
      </c>
      <c r="H22" s="1206">
        <f>SUM(C22:G22)</f>
        <v>3241562.6666666665</v>
      </c>
      <c r="J22" s="1219"/>
      <c r="K22" s="1216"/>
      <c r="L22" s="1220"/>
      <c r="M22" s="1221"/>
      <c r="N22" s="1222"/>
      <c r="O22" s="1223"/>
      <c r="P22" s="1138"/>
      <c r="Q22" s="1219"/>
      <c r="R22" s="1216"/>
      <c r="S22" s="1220"/>
      <c r="T22" s="1221"/>
      <c r="U22" s="1222"/>
      <c r="V22" s="1223"/>
      <c r="W22" s="1138"/>
      <c r="X22" s="1138"/>
      <c r="Y22" s="1138"/>
      <c r="Z22" s="1220"/>
      <c r="AA22" s="1221"/>
      <c r="AB22" s="1222"/>
      <c r="AC22" s="1223"/>
      <c r="AD22" s="1138"/>
    </row>
    <row r="23" spans="2:32" ht="15" customHeight="1" x14ac:dyDescent="0.25">
      <c r="B23" s="1225"/>
      <c r="C23" s="1226"/>
      <c r="D23" s="1226"/>
      <c r="E23" s="1226"/>
      <c r="F23" s="1226"/>
      <c r="G23" s="1226"/>
      <c r="H23" s="1226"/>
      <c r="J23" s="1223"/>
      <c r="K23" s="1216"/>
      <c r="L23" s="1138"/>
      <c r="M23" s="1138"/>
      <c r="N23" s="1138"/>
      <c r="O23" s="1223"/>
      <c r="P23" s="1138"/>
      <c r="Q23" s="1223"/>
      <c r="R23" s="1216"/>
      <c r="S23" s="1138"/>
      <c r="T23" s="1138"/>
      <c r="U23" s="1138"/>
      <c r="V23" s="1223"/>
      <c r="W23" s="1138"/>
      <c r="X23" s="1227"/>
      <c r="Y23" s="1216"/>
      <c r="Z23" s="1138"/>
      <c r="AA23" s="1138"/>
      <c r="AB23" s="1138"/>
      <c r="AC23" s="1223"/>
      <c r="AD23" s="1138"/>
    </row>
    <row r="24" spans="2:32" ht="15" customHeight="1" x14ac:dyDescent="0.2">
      <c r="B24" s="1225"/>
      <c r="C24" s="1226"/>
      <c r="D24" s="1226"/>
      <c r="E24" s="1226"/>
      <c r="F24" s="1226"/>
      <c r="G24" s="1226"/>
      <c r="H24" s="1226"/>
      <c r="J24" s="1222"/>
      <c r="K24" s="1138"/>
      <c r="L24" s="1138"/>
      <c r="M24" s="1138"/>
      <c r="N24" s="1138"/>
      <c r="O24" s="1138"/>
      <c r="P24" s="1138"/>
      <c r="Q24" s="1222"/>
      <c r="R24" s="1138"/>
      <c r="S24" s="1138"/>
      <c r="T24" s="1138"/>
      <c r="U24" s="1138"/>
      <c r="V24" s="1138"/>
      <c r="W24" s="1138"/>
      <c r="X24" s="1222"/>
      <c r="Y24" s="1138"/>
      <c r="Z24" s="1138"/>
      <c r="AA24" s="1138"/>
      <c r="AB24" s="1138"/>
      <c r="AC24" s="1138"/>
      <c r="AD24" s="1138"/>
    </row>
    <row r="25" spans="2:32" ht="27.75" customHeight="1" x14ac:dyDescent="0.2">
      <c r="B25" s="1674" t="s">
        <v>2115</v>
      </c>
      <c r="C25" s="1674"/>
      <c r="D25" s="1674"/>
      <c r="E25" s="1674"/>
      <c r="F25" s="1674"/>
      <c r="G25" s="1674"/>
      <c r="H25" s="1674"/>
      <c r="I25" s="3" t="s">
        <v>13</v>
      </c>
      <c r="P25" s="1138"/>
      <c r="Q25" s="1138"/>
    </row>
    <row r="26" spans="2:32" ht="15.75" x14ac:dyDescent="0.25">
      <c r="B26" s="1681" t="s">
        <v>2116</v>
      </c>
      <c r="C26" s="1682"/>
      <c r="D26" s="1682"/>
      <c r="E26" s="1682"/>
      <c r="F26" s="1682"/>
      <c r="G26" s="1682"/>
      <c r="H26" s="1682"/>
      <c r="I26" s="1138"/>
      <c r="J26" s="1138"/>
      <c r="K26" s="1138"/>
      <c r="L26" s="1138"/>
      <c r="M26" s="1138"/>
      <c r="N26" s="1138"/>
      <c r="O26" s="1138"/>
      <c r="P26" s="1138"/>
      <c r="Q26" s="1138"/>
    </row>
    <row r="27" spans="2:32" ht="24" customHeight="1" thickBot="1" x14ac:dyDescent="0.25">
      <c r="B27" s="1676">
        <v>2014</v>
      </c>
      <c r="C27" s="1676"/>
      <c r="D27" s="1676"/>
      <c r="E27" s="1676"/>
      <c r="F27" s="1676"/>
      <c r="G27" s="1676"/>
      <c r="H27" s="1676"/>
    </row>
    <row r="28" spans="2:32" x14ac:dyDescent="0.2">
      <c r="B28" s="1213"/>
      <c r="C28" s="1213"/>
      <c r="D28" s="1213"/>
      <c r="E28" s="1213"/>
      <c r="F28" s="1213"/>
      <c r="G28" s="1213"/>
      <c r="H28" s="1213"/>
    </row>
    <row r="29" spans="2:32" ht="30" x14ac:dyDescent="0.25">
      <c r="B29" s="1173" t="s">
        <v>2080</v>
      </c>
      <c r="C29" s="1155" t="s">
        <v>2101</v>
      </c>
      <c r="D29" s="1155" t="s">
        <v>2102</v>
      </c>
      <c r="E29" s="1155" t="s">
        <v>2103</v>
      </c>
      <c r="F29" s="1155" t="s">
        <v>2104</v>
      </c>
      <c r="G29" s="1155" t="s">
        <v>2060</v>
      </c>
      <c r="H29" s="1854" t="s">
        <v>2105</v>
      </c>
      <c r="I29" s="1138"/>
      <c r="J29" s="1214"/>
      <c r="K29" s="1138"/>
      <c r="L29" s="1138"/>
      <c r="M29" s="1138"/>
      <c r="N29" s="1138"/>
      <c r="O29" s="1138"/>
      <c r="P29" s="1138"/>
      <c r="Q29" s="1214"/>
      <c r="R29" s="1138"/>
      <c r="S29" s="1138"/>
      <c r="T29" s="1138"/>
      <c r="U29" s="1138"/>
      <c r="V29" s="1138"/>
      <c r="W29" s="1138"/>
      <c r="X29" s="1214"/>
      <c r="Y29" s="1138"/>
      <c r="Z29" s="1138"/>
      <c r="AA29" s="1138"/>
      <c r="AB29" s="1138"/>
      <c r="AC29" s="1138"/>
      <c r="AD29" s="1138"/>
      <c r="AE29" s="1138"/>
      <c r="AF29" s="1138"/>
    </row>
    <row r="30" spans="2:32" ht="0.75" customHeight="1" x14ac:dyDescent="0.25">
      <c r="B30" s="1228"/>
      <c r="C30" s="1229"/>
      <c r="D30" s="1229"/>
      <c r="E30" s="1229"/>
      <c r="F30" s="1229"/>
      <c r="G30" s="1229"/>
      <c r="H30" s="1230"/>
      <c r="I30" s="1138"/>
      <c r="J30" s="1138"/>
      <c r="K30" s="1138"/>
      <c r="L30" s="1138"/>
      <c r="M30" s="1138"/>
      <c r="N30" s="1138"/>
      <c r="O30" s="1138"/>
      <c r="P30" s="1138"/>
      <c r="Q30" s="1138"/>
      <c r="R30" s="1138"/>
      <c r="S30" s="1138"/>
      <c r="T30" s="1138"/>
      <c r="U30" s="1138"/>
      <c r="V30" s="1138"/>
      <c r="W30" s="1138"/>
      <c r="X30" s="1138"/>
      <c r="Y30" s="1138"/>
      <c r="Z30" s="1138"/>
      <c r="AA30" s="1138"/>
      <c r="AB30" s="1138"/>
      <c r="AC30" s="1138"/>
      <c r="AD30" s="1138"/>
      <c r="AE30" s="1138"/>
      <c r="AF30" s="1138"/>
    </row>
    <row r="31" spans="2:32" ht="18" customHeight="1" x14ac:dyDescent="0.55000000000000004">
      <c r="B31" s="1139" t="s">
        <v>73</v>
      </c>
      <c r="C31" s="1140">
        <v>14533</v>
      </c>
      <c r="D31" s="1193">
        <v>3151</v>
      </c>
      <c r="E31" s="1140">
        <v>1753</v>
      </c>
      <c r="F31" s="1140">
        <v>4081</v>
      </c>
      <c r="G31" s="1140">
        <v>0</v>
      </c>
      <c r="H31" s="1157">
        <v>23518</v>
      </c>
      <c r="I31" s="1219"/>
      <c r="J31" s="1231"/>
      <c r="K31" s="1216"/>
      <c r="L31" s="1217"/>
      <c r="M31" s="1218"/>
      <c r="N31" s="1218"/>
      <c r="O31" s="1217"/>
      <c r="P31" s="1138"/>
      <c r="Q31" s="1231"/>
      <c r="R31" s="1216"/>
      <c r="S31" s="1217"/>
      <c r="T31" s="1218"/>
      <c r="U31" s="1218"/>
      <c r="V31" s="1217"/>
      <c r="W31" s="1138"/>
      <c r="X31" s="1231"/>
      <c r="Y31" s="1216"/>
      <c r="Z31" s="1217"/>
      <c r="AA31" s="1218"/>
      <c r="AB31" s="1218"/>
      <c r="AC31" s="1217"/>
      <c r="AD31" s="1138"/>
      <c r="AE31" s="1138"/>
      <c r="AF31" s="1138"/>
    </row>
    <row r="32" spans="2:32" ht="18" customHeight="1" x14ac:dyDescent="0.25">
      <c r="B32" s="1158" t="s">
        <v>74</v>
      </c>
      <c r="C32" s="1159">
        <v>18100</v>
      </c>
      <c r="D32" s="1193">
        <v>7282</v>
      </c>
      <c r="E32" s="1159">
        <v>11549</v>
      </c>
      <c r="F32" s="1159">
        <v>863</v>
      </c>
      <c r="G32" s="1159">
        <v>162.00791256435733</v>
      </c>
      <c r="H32" s="1160">
        <v>37956.007912564361</v>
      </c>
      <c r="I32" s="1219"/>
      <c r="J32" s="1219"/>
      <c r="K32" s="1216"/>
      <c r="L32" s="1220"/>
      <c r="M32" s="1221"/>
      <c r="N32" s="1222"/>
      <c r="O32" s="1223"/>
      <c r="P32" s="1138"/>
      <c r="Q32" s="1219"/>
      <c r="R32" s="1216"/>
      <c r="S32" s="1220"/>
      <c r="T32" s="1221"/>
      <c r="U32" s="1222"/>
      <c r="V32" s="1223"/>
      <c r="W32" s="1138"/>
      <c r="X32" s="1219"/>
      <c r="Y32" s="1216"/>
      <c r="Z32" s="1220"/>
      <c r="AA32" s="1221"/>
      <c r="AB32" s="1222"/>
      <c r="AC32" s="1223"/>
      <c r="AD32" s="1138"/>
      <c r="AE32" s="1138"/>
      <c r="AF32" s="1138"/>
    </row>
    <row r="33" spans="2:32" ht="18" customHeight="1" x14ac:dyDescent="0.25">
      <c r="B33" s="1158" t="s">
        <v>75</v>
      </c>
      <c r="C33" s="1159">
        <v>37016</v>
      </c>
      <c r="D33" s="1195">
        <v>17543</v>
      </c>
      <c r="E33" s="1159">
        <v>2548</v>
      </c>
      <c r="F33" s="1159">
        <v>1479</v>
      </c>
      <c r="G33" s="1159">
        <v>42.138421702345468</v>
      </c>
      <c r="H33" s="1160">
        <v>58628.138421702344</v>
      </c>
      <c r="I33" s="1219"/>
      <c r="J33" s="1219"/>
      <c r="K33" s="1216"/>
      <c r="L33" s="1220"/>
      <c r="M33" s="1221"/>
      <c r="N33" s="1222"/>
      <c r="O33" s="1223"/>
      <c r="P33" s="1138"/>
      <c r="Q33" s="1219"/>
      <c r="R33" s="1216"/>
      <c r="S33" s="1220"/>
      <c r="T33" s="1221"/>
      <c r="U33" s="1222"/>
      <c r="V33" s="1223"/>
      <c r="W33" s="1138"/>
      <c r="X33" s="1219"/>
      <c r="Y33" s="1216"/>
      <c r="Z33" s="1220"/>
      <c r="AA33" s="1221"/>
      <c r="AB33" s="1222"/>
      <c r="AC33" s="1223"/>
      <c r="AD33" s="1138"/>
      <c r="AE33" s="1138"/>
      <c r="AF33" s="1138"/>
    </row>
    <row r="34" spans="2:32" ht="18" customHeight="1" x14ac:dyDescent="0.25">
      <c r="B34" s="1158" t="s">
        <v>76</v>
      </c>
      <c r="C34" s="1159">
        <v>16280</v>
      </c>
      <c r="D34" s="1195">
        <v>7263</v>
      </c>
      <c r="E34" s="1159">
        <v>2620</v>
      </c>
      <c r="F34" s="1159">
        <v>949</v>
      </c>
      <c r="G34" s="1159">
        <v>7.3639960256526056</v>
      </c>
      <c r="H34" s="1160">
        <v>27119.363996025651</v>
      </c>
      <c r="I34" s="1219"/>
      <c r="J34" s="1219"/>
      <c r="K34" s="1216"/>
      <c r="L34" s="1220"/>
      <c r="M34" s="1221"/>
      <c r="N34" s="1222"/>
      <c r="O34" s="1223"/>
      <c r="P34" s="1138"/>
      <c r="Q34" s="1219"/>
      <c r="R34" s="1216"/>
      <c r="S34" s="1220"/>
      <c r="T34" s="1221"/>
      <c r="U34" s="1222"/>
      <c r="V34" s="1223"/>
      <c r="W34" s="1138"/>
      <c r="X34" s="1219"/>
      <c r="Y34" s="1216"/>
      <c r="Z34" s="1220"/>
      <c r="AA34" s="1221"/>
      <c r="AB34" s="1222"/>
      <c r="AC34" s="1223"/>
      <c r="AD34" s="1138"/>
      <c r="AE34" s="1138"/>
      <c r="AF34" s="1138"/>
    </row>
    <row r="35" spans="2:32" ht="18" customHeight="1" x14ac:dyDescent="0.25">
      <c r="B35" s="1158" t="s">
        <v>77</v>
      </c>
      <c r="C35" s="1159">
        <v>32128</v>
      </c>
      <c r="D35" s="1195">
        <v>19569</v>
      </c>
      <c r="E35" s="1159">
        <v>3992</v>
      </c>
      <c r="F35" s="1159">
        <v>2423</v>
      </c>
      <c r="G35" s="1159">
        <v>56.457302863336643</v>
      </c>
      <c r="H35" s="1160">
        <v>58168.457302863339</v>
      </c>
      <c r="I35" s="1219"/>
      <c r="J35" s="1219"/>
      <c r="K35" s="1216"/>
      <c r="L35" s="1220"/>
      <c r="M35" s="1221"/>
      <c r="N35" s="1222"/>
      <c r="O35" s="1223"/>
      <c r="P35" s="1138"/>
      <c r="Q35" s="1219"/>
      <c r="R35" s="1216"/>
      <c r="S35" s="1220"/>
      <c r="T35" s="1221"/>
      <c r="U35" s="1222"/>
      <c r="V35" s="1223"/>
      <c r="W35" s="1138"/>
      <c r="X35" s="1219"/>
      <c r="Y35" s="1216"/>
      <c r="Z35" s="1220"/>
      <c r="AA35" s="1221"/>
      <c r="AB35" s="1222"/>
      <c r="AC35" s="1223"/>
      <c r="AD35" s="1138"/>
      <c r="AE35" s="1138"/>
      <c r="AF35" s="1138"/>
    </row>
    <row r="36" spans="2:32" ht="18" customHeight="1" x14ac:dyDescent="0.25">
      <c r="B36" s="1158" t="s">
        <v>78</v>
      </c>
      <c r="C36" s="1159">
        <v>85930</v>
      </c>
      <c r="D36" s="1195">
        <v>25566</v>
      </c>
      <c r="E36" s="1159">
        <v>7242</v>
      </c>
      <c r="F36" s="1159">
        <v>46448</v>
      </c>
      <c r="G36" s="1159">
        <v>769.12847379038328</v>
      </c>
      <c r="H36" s="1160">
        <v>165955.12847379039</v>
      </c>
      <c r="I36" s="1219"/>
      <c r="J36" s="1219"/>
      <c r="K36" s="1216"/>
      <c r="L36" s="1220"/>
      <c r="M36" s="1221"/>
      <c r="N36" s="1222"/>
      <c r="O36" s="1223"/>
      <c r="P36" s="1138"/>
      <c r="Q36" s="1219"/>
      <c r="R36" s="1216"/>
      <c r="S36" s="1220"/>
      <c r="T36" s="1221"/>
      <c r="U36" s="1222"/>
      <c r="V36" s="1223"/>
      <c r="W36" s="1138"/>
      <c r="X36" s="1219"/>
      <c r="Y36" s="1216"/>
      <c r="Z36" s="1220"/>
      <c r="AA36" s="1221"/>
      <c r="AB36" s="1222"/>
      <c r="AC36" s="1223"/>
      <c r="AD36" s="1138"/>
      <c r="AE36" s="1138"/>
      <c r="AF36" s="1138"/>
    </row>
    <row r="37" spans="2:32" ht="18" customHeight="1" x14ac:dyDescent="0.25">
      <c r="B37" s="1158" t="s">
        <v>79</v>
      </c>
      <c r="C37" s="1159">
        <v>57821</v>
      </c>
      <c r="D37" s="1195">
        <v>12969</v>
      </c>
      <c r="E37" s="1159">
        <v>4114</v>
      </c>
      <c r="F37" s="1159">
        <v>7561</v>
      </c>
      <c r="G37" s="1159">
        <v>483.15996146087383</v>
      </c>
      <c r="H37" s="1160">
        <v>82948.159961460871</v>
      </c>
      <c r="I37" s="1219"/>
      <c r="J37" s="1219"/>
      <c r="K37" s="1216"/>
      <c r="L37" s="1220"/>
      <c r="M37" s="1221"/>
      <c r="N37" s="1222"/>
      <c r="O37" s="1223"/>
      <c r="P37" s="1138"/>
      <c r="Q37" s="1219"/>
      <c r="R37" s="1216"/>
      <c r="S37" s="1220"/>
      <c r="T37" s="1221"/>
      <c r="U37" s="1222"/>
      <c r="V37" s="1223"/>
      <c r="W37" s="1138"/>
      <c r="X37" s="1219"/>
      <c r="Y37" s="1216"/>
      <c r="Z37" s="1220"/>
      <c r="AA37" s="1221"/>
      <c r="AB37" s="1222"/>
      <c r="AC37" s="1223"/>
      <c r="AD37" s="1138"/>
      <c r="AE37" s="1138"/>
      <c r="AF37" s="1138"/>
    </row>
    <row r="38" spans="2:32" ht="18" customHeight="1" x14ac:dyDescent="0.25">
      <c r="B38" s="1158" t="s">
        <v>80</v>
      </c>
      <c r="C38" s="1159">
        <v>54157</v>
      </c>
      <c r="D38" s="1195">
        <v>27605</v>
      </c>
      <c r="E38" s="1159">
        <v>5002</v>
      </c>
      <c r="F38" s="1159">
        <v>5065</v>
      </c>
      <c r="G38" s="1159">
        <v>581.75568602655585</v>
      </c>
      <c r="H38" s="1160">
        <v>92410.755686026561</v>
      </c>
      <c r="I38" s="1219"/>
      <c r="J38" s="1219"/>
      <c r="K38" s="1216"/>
      <c r="L38" s="1220"/>
      <c r="M38" s="1221"/>
      <c r="N38" s="1222"/>
      <c r="O38" s="1223"/>
      <c r="P38" s="1138"/>
      <c r="Q38" s="1219"/>
      <c r="R38" s="1216"/>
      <c r="S38" s="1220"/>
      <c r="T38" s="1221"/>
      <c r="U38" s="1222"/>
      <c r="V38" s="1223"/>
      <c r="W38" s="1138"/>
      <c r="X38" s="1219"/>
      <c r="Y38" s="1216"/>
      <c r="Z38" s="1220"/>
      <c r="AA38" s="1221"/>
      <c r="AB38" s="1222"/>
      <c r="AC38" s="1223"/>
      <c r="AD38" s="1138"/>
      <c r="AE38" s="1138"/>
      <c r="AF38" s="1138"/>
    </row>
    <row r="39" spans="2:32" ht="18" customHeight="1" x14ac:dyDescent="0.25">
      <c r="B39" s="1158" t="s">
        <v>81</v>
      </c>
      <c r="C39" s="1159">
        <v>88395</v>
      </c>
      <c r="D39" s="1195">
        <v>45250</v>
      </c>
      <c r="E39" s="1159">
        <v>16615</v>
      </c>
      <c r="F39" s="1159">
        <v>10534</v>
      </c>
      <c r="G39" s="1159">
        <v>4463.3998133261075</v>
      </c>
      <c r="H39" s="1160">
        <v>165257.3998133261</v>
      </c>
      <c r="I39" s="1219"/>
      <c r="J39" s="1219"/>
      <c r="K39" s="1216"/>
      <c r="L39" s="1220"/>
      <c r="M39" s="1221"/>
      <c r="N39" s="1222"/>
      <c r="O39" s="1223"/>
      <c r="P39" s="1138"/>
      <c r="Q39" s="1219"/>
      <c r="R39" s="1216"/>
      <c r="S39" s="1220"/>
      <c r="T39" s="1221"/>
      <c r="U39" s="1222"/>
      <c r="V39" s="1223"/>
      <c r="W39" s="1138"/>
      <c r="X39" s="1219"/>
      <c r="Y39" s="1216"/>
      <c r="Z39" s="1220"/>
      <c r="AA39" s="1221"/>
      <c r="AB39" s="1222"/>
      <c r="AC39" s="1223"/>
      <c r="AD39" s="1138"/>
      <c r="AE39" s="1138"/>
      <c r="AF39" s="1138"/>
    </row>
    <row r="40" spans="2:32" ht="18" customHeight="1" x14ac:dyDescent="0.25">
      <c r="B40" s="1158" t="s">
        <v>2089</v>
      </c>
      <c r="C40" s="1159">
        <v>29280</v>
      </c>
      <c r="D40" s="1195">
        <v>28840</v>
      </c>
      <c r="E40" s="1159">
        <v>6096</v>
      </c>
      <c r="F40" s="1159">
        <v>9956</v>
      </c>
      <c r="G40" s="1159">
        <v>474.15952187396499</v>
      </c>
      <c r="H40" s="1160">
        <v>74646.159521873968</v>
      </c>
      <c r="I40" s="1219"/>
      <c r="J40" s="1219"/>
      <c r="K40" s="1216"/>
      <c r="L40" s="1220"/>
      <c r="M40" s="1221"/>
      <c r="N40" s="1222"/>
      <c r="O40" s="1223"/>
      <c r="P40" s="1138"/>
      <c r="Q40" s="1219"/>
      <c r="R40" s="1216"/>
      <c r="S40" s="1220"/>
      <c r="T40" s="1221"/>
      <c r="U40" s="1222"/>
      <c r="V40" s="1223"/>
      <c r="W40" s="1138"/>
      <c r="X40" s="1219"/>
      <c r="Y40" s="1216"/>
      <c r="Z40" s="1220"/>
      <c r="AA40" s="1221"/>
      <c r="AB40" s="1222"/>
      <c r="AC40" s="1223"/>
      <c r="AD40" s="1138"/>
      <c r="AE40" s="1138"/>
      <c r="AF40" s="1138"/>
    </row>
    <row r="41" spans="2:32" ht="18" customHeight="1" x14ac:dyDescent="0.25">
      <c r="B41" s="1158" t="s">
        <v>2090</v>
      </c>
      <c r="C41" s="1159">
        <v>19148</v>
      </c>
      <c r="D41" s="1195">
        <v>8801</v>
      </c>
      <c r="E41" s="1159">
        <v>1219</v>
      </c>
      <c r="F41" s="1159">
        <v>275</v>
      </c>
      <c r="G41" s="1159">
        <v>921</v>
      </c>
      <c r="H41" s="1160">
        <v>30364</v>
      </c>
      <c r="I41" s="1219"/>
      <c r="J41" s="1219"/>
      <c r="K41" s="1216"/>
      <c r="L41" s="1220"/>
      <c r="M41" s="1221"/>
      <c r="N41" s="1222"/>
      <c r="O41" s="1223"/>
      <c r="P41" s="1138"/>
      <c r="Q41" s="1219"/>
      <c r="R41" s="1216"/>
      <c r="S41" s="1220"/>
      <c r="T41" s="1221"/>
      <c r="U41" s="1222"/>
      <c r="V41" s="1223"/>
      <c r="W41" s="1138"/>
      <c r="X41" s="1219"/>
      <c r="Y41" s="1216"/>
      <c r="Z41" s="1220"/>
      <c r="AA41" s="1221"/>
      <c r="AB41" s="1222"/>
      <c r="AC41" s="1223"/>
      <c r="AD41" s="1138"/>
      <c r="AE41" s="1138"/>
      <c r="AF41" s="1138"/>
    </row>
    <row r="42" spans="2:32" ht="18" customHeight="1" x14ac:dyDescent="0.25">
      <c r="B42" s="1158" t="s">
        <v>2069</v>
      </c>
      <c r="C42" s="1159">
        <v>35216</v>
      </c>
      <c r="D42" s="1195">
        <v>44765</v>
      </c>
      <c r="E42" s="1159">
        <v>4276</v>
      </c>
      <c r="F42" s="1159">
        <v>2399</v>
      </c>
      <c r="G42" s="1159">
        <v>188</v>
      </c>
      <c r="H42" s="1160">
        <v>86844</v>
      </c>
      <c r="I42" s="1219"/>
      <c r="J42" s="1219"/>
      <c r="K42" s="1216"/>
      <c r="L42" s="1220"/>
      <c r="M42" s="1221"/>
      <c r="N42" s="1222"/>
      <c r="O42" s="1223"/>
      <c r="P42" s="1138"/>
      <c r="Q42" s="1219"/>
      <c r="R42" s="1216"/>
      <c r="S42" s="1220"/>
      <c r="T42" s="1221"/>
      <c r="U42" s="1222"/>
      <c r="V42" s="1223"/>
      <c r="W42" s="1138"/>
      <c r="X42" s="1219"/>
      <c r="Y42" s="1216"/>
      <c r="Z42" s="1220"/>
      <c r="AA42" s="1221"/>
      <c r="AB42" s="1222"/>
      <c r="AC42" s="1223"/>
      <c r="AD42" s="1138"/>
      <c r="AE42" s="1138"/>
      <c r="AF42" s="1138"/>
    </row>
    <row r="43" spans="2:32" ht="18" customHeight="1" x14ac:dyDescent="0.25">
      <c r="B43" s="1158" t="s">
        <v>117</v>
      </c>
      <c r="C43" s="1159">
        <v>4925</v>
      </c>
      <c r="D43" s="1195">
        <v>3696</v>
      </c>
      <c r="E43" s="1159">
        <v>1300</v>
      </c>
      <c r="F43" s="1159">
        <v>0</v>
      </c>
      <c r="G43" s="1159">
        <v>0</v>
      </c>
      <c r="H43" s="1160">
        <v>9921</v>
      </c>
      <c r="I43" s="1219"/>
      <c r="J43" s="1219"/>
      <c r="K43" s="1216"/>
      <c r="L43" s="1220"/>
      <c r="M43" s="1221"/>
      <c r="N43" s="1222"/>
      <c r="O43" s="1223"/>
      <c r="P43" s="1138"/>
      <c r="Q43" s="1219"/>
      <c r="R43" s="1216"/>
      <c r="S43" s="1220"/>
      <c r="T43" s="1221"/>
      <c r="U43" s="1222"/>
      <c r="V43" s="1223"/>
      <c r="W43" s="1138"/>
      <c r="X43" s="1219"/>
      <c r="Y43" s="1216"/>
      <c r="Z43" s="1220"/>
      <c r="AA43" s="1221"/>
      <c r="AB43" s="1222"/>
      <c r="AC43" s="1223"/>
      <c r="AD43" s="1138"/>
      <c r="AE43" s="1138"/>
      <c r="AF43" s="1138"/>
    </row>
    <row r="44" spans="2:32" ht="18" customHeight="1" x14ac:dyDescent="0.25">
      <c r="B44" s="1158" t="s">
        <v>2071</v>
      </c>
      <c r="C44" s="1159">
        <v>11329</v>
      </c>
      <c r="D44" s="1195">
        <v>9603</v>
      </c>
      <c r="E44" s="1159">
        <v>256</v>
      </c>
      <c r="F44" s="1159">
        <v>286</v>
      </c>
      <c r="G44" s="1159">
        <v>5</v>
      </c>
      <c r="H44" s="1160">
        <v>21479</v>
      </c>
      <c r="I44" s="1219"/>
      <c r="J44" s="1219"/>
      <c r="K44" s="1216"/>
      <c r="L44" s="1220"/>
      <c r="M44" s="1221"/>
      <c r="N44" s="1222"/>
      <c r="O44" s="1223"/>
      <c r="P44" s="1138"/>
      <c r="Q44" s="1219"/>
      <c r="R44" s="1216"/>
      <c r="S44" s="1220"/>
      <c r="T44" s="1221"/>
      <c r="U44" s="1222"/>
      <c r="V44" s="1223"/>
      <c r="W44" s="1138"/>
      <c r="X44" s="1219"/>
      <c r="Y44" s="1216"/>
      <c r="Z44" s="1220"/>
      <c r="AA44" s="1221"/>
      <c r="AB44" s="1222"/>
      <c r="AC44" s="1223"/>
      <c r="AD44" s="1138"/>
      <c r="AE44" s="1138"/>
      <c r="AF44" s="1138"/>
    </row>
    <row r="45" spans="2:32" ht="18" customHeight="1" x14ac:dyDescent="0.25">
      <c r="B45" s="1158" t="s">
        <v>87</v>
      </c>
      <c r="C45" s="1159">
        <v>558508</v>
      </c>
      <c r="D45" s="1195">
        <v>262859</v>
      </c>
      <c r="E45" s="1159">
        <v>94654</v>
      </c>
      <c r="F45" s="1159">
        <v>83493</v>
      </c>
      <c r="G45" s="1159">
        <v>37139</v>
      </c>
      <c r="H45" s="1160">
        <v>1036653</v>
      </c>
      <c r="I45" s="1219"/>
      <c r="J45" s="1219"/>
      <c r="K45" s="1216"/>
      <c r="L45" s="1220"/>
      <c r="M45" s="1221"/>
      <c r="N45" s="1222"/>
      <c r="O45" s="1223"/>
      <c r="P45" s="1138"/>
      <c r="Q45" s="1219"/>
      <c r="R45" s="1216"/>
      <c r="S45" s="1220"/>
      <c r="T45" s="1221"/>
      <c r="U45" s="1222"/>
      <c r="V45" s="1223"/>
      <c r="W45" s="1138"/>
      <c r="X45" s="1227"/>
      <c r="Y45" s="1216"/>
      <c r="Z45" s="1220"/>
      <c r="AA45" s="1221"/>
      <c r="AB45" s="1222"/>
      <c r="AC45" s="1223"/>
      <c r="AD45" s="1138"/>
      <c r="AE45" s="1138"/>
      <c r="AF45" s="1138"/>
    </row>
    <row r="46" spans="2:32" ht="26.25" customHeight="1" x14ac:dyDescent="0.25">
      <c r="B46" s="1224" t="s">
        <v>2092</v>
      </c>
      <c r="C46" s="1206">
        <v>1062766</v>
      </c>
      <c r="D46" s="1206">
        <v>524762</v>
      </c>
      <c r="E46" s="1206">
        <v>163236</v>
      </c>
      <c r="F46" s="1206">
        <v>175812</v>
      </c>
      <c r="G46" s="1206">
        <v>45292.57108963358</v>
      </c>
      <c r="H46" s="1206">
        <v>1971868.5710896335</v>
      </c>
      <c r="I46" s="1219"/>
      <c r="J46" s="1219"/>
      <c r="K46" s="1216"/>
      <c r="L46" s="1220"/>
      <c r="M46" s="1221"/>
      <c r="N46" s="1222"/>
      <c r="O46" s="1223"/>
      <c r="P46" s="1138"/>
      <c r="Q46" s="1219"/>
      <c r="R46" s="1216"/>
      <c r="S46" s="1220"/>
      <c r="T46" s="1221"/>
      <c r="U46" s="1222"/>
      <c r="V46" s="1223"/>
      <c r="W46" s="1138"/>
      <c r="X46" s="1138"/>
      <c r="Y46" s="1138"/>
      <c r="Z46" s="1220"/>
      <c r="AA46" s="1221"/>
      <c r="AB46" s="1222"/>
      <c r="AC46" s="1223"/>
      <c r="AD46" s="1138"/>
      <c r="AE46" s="1138"/>
      <c r="AF46" s="1138"/>
    </row>
    <row r="47" spans="2:32" ht="15.75" x14ac:dyDescent="0.25">
      <c r="B47" s="1196"/>
      <c r="D47" s="1163"/>
      <c r="E47" s="1163"/>
      <c r="F47" s="1163"/>
      <c r="G47" s="1163"/>
      <c r="H47" s="1163"/>
      <c r="I47" s="1138"/>
      <c r="J47" s="1223"/>
      <c r="K47" s="1216"/>
      <c r="L47" s="1138"/>
      <c r="M47" s="1138"/>
      <c r="N47" s="1138"/>
      <c r="O47" s="1223"/>
      <c r="P47" s="1138"/>
      <c r="Q47" s="1223"/>
      <c r="R47" s="1216"/>
      <c r="S47" s="1138"/>
      <c r="T47" s="1138"/>
      <c r="U47" s="1138"/>
      <c r="V47" s="1223"/>
      <c r="W47" s="1138"/>
      <c r="X47" s="1222"/>
      <c r="Y47" s="1216"/>
      <c r="Z47" s="1138"/>
      <c r="AA47" s="1138"/>
      <c r="AB47" s="1138"/>
      <c r="AC47" s="1223"/>
      <c r="AD47" s="1138"/>
      <c r="AE47" s="1138"/>
      <c r="AF47" s="1138"/>
    </row>
    <row r="48" spans="2:32" x14ac:dyDescent="0.2">
      <c r="B48" s="1207"/>
      <c r="D48" s="1146"/>
      <c r="H48" s="1146"/>
      <c r="I48" s="1138"/>
      <c r="J48" s="1222"/>
      <c r="K48" s="1138"/>
      <c r="L48" s="1138"/>
      <c r="M48" s="1138"/>
      <c r="N48" s="1138"/>
      <c r="O48" s="1138"/>
      <c r="P48" s="1138"/>
      <c r="Q48" s="1222"/>
      <c r="R48" s="1138"/>
      <c r="S48" s="1138"/>
      <c r="T48" s="1138"/>
      <c r="U48" s="1138"/>
      <c r="V48" s="1138"/>
      <c r="W48" s="1138"/>
      <c r="X48" s="1222"/>
      <c r="Y48" s="1138"/>
      <c r="Z48" s="1138"/>
      <c r="AA48" s="1138"/>
      <c r="AB48" s="1138"/>
      <c r="AC48" s="1138"/>
      <c r="AD48" s="1138"/>
      <c r="AE48" s="1138"/>
      <c r="AF48" s="1138"/>
    </row>
    <row r="49" spans="9:32" x14ac:dyDescent="0.2">
      <c r="I49" s="1138"/>
      <c r="J49" s="1138"/>
      <c r="K49" s="1138"/>
      <c r="L49" s="1138"/>
      <c r="M49" s="1138"/>
      <c r="N49" s="1138"/>
      <c r="O49" s="1138"/>
      <c r="P49" s="1138"/>
      <c r="Q49" s="1138"/>
      <c r="R49" s="1138"/>
      <c r="S49" s="1138"/>
      <c r="T49" s="1138"/>
      <c r="U49" s="1138"/>
      <c r="V49" s="1138"/>
      <c r="W49" s="1138"/>
      <c r="X49" s="1138"/>
      <c r="Y49" s="1138"/>
      <c r="Z49" s="1138"/>
      <c r="AA49" s="1138"/>
      <c r="AB49" s="1138"/>
      <c r="AC49" s="1138"/>
      <c r="AD49" s="1138"/>
      <c r="AE49" s="1138"/>
      <c r="AF49" s="1138"/>
    </row>
    <row r="50" spans="9:32" x14ac:dyDescent="0.2">
      <c r="I50" s="1138"/>
      <c r="J50" s="1138"/>
      <c r="K50" s="1138"/>
      <c r="L50" s="1138"/>
      <c r="M50" s="1138"/>
      <c r="N50" s="1138"/>
      <c r="O50" s="1138"/>
      <c r="P50" s="1138"/>
      <c r="Q50" s="1138"/>
      <c r="R50" s="1138"/>
      <c r="S50" s="1138"/>
      <c r="T50" s="1138"/>
      <c r="U50" s="1138"/>
      <c r="V50" s="1138"/>
      <c r="W50" s="1138"/>
      <c r="X50" s="1138"/>
      <c r="Y50" s="1138"/>
      <c r="Z50" s="1138"/>
      <c r="AA50" s="1138"/>
      <c r="AB50" s="1138"/>
      <c r="AC50" s="1138"/>
      <c r="AD50" s="1138"/>
      <c r="AE50" s="1138"/>
      <c r="AF50" s="1138"/>
    </row>
    <row r="51" spans="9:32" x14ac:dyDescent="0.2">
      <c r="I51" s="1138"/>
      <c r="J51" s="1138"/>
      <c r="K51" s="1138"/>
      <c r="L51" s="1138"/>
      <c r="M51" s="1138"/>
      <c r="N51" s="1138"/>
      <c r="O51" s="1138"/>
      <c r="P51" s="1138"/>
      <c r="Q51" s="1138"/>
      <c r="R51" s="1138"/>
      <c r="S51" s="1138"/>
      <c r="T51" s="1138"/>
      <c r="U51" s="1138"/>
      <c r="V51" s="1138"/>
      <c r="W51" s="1138"/>
      <c r="X51" s="1138"/>
      <c r="Y51" s="1138"/>
      <c r="Z51" s="1138"/>
      <c r="AA51" s="1138"/>
      <c r="AB51" s="1138"/>
      <c r="AC51" s="1138"/>
      <c r="AD51" s="1138"/>
      <c r="AE51" s="1138"/>
      <c r="AF51" s="1138"/>
    </row>
    <row r="52" spans="9:32" x14ac:dyDescent="0.2">
      <c r="I52" s="1138"/>
      <c r="J52" s="1138"/>
      <c r="K52" s="1138"/>
      <c r="L52" s="1138"/>
      <c r="M52" s="1138"/>
      <c r="N52" s="1138"/>
      <c r="O52" s="1138"/>
      <c r="P52" s="1138"/>
      <c r="Q52" s="1138"/>
      <c r="R52" s="1138"/>
      <c r="S52" s="1138"/>
      <c r="T52" s="1138"/>
      <c r="U52" s="1138"/>
      <c r="V52" s="1138"/>
      <c r="W52" s="1138"/>
      <c r="X52" s="1138"/>
      <c r="Y52" s="1138"/>
      <c r="Z52" s="1138"/>
      <c r="AA52" s="1138"/>
      <c r="AB52" s="1138"/>
      <c r="AC52" s="1138"/>
      <c r="AD52" s="1138"/>
      <c r="AE52" s="1138"/>
      <c r="AF52" s="1138"/>
    </row>
  </sheetData>
  <mergeCells count="6">
    <mergeCell ref="B27:H27"/>
    <mergeCell ref="B2:H2"/>
    <mergeCell ref="B3:H3"/>
    <mergeCell ref="B4:H4"/>
    <mergeCell ref="B25:H25"/>
    <mergeCell ref="B26:H26"/>
  </mergeCells>
  <hyperlinks>
    <hyperlink ref="I1" location="'Indice Total'!A69" display="Volver"/>
    <hyperlink ref="I25" location="'Indice Total'!A69" display="Volver"/>
  </hyperlinks>
  <pageMargins left="0.7" right="0.7" top="0.75" bottom="0.75" header="0.3" footer="0.3"/>
  <pageSetup paperSize="14" scale="67"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pageSetUpPr fitToPage="1"/>
  </sheetPr>
  <dimension ref="B1:AC34"/>
  <sheetViews>
    <sheetView showGridLines="0" workbookViewId="0">
      <selection activeCell="B2" sqref="B2:H2"/>
    </sheetView>
  </sheetViews>
  <sheetFormatPr baseColWidth="10" defaultRowHeight="15" x14ac:dyDescent="0.2"/>
  <cols>
    <col min="1" max="1" width="22" style="1232" customWidth="1"/>
    <col min="2" max="2" width="40" style="1232" customWidth="1"/>
    <col min="3" max="14" width="11.42578125" style="1232"/>
    <col min="15" max="15" width="16" style="1232" bestFit="1" customWidth="1"/>
    <col min="16" max="17" width="11.42578125" style="1232"/>
    <col min="18" max="18" width="13.42578125" style="1232" customWidth="1"/>
    <col min="19" max="16384" width="11.42578125" style="1232"/>
  </cols>
  <sheetData>
    <row r="1" spans="2:12" ht="49.5" customHeight="1" x14ac:dyDescent="0.2">
      <c r="I1" s="3" t="s">
        <v>13</v>
      </c>
    </row>
    <row r="2" spans="2:12" ht="18" x14ac:dyDescent="0.2">
      <c r="B2" s="1674" t="s">
        <v>2117</v>
      </c>
      <c r="C2" s="1674"/>
      <c r="D2" s="1674"/>
      <c r="E2" s="1674"/>
      <c r="F2" s="1674"/>
      <c r="G2" s="1674"/>
      <c r="H2" s="1674"/>
      <c r="J2" s="3"/>
    </row>
    <row r="3" spans="2:12" ht="34.5" customHeight="1" x14ac:dyDescent="0.25">
      <c r="B3" s="1679" t="s">
        <v>2118</v>
      </c>
      <c r="C3" s="1679"/>
      <c r="D3" s="1679"/>
      <c r="E3" s="1679"/>
      <c r="F3" s="1679"/>
      <c r="G3" s="1679"/>
      <c r="H3" s="1679"/>
    </row>
    <row r="4" spans="2:12" ht="16.5" thickBot="1" x14ac:dyDescent="0.25">
      <c r="B4" s="1676" t="s">
        <v>2119</v>
      </c>
      <c r="C4" s="1676"/>
      <c r="D4" s="1676"/>
      <c r="E4" s="1676"/>
      <c r="F4" s="1676"/>
      <c r="G4" s="1676"/>
      <c r="H4" s="1676"/>
    </row>
    <row r="5" spans="2:12" ht="15.75" x14ac:dyDescent="0.25">
      <c r="B5" s="1233"/>
      <c r="C5" s="1233"/>
      <c r="D5" s="1233"/>
      <c r="E5" s="1233"/>
      <c r="F5" s="1233"/>
      <c r="G5" s="1233"/>
      <c r="H5" s="1233"/>
    </row>
    <row r="6" spans="2:12" x14ac:dyDescent="0.2">
      <c r="B6" s="1683" t="s">
        <v>784</v>
      </c>
      <c r="C6" s="1685" t="s">
        <v>2120</v>
      </c>
      <c r="D6" s="1686"/>
      <c r="E6" s="1687"/>
      <c r="F6" s="1686" t="s">
        <v>788</v>
      </c>
      <c r="G6" s="1686"/>
      <c r="H6" s="1686"/>
    </row>
    <row r="7" spans="2:12" ht="15.75" x14ac:dyDescent="0.25">
      <c r="B7" s="1684"/>
      <c r="C7" s="1234" t="s">
        <v>63</v>
      </c>
      <c r="D7" s="1235" t="s">
        <v>64</v>
      </c>
      <c r="E7" s="1236" t="s">
        <v>40</v>
      </c>
      <c r="F7" s="1234" t="s">
        <v>63</v>
      </c>
      <c r="G7" s="1234" t="s">
        <v>64</v>
      </c>
      <c r="H7" s="1237" t="s">
        <v>40</v>
      </c>
    </row>
    <row r="8" spans="2:12" ht="22.5" customHeight="1" x14ac:dyDescent="0.2">
      <c r="B8" s="1139" t="s">
        <v>2121</v>
      </c>
      <c r="C8" s="1140">
        <v>10087.333333333332</v>
      </c>
      <c r="D8" s="1238">
        <v>13297.833333333334</v>
      </c>
      <c r="E8" s="1239">
        <f t="shared" ref="E8:E22" si="0">+C8+D8</f>
        <v>23385.166666666664</v>
      </c>
      <c r="F8" s="1193">
        <v>10260</v>
      </c>
      <c r="G8" s="1193">
        <v>13624</v>
      </c>
      <c r="H8" s="1240">
        <f t="shared" ref="H8:H22" si="1">SUM(F8:G8)</f>
        <v>23884</v>
      </c>
      <c r="I8" s="1241"/>
      <c r="L8" s="1200"/>
    </row>
    <row r="9" spans="2:12" x14ac:dyDescent="0.2">
      <c r="B9" s="1158" t="s">
        <v>74</v>
      </c>
      <c r="C9" s="1159">
        <v>11816.666666666666</v>
      </c>
      <c r="D9" s="1242">
        <v>14951</v>
      </c>
      <c r="E9" s="1243">
        <f t="shared" si="0"/>
        <v>26767.666666666664</v>
      </c>
      <c r="F9" s="1195">
        <v>11888</v>
      </c>
      <c r="G9" s="1193">
        <v>15005</v>
      </c>
      <c r="H9" s="1244">
        <f t="shared" si="1"/>
        <v>26893</v>
      </c>
      <c r="I9" s="1241"/>
      <c r="L9" s="1200"/>
    </row>
    <row r="10" spans="2:12" x14ac:dyDescent="0.2">
      <c r="B10" s="1158" t="s">
        <v>75</v>
      </c>
      <c r="C10" s="1159">
        <v>15888.333333333332</v>
      </c>
      <c r="D10" s="1242">
        <v>20983.583333333332</v>
      </c>
      <c r="E10" s="1243">
        <f t="shared" si="0"/>
        <v>36871.916666666664</v>
      </c>
      <c r="F10" s="1195">
        <v>16122</v>
      </c>
      <c r="G10" s="1195">
        <v>21537</v>
      </c>
      <c r="H10" s="1244">
        <f t="shared" si="1"/>
        <v>37659</v>
      </c>
      <c r="I10" s="1241"/>
      <c r="L10" s="1200"/>
    </row>
    <row r="11" spans="2:12" x14ac:dyDescent="0.2">
      <c r="B11" s="1158" t="s">
        <v>76</v>
      </c>
      <c r="C11" s="1159">
        <v>9416.8333333333339</v>
      </c>
      <c r="D11" s="1242">
        <v>12280.75</v>
      </c>
      <c r="E11" s="1243">
        <f t="shared" si="0"/>
        <v>21697.583333333336</v>
      </c>
      <c r="F11" s="1195">
        <v>9493</v>
      </c>
      <c r="G11" s="1195">
        <v>12582</v>
      </c>
      <c r="H11" s="1244">
        <f t="shared" si="1"/>
        <v>22075</v>
      </c>
      <c r="I11" s="1241"/>
      <c r="L11" s="1200"/>
    </row>
    <row r="12" spans="2:12" x14ac:dyDescent="0.2">
      <c r="B12" s="1158" t="s">
        <v>77</v>
      </c>
      <c r="C12" s="1159">
        <v>25750.416666666668</v>
      </c>
      <c r="D12" s="1242">
        <v>34744.583333333336</v>
      </c>
      <c r="E12" s="1243">
        <f t="shared" si="0"/>
        <v>60495</v>
      </c>
      <c r="F12" s="1195">
        <v>26178</v>
      </c>
      <c r="G12" s="1195">
        <v>35927</v>
      </c>
      <c r="H12" s="1244">
        <f t="shared" si="1"/>
        <v>62105</v>
      </c>
      <c r="I12" s="1241"/>
      <c r="L12" s="1200"/>
    </row>
    <row r="13" spans="2:12" x14ac:dyDescent="0.2">
      <c r="B13" s="1158" t="s">
        <v>78</v>
      </c>
      <c r="C13" s="1159">
        <v>67679.166666666672</v>
      </c>
      <c r="D13" s="1242">
        <v>100481.58333333334</v>
      </c>
      <c r="E13" s="1243">
        <f t="shared" si="0"/>
        <v>168160.75</v>
      </c>
      <c r="F13" s="1195">
        <v>70111</v>
      </c>
      <c r="G13" s="1195">
        <v>105234</v>
      </c>
      <c r="H13" s="1244">
        <f t="shared" si="1"/>
        <v>175345</v>
      </c>
      <c r="I13" s="1241"/>
      <c r="L13" s="1200"/>
    </row>
    <row r="14" spans="2:12" x14ac:dyDescent="0.2">
      <c r="B14" s="1158" t="s">
        <v>79</v>
      </c>
      <c r="C14" s="1159">
        <v>36689.583333333328</v>
      </c>
      <c r="D14" s="1242">
        <v>43764.333333333336</v>
      </c>
      <c r="E14" s="1243">
        <f t="shared" si="0"/>
        <v>80453.916666666657</v>
      </c>
      <c r="F14" s="1195">
        <v>36783</v>
      </c>
      <c r="G14" s="1195">
        <v>44820</v>
      </c>
      <c r="H14" s="1244">
        <f t="shared" si="1"/>
        <v>81603</v>
      </c>
      <c r="I14" s="1241"/>
      <c r="L14" s="1200"/>
    </row>
    <row r="15" spans="2:12" x14ac:dyDescent="0.2">
      <c r="B15" s="1158" t="s">
        <v>80</v>
      </c>
      <c r="C15" s="1159">
        <v>40467.000000000007</v>
      </c>
      <c r="D15" s="1242">
        <v>51300.75</v>
      </c>
      <c r="E15" s="1243">
        <f t="shared" si="0"/>
        <v>91767.75</v>
      </c>
      <c r="F15" s="1195">
        <v>40727</v>
      </c>
      <c r="G15" s="1195">
        <v>52176</v>
      </c>
      <c r="H15" s="1244">
        <f t="shared" si="1"/>
        <v>92903</v>
      </c>
      <c r="I15" s="1241"/>
      <c r="L15" s="1200"/>
    </row>
    <row r="16" spans="2:12" x14ac:dyDescent="0.2">
      <c r="B16" s="1158" t="s">
        <v>81</v>
      </c>
      <c r="C16" s="1159">
        <v>83031</v>
      </c>
      <c r="D16" s="1242">
        <v>108252.75</v>
      </c>
      <c r="E16" s="1243">
        <f t="shared" si="0"/>
        <v>191283.75</v>
      </c>
      <c r="F16" s="1195">
        <v>84170</v>
      </c>
      <c r="G16" s="1195">
        <v>111048</v>
      </c>
      <c r="H16" s="1244">
        <f t="shared" si="1"/>
        <v>195218</v>
      </c>
      <c r="I16" s="1241"/>
      <c r="L16" s="1200"/>
    </row>
    <row r="17" spans="2:29" x14ac:dyDescent="0.2">
      <c r="B17" s="1158" t="s">
        <v>2089</v>
      </c>
      <c r="C17" s="1159">
        <v>37542.916666666664</v>
      </c>
      <c r="D17" s="1242">
        <v>48502.083333333336</v>
      </c>
      <c r="E17" s="1243">
        <f t="shared" si="0"/>
        <v>86045</v>
      </c>
      <c r="F17" s="1195">
        <v>37493</v>
      </c>
      <c r="G17" s="1195">
        <v>49031</v>
      </c>
      <c r="H17" s="1244">
        <f t="shared" si="1"/>
        <v>86524</v>
      </c>
      <c r="I17" s="1241"/>
      <c r="L17" s="1200"/>
    </row>
    <row r="18" spans="2:29" x14ac:dyDescent="0.2">
      <c r="B18" s="1158" t="s">
        <v>2122</v>
      </c>
      <c r="C18" s="1159">
        <v>17604.75</v>
      </c>
      <c r="D18" s="1242">
        <v>22681.666666666664</v>
      </c>
      <c r="E18" s="1243">
        <f t="shared" si="0"/>
        <v>40286.416666666664</v>
      </c>
      <c r="F18" s="1195">
        <v>17821</v>
      </c>
      <c r="G18" s="1195">
        <v>23009</v>
      </c>
      <c r="H18" s="1244">
        <f t="shared" si="1"/>
        <v>40830</v>
      </c>
      <c r="I18" s="1241"/>
      <c r="L18" s="1200"/>
    </row>
    <row r="19" spans="2:29" x14ac:dyDescent="0.2">
      <c r="B19" s="1158" t="s">
        <v>2123</v>
      </c>
      <c r="C19" s="1159">
        <v>30095.25</v>
      </c>
      <c r="D19" s="1242">
        <v>39919.25</v>
      </c>
      <c r="E19" s="1243">
        <f t="shared" si="0"/>
        <v>70014.5</v>
      </c>
      <c r="F19" s="1195">
        <v>30665</v>
      </c>
      <c r="G19" s="1195">
        <v>40770</v>
      </c>
      <c r="H19" s="1244">
        <f t="shared" si="1"/>
        <v>71435</v>
      </c>
      <c r="I19" s="1241"/>
      <c r="L19" s="1200"/>
    </row>
    <row r="20" spans="2:29" x14ac:dyDescent="0.2">
      <c r="B20" s="1158" t="s">
        <v>117</v>
      </c>
      <c r="C20" s="1159">
        <v>2639.333333333333</v>
      </c>
      <c r="D20" s="1242">
        <v>3259.666666666667</v>
      </c>
      <c r="E20" s="1243">
        <f t="shared" si="0"/>
        <v>5899</v>
      </c>
      <c r="F20" s="1195">
        <v>2743</v>
      </c>
      <c r="G20" s="1195">
        <v>3406</v>
      </c>
      <c r="H20" s="1244">
        <f t="shared" si="1"/>
        <v>6149</v>
      </c>
      <c r="I20" s="1241"/>
      <c r="L20" s="1200"/>
    </row>
    <row r="21" spans="2:29" x14ac:dyDescent="0.2">
      <c r="B21" s="1158" t="s">
        <v>2071</v>
      </c>
      <c r="C21" s="1159">
        <v>6849.75</v>
      </c>
      <c r="D21" s="1242">
        <v>8702.5</v>
      </c>
      <c r="E21" s="1243">
        <f t="shared" si="0"/>
        <v>15552.25</v>
      </c>
      <c r="F21" s="1195">
        <v>7142</v>
      </c>
      <c r="G21" s="1195">
        <v>9132</v>
      </c>
      <c r="H21" s="1244">
        <f t="shared" si="1"/>
        <v>16274</v>
      </c>
      <c r="I21" s="1241"/>
      <c r="J21" s="1241"/>
      <c r="K21" s="1245"/>
      <c r="L21" s="1200"/>
    </row>
    <row r="22" spans="2:29" ht="15.75" thickBot="1" x14ac:dyDescent="0.25">
      <c r="B22" s="1147" t="s">
        <v>87</v>
      </c>
      <c r="C22" s="1148">
        <v>192062.33333333331</v>
      </c>
      <c r="D22" s="1246">
        <v>297985.16666666669</v>
      </c>
      <c r="E22" s="1247">
        <f t="shared" si="0"/>
        <v>490047.5</v>
      </c>
      <c r="F22" s="1198">
        <v>193774</v>
      </c>
      <c r="G22" s="1198">
        <v>302991</v>
      </c>
      <c r="H22" s="1248">
        <f t="shared" si="1"/>
        <v>496765</v>
      </c>
      <c r="I22" s="1241"/>
      <c r="J22" s="1241"/>
      <c r="K22" s="1245"/>
      <c r="L22" s="1200"/>
    </row>
    <row r="23" spans="2:29" ht="26.25" customHeight="1" x14ac:dyDescent="0.2">
      <c r="B23" s="1249" t="s">
        <v>2092</v>
      </c>
      <c r="C23" s="1144">
        <f>SUM(C8:C22)</f>
        <v>587620.66666666663</v>
      </c>
      <c r="D23" s="1250">
        <f>SUM(D8:D22)</f>
        <v>821107.5</v>
      </c>
      <c r="E23" s="1251">
        <f>+C23+D23</f>
        <v>1408728.1666666665</v>
      </c>
      <c r="F23" s="1206">
        <f>SUM(F8:F22)</f>
        <v>595370</v>
      </c>
      <c r="G23" s="1206">
        <f>SUM(G8:G22)</f>
        <v>840292</v>
      </c>
      <c r="H23" s="1252">
        <f>SUM(F23:G23)</f>
        <v>1435662</v>
      </c>
      <c r="J23" s="1241"/>
      <c r="K23" s="1245"/>
      <c r="L23" s="1200"/>
    </row>
    <row r="24" spans="2:29" x14ac:dyDescent="0.2">
      <c r="B24" s="1196"/>
      <c r="C24" s="1145"/>
      <c r="D24" s="1145"/>
      <c r="E24" s="1145"/>
      <c r="F24" s="1253"/>
      <c r="G24" s="1253"/>
      <c r="H24" s="1145"/>
    </row>
    <row r="25" spans="2:29" x14ac:dyDescent="0.2">
      <c r="B25" s="1254"/>
      <c r="C25" s="1145"/>
      <c r="D25" s="1145"/>
      <c r="E25" s="1145"/>
      <c r="F25" s="1145"/>
      <c r="G25" s="1145"/>
      <c r="H25" s="1145"/>
    </row>
    <row r="26" spans="2:29" x14ac:dyDescent="0.2">
      <c r="B26" s="1145"/>
      <c r="C26" s="1145"/>
      <c r="D26" s="1145"/>
      <c r="E26" s="1145"/>
      <c r="F26" s="1145"/>
      <c r="G26" s="1145"/>
      <c r="H26" s="1145"/>
    </row>
    <row r="31" spans="2:29" x14ac:dyDescent="0.2">
      <c r="B31" s="1245"/>
      <c r="C31" s="1245"/>
      <c r="D31" s="1245"/>
      <c r="E31" s="1245"/>
      <c r="F31" s="1245"/>
      <c r="G31" s="1245"/>
      <c r="H31" s="1245"/>
      <c r="I31" s="1245"/>
      <c r="J31" s="1245"/>
      <c r="K31" s="1245"/>
      <c r="L31" s="1245"/>
      <c r="M31" s="1245"/>
      <c r="N31" s="1245"/>
      <c r="O31" s="1245"/>
      <c r="P31" s="1245"/>
      <c r="Q31" s="1245"/>
      <c r="R31" s="1245"/>
      <c r="S31" s="1245"/>
      <c r="T31" s="1245"/>
      <c r="U31" s="1245"/>
      <c r="V31" s="1245"/>
      <c r="W31" s="1245"/>
      <c r="X31" s="1245"/>
      <c r="Y31" s="1245"/>
      <c r="Z31" s="1245"/>
      <c r="AA31" s="1245"/>
      <c r="AB31" s="1245"/>
      <c r="AC31" s="1245"/>
    </row>
    <row r="32" spans="2:29" x14ac:dyDescent="0.2">
      <c r="B32" s="1245"/>
      <c r="C32" s="1245"/>
      <c r="D32" s="1245"/>
      <c r="E32" s="1245"/>
      <c r="F32" s="1245"/>
      <c r="G32" s="1245"/>
      <c r="H32" s="1245"/>
      <c r="I32" s="1245"/>
      <c r="J32" s="1245"/>
      <c r="K32" s="1245"/>
      <c r="L32" s="1245"/>
      <c r="M32" s="1245"/>
      <c r="N32" s="1245"/>
      <c r="O32" s="1245"/>
      <c r="P32" s="1245"/>
      <c r="Q32" s="1245"/>
      <c r="R32" s="1245"/>
      <c r="S32" s="1245"/>
      <c r="T32" s="1245"/>
      <c r="U32" s="1245"/>
      <c r="V32" s="1245"/>
      <c r="W32" s="1245"/>
      <c r="X32" s="1245"/>
      <c r="Y32" s="1245"/>
      <c r="Z32" s="1245"/>
      <c r="AA32" s="1245"/>
      <c r="AB32" s="1245"/>
      <c r="AC32" s="1245"/>
    </row>
    <row r="33" spans="2:29" x14ac:dyDescent="0.2">
      <c r="B33" s="1245"/>
      <c r="C33" s="1245"/>
      <c r="D33" s="1245"/>
      <c r="E33" s="1245"/>
      <c r="F33" s="1245"/>
      <c r="G33" s="1245"/>
      <c r="H33" s="1245"/>
      <c r="I33" s="1245"/>
      <c r="J33" s="1245"/>
      <c r="K33" s="1245"/>
      <c r="L33" s="1245"/>
      <c r="M33" s="1245"/>
      <c r="N33" s="1245"/>
      <c r="O33" s="1245"/>
      <c r="P33" s="1245"/>
      <c r="Q33" s="1245"/>
      <c r="R33" s="1245"/>
      <c r="S33" s="1245"/>
      <c r="T33" s="1245"/>
      <c r="U33" s="1245"/>
      <c r="V33" s="1245"/>
      <c r="W33" s="1245"/>
      <c r="X33" s="1245"/>
      <c r="Y33" s="1245"/>
      <c r="Z33" s="1245"/>
      <c r="AA33" s="1245"/>
      <c r="AB33" s="1245"/>
      <c r="AC33" s="1245"/>
    </row>
    <row r="34" spans="2:29" x14ac:dyDescent="0.2">
      <c r="B34" s="1245"/>
      <c r="C34" s="1245"/>
      <c r="D34" s="1245"/>
      <c r="E34" s="1245"/>
      <c r="F34" s="1245"/>
      <c r="G34" s="1245"/>
      <c r="H34" s="1245"/>
      <c r="I34" s="1245"/>
      <c r="J34" s="1245"/>
      <c r="K34" s="1245"/>
      <c r="L34" s="1245"/>
      <c r="M34" s="1245"/>
      <c r="N34" s="1245"/>
      <c r="O34" s="1245"/>
      <c r="P34" s="1245"/>
      <c r="Q34" s="1245"/>
      <c r="R34" s="1245"/>
      <c r="S34" s="1245"/>
      <c r="T34" s="1245"/>
      <c r="U34" s="1245"/>
      <c r="V34" s="1245"/>
      <c r="W34" s="1245"/>
      <c r="X34" s="1245"/>
      <c r="Y34" s="1245"/>
      <c r="Z34" s="1245"/>
      <c r="AA34" s="1245"/>
      <c r="AB34" s="1245"/>
      <c r="AC34" s="1245"/>
    </row>
  </sheetData>
  <mergeCells count="6">
    <mergeCell ref="B2:H2"/>
    <mergeCell ref="B3:H3"/>
    <mergeCell ref="B4:H4"/>
    <mergeCell ref="B6:B7"/>
    <mergeCell ref="C6:E6"/>
    <mergeCell ref="F6:H6"/>
  </mergeCells>
  <hyperlinks>
    <hyperlink ref="I1" location="'Indice Total'!A69" display="Volver"/>
  </hyperlinks>
  <pageMargins left="0.7" right="0.7" top="0.75" bottom="0.75" header="0.3" footer="0.3"/>
  <pageSetup paperSize="14"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pageSetUpPr fitToPage="1"/>
  </sheetPr>
  <dimension ref="B1:P23"/>
  <sheetViews>
    <sheetView showGridLines="0" workbookViewId="0">
      <selection activeCell="B2" sqref="B2:H2"/>
    </sheetView>
  </sheetViews>
  <sheetFormatPr baseColWidth="10" defaultRowHeight="15" x14ac:dyDescent="0.2"/>
  <cols>
    <col min="1" max="1" width="18.85546875" style="1232" customWidth="1"/>
    <col min="2" max="2" width="34.28515625" style="1232" customWidth="1"/>
    <col min="3" max="3" width="14.5703125" style="1232" customWidth="1"/>
    <col min="4" max="4" width="13.7109375" style="1232" customWidth="1"/>
    <col min="5" max="5" width="14.140625" style="1232" customWidth="1"/>
    <col min="6" max="6" width="15.28515625" style="1232" customWidth="1"/>
    <col min="7" max="7" width="17.140625" style="1232" customWidth="1"/>
    <col min="8" max="8" width="15" style="1232" customWidth="1"/>
    <col min="9" max="15" width="11.42578125" style="1232"/>
    <col min="16" max="16" width="15.85546875" style="1232" bestFit="1" customWidth="1"/>
    <col min="17" max="16384" width="11.42578125" style="1232"/>
  </cols>
  <sheetData>
    <row r="1" spans="2:14" ht="57.75" customHeight="1" x14ac:dyDescent="0.2">
      <c r="I1" s="3" t="s">
        <v>13</v>
      </c>
    </row>
    <row r="2" spans="2:14" ht="18" x14ac:dyDescent="0.2">
      <c r="B2" s="1674" t="s">
        <v>2124</v>
      </c>
      <c r="C2" s="1674"/>
      <c r="D2" s="1674"/>
      <c r="E2" s="1674"/>
      <c r="F2" s="1674"/>
      <c r="G2" s="1674"/>
      <c r="H2" s="1674"/>
      <c r="I2" s="3"/>
    </row>
    <row r="3" spans="2:14" ht="20.25" customHeight="1" x14ac:dyDescent="0.25">
      <c r="B3" s="1681" t="s">
        <v>2125</v>
      </c>
      <c r="C3" s="1681"/>
      <c r="D3" s="1681"/>
      <c r="E3" s="1681"/>
      <c r="F3" s="1681"/>
      <c r="G3" s="1681"/>
      <c r="H3" s="1681"/>
    </row>
    <row r="4" spans="2:14" ht="6.75" customHeight="1" x14ac:dyDescent="0.2">
      <c r="B4" s="1678"/>
      <c r="C4" s="1678"/>
      <c r="D4" s="1678"/>
      <c r="E4" s="1678"/>
      <c r="F4" s="1678"/>
      <c r="G4" s="1678"/>
      <c r="H4" s="1678"/>
      <c r="I4" s="1232" t="s">
        <v>482</v>
      </c>
    </row>
    <row r="5" spans="2:14" ht="16.5" thickBot="1" x14ac:dyDescent="0.3">
      <c r="B5" s="1688">
        <v>2014</v>
      </c>
      <c r="C5" s="1688"/>
      <c r="D5" s="1688"/>
      <c r="E5" s="1688"/>
      <c r="F5" s="1688"/>
      <c r="G5" s="1688"/>
      <c r="H5" s="1688"/>
    </row>
    <row r="6" spans="2:14" ht="15.75" x14ac:dyDescent="0.25">
      <c r="B6" s="1233"/>
      <c r="C6" s="1255"/>
      <c r="D6" s="1255"/>
      <c r="E6" s="1255"/>
      <c r="F6" s="1255"/>
      <c r="G6" s="1255"/>
      <c r="H6" s="1255"/>
    </row>
    <row r="7" spans="2:14" ht="27.75" customHeight="1" x14ac:dyDescent="0.25">
      <c r="B7" s="1173" t="s">
        <v>2080</v>
      </c>
      <c r="C7" s="1155" t="s">
        <v>2101</v>
      </c>
      <c r="D7" s="1155" t="s">
        <v>2102</v>
      </c>
      <c r="E7" s="1155" t="s">
        <v>2103</v>
      </c>
      <c r="F7" s="1155" t="s">
        <v>2104</v>
      </c>
      <c r="G7" s="1155" t="s">
        <v>2060</v>
      </c>
      <c r="H7" s="1155" t="s">
        <v>2105</v>
      </c>
      <c r="J7" s="1256"/>
      <c r="K7" s="1256"/>
      <c r="L7" s="1256"/>
      <c r="M7" s="1256"/>
    </row>
    <row r="8" spans="2:14" ht="21" customHeight="1" x14ac:dyDescent="0.25">
      <c r="B8" s="1139" t="s">
        <v>2121</v>
      </c>
      <c r="C8" s="1140">
        <v>10839</v>
      </c>
      <c r="D8" s="1193">
        <v>3688</v>
      </c>
      <c r="E8" s="1140">
        <v>9056</v>
      </c>
      <c r="F8" s="1140">
        <v>298</v>
      </c>
      <c r="G8" s="1140">
        <v>1</v>
      </c>
      <c r="H8" s="1157">
        <f t="shared" ref="H8:H22" si="0">SUM(C8:G8)</f>
        <v>23882</v>
      </c>
      <c r="I8" s="1257"/>
      <c r="J8" s="1258"/>
      <c r="K8" s="1259"/>
      <c r="L8" s="1259"/>
      <c r="M8" s="1202"/>
      <c r="N8" s="1202"/>
    </row>
    <row r="9" spans="2:14" ht="18.75" customHeight="1" x14ac:dyDescent="0.25">
      <c r="B9" s="1158" t="s">
        <v>74</v>
      </c>
      <c r="C9" s="1159">
        <v>7611</v>
      </c>
      <c r="D9" s="1195">
        <v>7935</v>
      </c>
      <c r="E9" s="1159">
        <v>10813</v>
      </c>
      <c r="F9" s="1159">
        <v>517</v>
      </c>
      <c r="G9" s="1159">
        <v>18</v>
      </c>
      <c r="H9" s="1160">
        <f t="shared" si="0"/>
        <v>26894</v>
      </c>
      <c r="I9" s="1257"/>
      <c r="J9" s="1258"/>
      <c r="K9" s="1259"/>
      <c r="L9" s="1259"/>
      <c r="M9" s="1202"/>
      <c r="N9" s="1202"/>
    </row>
    <row r="10" spans="2:14" ht="19.5" customHeight="1" x14ac:dyDescent="0.25">
      <c r="B10" s="1158" t="s">
        <v>75</v>
      </c>
      <c r="C10" s="1159">
        <v>12944</v>
      </c>
      <c r="D10" s="1195">
        <v>15988</v>
      </c>
      <c r="E10" s="1159">
        <v>8445</v>
      </c>
      <c r="F10" s="1159">
        <v>282</v>
      </c>
      <c r="G10" s="1159">
        <v>2</v>
      </c>
      <c r="H10" s="1160">
        <f t="shared" si="0"/>
        <v>37661</v>
      </c>
      <c r="I10" s="1257"/>
      <c r="J10" s="1258"/>
      <c r="K10" s="1259"/>
      <c r="L10" s="1259"/>
      <c r="M10" s="1202"/>
      <c r="N10" s="1202"/>
    </row>
    <row r="11" spans="2:14" ht="18" customHeight="1" x14ac:dyDescent="0.25">
      <c r="B11" s="1158" t="s">
        <v>76</v>
      </c>
      <c r="C11" s="1159">
        <v>8473</v>
      </c>
      <c r="D11" s="1195">
        <v>2080</v>
      </c>
      <c r="E11" s="1159">
        <v>11360</v>
      </c>
      <c r="F11" s="1159">
        <v>163</v>
      </c>
      <c r="G11" s="1159">
        <v>0</v>
      </c>
      <c r="H11" s="1160">
        <f t="shared" si="0"/>
        <v>22076</v>
      </c>
      <c r="I11" s="1257"/>
      <c r="J11" s="1258"/>
      <c r="K11" s="1259"/>
      <c r="L11" s="1259"/>
      <c r="M11" s="1202"/>
      <c r="N11" s="1202"/>
    </row>
    <row r="12" spans="2:14" ht="18" customHeight="1" x14ac:dyDescent="0.25">
      <c r="B12" s="1158" t="s">
        <v>77</v>
      </c>
      <c r="C12" s="1159">
        <v>14251</v>
      </c>
      <c r="D12" s="1195">
        <v>16960</v>
      </c>
      <c r="E12" s="1159">
        <v>28089</v>
      </c>
      <c r="F12" s="1159">
        <v>2075</v>
      </c>
      <c r="G12" s="1159">
        <v>731</v>
      </c>
      <c r="H12" s="1160">
        <f t="shared" si="0"/>
        <v>62106</v>
      </c>
      <c r="I12" s="1257"/>
      <c r="J12" s="1258"/>
      <c r="K12" s="1259"/>
      <c r="L12" s="1259"/>
      <c r="M12" s="1202"/>
      <c r="N12" s="1202"/>
    </row>
    <row r="13" spans="2:14" ht="18" customHeight="1" x14ac:dyDescent="0.25">
      <c r="B13" s="1158" t="s">
        <v>78</v>
      </c>
      <c r="C13" s="1159">
        <v>51622</v>
      </c>
      <c r="D13" s="1195">
        <v>28854</v>
      </c>
      <c r="E13" s="1159">
        <v>58358</v>
      </c>
      <c r="F13" s="1159">
        <v>32688</v>
      </c>
      <c r="G13" s="1159">
        <v>3825</v>
      </c>
      <c r="H13" s="1160">
        <f t="shared" si="0"/>
        <v>175347</v>
      </c>
      <c r="I13" s="1257"/>
      <c r="J13" s="1258"/>
      <c r="K13" s="1259"/>
      <c r="L13" s="1259"/>
      <c r="M13" s="1202"/>
      <c r="N13" s="1202"/>
    </row>
    <row r="14" spans="2:14" ht="18" customHeight="1" x14ac:dyDescent="0.25">
      <c r="B14" s="1158" t="s">
        <v>79</v>
      </c>
      <c r="C14" s="1159">
        <v>35856</v>
      </c>
      <c r="D14" s="1195">
        <v>10217</v>
      </c>
      <c r="E14" s="1159">
        <v>22067</v>
      </c>
      <c r="F14" s="1159">
        <v>9842</v>
      </c>
      <c r="G14" s="1159">
        <v>3622</v>
      </c>
      <c r="H14" s="1160">
        <f t="shared" si="0"/>
        <v>81604</v>
      </c>
      <c r="I14" s="1257"/>
      <c r="J14" s="1258"/>
      <c r="K14" s="1259"/>
      <c r="L14" s="1259"/>
      <c r="M14" s="1202"/>
      <c r="N14" s="1202"/>
    </row>
    <row r="15" spans="2:14" ht="18" customHeight="1" x14ac:dyDescent="0.25">
      <c r="B15" s="1158" t="s">
        <v>80</v>
      </c>
      <c r="C15" s="1159">
        <v>23194</v>
      </c>
      <c r="D15" s="1195">
        <v>23859</v>
      </c>
      <c r="E15" s="1159">
        <v>34751</v>
      </c>
      <c r="F15" s="1159">
        <v>3504</v>
      </c>
      <c r="G15" s="1159">
        <v>7595</v>
      </c>
      <c r="H15" s="1160">
        <f t="shared" si="0"/>
        <v>92903</v>
      </c>
      <c r="I15" s="1257"/>
      <c r="J15" s="1258"/>
      <c r="K15" s="1259"/>
      <c r="L15" s="1259"/>
      <c r="M15" s="1202"/>
      <c r="N15" s="1202"/>
    </row>
    <row r="16" spans="2:14" ht="18" customHeight="1" x14ac:dyDescent="0.25">
      <c r="B16" s="1158" t="s">
        <v>81</v>
      </c>
      <c r="C16" s="1159">
        <v>45221</v>
      </c>
      <c r="D16" s="1195">
        <v>48765</v>
      </c>
      <c r="E16" s="1159">
        <v>68909</v>
      </c>
      <c r="F16" s="1159">
        <v>24361</v>
      </c>
      <c r="G16" s="1159">
        <v>7960</v>
      </c>
      <c r="H16" s="1160">
        <f t="shared" si="0"/>
        <v>195216</v>
      </c>
      <c r="I16" s="1257"/>
      <c r="J16" s="1258"/>
      <c r="K16" s="1259"/>
      <c r="L16" s="1259"/>
      <c r="M16" s="1202"/>
      <c r="N16" s="1202"/>
    </row>
    <row r="17" spans="2:16" ht="18" customHeight="1" x14ac:dyDescent="0.25">
      <c r="B17" s="1158" t="s">
        <v>2089</v>
      </c>
      <c r="C17" s="1159">
        <v>12661</v>
      </c>
      <c r="D17" s="1195">
        <v>21743</v>
      </c>
      <c r="E17" s="1159">
        <v>32011</v>
      </c>
      <c r="F17" s="1159">
        <v>19358</v>
      </c>
      <c r="G17" s="1159">
        <v>752</v>
      </c>
      <c r="H17" s="1160">
        <f t="shared" si="0"/>
        <v>86525</v>
      </c>
      <c r="I17" s="1257"/>
      <c r="J17" s="1258"/>
      <c r="K17" s="1259"/>
      <c r="L17" s="1259"/>
      <c r="M17" s="1202"/>
      <c r="N17" s="1202"/>
    </row>
    <row r="18" spans="2:16" ht="18" customHeight="1" x14ac:dyDescent="0.25">
      <c r="B18" s="1158" t="s">
        <v>2122</v>
      </c>
      <c r="C18" s="1159">
        <v>11864</v>
      </c>
      <c r="D18" s="1195">
        <v>7656</v>
      </c>
      <c r="E18" s="1159">
        <v>13883</v>
      </c>
      <c r="F18" s="1159">
        <v>4074</v>
      </c>
      <c r="G18" s="1159">
        <v>3353</v>
      </c>
      <c r="H18" s="1160">
        <f t="shared" si="0"/>
        <v>40830</v>
      </c>
      <c r="I18" s="1257"/>
      <c r="J18" s="1258"/>
      <c r="K18" s="1259"/>
      <c r="L18" s="1259"/>
      <c r="M18" s="1202"/>
      <c r="N18" s="1202"/>
    </row>
    <row r="19" spans="2:16" ht="18" customHeight="1" x14ac:dyDescent="0.25">
      <c r="B19" s="1158" t="s">
        <v>2123</v>
      </c>
      <c r="C19" s="1159">
        <v>15139</v>
      </c>
      <c r="D19" s="1195">
        <v>20006</v>
      </c>
      <c r="E19" s="1159">
        <v>30125</v>
      </c>
      <c r="F19" s="1159">
        <v>6125</v>
      </c>
      <c r="G19" s="1159">
        <v>40</v>
      </c>
      <c r="H19" s="1160">
        <f t="shared" si="0"/>
        <v>71435</v>
      </c>
      <c r="I19" s="1257"/>
      <c r="J19" s="1258"/>
      <c r="K19" s="1259"/>
      <c r="L19" s="1259"/>
      <c r="M19" s="1202"/>
      <c r="N19" s="1202"/>
    </row>
    <row r="20" spans="2:16" ht="18" customHeight="1" x14ac:dyDescent="0.25">
      <c r="B20" s="1158" t="s">
        <v>117</v>
      </c>
      <c r="C20" s="1159">
        <v>2645</v>
      </c>
      <c r="D20" s="1195">
        <v>1133</v>
      </c>
      <c r="E20" s="1159">
        <v>2370</v>
      </c>
      <c r="F20" s="1159">
        <v>0</v>
      </c>
      <c r="G20" s="1159">
        <v>2</v>
      </c>
      <c r="H20" s="1160">
        <f t="shared" si="0"/>
        <v>6150</v>
      </c>
      <c r="I20" s="1257"/>
      <c r="J20" s="1258"/>
      <c r="K20" s="1259"/>
      <c r="L20" s="1259"/>
      <c r="M20" s="1202"/>
      <c r="N20" s="1202"/>
    </row>
    <row r="21" spans="2:16" ht="18" customHeight="1" x14ac:dyDescent="0.25">
      <c r="B21" s="1158" t="s">
        <v>2071</v>
      </c>
      <c r="C21" s="1159">
        <v>6570</v>
      </c>
      <c r="D21" s="1195">
        <v>7059</v>
      </c>
      <c r="E21" s="1159">
        <v>2562</v>
      </c>
      <c r="F21" s="1159">
        <v>83</v>
      </c>
      <c r="G21" s="1159">
        <v>0</v>
      </c>
      <c r="H21" s="1160">
        <f t="shared" si="0"/>
        <v>16274</v>
      </c>
      <c r="I21" s="1257"/>
      <c r="J21" s="1258"/>
      <c r="K21" s="1259"/>
      <c r="L21" s="1259"/>
      <c r="M21" s="1202"/>
      <c r="N21" s="1202"/>
    </row>
    <row r="22" spans="2:16" ht="18" customHeight="1" thickBot="1" x14ac:dyDescent="0.3">
      <c r="B22" s="1147" t="s">
        <v>87</v>
      </c>
      <c r="C22" s="1148">
        <v>181817</v>
      </c>
      <c r="D22" s="1198">
        <v>79463</v>
      </c>
      <c r="E22" s="1148">
        <v>189512</v>
      </c>
      <c r="F22" s="1148">
        <v>36950</v>
      </c>
      <c r="G22" s="1148">
        <v>9017</v>
      </c>
      <c r="H22" s="1161">
        <f t="shared" si="0"/>
        <v>496759</v>
      </c>
      <c r="I22" s="1257"/>
      <c r="J22" s="1258"/>
      <c r="K22" s="1259"/>
      <c r="L22" s="1259"/>
      <c r="M22" s="1202"/>
      <c r="N22" s="1202"/>
      <c r="O22" s="1260"/>
      <c r="P22" s="1260"/>
    </row>
    <row r="23" spans="2:16" ht="26.25" customHeight="1" x14ac:dyDescent="0.2">
      <c r="B23" s="1143" t="s">
        <v>88</v>
      </c>
      <c r="C23" s="1144">
        <f>SUM(C8:C22)</f>
        <v>440707</v>
      </c>
      <c r="D23" s="1144">
        <f>SUM(D8:D22)</f>
        <v>295406</v>
      </c>
      <c r="E23" s="1144">
        <f>SUM(E8:E22)</f>
        <v>522311</v>
      </c>
      <c r="F23" s="1144">
        <f>SUM(F8:F22)</f>
        <v>140320</v>
      </c>
      <c r="G23" s="1144">
        <f>SUM(G8:G22)</f>
        <v>36918</v>
      </c>
      <c r="H23" s="1261">
        <f>SUM(C23:G23)</f>
        <v>1435662</v>
      </c>
      <c r="I23" s="1257"/>
      <c r="J23" s="1258"/>
      <c r="K23" s="1260"/>
      <c r="L23" s="1260"/>
      <c r="M23" s="1260"/>
      <c r="N23" s="1260"/>
    </row>
  </sheetData>
  <mergeCells count="4">
    <mergeCell ref="B2:H2"/>
    <mergeCell ref="B3:H3"/>
    <mergeCell ref="B4:H4"/>
    <mergeCell ref="B5:H5"/>
  </mergeCells>
  <hyperlinks>
    <hyperlink ref="I1" location="'Indice Total'!A69" display="Volver"/>
  </hyperlinks>
  <pageMargins left="0.7" right="0.7" top="0.75" bottom="0.75" header="0.3" footer="0.3"/>
  <pageSetup paperSize="14" scale="67"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1">
    <pageSetUpPr fitToPage="1"/>
  </sheetPr>
  <dimension ref="B1:I82"/>
  <sheetViews>
    <sheetView showGridLines="0" workbookViewId="0">
      <selection activeCell="H25" sqref="H25"/>
    </sheetView>
  </sheetViews>
  <sheetFormatPr baseColWidth="10" defaultRowHeight="25.5" customHeight="1" x14ac:dyDescent="0.2"/>
  <cols>
    <col min="1" max="1" width="16.5703125" style="1232" customWidth="1"/>
    <col min="2" max="2" width="26.7109375" style="1232" bestFit="1" customWidth="1"/>
    <col min="3" max="3" width="20.85546875" style="1232" bestFit="1" customWidth="1"/>
    <col min="4" max="4" width="18.28515625" style="1232" bestFit="1" customWidth="1"/>
    <col min="5" max="5" width="18.28515625" style="1232" customWidth="1"/>
    <col min="6" max="6" width="18.42578125" style="1232" bestFit="1" customWidth="1"/>
    <col min="7" max="7" width="17.7109375" style="1232" customWidth="1"/>
    <col min="8" max="8" width="18.42578125" style="1232" bestFit="1" customWidth="1"/>
    <col min="9" max="9" width="16.85546875" style="1232" bestFit="1" customWidth="1"/>
    <col min="10" max="16384" width="11.42578125" style="1232"/>
  </cols>
  <sheetData>
    <row r="1" spans="2:9" ht="42.75" customHeight="1" x14ac:dyDescent="0.2">
      <c r="I1" s="3" t="s">
        <v>13</v>
      </c>
    </row>
    <row r="2" spans="2:9" ht="25.5" customHeight="1" x14ac:dyDescent="0.2">
      <c r="B2" s="1674" t="s">
        <v>2126</v>
      </c>
      <c r="C2" s="1674"/>
      <c r="D2" s="1674"/>
      <c r="E2" s="1674"/>
      <c r="F2" s="1674"/>
      <c r="G2" s="1674"/>
      <c r="H2" s="1674"/>
      <c r="I2" s="3"/>
    </row>
    <row r="3" spans="2:9" ht="15.75" x14ac:dyDescent="0.25">
      <c r="B3" s="1689" t="s">
        <v>2127</v>
      </c>
      <c r="C3" s="1689"/>
      <c r="D3" s="1689"/>
      <c r="E3" s="1689"/>
      <c r="F3" s="1689"/>
      <c r="G3" s="1689"/>
      <c r="H3" s="1689"/>
    </row>
    <row r="4" spans="2:9" ht="16.5" thickBot="1" x14ac:dyDescent="0.25">
      <c r="B4" s="1676">
        <v>2014</v>
      </c>
      <c r="C4" s="1676"/>
      <c r="D4" s="1676"/>
      <c r="E4" s="1676"/>
      <c r="F4" s="1676"/>
      <c r="G4" s="1676"/>
      <c r="H4" s="1676"/>
    </row>
    <row r="5" spans="2:9" ht="17.25" customHeight="1" x14ac:dyDescent="0.25">
      <c r="B5" s="1262"/>
      <c r="C5" s="1263"/>
      <c r="D5" s="1262"/>
      <c r="E5" s="1264"/>
      <c r="F5" s="1264"/>
      <c r="G5" s="1264"/>
      <c r="H5" s="1264"/>
    </row>
    <row r="6" spans="2:9" ht="15.75" x14ac:dyDescent="0.25">
      <c r="B6" s="1690" t="s">
        <v>2095</v>
      </c>
      <c r="C6" s="1265" t="s">
        <v>2128</v>
      </c>
      <c r="D6" s="1266"/>
      <c r="E6" s="1265" t="s">
        <v>2129</v>
      </c>
      <c r="F6" s="1266"/>
      <c r="G6" s="1692" t="s">
        <v>40</v>
      </c>
      <c r="H6" s="1693"/>
    </row>
    <row r="7" spans="2:9" ht="15.75" x14ac:dyDescent="0.25">
      <c r="B7" s="1691"/>
      <c r="C7" s="1236" t="s">
        <v>786</v>
      </c>
      <c r="D7" s="1267" t="s">
        <v>787</v>
      </c>
      <c r="E7" s="1236" t="s">
        <v>786</v>
      </c>
      <c r="F7" s="1268" t="s">
        <v>787</v>
      </c>
      <c r="G7" s="1236" t="s">
        <v>786</v>
      </c>
      <c r="H7" s="1267" t="s">
        <v>787</v>
      </c>
    </row>
    <row r="8" spans="2:9" ht="15" x14ac:dyDescent="0.2">
      <c r="B8" s="1139" t="s">
        <v>2044</v>
      </c>
      <c r="C8" s="1269">
        <v>1654599</v>
      </c>
      <c r="D8" s="1238">
        <v>95505</v>
      </c>
      <c r="E8" s="1269">
        <v>188</v>
      </c>
      <c r="F8" s="1140">
        <v>2</v>
      </c>
      <c r="G8" s="1239">
        <f t="shared" ref="G8:H12" si="0">C8+E8</f>
        <v>1654787</v>
      </c>
      <c r="H8" s="1270">
        <f t="shared" si="0"/>
        <v>95507</v>
      </c>
    </row>
    <row r="9" spans="2:9" ht="15" x14ac:dyDescent="0.2">
      <c r="B9" s="1158" t="s">
        <v>2045</v>
      </c>
      <c r="C9" s="1271">
        <v>206827</v>
      </c>
      <c r="D9" s="1242">
        <v>64859</v>
      </c>
      <c r="E9" s="1271">
        <v>23</v>
      </c>
      <c r="F9" s="1159">
        <v>0</v>
      </c>
      <c r="G9" s="1243">
        <f t="shared" si="0"/>
        <v>206850</v>
      </c>
      <c r="H9" s="1272">
        <f t="shared" si="0"/>
        <v>64859</v>
      </c>
    </row>
    <row r="10" spans="2:9" ht="15" x14ac:dyDescent="0.2">
      <c r="B10" s="1158" t="s">
        <v>2046</v>
      </c>
      <c r="C10" s="1271">
        <v>97682</v>
      </c>
      <c r="D10" s="1242">
        <v>79313</v>
      </c>
      <c r="E10" s="1271">
        <v>3</v>
      </c>
      <c r="F10" s="1159">
        <v>1</v>
      </c>
      <c r="G10" s="1243">
        <f t="shared" si="0"/>
        <v>97685</v>
      </c>
      <c r="H10" s="1272">
        <f t="shared" si="0"/>
        <v>79314</v>
      </c>
    </row>
    <row r="11" spans="2:9" ht="15" x14ac:dyDescent="0.2">
      <c r="B11" s="1158" t="s">
        <v>2050</v>
      </c>
      <c r="C11" s="1271">
        <v>79579</v>
      </c>
      <c r="D11" s="1242">
        <v>12323</v>
      </c>
      <c r="E11" s="1271">
        <v>0</v>
      </c>
      <c r="F11" s="1159">
        <v>0</v>
      </c>
      <c r="G11" s="1243">
        <f t="shared" si="0"/>
        <v>79579</v>
      </c>
      <c r="H11" s="1272">
        <f t="shared" si="0"/>
        <v>12323</v>
      </c>
    </row>
    <row r="12" spans="2:9" ht="15" x14ac:dyDescent="0.2">
      <c r="B12" s="1158" t="s">
        <v>2048</v>
      </c>
      <c r="C12" s="1271">
        <v>14431</v>
      </c>
      <c r="D12" s="1242">
        <v>1156</v>
      </c>
      <c r="E12" s="1271">
        <v>0</v>
      </c>
      <c r="F12" s="1159">
        <v>0</v>
      </c>
      <c r="G12" s="1243">
        <f t="shared" si="0"/>
        <v>14431</v>
      </c>
      <c r="H12" s="1272">
        <f t="shared" si="0"/>
        <v>1156</v>
      </c>
    </row>
    <row r="13" spans="2:9" ht="26.25" customHeight="1" x14ac:dyDescent="0.2">
      <c r="B13" s="1273" t="s">
        <v>127</v>
      </c>
      <c r="C13" s="1274">
        <f>SUM(C8:C12)</f>
        <v>2053118</v>
      </c>
      <c r="D13" s="1274">
        <f>SUM(D8:D12)</f>
        <v>253156</v>
      </c>
      <c r="E13" s="1274">
        <f>SUM(E8:E12)</f>
        <v>214</v>
      </c>
      <c r="F13" s="1274">
        <f>SUM(F8:F12)</f>
        <v>3</v>
      </c>
      <c r="G13" s="1275">
        <f>C13+E13</f>
        <v>2053332</v>
      </c>
      <c r="H13" s="1276">
        <f>D13+F13</f>
        <v>253159</v>
      </c>
    </row>
    <row r="14" spans="2:9" ht="15" customHeight="1" x14ac:dyDescent="0.2">
      <c r="B14" s="1277"/>
      <c r="C14" s="1138"/>
      <c r="D14" s="1138"/>
      <c r="E14" s="1138"/>
      <c r="F14" s="1138"/>
      <c r="G14" s="1138"/>
      <c r="H14" s="1138"/>
    </row>
    <row r="15" spans="2:9" ht="15" customHeight="1" x14ac:dyDescent="0.2">
      <c r="B15" s="1278"/>
      <c r="C15" s="1163"/>
      <c r="D15" s="1138"/>
      <c r="E15" s="1138"/>
      <c r="F15" s="1138"/>
      <c r="G15" s="1138"/>
      <c r="H15" s="1279"/>
    </row>
    <row r="16" spans="2:9" ht="25.5" customHeight="1" x14ac:dyDescent="0.2">
      <c r="B16" s="1674" t="s">
        <v>2130</v>
      </c>
      <c r="C16" s="1674"/>
      <c r="D16" s="1674"/>
      <c r="E16" s="1674"/>
      <c r="F16" s="1674"/>
      <c r="G16" s="1674"/>
      <c r="H16" s="1674"/>
      <c r="I16" s="3" t="s">
        <v>13</v>
      </c>
    </row>
    <row r="17" spans="2:9" ht="15.75" x14ac:dyDescent="0.25">
      <c r="B17" s="1689" t="s">
        <v>2131</v>
      </c>
      <c r="C17" s="1689"/>
      <c r="D17" s="1689"/>
      <c r="E17" s="1689"/>
      <c r="F17" s="1689"/>
      <c r="G17" s="1689"/>
      <c r="H17" s="1689"/>
    </row>
    <row r="18" spans="2:9" ht="15" x14ac:dyDescent="0.2">
      <c r="B18" s="1694" t="s">
        <v>2132</v>
      </c>
      <c r="C18" s="1694"/>
      <c r="D18" s="1694"/>
      <c r="E18" s="1694"/>
      <c r="F18" s="1694"/>
      <c r="G18" s="1694"/>
      <c r="H18" s="1694"/>
    </row>
    <row r="19" spans="2:9" ht="16.5" thickBot="1" x14ac:dyDescent="0.25">
      <c r="B19" s="1676">
        <v>2014</v>
      </c>
      <c r="C19" s="1676"/>
      <c r="D19" s="1676"/>
      <c r="E19" s="1676"/>
      <c r="F19" s="1676"/>
      <c r="G19" s="1676"/>
      <c r="H19" s="1676"/>
    </row>
    <row r="20" spans="2:9" ht="19.5" customHeight="1" x14ac:dyDescent="0.2">
      <c r="B20" s="1694"/>
      <c r="C20" s="1694"/>
      <c r="D20" s="1694"/>
      <c r="E20" s="1694"/>
      <c r="F20" s="1694"/>
      <c r="G20" s="1694"/>
      <c r="H20" s="1694"/>
    </row>
    <row r="21" spans="2:9" ht="20.25" customHeight="1" x14ac:dyDescent="0.25">
      <c r="B21" s="1690" t="s">
        <v>2095</v>
      </c>
      <c r="C21" s="1265" t="s">
        <v>2128</v>
      </c>
      <c r="D21" s="1266"/>
      <c r="E21" s="1265" t="s">
        <v>2129</v>
      </c>
      <c r="F21" s="1280"/>
      <c r="G21" s="1692" t="s">
        <v>40</v>
      </c>
      <c r="H21" s="1693"/>
    </row>
    <row r="22" spans="2:9" ht="18.75" customHeight="1" x14ac:dyDescent="0.25">
      <c r="B22" s="1691" t="s">
        <v>2095</v>
      </c>
      <c r="C22" s="1236" t="s">
        <v>786</v>
      </c>
      <c r="D22" s="1267" t="s">
        <v>787</v>
      </c>
      <c r="E22" s="1236" t="s">
        <v>786</v>
      </c>
      <c r="F22" s="1268" t="s">
        <v>787</v>
      </c>
      <c r="G22" s="1236" t="s">
        <v>786</v>
      </c>
      <c r="H22" s="1267" t="s">
        <v>787</v>
      </c>
    </row>
    <row r="23" spans="2:9" ht="25.5" customHeight="1" x14ac:dyDescent="0.2">
      <c r="B23" s="1158" t="s">
        <v>2044</v>
      </c>
      <c r="C23" s="1271">
        <v>753150.51481099997</v>
      </c>
      <c r="D23" s="1271">
        <v>59192.170621999998</v>
      </c>
      <c r="E23" s="1271">
        <v>4041.242487</v>
      </c>
      <c r="F23" s="1271">
        <v>38</v>
      </c>
      <c r="G23" s="1243">
        <f t="shared" ref="G23:H27" si="1">C23+E23</f>
        <v>757191.75729799992</v>
      </c>
      <c r="H23" s="1243">
        <f t="shared" si="1"/>
        <v>59230.170621999998</v>
      </c>
    </row>
    <row r="24" spans="2:9" ht="25.5" customHeight="1" x14ac:dyDescent="0.2">
      <c r="B24" s="1158" t="s">
        <v>2045</v>
      </c>
      <c r="C24" s="1271">
        <v>266678.422938</v>
      </c>
      <c r="D24" s="1271">
        <v>62354.377724999998</v>
      </c>
      <c r="E24" s="1271">
        <v>304.13788</v>
      </c>
      <c r="F24" s="1271">
        <v>0</v>
      </c>
      <c r="G24" s="1243">
        <f t="shared" si="1"/>
        <v>266982.560818</v>
      </c>
      <c r="H24" s="1272">
        <f t="shared" si="1"/>
        <v>62354.377724999998</v>
      </c>
    </row>
    <row r="25" spans="2:9" ht="25.5" customHeight="1" x14ac:dyDescent="0.2">
      <c r="B25" s="1158" t="s">
        <v>2046</v>
      </c>
      <c r="C25" s="1271">
        <v>151830.05941699998</v>
      </c>
      <c r="D25" s="1271">
        <v>43443.198537000004</v>
      </c>
      <c r="E25" s="1271">
        <v>37.736933999999998</v>
      </c>
      <c r="F25" s="1271">
        <v>15</v>
      </c>
      <c r="G25" s="1243">
        <f t="shared" si="1"/>
        <v>151867.79635099997</v>
      </c>
      <c r="H25" s="1272">
        <f t="shared" si="1"/>
        <v>43458.198537000004</v>
      </c>
    </row>
    <row r="26" spans="2:9" ht="25.5" customHeight="1" x14ac:dyDescent="0.2">
      <c r="B26" s="1158" t="s">
        <v>2050</v>
      </c>
      <c r="C26" s="1271">
        <v>70090.836427000002</v>
      </c>
      <c r="D26" s="1271">
        <v>7000.9418420000002</v>
      </c>
      <c r="E26" s="1271">
        <v>0</v>
      </c>
      <c r="F26" s="1271">
        <v>0</v>
      </c>
      <c r="G26" s="1243">
        <f t="shared" si="1"/>
        <v>70090.836427000002</v>
      </c>
      <c r="H26" s="1272">
        <f t="shared" si="1"/>
        <v>7000.9418420000002</v>
      </c>
    </row>
    <row r="27" spans="2:9" ht="25.5" customHeight="1" x14ac:dyDescent="0.2">
      <c r="B27" s="1158" t="s">
        <v>2048</v>
      </c>
      <c r="C27" s="1271">
        <v>14907.615471999999</v>
      </c>
      <c r="D27" s="1271">
        <v>457.18472399999996</v>
      </c>
      <c r="E27" s="1271">
        <v>0</v>
      </c>
      <c r="F27" s="1271">
        <v>0</v>
      </c>
      <c r="G27" s="1243">
        <f t="shared" si="1"/>
        <v>14907.615471999999</v>
      </c>
      <c r="H27" s="1272">
        <f t="shared" si="1"/>
        <v>457.18472399999996</v>
      </c>
    </row>
    <row r="28" spans="2:9" ht="25.5" customHeight="1" thickBot="1" x14ac:dyDescent="0.25">
      <c r="B28" s="1281" t="s">
        <v>127</v>
      </c>
      <c r="C28" s="1282">
        <f>SUM(C23:C27)</f>
        <v>1256657.4490650003</v>
      </c>
      <c r="D28" s="1282">
        <f>SUM(D23:D27)</f>
        <v>172447.87345000001</v>
      </c>
      <c r="E28" s="1282">
        <f>SUM(E23:E27)</f>
        <v>4383.1173009999993</v>
      </c>
      <c r="F28" s="1282">
        <f>SUM(F23:F27)</f>
        <v>53</v>
      </c>
      <c r="G28" s="1283">
        <f>C28+E28</f>
        <v>1261040.5663660003</v>
      </c>
      <c r="H28" s="1283">
        <f>D28+F28</f>
        <v>172500.87345000001</v>
      </c>
    </row>
    <row r="29" spans="2:9" ht="15" customHeight="1" x14ac:dyDescent="0.2">
      <c r="B29" s="1149"/>
      <c r="C29" s="1150"/>
      <c r="D29" s="1150"/>
      <c r="E29" s="1150"/>
      <c r="F29" s="1150"/>
      <c r="G29" s="1150"/>
      <c r="H29" s="1150"/>
    </row>
    <row r="30" spans="2:9" ht="15" customHeight="1" x14ac:dyDescent="0.2">
      <c r="B30" s="1260"/>
      <c r="C30" s="1260"/>
      <c r="D30" s="1260"/>
      <c r="E30" s="1260"/>
      <c r="F30" s="1260"/>
      <c r="G30" s="1260"/>
      <c r="H30" s="1260"/>
    </row>
    <row r="31" spans="2:9" ht="25.5" customHeight="1" x14ac:dyDescent="0.2">
      <c r="B31" s="1674" t="s">
        <v>2133</v>
      </c>
      <c r="C31" s="1674"/>
      <c r="D31" s="1674"/>
      <c r="E31" s="1674"/>
      <c r="F31" s="1674"/>
      <c r="G31" s="1674"/>
      <c r="H31" s="1674"/>
      <c r="I31" s="3" t="s">
        <v>13</v>
      </c>
    </row>
    <row r="32" spans="2:9" ht="15.75" x14ac:dyDescent="0.25">
      <c r="B32" s="1689" t="s">
        <v>2134</v>
      </c>
      <c r="C32" s="1689"/>
      <c r="D32" s="1689"/>
      <c r="E32" s="1689"/>
      <c r="F32" s="1689"/>
      <c r="G32" s="1689"/>
      <c r="H32" s="1689"/>
      <c r="I32" s="3"/>
    </row>
    <row r="33" spans="2:9" ht="16.5" thickBot="1" x14ac:dyDescent="0.25">
      <c r="B33" s="1676">
        <v>2014</v>
      </c>
      <c r="C33" s="1676"/>
      <c r="D33" s="1676"/>
      <c r="E33" s="1676"/>
      <c r="F33" s="1676"/>
      <c r="G33" s="1676"/>
      <c r="H33" s="1676"/>
    </row>
    <row r="34" spans="2:9" ht="21" customHeight="1" x14ac:dyDescent="0.2"/>
    <row r="35" spans="2:9" ht="25.5" customHeight="1" x14ac:dyDescent="0.25">
      <c r="B35" s="1284" t="s">
        <v>2135</v>
      </c>
      <c r="C35" s="1155" t="s">
        <v>2101</v>
      </c>
      <c r="D35" s="1155" t="s">
        <v>2102</v>
      </c>
      <c r="E35" s="1155" t="s">
        <v>2103</v>
      </c>
      <c r="F35" s="1155" t="s">
        <v>2104</v>
      </c>
      <c r="G35" s="1155" t="s">
        <v>2060</v>
      </c>
      <c r="H35" s="1155" t="s">
        <v>2105</v>
      </c>
    </row>
    <row r="36" spans="2:9" ht="25.5" customHeight="1" x14ac:dyDescent="0.2">
      <c r="B36" s="1285" t="s">
        <v>2136</v>
      </c>
      <c r="C36" s="1271">
        <v>1066225</v>
      </c>
      <c r="D36" s="1271">
        <v>4827</v>
      </c>
      <c r="E36" s="1271">
        <v>12972</v>
      </c>
      <c r="F36" s="1271">
        <v>13614</v>
      </c>
      <c r="G36" s="1271">
        <v>89</v>
      </c>
      <c r="H36" s="1243">
        <f t="shared" ref="H36:H41" si="2">SUM(C36:G36)</f>
        <v>1097727</v>
      </c>
    </row>
    <row r="37" spans="2:9" ht="25.5" customHeight="1" x14ac:dyDescent="0.2">
      <c r="B37" s="1285" t="s">
        <v>2137</v>
      </c>
      <c r="C37" s="1271">
        <v>96267</v>
      </c>
      <c r="D37" s="1271">
        <v>2476</v>
      </c>
      <c r="E37" s="1271">
        <v>7361</v>
      </c>
      <c r="F37" s="1271">
        <v>4637</v>
      </c>
      <c r="G37" s="1271">
        <v>268</v>
      </c>
      <c r="H37" s="1243">
        <f t="shared" si="2"/>
        <v>111009</v>
      </c>
    </row>
    <row r="38" spans="2:9" ht="25.5" customHeight="1" x14ac:dyDescent="0.2">
      <c r="B38" s="1285" t="s">
        <v>2138</v>
      </c>
      <c r="C38" s="1271">
        <v>177761</v>
      </c>
      <c r="D38" s="1271">
        <v>85845</v>
      </c>
      <c r="E38" s="1271">
        <v>65249</v>
      </c>
      <c r="F38" s="1271">
        <v>26127</v>
      </c>
      <c r="G38" s="1271">
        <v>5502</v>
      </c>
      <c r="H38" s="1243">
        <f t="shared" si="2"/>
        <v>360484</v>
      </c>
    </row>
    <row r="39" spans="2:9" ht="25.5" customHeight="1" x14ac:dyDescent="0.2">
      <c r="B39" s="1285" t="s">
        <v>2139</v>
      </c>
      <c r="C39" s="1271">
        <v>158753</v>
      </c>
      <c r="D39" s="1271">
        <v>79076</v>
      </c>
      <c r="E39" s="1271">
        <v>38220</v>
      </c>
      <c r="F39" s="1271">
        <v>21091</v>
      </c>
      <c r="G39" s="1271">
        <v>4189</v>
      </c>
      <c r="H39" s="1243">
        <f t="shared" si="2"/>
        <v>301329</v>
      </c>
    </row>
    <row r="40" spans="2:9" ht="25.5" customHeight="1" x14ac:dyDescent="0.2">
      <c r="B40" s="1285" t="s">
        <v>2140</v>
      </c>
      <c r="C40" s="1271">
        <v>222999</v>
      </c>
      <c r="D40" s="1271">
        <v>91628</v>
      </c>
      <c r="E40" s="1271">
        <v>43927</v>
      </c>
      <c r="F40" s="1271">
        <v>24819</v>
      </c>
      <c r="G40" s="1271">
        <v>5278</v>
      </c>
      <c r="H40" s="1243">
        <f t="shared" si="2"/>
        <v>388651</v>
      </c>
    </row>
    <row r="41" spans="2:9" ht="25.5" customHeight="1" x14ac:dyDescent="0.2">
      <c r="B41" s="1285" t="s">
        <v>2141</v>
      </c>
      <c r="C41" s="1271">
        <v>28289</v>
      </c>
      <c r="D41" s="1271">
        <v>7857</v>
      </c>
      <c r="E41" s="1271">
        <v>9270</v>
      </c>
      <c r="F41" s="1271">
        <v>1614</v>
      </c>
      <c r="G41" s="1271">
        <v>261</v>
      </c>
      <c r="H41" s="1243">
        <f t="shared" si="2"/>
        <v>47291</v>
      </c>
    </row>
    <row r="42" spans="2:9" ht="25.5" customHeight="1" thickBot="1" x14ac:dyDescent="0.25">
      <c r="B42" s="1281" t="s">
        <v>127</v>
      </c>
      <c r="C42" s="1286">
        <f t="shared" ref="C42:H42" si="3">SUM(C36:C41)</f>
        <v>1750294</v>
      </c>
      <c r="D42" s="1286">
        <f t="shared" si="3"/>
        <v>271709</v>
      </c>
      <c r="E42" s="1286">
        <f t="shared" si="3"/>
        <v>176999</v>
      </c>
      <c r="F42" s="1286">
        <f t="shared" si="3"/>
        <v>91902</v>
      </c>
      <c r="G42" s="1286">
        <f t="shared" si="3"/>
        <v>15587</v>
      </c>
      <c r="H42" s="1286">
        <f t="shared" si="3"/>
        <v>2306491</v>
      </c>
    </row>
    <row r="43" spans="2:9" ht="15" customHeight="1" x14ac:dyDescent="0.25">
      <c r="B43" s="1287"/>
      <c r="C43" s="1287"/>
      <c r="F43" s="1288"/>
    </row>
    <row r="44" spans="2:9" ht="15" customHeight="1" x14ac:dyDescent="0.25">
      <c r="B44" s="1287"/>
      <c r="C44" s="1287"/>
      <c r="F44" s="1288"/>
    </row>
    <row r="45" spans="2:9" ht="25.5" customHeight="1" x14ac:dyDescent="0.2">
      <c r="B45" s="1674" t="s">
        <v>2142</v>
      </c>
      <c r="C45" s="1674"/>
      <c r="D45" s="1674"/>
      <c r="E45" s="1674"/>
      <c r="F45" s="1674"/>
      <c r="G45" s="1674"/>
      <c r="H45" s="1674"/>
      <c r="I45" s="3" t="s">
        <v>13</v>
      </c>
    </row>
    <row r="46" spans="2:9" ht="15.75" x14ac:dyDescent="0.25">
      <c r="B46" s="1689" t="s">
        <v>2143</v>
      </c>
      <c r="C46" s="1689"/>
      <c r="D46" s="1689"/>
      <c r="E46" s="1689"/>
      <c r="F46" s="1689"/>
      <c r="G46" s="1689"/>
      <c r="H46" s="1689"/>
    </row>
    <row r="47" spans="2:9" ht="15" x14ac:dyDescent="0.2">
      <c r="B47" s="1694" t="s">
        <v>2132</v>
      </c>
      <c r="C47" s="1694"/>
      <c r="D47" s="1694"/>
      <c r="E47" s="1694"/>
      <c r="F47" s="1694"/>
      <c r="G47" s="1694"/>
      <c r="H47" s="1694"/>
      <c r="I47" s="3"/>
    </row>
    <row r="48" spans="2:9" ht="16.5" thickBot="1" x14ac:dyDescent="0.25">
      <c r="B48" s="1676">
        <v>2014</v>
      </c>
      <c r="C48" s="1676"/>
      <c r="D48" s="1676"/>
      <c r="E48" s="1676"/>
      <c r="F48" s="1676"/>
      <c r="G48" s="1676"/>
      <c r="H48" s="1676"/>
    </row>
    <row r="49" spans="2:8" ht="15" x14ac:dyDescent="0.2"/>
    <row r="50" spans="2:8" ht="33" customHeight="1" x14ac:dyDescent="0.25">
      <c r="B50" s="1284" t="s">
        <v>2135</v>
      </c>
      <c r="C50" s="1155" t="s">
        <v>2101</v>
      </c>
      <c r="D50" s="1155" t="s">
        <v>2102</v>
      </c>
      <c r="E50" s="1155" t="s">
        <v>2103</v>
      </c>
      <c r="F50" s="1155" t="s">
        <v>2104</v>
      </c>
      <c r="G50" s="1155" t="s">
        <v>2060</v>
      </c>
      <c r="H50" s="1155" t="s">
        <v>2105</v>
      </c>
    </row>
    <row r="51" spans="2:8" ht="25.5" customHeight="1" x14ac:dyDescent="0.2">
      <c r="B51" s="1285" t="s">
        <v>2136</v>
      </c>
      <c r="C51" s="1271">
        <v>18900</v>
      </c>
      <c r="D51" s="1271">
        <v>92</v>
      </c>
      <c r="E51" s="1271">
        <v>188</v>
      </c>
      <c r="F51" s="1271">
        <v>268</v>
      </c>
      <c r="G51" s="1271">
        <v>1</v>
      </c>
      <c r="H51" s="1243">
        <f t="shared" ref="H51:H56" si="4">SUM(C51:G51)</f>
        <v>19449</v>
      </c>
    </row>
    <row r="52" spans="2:8" ht="25.5" customHeight="1" x14ac:dyDescent="0.2">
      <c r="B52" s="1285" t="s">
        <v>2137</v>
      </c>
      <c r="C52" s="1271">
        <v>5792</v>
      </c>
      <c r="D52" s="1271">
        <v>176</v>
      </c>
      <c r="E52" s="1271">
        <v>552</v>
      </c>
      <c r="F52" s="1271">
        <v>379</v>
      </c>
      <c r="G52" s="1271">
        <v>22</v>
      </c>
      <c r="H52" s="1243">
        <f t="shared" si="4"/>
        <v>6921</v>
      </c>
    </row>
    <row r="53" spans="2:8" ht="25.5" customHeight="1" x14ac:dyDescent="0.2">
      <c r="B53" s="1285" t="s">
        <v>2138</v>
      </c>
      <c r="C53" s="1271">
        <v>52698</v>
      </c>
      <c r="D53" s="1271">
        <v>24996</v>
      </c>
      <c r="E53" s="1271">
        <v>17875</v>
      </c>
      <c r="F53" s="1271">
        <v>7853</v>
      </c>
      <c r="G53" s="1271">
        <v>1520</v>
      </c>
      <c r="H53" s="1243">
        <f t="shared" si="4"/>
        <v>104942</v>
      </c>
    </row>
    <row r="54" spans="2:8" ht="25.5" customHeight="1" x14ac:dyDescent="0.2">
      <c r="B54" s="1285" t="s">
        <v>2139</v>
      </c>
      <c r="C54" s="1271">
        <v>104850</v>
      </c>
      <c r="D54" s="1271">
        <v>51960</v>
      </c>
      <c r="E54" s="1271">
        <v>26419</v>
      </c>
      <c r="F54" s="1271">
        <v>13797</v>
      </c>
      <c r="G54" s="1271">
        <v>2768</v>
      </c>
      <c r="H54" s="1243">
        <f t="shared" si="4"/>
        <v>199794</v>
      </c>
    </row>
    <row r="55" spans="2:8" ht="25.5" customHeight="1" x14ac:dyDescent="0.2">
      <c r="B55" s="1285" t="s">
        <v>2140</v>
      </c>
      <c r="C55" s="1271">
        <v>435742</v>
      </c>
      <c r="D55" s="1271">
        <v>165438</v>
      </c>
      <c r="E55" s="1271">
        <v>87062</v>
      </c>
      <c r="F55" s="1271">
        <v>43874</v>
      </c>
      <c r="G55" s="1271">
        <v>9351</v>
      </c>
      <c r="H55" s="1243">
        <f t="shared" si="4"/>
        <v>741467</v>
      </c>
    </row>
    <row r="56" spans="2:8" ht="25.5" customHeight="1" x14ac:dyDescent="0.2">
      <c r="B56" s="1285" t="s">
        <v>2141</v>
      </c>
      <c r="C56" s="1271">
        <v>198440</v>
      </c>
      <c r="D56" s="1271">
        <v>86675</v>
      </c>
      <c r="E56" s="1271">
        <v>63230</v>
      </c>
      <c r="F56" s="1271">
        <v>10921</v>
      </c>
      <c r="G56" s="1271">
        <v>1702</v>
      </c>
      <c r="H56" s="1243">
        <f t="shared" si="4"/>
        <v>360968</v>
      </c>
    </row>
    <row r="57" spans="2:8" ht="25.5" customHeight="1" thickBot="1" x14ac:dyDescent="0.25">
      <c r="B57" s="1281" t="s">
        <v>127</v>
      </c>
      <c r="C57" s="1286">
        <v>758950</v>
      </c>
      <c r="D57" s="1286">
        <v>274698</v>
      </c>
      <c r="E57" s="1286">
        <f>SUM(E51:E56)</f>
        <v>195326</v>
      </c>
      <c r="F57" s="1286">
        <f>SUM(F51:F56)</f>
        <v>77092</v>
      </c>
      <c r="G57" s="1286">
        <v>9436</v>
      </c>
      <c r="H57" s="1286">
        <f>SUM(H51:H56)</f>
        <v>1433541</v>
      </c>
    </row>
    <row r="58" spans="2:8" ht="25.5" customHeight="1" x14ac:dyDescent="0.2">
      <c r="B58" s="1149"/>
      <c r="C58" s="1289"/>
      <c r="D58" s="1289"/>
      <c r="E58" s="1289"/>
      <c r="F58" s="1289"/>
      <c r="G58" s="1289"/>
      <c r="H58" s="1289"/>
    </row>
    <row r="59" spans="2:8" ht="25.5" customHeight="1" x14ac:dyDescent="0.2">
      <c r="B59" s="1149"/>
      <c r="C59" s="1289"/>
      <c r="D59" s="1289"/>
      <c r="E59" s="1289"/>
      <c r="F59" s="1289"/>
      <c r="G59" s="1289"/>
      <c r="H59" s="1289"/>
    </row>
    <row r="60" spans="2:8" ht="25.5" customHeight="1" x14ac:dyDescent="0.2">
      <c r="B60" s="1149"/>
      <c r="C60" s="1289"/>
      <c r="D60" s="1289"/>
      <c r="E60" s="1289"/>
      <c r="F60" s="1289"/>
      <c r="G60" s="1289"/>
      <c r="H60" s="1289"/>
    </row>
    <row r="61" spans="2:8" ht="25.5" customHeight="1" x14ac:dyDescent="0.2">
      <c r="B61" s="1149"/>
      <c r="C61" s="1289"/>
      <c r="D61" s="1289"/>
      <c r="E61" s="1289"/>
      <c r="F61" s="1289"/>
      <c r="G61" s="1289"/>
      <c r="H61" s="1289"/>
    </row>
    <row r="62" spans="2:8" ht="25.5" customHeight="1" x14ac:dyDescent="0.2">
      <c r="B62" s="1149"/>
      <c r="C62" s="1289"/>
      <c r="D62" s="1289"/>
      <c r="E62" s="1289"/>
      <c r="F62" s="1289"/>
      <c r="G62" s="1289"/>
      <c r="H62" s="1289"/>
    </row>
    <row r="63" spans="2:8" ht="25.5" customHeight="1" x14ac:dyDescent="0.2">
      <c r="B63" s="1149"/>
      <c r="C63" s="1289"/>
      <c r="D63" s="1289"/>
      <c r="E63" s="1289"/>
      <c r="F63" s="1289"/>
      <c r="G63" s="1289"/>
      <c r="H63" s="1289"/>
    </row>
    <row r="64" spans="2:8" ht="25.5" customHeight="1" x14ac:dyDescent="0.2">
      <c r="B64" s="1149"/>
      <c r="C64" s="1289"/>
      <c r="D64" s="1289"/>
      <c r="E64" s="1289"/>
      <c r="F64" s="1289"/>
      <c r="G64" s="1289"/>
      <c r="H64" s="1289"/>
    </row>
    <row r="65" spans="2:8" ht="25.5" customHeight="1" x14ac:dyDescent="0.2">
      <c r="B65" s="1149"/>
      <c r="C65" s="1289"/>
      <c r="D65" s="1289"/>
      <c r="E65" s="1289"/>
      <c r="F65" s="1289"/>
      <c r="G65" s="1289"/>
      <c r="H65" s="1289"/>
    </row>
    <row r="66" spans="2:8" ht="25.5" customHeight="1" x14ac:dyDescent="0.2">
      <c r="B66" s="1149"/>
      <c r="C66" s="1289"/>
      <c r="D66" s="1289"/>
      <c r="E66" s="1289"/>
      <c r="F66" s="1289"/>
      <c r="G66" s="1289"/>
      <c r="H66" s="1289"/>
    </row>
    <row r="67" spans="2:8" ht="25.5" customHeight="1" x14ac:dyDescent="0.2">
      <c r="B67" s="1149"/>
      <c r="C67" s="1289"/>
      <c r="D67" s="1289"/>
      <c r="E67" s="1289"/>
      <c r="F67" s="1289"/>
      <c r="G67" s="1289"/>
      <c r="H67" s="1289"/>
    </row>
    <row r="68" spans="2:8" ht="25.5" customHeight="1" x14ac:dyDescent="0.2">
      <c r="B68" s="1149"/>
      <c r="C68" s="1289"/>
      <c r="D68" s="1289"/>
      <c r="E68" s="1289"/>
      <c r="F68" s="1289"/>
      <c r="G68" s="1289"/>
      <c r="H68" s="1289"/>
    </row>
    <row r="69" spans="2:8" ht="25.5" customHeight="1" x14ac:dyDescent="0.2">
      <c r="B69" s="1149"/>
      <c r="C69" s="1289"/>
      <c r="D69" s="1289"/>
      <c r="E69" s="1289"/>
      <c r="F69" s="1289"/>
      <c r="G69" s="1289"/>
      <c r="H69" s="1289"/>
    </row>
    <row r="70" spans="2:8" ht="25.5" customHeight="1" x14ac:dyDescent="0.2">
      <c r="B70" s="1149"/>
      <c r="C70" s="1289"/>
      <c r="D70" s="1289"/>
      <c r="E70" s="1289"/>
      <c r="F70" s="1289"/>
      <c r="G70" s="1289"/>
      <c r="H70" s="1289"/>
    </row>
    <row r="71" spans="2:8" ht="25.5" customHeight="1" x14ac:dyDescent="0.2">
      <c r="B71" s="1149"/>
      <c r="C71" s="1289"/>
      <c r="D71" s="1289"/>
      <c r="E71" s="1289"/>
      <c r="F71" s="1289"/>
      <c r="G71" s="1289"/>
      <c r="H71" s="1289"/>
    </row>
    <row r="72" spans="2:8" ht="25.5" customHeight="1" x14ac:dyDescent="0.2">
      <c r="B72" s="1149"/>
      <c r="C72" s="1289"/>
      <c r="D72" s="1289"/>
      <c r="E72" s="1289"/>
      <c r="F72" s="1289"/>
      <c r="G72" s="1289"/>
      <c r="H72" s="1289"/>
    </row>
    <row r="73" spans="2:8" ht="25.5" customHeight="1" x14ac:dyDescent="0.2">
      <c r="B73" s="1149"/>
      <c r="C73" s="1289"/>
      <c r="D73" s="1289"/>
      <c r="E73" s="1289"/>
      <c r="F73" s="1289"/>
      <c r="G73" s="1289"/>
      <c r="H73" s="1289"/>
    </row>
    <row r="74" spans="2:8" ht="25.5" customHeight="1" x14ac:dyDescent="0.2">
      <c r="B74" s="1149"/>
      <c r="C74" s="1289"/>
      <c r="D74" s="1289"/>
      <c r="E74" s="1289"/>
      <c r="F74" s="1289"/>
      <c r="G74" s="1289"/>
      <c r="H74" s="1289"/>
    </row>
    <row r="75" spans="2:8" ht="25.5" customHeight="1" x14ac:dyDescent="0.2">
      <c r="B75" s="1149"/>
      <c r="C75" s="1289"/>
      <c r="D75" s="1289"/>
      <c r="E75" s="1289"/>
      <c r="F75" s="1289"/>
      <c r="G75" s="1289"/>
      <c r="H75" s="1289"/>
    </row>
    <row r="76" spans="2:8" ht="25.5" customHeight="1" x14ac:dyDescent="0.2">
      <c r="B76" s="1149"/>
      <c r="C76" s="1289"/>
      <c r="D76" s="1289"/>
      <c r="E76" s="1289"/>
      <c r="F76" s="1289"/>
      <c r="G76" s="1289"/>
      <c r="H76" s="1289"/>
    </row>
    <row r="77" spans="2:8" ht="25.5" customHeight="1" x14ac:dyDescent="0.2">
      <c r="B77" s="1149"/>
      <c r="C77" s="1289"/>
      <c r="D77" s="1289"/>
      <c r="E77" s="1289"/>
      <c r="F77" s="1289"/>
      <c r="G77" s="1289"/>
      <c r="H77" s="1289"/>
    </row>
    <row r="78" spans="2:8" ht="25.5" customHeight="1" x14ac:dyDescent="0.2">
      <c r="B78" s="1149"/>
      <c r="C78" s="1289"/>
      <c r="D78" s="1289"/>
      <c r="E78" s="1289"/>
      <c r="F78" s="1289"/>
      <c r="G78" s="1289"/>
      <c r="H78" s="1289"/>
    </row>
    <row r="79" spans="2:8" ht="25.5" customHeight="1" x14ac:dyDescent="0.2">
      <c r="B79" s="1149"/>
      <c r="C79" s="1289"/>
      <c r="D79" s="1289"/>
      <c r="E79" s="1289"/>
      <c r="F79" s="1289"/>
      <c r="G79" s="1289"/>
      <c r="H79" s="1289"/>
    </row>
    <row r="80" spans="2:8" ht="25.5" customHeight="1" x14ac:dyDescent="0.2">
      <c r="B80" s="1149"/>
      <c r="C80" s="1289"/>
      <c r="D80" s="1289"/>
      <c r="E80" s="1289"/>
      <c r="F80" s="1289"/>
      <c r="G80" s="1289"/>
      <c r="H80" s="1289"/>
    </row>
    <row r="81" spans="2:8" ht="25.5" customHeight="1" x14ac:dyDescent="0.2">
      <c r="B81" s="1149"/>
      <c r="C81" s="1289"/>
      <c r="D81" s="1289"/>
      <c r="E81" s="1289"/>
      <c r="F81" s="1289"/>
      <c r="G81" s="1289"/>
      <c r="H81" s="1289"/>
    </row>
    <row r="82" spans="2:8" ht="25.5" customHeight="1" x14ac:dyDescent="0.25">
      <c r="B82" s="1287"/>
      <c r="C82" s="1287"/>
      <c r="F82" s="1288"/>
    </row>
  </sheetData>
  <mergeCells count="19">
    <mergeCell ref="B48:H48"/>
    <mergeCell ref="B31:H31"/>
    <mergeCell ref="B32:H32"/>
    <mergeCell ref="B33:H33"/>
    <mergeCell ref="B45:H45"/>
    <mergeCell ref="B46:H46"/>
    <mergeCell ref="B47:H47"/>
    <mergeCell ref="B17:H17"/>
    <mergeCell ref="B18:H18"/>
    <mergeCell ref="B19:H19"/>
    <mergeCell ref="B20:H20"/>
    <mergeCell ref="B21:B22"/>
    <mergeCell ref="G21:H21"/>
    <mergeCell ref="B16:H16"/>
    <mergeCell ref="B2:H2"/>
    <mergeCell ref="B3:H3"/>
    <mergeCell ref="B4:H4"/>
    <mergeCell ref="B6:B7"/>
    <mergeCell ref="G6:H6"/>
  </mergeCells>
  <hyperlinks>
    <hyperlink ref="I1" location="'Indice Total'!A69" display="Volver"/>
    <hyperlink ref="I16" location="'Indice Total'!A69" display="Volver"/>
    <hyperlink ref="I31" location="'Indice Total'!A69" display="Volver"/>
    <hyperlink ref="I45" location="'Indice Total'!A69" display="Volver"/>
  </hyperlinks>
  <printOptions horizontalCentered="1" verticalCentered="1"/>
  <pageMargins left="0.70866141732283472" right="0.70866141732283472" top="0.74803149606299213" bottom="0.74803149606299213" header="0.31496062992125984" footer="0.31496062992125984"/>
  <pageSetup paperSize="14" scale="66"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pageSetUpPr fitToPage="1"/>
  </sheetPr>
  <dimension ref="B1:H30"/>
  <sheetViews>
    <sheetView showGridLines="0" workbookViewId="0">
      <selection activeCell="K20" sqref="K20"/>
    </sheetView>
  </sheetViews>
  <sheetFormatPr baseColWidth="10" defaultColWidth="10.28515625" defaultRowHeight="15" x14ac:dyDescent="0.2"/>
  <cols>
    <col min="1" max="1" width="14.5703125" style="1134" customWidth="1"/>
    <col min="2" max="2" width="24" style="1134" customWidth="1"/>
    <col min="3" max="6" width="16.42578125" style="1134" customWidth="1"/>
    <col min="7" max="8" width="10.28515625" style="1134"/>
    <col min="9" max="9" width="14.140625" style="1134" bestFit="1" customWidth="1"/>
    <col min="10" max="16384" width="10.28515625" style="1134"/>
  </cols>
  <sheetData>
    <row r="1" spans="2:8" ht="66" customHeight="1" x14ac:dyDescent="0.2">
      <c r="H1" s="3" t="s">
        <v>13</v>
      </c>
    </row>
    <row r="2" spans="2:8" ht="18" x14ac:dyDescent="0.2">
      <c r="B2" s="1674" t="s">
        <v>2144</v>
      </c>
      <c r="C2" s="1674"/>
      <c r="D2" s="1674"/>
      <c r="E2" s="1674"/>
      <c r="F2" s="1674"/>
      <c r="H2" s="3"/>
    </row>
    <row r="3" spans="2:8" ht="15.75" x14ac:dyDescent="0.25">
      <c r="B3" s="1681" t="s">
        <v>2145</v>
      </c>
      <c r="C3" s="1681"/>
      <c r="D3" s="1681"/>
      <c r="E3" s="1681"/>
      <c r="F3" s="1681"/>
    </row>
    <row r="4" spans="2:8" ht="21.75" customHeight="1" thickBot="1" x14ac:dyDescent="0.25">
      <c r="B4" s="1676" t="s">
        <v>198</v>
      </c>
      <c r="C4" s="1676"/>
      <c r="D4" s="1676"/>
      <c r="E4" s="1676"/>
      <c r="F4" s="1676"/>
    </row>
    <row r="5" spans="2:8" ht="17.25" customHeight="1" x14ac:dyDescent="0.25">
      <c r="B5" s="1689"/>
      <c r="C5" s="1697"/>
      <c r="D5" s="1697"/>
      <c r="E5" s="1697"/>
      <c r="F5" s="1697"/>
      <c r="G5" s="1138"/>
    </row>
    <row r="6" spans="2:8" ht="15.75" x14ac:dyDescent="0.25">
      <c r="B6" s="1173" t="s">
        <v>2095</v>
      </c>
      <c r="C6" s="1290">
        <v>2011</v>
      </c>
      <c r="D6" s="1290">
        <v>2012</v>
      </c>
      <c r="E6" s="1290">
        <v>2013</v>
      </c>
      <c r="F6" s="1290">
        <v>2014</v>
      </c>
      <c r="G6" s="1138"/>
    </row>
    <row r="7" spans="2:8" ht="21.95" customHeight="1" x14ac:dyDescent="0.2">
      <c r="B7" s="1139" t="s">
        <v>2044</v>
      </c>
      <c r="C7" s="1140">
        <v>1885567</v>
      </c>
      <c r="D7" s="1140">
        <v>1836640</v>
      </c>
      <c r="E7" s="1140">
        <v>1820662</v>
      </c>
      <c r="F7" s="1140">
        <f>+'72 73 74 75'!G8+'72 73 74 75'!H8</f>
        <v>1750294</v>
      </c>
    </row>
    <row r="8" spans="2:8" ht="21.95" customHeight="1" x14ac:dyDescent="0.2">
      <c r="B8" s="1158" t="s">
        <v>2045</v>
      </c>
      <c r="C8" s="1159">
        <v>346395</v>
      </c>
      <c r="D8" s="1159">
        <v>355554</v>
      </c>
      <c r="E8" s="1159">
        <v>292938</v>
      </c>
      <c r="F8" s="1140">
        <f>+'72 73 74 75'!G9+'72 73 74 75'!H9</f>
        <v>271709</v>
      </c>
    </row>
    <row r="9" spans="2:8" ht="21.95" customHeight="1" x14ac:dyDescent="0.2">
      <c r="B9" s="1158" t="s">
        <v>2046</v>
      </c>
      <c r="C9" s="1159">
        <v>212886</v>
      </c>
      <c r="D9" s="1159">
        <v>153365</v>
      </c>
      <c r="E9" s="1159">
        <v>140203</v>
      </c>
      <c r="F9" s="1140">
        <f>+'72 73 74 75'!G10+'72 73 74 75'!H10</f>
        <v>176999</v>
      </c>
    </row>
    <row r="10" spans="2:8" ht="21.95" customHeight="1" x14ac:dyDescent="0.2">
      <c r="B10" s="1158" t="s">
        <v>2050</v>
      </c>
      <c r="C10" s="1159">
        <v>114355</v>
      </c>
      <c r="D10" s="1159">
        <v>97522</v>
      </c>
      <c r="E10" s="1159">
        <v>105604</v>
      </c>
      <c r="F10" s="1140">
        <f>+'72 73 74 75'!G11+'72 73 74 75'!H11</f>
        <v>91902</v>
      </c>
    </row>
    <row r="11" spans="2:8" ht="21.95" customHeight="1" thickBot="1" x14ac:dyDescent="0.25">
      <c r="B11" s="1147" t="s">
        <v>2048</v>
      </c>
      <c r="C11" s="1246">
        <v>36113</v>
      </c>
      <c r="D11" s="1246">
        <v>27043</v>
      </c>
      <c r="E11" s="1246">
        <v>12359</v>
      </c>
      <c r="F11" s="1140">
        <f>+'72 73 74 75'!G12+'72 73 74 75'!H12</f>
        <v>15587</v>
      </c>
    </row>
    <row r="12" spans="2:8" ht="21.95" customHeight="1" x14ac:dyDescent="0.2">
      <c r="B12" s="1249" t="s">
        <v>40</v>
      </c>
      <c r="C12" s="1251">
        <f>SUM(C7:C11)</f>
        <v>2595316</v>
      </c>
      <c r="D12" s="1250">
        <f>SUM(D7:D11)</f>
        <v>2470124</v>
      </c>
      <c r="E12" s="1291">
        <f>SUM(E7:E11)</f>
        <v>2371766</v>
      </c>
      <c r="F12" s="1292">
        <f>SUM(F7:F11)</f>
        <v>2306491</v>
      </c>
    </row>
    <row r="13" spans="2:8" ht="12" customHeight="1" x14ac:dyDescent="0.2">
      <c r="B13" s="1293" t="s">
        <v>2146</v>
      </c>
    </row>
    <row r="14" spans="2:8" ht="12" customHeight="1" x14ac:dyDescent="0.2">
      <c r="B14" s="1294"/>
      <c r="F14" s="1295"/>
    </row>
    <row r="15" spans="2:8" ht="12" customHeight="1" x14ac:dyDescent="0.2">
      <c r="B15" s="1294"/>
      <c r="F15" s="1295"/>
    </row>
    <row r="16" spans="2:8" ht="18" x14ac:dyDescent="0.2">
      <c r="B16" s="1674" t="s">
        <v>2147</v>
      </c>
      <c r="C16" s="1674"/>
      <c r="D16" s="1674"/>
      <c r="E16" s="1674"/>
      <c r="F16" s="1674"/>
      <c r="H16" s="3" t="s">
        <v>13</v>
      </c>
    </row>
    <row r="17" spans="2:8" ht="15.75" x14ac:dyDescent="0.25">
      <c r="B17" s="1698" t="s">
        <v>2148</v>
      </c>
      <c r="C17" s="1698"/>
      <c r="D17" s="1698"/>
      <c r="E17" s="1698"/>
      <c r="F17" s="1698"/>
      <c r="H17" s="3"/>
    </row>
    <row r="18" spans="2:8" ht="15.75" x14ac:dyDescent="0.25">
      <c r="B18" s="1695" t="s">
        <v>2149</v>
      </c>
      <c r="C18" s="1695"/>
      <c r="D18" s="1695"/>
      <c r="E18" s="1695"/>
      <c r="F18" s="1695"/>
      <c r="H18" s="3"/>
    </row>
    <row r="19" spans="2:8" ht="16.5" thickBot="1" x14ac:dyDescent="0.25">
      <c r="B19" s="1696" t="s">
        <v>198</v>
      </c>
      <c r="C19" s="1696"/>
      <c r="D19" s="1696"/>
      <c r="E19" s="1696"/>
      <c r="F19" s="1696"/>
    </row>
    <row r="20" spans="2:8" ht="15.75" x14ac:dyDescent="0.25">
      <c r="B20" s="1695"/>
      <c r="C20" s="1695"/>
      <c r="D20" s="1695"/>
      <c r="E20" s="1695"/>
      <c r="F20" s="1695"/>
    </row>
    <row r="21" spans="2:8" ht="15.75" x14ac:dyDescent="0.25">
      <c r="B21" s="1173" t="s">
        <v>2095</v>
      </c>
      <c r="C21" s="1290">
        <v>2011</v>
      </c>
      <c r="D21" s="1290">
        <v>2012</v>
      </c>
      <c r="E21" s="1290">
        <v>2013</v>
      </c>
      <c r="F21" s="1290">
        <v>2014</v>
      </c>
    </row>
    <row r="22" spans="2:8" ht="21.95" customHeight="1" x14ac:dyDescent="0.2">
      <c r="B22" s="1139" t="s">
        <v>2044</v>
      </c>
      <c r="C22" s="1140">
        <f>798632611/1000</f>
        <v>798632.61100000003</v>
      </c>
      <c r="D22" s="1140">
        <f>719377403/1000</f>
        <v>719377.40300000005</v>
      </c>
      <c r="E22" s="1296">
        <v>758950.34893600002</v>
      </c>
      <c r="F22" s="1296">
        <f>+'72 73 74 75'!G23+'72 73 74 75'!H23</f>
        <v>816421.92791999993</v>
      </c>
    </row>
    <row r="23" spans="2:8" ht="21.95" customHeight="1" x14ac:dyDescent="0.2">
      <c r="B23" s="1158" t="s">
        <v>2045</v>
      </c>
      <c r="C23" s="1159">
        <f>281166416/1000</f>
        <v>281166.41600000003</v>
      </c>
      <c r="D23" s="1159">
        <f>261352614/1000</f>
        <v>261352.614</v>
      </c>
      <c r="E23" s="1297">
        <v>274698.48757500004</v>
      </c>
      <c r="F23" s="1296">
        <f>+'72 73 74 75'!G24+'72 73 74 75'!H24</f>
        <v>329336.93854300003</v>
      </c>
    </row>
    <row r="24" spans="2:8" ht="21.95" customHeight="1" x14ac:dyDescent="0.2">
      <c r="B24" s="1158" t="s">
        <v>2046</v>
      </c>
      <c r="C24" s="1159">
        <f>200505487/1000</f>
        <v>200505.48699999999</v>
      </c>
      <c r="D24" s="1159">
        <f>121838385/1000</f>
        <v>121838.38499999999</v>
      </c>
      <c r="E24" s="1297">
        <v>139949.16036800001</v>
      </c>
      <c r="F24" s="1296">
        <f>+'72 73 74 75'!G25+'72 73 74 75'!H25</f>
        <v>195325.99488799996</v>
      </c>
    </row>
    <row r="25" spans="2:8" ht="21.95" customHeight="1" x14ac:dyDescent="0.2">
      <c r="B25" s="1158" t="s">
        <v>2050</v>
      </c>
      <c r="C25" s="1159">
        <f>99304841/1000</f>
        <v>99304.841</v>
      </c>
      <c r="D25" s="1159">
        <f>83120815/1000</f>
        <v>83120.815000000002</v>
      </c>
      <c r="E25" s="1297">
        <v>95110.337538000007</v>
      </c>
      <c r="F25" s="1296">
        <f>+'72 73 74 75'!G26+'72 73 74 75'!H26</f>
        <v>77091.778269000002</v>
      </c>
    </row>
    <row r="26" spans="2:8" ht="21.95" customHeight="1" thickBot="1" x14ac:dyDescent="0.25">
      <c r="B26" s="1147" t="s">
        <v>2048</v>
      </c>
      <c r="C26" s="1246">
        <f>24445518/1000</f>
        <v>24445.518</v>
      </c>
      <c r="D26" s="1246">
        <f>20291478/1000</f>
        <v>20291.477999999999</v>
      </c>
      <c r="E26" s="1298">
        <v>9435.9717760000003</v>
      </c>
      <c r="F26" s="1296">
        <f>+'72 73 74 75'!G27+'72 73 74 75'!H27</f>
        <v>15364.800196</v>
      </c>
    </row>
    <row r="27" spans="2:8" ht="18" customHeight="1" x14ac:dyDescent="0.2">
      <c r="B27" s="1249" t="s">
        <v>40</v>
      </c>
      <c r="C27" s="1251">
        <f>SUM(C22:C26)</f>
        <v>1404054.8729999999</v>
      </c>
      <c r="D27" s="1250">
        <f>SUM(D22:D26)</f>
        <v>1205980.6949999998</v>
      </c>
      <c r="E27" s="1291">
        <f>SUM(E22:E26)</f>
        <v>1278144.3061929999</v>
      </c>
      <c r="F27" s="1292">
        <f>SUM(F22:F26)</f>
        <v>1433541.4398159999</v>
      </c>
    </row>
    <row r="28" spans="2:8" x14ac:dyDescent="0.2">
      <c r="B28" s="1293" t="s">
        <v>2146</v>
      </c>
    </row>
    <row r="30" spans="2:8" x14ac:dyDescent="0.2">
      <c r="F30" s="1295"/>
    </row>
  </sheetData>
  <mergeCells count="9">
    <mergeCell ref="B18:F18"/>
    <mergeCell ref="B19:F19"/>
    <mergeCell ref="B20:F20"/>
    <mergeCell ref="B2:F2"/>
    <mergeCell ref="B3:F3"/>
    <mergeCell ref="B4:F4"/>
    <mergeCell ref="B5:F5"/>
    <mergeCell ref="B16:F16"/>
    <mergeCell ref="B17:F17"/>
  </mergeCells>
  <hyperlinks>
    <hyperlink ref="H1" location="'Indice Total'!A69" display="Volver"/>
    <hyperlink ref="H16" location="'Indice Total'!A69" display="Volver"/>
  </hyperlinks>
  <pageMargins left="0.7" right="0.7" top="0.75" bottom="0.75" header="0.3" footer="0.3"/>
  <pageSetup paperSize="14" scale="97"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B1:F15"/>
  <sheetViews>
    <sheetView showGridLines="0" workbookViewId="0">
      <selection activeCell="H24" sqref="H24"/>
    </sheetView>
  </sheetViews>
  <sheetFormatPr baseColWidth="10" defaultRowHeight="15" x14ac:dyDescent="0.2"/>
  <cols>
    <col min="1" max="1" width="17.140625" style="1299" customWidth="1"/>
    <col min="2" max="2" width="18" style="1299" bestFit="1" customWidth="1"/>
    <col min="3" max="5" width="20.5703125" style="1299" customWidth="1"/>
    <col min="6" max="6" width="20" style="1299" bestFit="1" customWidth="1"/>
    <col min="7" max="16384" width="11.42578125" style="1299"/>
  </cols>
  <sheetData>
    <row r="1" spans="2:6" ht="47.25" customHeight="1" x14ac:dyDescent="0.2">
      <c r="F1" s="3" t="s">
        <v>13</v>
      </c>
    </row>
    <row r="2" spans="2:6" ht="18" x14ac:dyDescent="0.25">
      <c r="B2" s="1705" t="s">
        <v>2150</v>
      </c>
      <c r="C2" s="1705"/>
      <c r="D2" s="1705"/>
      <c r="E2" s="1705"/>
    </row>
    <row r="3" spans="2:6" ht="15.75" x14ac:dyDescent="0.25">
      <c r="B3" s="1681" t="s">
        <v>2151</v>
      </c>
      <c r="C3" s="1681"/>
      <c r="D3" s="1681"/>
      <c r="E3" s="1681"/>
    </row>
    <row r="4" spans="2:6" ht="15.75" x14ac:dyDescent="0.25">
      <c r="B4" s="1699" t="s">
        <v>2152</v>
      </c>
      <c r="C4" s="1699"/>
      <c r="D4" s="1699"/>
      <c r="E4" s="1699"/>
      <c r="F4" s="3"/>
    </row>
    <row r="5" spans="2:6" ht="16.5" thickBot="1" x14ac:dyDescent="0.25">
      <c r="B5" s="1676" t="s">
        <v>2153</v>
      </c>
      <c r="C5" s="1676"/>
      <c r="D5" s="1676"/>
      <c r="E5" s="1676"/>
    </row>
    <row r="6" spans="2:6" x14ac:dyDescent="0.2">
      <c r="B6" s="1134"/>
      <c r="C6" s="1134"/>
      <c r="D6" s="1134"/>
      <c r="E6" s="1134"/>
    </row>
    <row r="7" spans="2:6" ht="17.25" x14ac:dyDescent="0.25">
      <c r="B7" s="1173" t="s">
        <v>2095</v>
      </c>
      <c r="C7" s="1290" t="s">
        <v>2154</v>
      </c>
      <c r="D7" s="1290" t="s">
        <v>2155</v>
      </c>
      <c r="E7" s="1290" t="s">
        <v>2156</v>
      </c>
    </row>
    <row r="8" spans="2:6" x14ac:dyDescent="0.2">
      <c r="B8" s="1158" t="s">
        <v>2044</v>
      </c>
      <c r="C8" s="1159">
        <v>915857.20739</v>
      </c>
      <c r="D8" s="1159">
        <v>1020366.825162</v>
      </c>
      <c r="E8" s="1159">
        <v>1131125</v>
      </c>
    </row>
    <row r="9" spans="2:6" x14ac:dyDescent="0.2">
      <c r="B9" s="1158" t="s">
        <v>2045</v>
      </c>
      <c r="C9" s="1159">
        <v>381783.80102000001</v>
      </c>
      <c r="D9" s="1159">
        <v>408769</v>
      </c>
      <c r="E9" s="1159">
        <v>445916</v>
      </c>
    </row>
    <row r="10" spans="2:6" x14ac:dyDescent="0.2">
      <c r="B10" s="1158" t="s">
        <v>2046</v>
      </c>
      <c r="C10" s="1159">
        <v>333453.49990200001</v>
      </c>
      <c r="D10" s="1159">
        <v>315921.58909099997</v>
      </c>
      <c r="E10" s="1159">
        <v>327526</v>
      </c>
    </row>
    <row r="11" spans="2:6" x14ac:dyDescent="0.2">
      <c r="B11" s="1158" t="s">
        <v>2050</v>
      </c>
      <c r="C11" s="1159">
        <v>129306.797272</v>
      </c>
      <c r="D11" s="1159">
        <v>141662.702705</v>
      </c>
      <c r="E11" s="1159">
        <v>134651</v>
      </c>
    </row>
    <row r="12" spans="2:6" x14ac:dyDescent="0.2">
      <c r="B12" s="1158" t="s">
        <v>2048</v>
      </c>
      <c r="C12" s="1159">
        <v>34828.825763000001</v>
      </c>
      <c r="D12" s="1159">
        <v>25663.070490999999</v>
      </c>
      <c r="E12" s="1159">
        <v>26528</v>
      </c>
    </row>
    <row r="13" spans="2:6" ht="15.75" thickBot="1" x14ac:dyDescent="0.25">
      <c r="B13" s="1281" t="s">
        <v>40</v>
      </c>
      <c r="C13" s="1283">
        <f>SUM(C8:C12)</f>
        <v>1795230.1313469999</v>
      </c>
      <c r="D13" s="1283">
        <f>SUM(D8:D12)</f>
        <v>1912383.1874490001</v>
      </c>
      <c r="E13" s="1283">
        <f>SUM(E8:E12)</f>
        <v>2065746</v>
      </c>
    </row>
    <row r="14" spans="2:6" ht="25.5" customHeight="1" x14ac:dyDescent="0.2">
      <c r="B14" s="1700" t="s">
        <v>2157</v>
      </c>
      <c r="C14" s="1700"/>
      <c r="D14" s="1700"/>
      <c r="E14" s="1700"/>
    </row>
    <row r="15" spans="2:6" x14ac:dyDescent="0.2">
      <c r="B15" s="1293" t="s">
        <v>2158</v>
      </c>
    </row>
  </sheetData>
  <mergeCells count="5">
    <mergeCell ref="B2:E2"/>
    <mergeCell ref="B3:E3"/>
    <mergeCell ref="B4:E4"/>
    <mergeCell ref="B5:E5"/>
    <mergeCell ref="B14:E14"/>
  </mergeCells>
  <hyperlinks>
    <hyperlink ref="F1" location="'Indice Total'!A69" display="Volver"/>
  </hyperlinks>
  <pageMargins left="0.7" right="0.7" top="0.75" bottom="0.75" header="0.3" footer="0.3"/>
  <pageSetup paperSize="14"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pageSetUpPr fitToPage="1"/>
  </sheetPr>
  <dimension ref="B1:K20"/>
  <sheetViews>
    <sheetView showGridLines="0" workbookViewId="0">
      <selection activeCell="B2" sqref="B2:H2"/>
    </sheetView>
  </sheetViews>
  <sheetFormatPr baseColWidth="10" defaultRowHeight="15" x14ac:dyDescent="0.2"/>
  <cols>
    <col min="1" max="1" width="13.28515625" style="1232" customWidth="1"/>
    <col min="2" max="2" width="21" style="1232" customWidth="1"/>
    <col min="3" max="3" width="19.85546875" style="1232" customWidth="1"/>
    <col min="4" max="4" width="19.28515625" style="1232" customWidth="1"/>
    <col min="5" max="5" width="21" style="1232" customWidth="1"/>
    <col min="6" max="6" width="22.5703125" style="1232" customWidth="1"/>
    <col min="7" max="7" width="18.28515625" style="1232" bestFit="1" customWidth="1"/>
    <col min="8" max="8" width="16.7109375" style="1232" bestFit="1" customWidth="1"/>
    <col min="9" max="9" width="21.42578125" style="1232" customWidth="1"/>
    <col min="10" max="10" width="18.5703125" style="1232" customWidth="1"/>
    <col min="11" max="11" width="18.28515625" style="1232" bestFit="1" customWidth="1"/>
    <col min="12" max="12" width="19.7109375" style="1232" customWidth="1"/>
    <col min="13" max="13" width="15.85546875" style="1232" bestFit="1" customWidth="1"/>
    <col min="14" max="14" width="12.140625" style="1232" bestFit="1" customWidth="1"/>
    <col min="15" max="15" width="26.7109375" style="1232" bestFit="1" customWidth="1"/>
    <col min="16" max="16" width="11.5703125" style="1232" bestFit="1" customWidth="1"/>
    <col min="17" max="17" width="12.140625" style="1232" bestFit="1" customWidth="1"/>
    <col min="18" max="18" width="26.7109375" style="1232" bestFit="1" customWidth="1"/>
    <col min="19" max="19" width="12.5703125" style="1232" bestFit="1" customWidth="1"/>
    <col min="20" max="20" width="12.140625" style="1232" bestFit="1" customWidth="1"/>
    <col min="21" max="21" width="26.7109375" style="1232" bestFit="1" customWidth="1"/>
    <col min="22" max="22" width="11.5703125" style="1232" bestFit="1" customWidth="1"/>
    <col min="23" max="23" width="12.140625" style="1232" bestFit="1" customWidth="1"/>
    <col min="24" max="24" width="26.7109375" style="1232" bestFit="1" customWidth="1"/>
    <col min="25" max="25" width="12.5703125" style="1232" bestFit="1" customWidth="1"/>
    <col min="26" max="26" width="12.140625" style="1232" bestFit="1" customWidth="1"/>
    <col min="27" max="16384" width="11.42578125" style="1232"/>
  </cols>
  <sheetData>
    <row r="1" spans="2:11" ht="51" customHeight="1" x14ac:dyDescent="0.2">
      <c r="I1" s="3" t="s">
        <v>13</v>
      </c>
    </row>
    <row r="2" spans="2:11" ht="18" x14ac:dyDescent="0.25">
      <c r="B2" s="1705" t="s">
        <v>2159</v>
      </c>
      <c r="C2" s="1705"/>
      <c r="D2" s="1705"/>
      <c r="E2" s="1705"/>
      <c r="F2" s="1705"/>
      <c r="G2" s="1705"/>
      <c r="H2" s="1705"/>
      <c r="I2" s="3"/>
      <c r="J2" s="1260"/>
      <c r="K2" s="1260"/>
    </row>
    <row r="3" spans="2:11" ht="15.75" x14ac:dyDescent="0.25">
      <c r="B3" s="1706" t="s">
        <v>2160</v>
      </c>
      <c r="C3" s="1706"/>
      <c r="D3" s="1706"/>
      <c r="E3" s="1706"/>
      <c r="F3" s="1706"/>
      <c r="G3" s="1706"/>
      <c r="H3" s="1706"/>
      <c r="I3" s="1260"/>
      <c r="J3" s="1260"/>
      <c r="K3" s="1260"/>
    </row>
    <row r="4" spans="2:11" ht="15.75" x14ac:dyDescent="0.25">
      <c r="B4" s="1707" t="s">
        <v>2132</v>
      </c>
      <c r="C4" s="1707"/>
      <c r="D4" s="1707"/>
      <c r="E4" s="1707"/>
      <c r="F4" s="1707"/>
      <c r="G4" s="1707"/>
      <c r="H4" s="1707"/>
      <c r="I4" s="1260"/>
      <c r="J4" s="1260"/>
      <c r="K4" s="1260"/>
    </row>
    <row r="5" spans="2:11" ht="16.5" thickBot="1" x14ac:dyDescent="0.3">
      <c r="B5" s="1708" t="s">
        <v>2161</v>
      </c>
      <c r="C5" s="1709"/>
      <c r="D5" s="1709"/>
      <c r="E5" s="1709"/>
      <c r="F5" s="1709"/>
      <c r="G5" s="1709"/>
      <c r="H5" s="1709"/>
      <c r="I5" s="1260"/>
      <c r="J5" s="1260"/>
      <c r="K5" s="1260"/>
    </row>
    <row r="6" spans="2:11" ht="15.75" x14ac:dyDescent="0.25">
      <c r="B6" s="1707"/>
      <c r="C6" s="1707"/>
      <c r="D6" s="1707"/>
      <c r="E6" s="1707"/>
      <c r="F6" s="1707"/>
      <c r="G6" s="1707"/>
      <c r="H6" s="1707"/>
      <c r="I6" s="1260"/>
      <c r="J6" s="1260"/>
      <c r="K6" s="1260"/>
    </row>
    <row r="7" spans="2:11" ht="16.5" thickBot="1" x14ac:dyDescent="0.3">
      <c r="B7" s="1701" t="s">
        <v>2095</v>
      </c>
      <c r="C7" s="1300" t="s">
        <v>2128</v>
      </c>
      <c r="D7" s="1301"/>
      <c r="E7" s="1300" t="s">
        <v>2129</v>
      </c>
      <c r="F7" s="1302"/>
      <c r="G7" s="1703" t="s">
        <v>2162</v>
      </c>
      <c r="H7" s="1704"/>
      <c r="K7" s="1260"/>
    </row>
    <row r="8" spans="2:11" ht="16.5" thickBot="1" x14ac:dyDescent="0.3">
      <c r="B8" s="1702"/>
      <c r="C8" s="1303" t="s">
        <v>786</v>
      </c>
      <c r="D8" s="1303" t="s">
        <v>787</v>
      </c>
      <c r="E8" s="1303" t="s">
        <v>786</v>
      </c>
      <c r="F8" s="1304" t="s">
        <v>787</v>
      </c>
      <c r="G8" s="1305" t="s">
        <v>786</v>
      </c>
      <c r="H8" s="1303" t="s">
        <v>787</v>
      </c>
      <c r="K8" s="1260"/>
    </row>
    <row r="9" spans="2:11" ht="15.75" thickBot="1" x14ac:dyDescent="0.25">
      <c r="B9" s="1306" t="s">
        <v>2044</v>
      </c>
      <c r="C9" s="1307">
        <v>1003215</v>
      </c>
      <c r="D9" s="1307">
        <v>111478</v>
      </c>
      <c r="E9" s="1307">
        <v>16258</v>
      </c>
      <c r="F9" s="1307">
        <v>175</v>
      </c>
      <c r="G9" s="1308">
        <f t="shared" ref="G9:H13" si="0">C9+E9</f>
        <v>1019473</v>
      </c>
      <c r="H9" s="1308">
        <f t="shared" si="0"/>
        <v>111653</v>
      </c>
      <c r="K9" s="1260"/>
    </row>
    <row r="10" spans="2:11" ht="15.75" thickBot="1" x14ac:dyDescent="0.25">
      <c r="B10" s="1309" t="s">
        <v>2045</v>
      </c>
      <c r="C10" s="1307">
        <v>336132</v>
      </c>
      <c r="D10" s="1307">
        <v>107972</v>
      </c>
      <c r="E10" s="1307">
        <v>1811</v>
      </c>
      <c r="F10" s="1307">
        <v>0</v>
      </c>
      <c r="G10" s="1308">
        <f t="shared" si="0"/>
        <v>337943</v>
      </c>
      <c r="H10" s="1308">
        <f t="shared" si="0"/>
        <v>107972</v>
      </c>
      <c r="K10" s="1260"/>
    </row>
    <row r="11" spans="2:11" ht="15.75" thickBot="1" x14ac:dyDescent="0.25">
      <c r="B11" s="1309" t="s">
        <v>2046</v>
      </c>
      <c r="C11" s="1307">
        <v>181951</v>
      </c>
      <c r="D11" s="1307">
        <v>142720</v>
      </c>
      <c r="E11" s="1307">
        <v>2707</v>
      </c>
      <c r="F11" s="1307">
        <v>148</v>
      </c>
      <c r="G11" s="1308">
        <f t="shared" si="0"/>
        <v>184658</v>
      </c>
      <c r="H11" s="1308">
        <f t="shared" si="0"/>
        <v>142868</v>
      </c>
      <c r="K11" s="1260"/>
    </row>
    <row r="12" spans="2:11" ht="15.75" thickBot="1" x14ac:dyDescent="0.25">
      <c r="B12" s="1309" t="s">
        <v>2047</v>
      </c>
      <c r="C12" s="1307">
        <v>114342</v>
      </c>
      <c r="D12" s="1307">
        <v>20194</v>
      </c>
      <c r="E12" s="1307">
        <v>115</v>
      </c>
      <c r="F12" s="1307">
        <v>0</v>
      </c>
      <c r="G12" s="1308">
        <f t="shared" si="0"/>
        <v>114457</v>
      </c>
      <c r="H12" s="1308">
        <f t="shared" si="0"/>
        <v>20194</v>
      </c>
      <c r="K12" s="1260"/>
    </row>
    <row r="13" spans="2:11" ht="15.75" thickBot="1" x14ac:dyDescent="0.25">
      <c r="B13" s="1309" t="s">
        <v>2048</v>
      </c>
      <c r="C13" s="1307">
        <v>19386</v>
      </c>
      <c r="D13" s="1307">
        <v>7142</v>
      </c>
      <c r="E13" s="1307">
        <v>0</v>
      </c>
      <c r="F13" s="1307">
        <v>0</v>
      </c>
      <c r="G13" s="1308">
        <f t="shared" si="0"/>
        <v>19386</v>
      </c>
      <c r="H13" s="1308">
        <f t="shared" si="0"/>
        <v>7142</v>
      </c>
      <c r="K13" s="1260"/>
    </row>
    <row r="14" spans="2:11" ht="16.5" thickBot="1" x14ac:dyDescent="0.3">
      <c r="B14" s="1310" t="s">
        <v>127</v>
      </c>
      <c r="C14" s="1311">
        <f t="shared" ref="C14:H14" si="1">SUM(C9:C13)</f>
        <v>1655026</v>
      </c>
      <c r="D14" s="1311">
        <f t="shared" si="1"/>
        <v>389506</v>
      </c>
      <c r="E14" s="1311">
        <f t="shared" si="1"/>
        <v>20891</v>
      </c>
      <c r="F14" s="1311">
        <f t="shared" si="1"/>
        <v>323</v>
      </c>
      <c r="G14" s="1311">
        <f t="shared" si="1"/>
        <v>1675917</v>
      </c>
      <c r="H14" s="1311">
        <f t="shared" si="1"/>
        <v>389829</v>
      </c>
      <c r="K14" s="1260"/>
    </row>
    <row r="15" spans="2:11" x14ac:dyDescent="0.2">
      <c r="B15" s="1312" t="s">
        <v>2157</v>
      </c>
      <c r="C15" s="1313"/>
      <c r="D15" s="1313"/>
      <c r="E15" s="1313"/>
      <c r="F15" s="1313"/>
      <c r="G15" s="1313"/>
      <c r="H15" s="1313"/>
      <c r="I15" s="1260"/>
      <c r="J15" s="1260"/>
      <c r="K15" s="1260"/>
    </row>
    <row r="16" spans="2:11" x14ac:dyDescent="0.2">
      <c r="B16" s="1260"/>
      <c r="C16" s="1260"/>
      <c r="D16" s="1260"/>
      <c r="E16" s="1260"/>
      <c r="F16" s="1260"/>
      <c r="G16" s="1260"/>
      <c r="H16" s="1260"/>
      <c r="I16" s="1260"/>
      <c r="J16" s="1260"/>
      <c r="K16" s="1260"/>
    </row>
    <row r="17" spans="2:11" x14ac:dyDescent="0.2">
      <c r="B17" s="1260"/>
      <c r="C17" s="1260"/>
      <c r="D17" s="1260"/>
      <c r="E17" s="1260"/>
      <c r="F17" s="1260"/>
      <c r="G17" s="1260"/>
      <c r="H17" s="1260"/>
      <c r="I17" s="1260"/>
      <c r="J17" s="1260"/>
      <c r="K17" s="1260"/>
    </row>
    <row r="18" spans="2:11" x14ac:dyDescent="0.2">
      <c r="B18" s="1260"/>
      <c r="C18" s="1260"/>
      <c r="D18" s="1260"/>
      <c r="E18" s="1260"/>
      <c r="F18" s="1260"/>
      <c r="G18" s="1260"/>
      <c r="H18" s="1260"/>
      <c r="I18" s="1260"/>
      <c r="J18" s="1260"/>
      <c r="K18" s="1260"/>
    </row>
    <row r="19" spans="2:11" x14ac:dyDescent="0.2">
      <c r="B19" s="1260"/>
      <c r="C19" s="1260"/>
      <c r="D19" s="1260"/>
      <c r="E19" s="1260"/>
      <c r="F19" s="1260"/>
      <c r="G19" s="1260"/>
      <c r="H19" s="1260"/>
      <c r="I19" s="1260"/>
      <c r="J19" s="1260"/>
      <c r="K19" s="1260"/>
    </row>
    <row r="20" spans="2:11" x14ac:dyDescent="0.2">
      <c r="B20" s="1260"/>
      <c r="C20" s="1260"/>
      <c r="D20" s="1260"/>
      <c r="E20" s="1260"/>
      <c r="F20" s="1260"/>
      <c r="G20" s="1260"/>
      <c r="H20" s="1260"/>
      <c r="I20" s="1260"/>
      <c r="J20" s="1260"/>
      <c r="K20" s="1260"/>
    </row>
  </sheetData>
  <mergeCells count="7">
    <mergeCell ref="B7:B8"/>
    <mergeCell ref="G7:H7"/>
    <mergeCell ref="B2:H2"/>
    <mergeCell ref="B3:H3"/>
    <mergeCell ref="B4:H4"/>
    <mergeCell ref="B5:H5"/>
    <mergeCell ref="B6:H6"/>
  </mergeCells>
  <hyperlinks>
    <hyperlink ref="I1" location="'Indice Total'!A69" display="Volver"/>
  </hyperlinks>
  <pageMargins left="0.7" right="0.7" top="0.75" bottom="0.75" header="0.3" footer="0.3"/>
  <pageSetup paperSize="14" scale="82"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P38"/>
  <sheetViews>
    <sheetView showGridLines="0" zoomScaleNormal="100" workbookViewId="0">
      <selection activeCell="H25" sqref="H25"/>
    </sheetView>
  </sheetViews>
  <sheetFormatPr baseColWidth="10" defaultRowHeight="12.75" x14ac:dyDescent="0.2"/>
  <cols>
    <col min="1" max="1" width="20.85546875" style="1467" customWidth="1"/>
    <col min="2" max="2" width="40" style="2" customWidth="1"/>
    <col min="3" max="3" width="16.140625" style="2" customWidth="1"/>
    <col min="4" max="4" width="14.42578125" style="2" customWidth="1"/>
    <col min="5" max="5" width="12.7109375" style="2" customWidth="1"/>
    <col min="6" max="6" width="13.85546875" style="2" customWidth="1"/>
    <col min="7" max="16384" width="11.42578125" style="2"/>
  </cols>
  <sheetData>
    <row r="1" spans="1:16" s="1467" customFormat="1" ht="48.75" customHeight="1" x14ac:dyDescent="0.2"/>
    <row r="2" spans="1:16" ht="18" x14ac:dyDescent="0.25">
      <c r="B2" s="1554" t="s">
        <v>1578</v>
      </c>
      <c r="C2" s="1554"/>
      <c r="D2" s="1554"/>
      <c r="E2" s="1554"/>
      <c r="F2" s="1554"/>
      <c r="G2" s="3" t="s">
        <v>13</v>
      </c>
    </row>
    <row r="3" spans="1:16" ht="46.5" customHeight="1" x14ac:dyDescent="0.2">
      <c r="B3" s="1516" t="s">
        <v>62</v>
      </c>
      <c r="C3" s="1516"/>
      <c r="D3" s="1516"/>
      <c r="E3" s="1516"/>
      <c r="F3" s="1516"/>
      <c r="G3" s="3"/>
      <c r="H3" s="3"/>
    </row>
    <row r="4" spans="1:16" s="616" customFormat="1" ht="21" customHeight="1" thickBot="1" x14ac:dyDescent="0.3">
      <c r="A4" s="1467"/>
      <c r="B4" s="1519">
        <v>2014</v>
      </c>
      <c r="C4" s="1519"/>
      <c r="D4" s="1519"/>
      <c r="E4" s="1520"/>
      <c r="F4" s="1520"/>
      <c r="G4" s="3"/>
      <c r="H4" s="3"/>
    </row>
    <row r="5" spans="1:16" ht="19.5" customHeight="1" x14ac:dyDescent="0.2">
      <c r="B5" s="651"/>
      <c r="C5" s="651"/>
      <c r="D5" s="651"/>
      <c r="E5" s="651"/>
      <c r="F5" s="651"/>
      <c r="G5" s="609"/>
      <c r="H5" s="609"/>
      <c r="I5" s="609"/>
      <c r="J5" s="609"/>
      <c r="K5" s="609"/>
      <c r="L5" s="609"/>
      <c r="M5" s="609"/>
      <c r="N5" s="609"/>
      <c r="O5" s="609"/>
      <c r="P5" s="609"/>
    </row>
    <row r="6" spans="1:16" ht="35.25" customHeight="1" x14ac:dyDescent="0.2">
      <c r="B6" s="745" t="s">
        <v>15</v>
      </c>
      <c r="C6" s="733" t="s">
        <v>63</v>
      </c>
      <c r="D6" s="733" t="s">
        <v>64</v>
      </c>
      <c r="E6" s="733" t="s">
        <v>65</v>
      </c>
      <c r="F6" s="734" t="s">
        <v>40</v>
      </c>
      <c r="G6" s="609"/>
      <c r="H6" s="609"/>
      <c r="I6" s="609"/>
      <c r="J6" s="609"/>
      <c r="K6" s="609"/>
      <c r="L6" s="609"/>
      <c r="M6" s="609"/>
      <c r="N6" s="609"/>
      <c r="O6" s="609"/>
      <c r="P6" s="609"/>
    </row>
    <row r="7" spans="1:16" ht="24" customHeight="1" x14ac:dyDescent="0.25">
      <c r="B7" s="67" t="s">
        <v>16</v>
      </c>
      <c r="C7" s="746">
        <v>1202207.75</v>
      </c>
      <c r="D7" s="746">
        <v>851895.41666666663</v>
      </c>
      <c r="E7" s="746">
        <v>242183.66666666666</v>
      </c>
      <c r="F7" s="737">
        <v>2296286.833333333</v>
      </c>
      <c r="G7" s="609"/>
      <c r="H7" s="609"/>
      <c r="I7" s="609"/>
      <c r="J7" s="609"/>
      <c r="K7" s="609"/>
      <c r="L7" s="609"/>
      <c r="M7" s="609"/>
      <c r="N7" s="609"/>
      <c r="O7" s="609"/>
      <c r="P7" s="609"/>
    </row>
    <row r="8" spans="1:16" ht="24" customHeight="1" x14ac:dyDescent="0.25">
      <c r="B8" s="7" t="s">
        <v>17</v>
      </c>
      <c r="C8" s="75">
        <v>1003540.75</v>
      </c>
      <c r="D8" s="75">
        <v>451528.5</v>
      </c>
      <c r="E8" s="75">
        <v>425262.16666666669</v>
      </c>
      <c r="F8" s="737">
        <v>1880331.4166666667</v>
      </c>
      <c r="G8" s="609"/>
      <c r="H8" s="609"/>
      <c r="I8" s="609"/>
      <c r="J8" s="609"/>
      <c r="K8" s="609"/>
      <c r="L8" s="609"/>
      <c r="M8" s="609"/>
      <c r="N8" s="609"/>
      <c r="O8" s="609"/>
      <c r="P8" s="609"/>
    </row>
    <row r="9" spans="1:16" ht="24" customHeight="1" x14ac:dyDescent="0.25">
      <c r="B9" s="7" t="s">
        <v>18</v>
      </c>
      <c r="C9" s="75">
        <v>344558.25</v>
      </c>
      <c r="D9" s="75">
        <v>190764.91666666666</v>
      </c>
      <c r="E9" s="75">
        <v>10654.916666666666</v>
      </c>
      <c r="F9" s="737">
        <v>545978.08333333326</v>
      </c>
      <c r="G9" s="609"/>
      <c r="H9" s="609"/>
      <c r="I9" s="609"/>
      <c r="J9" s="609"/>
      <c r="K9" s="609"/>
      <c r="L9" s="609"/>
      <c r="M9" s="609"/>
      <c r="N9" s="609"/>
      <c r="O9" s="609"/>
      <c r="P9" s="609"/>
    </row>
    <row r="10" spans="1:16" ht="24" customHeight="1" x14ac:dyDescent="0.2">
      <c r="B10" s="10" t="s">
        <v>19</v>
      </c>
      <c r="C10" s="737">
        <v>2550306.75</v>
      </c>
      <c r="D10" s="737">
        <v>1494188.8333333333</v>
      </c>
      <c r="E10" s="737">
        <v>678100.75</v>
      </c>
      <c r="F10" s="737">
        <v>4722596.333333333</v>
      </c>
      <c r="G10" s="609"/>
      <c r="H10" s="609"/>
      <c r="I10" s="609"/>
      <c r="J10" s="609"/>
      <c r="K10" s="609"/>
      <c r="L10" s="609"/>
      <c r="M10" s="609"/>
      <c r="N10" s="609"/>
      <c r="O10" s="609"/>
      <c r="P10" s="609"/>
    </row>
    <row r="11" spans="1:16" ht="24" customHeight="1" x14ac:dyDescent="0.25">
      <c r="B11" s="13" t="s">
        <v>20</v>
      </c>
      <c r="C11" s="75">
        <v>430069</v>
      </c>
      <c r="D11" s="75">
        <v>441854</v>
      </c>
      <c r="E11" s="75">
        <v>0</v>
      </c>
      <c r="F11" s="737">
        <v>871923</v>
      </c>
      <c r="G11" s="609"/>
      <c r="H11" s="609"/>
      <c r="I11" s="609"/>
      <c r="J11" s="609"/>
      <c r="K11" s="609"/>
      <c r="L11" s="609"/>
      <c r="M11" s="609"/>
      <c r="N11" s="609"/>
      <c r="O11" s="609"/>
      <c r="P11" s="609"/>
    </row>
    <row r="12" spans="1:16" ht="24" customHeight="1" x14ac:dyDescent="0.25">
      <c r="B12" s="10" t="s">
        <v>21</v>
      </c>
      <c r="C12" s="70">
        <v>2980375.75</v>
      </c>
      <c r="D12" s="70">
        <v>1936042.8333333333</v>
      </c>
      <c r="E12" s="70">
        <v>678100.75</v>
      </c>
      <c r="F12" s="70">
        <v>5594519.333333333</v>
      </c>
    </row>
    <row r="13" spans="1:16" ht="25.5" customHeight="1" x14ac:dyDescent="0.2">
      <c r="B13" s="1555" t="s">
        <v>22</v>
      </c>
      <c r="C13" s="1555"/>
      <c r="D13" s="1555"/>
      <c r="E13" s="1555"/>
      <c r="F13" s="1555"/>
    </row>
    <row r="14" spans="1:16" ht="26.25" customHeight="1" x14ac:dyDescent="0.2">
      <c r="B14" s="1530" t="s">
        <v>23</v>
      </c>
      <c r="C14" s="1530"/>
      <c r="D14" s="1530"/>
      <c r="E14" s="1530"/>
      <c r="F14" s="1530"/>
    </row>
    <row r="18" spans="3:5" x14ac:dyDescent="0.2">
      <c r="C18" s="68"/>
      <c r="D18" s="68"/>
      <c r="E18" s="68"/>
    </row>
    <row r="20" spans="3:5" ht="59.25" customHeight="1" x14ac:dyDescent="0.2"/>
    <row r="35" ht="15" customHeight="1" x14ac:dyDescent="0.2"/>
    <row r="36" ht="12.75" customHeight="1" x14ac:dyDescent="0.2"/>
    <row r="37" ht="12.75" customHeight="1" x14ac:dyDescent="0.2"/>
    <row r="38" ht="12.75" customHeight="1" x14ac:dyDescent="0.2"/>
  </sheetData>
  <mergeCells count="5">
    <mergeCell ref="B2:F2"/>
    <mergeCell ref="B3:F3"/>
    <mergeCell ref="B4:F4"/>
    <mergeCell ref="B13:F13"/>
    <mergeCell ref="B14:F14"/>
  </mergeCells>
  <hyperlinks>
    <hyperlink ref="G2" location="'Indice Total'!A1" display="Volver"/>
  </hyperlinks>
  <pageMargins left="0.70866141732283472" right="0.70866141732283472" top="0.74803149606299213" bottom="0.74803149606299213" header="0.31496062992125984" footer="0.31496062992125984"/>
  <pageSetup paperSize="14" scale="75"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pageSetUpPr fitToPage="1"/>
  </sheetPr>
  <dimension ref="B1:O47"/>
  <sheetViews>
    <sheetView showGridLines="0" workbookViewId="0">
      <selection activeCell="H25" sqref="H25"/>
    </sheetView>
  </sheetViews>
  <sheetFormatPr baseColWidth="10" defaultRowHeight="15" x14ac:dyDescent="0.25"/>
  <cols>
    <col min="1" max="1" width="20" customWidth="1"/>
    <col min="2" max="5" width="23.5703125" customWidth="1"/>
    <col min="6" max="6" width="16.5703125" bestFit="1" customWidth="1"/>
    <col min="7" max="7" width="16.28515625" bestFit="1" customWidth="1"/>
    <col min="8" max="8" width="12.5703125" customWidth="1"/>
  </cols>
  <sheetData>
    <row r="1" spans="2:15" ht="46.5" customHeight="1" x14ac:dyDescent="0.25">
      <c r="F1" s="3" t="s">
        <v>13</v>
      </c>
    </row>
    <row r="2" spans="2:15" ht="18" x14ac:dyDescent="0.25">
      <c r="B2" s="1674" t="s">
        <v>2163</v>
      </c>
      <c r="C2" s="1674"/>
      <c r="D2" s="1674"/>
      <c r="E2" s="1674"/>
      <c r="F2" s="3"/>
      <c r="G2" s="1314"/>
      <c r="H2" s="1203"/>
      <c r="I2" s="1203"/>
      <c r="J2" s="1203"/>
      <c r="K2" s="1203"/>
      <c r="L2" s="1203"/>
      <c r="M2" s="1203"/>
      <c r="N2" s="1203"/>
      <c r="O2" s="1203"/>
    </row>
    <row r="3" spans="2:15" ht="15.75" customHeight="1" x14ac:dyDescent="0.25">
      <c r="B3" s="1689" t="s">
        <v>2164</v>
      </c>
      <c r="C3" s="1689"/>
      <c r="D3" s="1689"/>
      <c r="E3" s="1689"/>
      <c r="F3" s="1316"/>
      <c r="G3" s="1316"/>
      <c r="H3" s="1316"/>
      <c r="I3" s="1316"/>
      <c r="J3" s="1316"/>
      <c r="K3" s="1316"/>
      <c r="L3" s="1316"/>
      <c r="M3" s="1316"/>
      <c r="N3" s="1316"/>
      <c r="O3" s="1316"/>
    </row>
    <row r="4" spans="2:15" ht="15.75" x14ac:dyDescent="0.25">
      <c r="B4" s="1707" t="s">
        <v>2165</v>
      </c>
      <c r="C4" s="1707"/>
      <c r="D4" s="1707"/>
      <c r="E4" s="1707"/>
      <c r="F4" s="1317"/>
      <c r="G4" s="1317"/>
      <c r="H4" s="1299"/>
      <c r="I4" s="1299"/>
      <c r="J4" s="1299"/>
      <c r="K4" s="1299"/>
      <c r="L4" s="1299"/>
      <c r="M4" s="1299"/>
      <c r="N4" s="1299"/>
      <c r="O4" s="1299"/>
    </row>
    <row r="5" spans="2:15" ht="22.5" customHeight="1" thickBot="1" x14ac:dyDescent="0.3">
      <c r="B5" s="1676">
        <v>2014</v>
      </c>
      <c r="C5" s="1676"/>
      <c r="D5" s="1676"/>
      <c r="E5" s="1676"/>
      <c r="F5" s="1317"/>
      <c r="G5" s="1317"/>
      <c r="H5" s="1299"/>
      <c r="I5" s="1299"/>
      <c r="J5" s="1299"/>
      <c r="K5" s="1299"/>
      <c r="L5" s="1299"/>
      <c r="M5" s="1299"/>
      <c r="N5" s="1299"/>
      <c r="O5" s="1299"/>
    </row>
    <row r="6" spans="2:15" ht="15.75" x14ac:dyDescent="0.25">
      <c r="B6" s="1317"/>
      <c r="C6" s="1317"/>
      <c r="D6" s="1317"/>
      <c r="E6" s="1317"/>
      <c r="F6" s="1317"/>
      <c r="G6" s="1317"/>
      <c r="H6" s="1299"/>
      <c r="I6" s="1299"/>
      <c r="J6" s="1299"/>
      <c r="K6" s="1299"/>
      <c r="L6" s="1299"/>
      <c r="M6" s="1299"/>
      <c r="N6" s="1299"/>
      <c r="O6" s="1299"/>
    </row>
    <row r="7" spans="2:15" ht="15.75" x14ac:dyDescent="0.25">
      <c r="B7" s="1318" t="s">
        <v>2095</v>
      </c>
      <c r="C7" s="1290" t="s">
        <v>2166</v>
      </c>
      <c r="D7" s="1290" t="s">
        <v>2167</v>
      </c>
      <c r="E7" s="1319" t="s">
        <v>40</v>
      </c>
      <c r="F7" s="1315"/>
      <c r="G7" s="1315"/>
      <c r="H7" s="1320"/>
      <c r="I7" s="1320"/>
      <c r="J7" s="1320"/>
      <c r="K7" s="1320"/>
      <c r="L7" s="1320"/>
      <c r="M7" s="1320"/>
      <c r="N7" s="1320"/>
      <c r="O7" s="1321"/>
    </row>
    <row r="8" spans="2:15" x14ac:dyDescent="0.25">
      <c r="B8" s="1158" t="s">
        <v>2044</v>
      </c>
      <c r="C8" s="1322">
        <v>1.9720000000000001E-2</v>
      </c>
      <c r="D8" s="1322">
        <v>1.61E-2</v>
      </c>
      <c r="E8" s="1323">
        <v>1.9460000000000002E-2</v>
      </c>
      <c r="F8" s="1315"/>
      <c r="G8" s="1315"/>
      <c r="H8" s="1324"/>
      <c r="I8" s="1325"/>
      <c r="J8" s="1324"/>
      <c r="K8" s="1324"/>
      <c r="L8" s="1325"/>
      <c r="M8" s="1324"/>
      <c r="N8" s="1324"/>
      <c r="O8" s="1324"/>
    </row>
    <row r="9" spans="2:15" x14ac:dyDescent="0.25">
      <c r="B9" s="1158" t="s">
        <v>2045</v>
      </c>
      <c r="C9" s="1322">
        <v>2.0389999999999998E-2</v>
      </c>
      <c r="D9" s="1322">
        <v>1.8890000000000001E-2</v>
      </c>
      <c r="E9" s="1323">
        <v>2.01E-2</v>
      </c>
      <c r="F9" s="1315"/>
      <c r="G9" s="1315"/>
      <c r="H9" s="1324"/>
      <c r="I9" s="1325"/>
      <c r="J9" s="1324"/>
      <c r="K9" s="1324"/>
      <c r="L9" s="1325"/>
      <c r="M9" s="1324"/>
      <c r="N9" s="1324"/>
      <c r="O9" s="1324"/>
    </row>
    <row r="10" spans="2:15" x14ac:dyDescent="0.25">
      <c r="B10" s="1158" t="s">
        <v>2046</v>
      </c>
      <c r="C10" s="1322">
        <v>1.8239999999999999E-2</v>
      </c>
      <c r="D10" s="1322">
        <v>2.0060000000000001E-2</v>
      </c>
      <c r="E10" s="1323">
        <v>1.864E-2</v>
      </c>
      <c r="F10" s="1315"/>
      <c r="G10" s="1315"/>
      <c r="H10" s="1324"/>
      <c r="I10" s="1325"/>
      <c r="J10" s="1324"/>
      <c r="K10" s="1324"/>
      <c r="L10" s="1325"/>
      <c r="M10" s="1324"/>
      <c r="N10" s="1324"/>
      <c r="O10" s="1324"/>
    </row>
    <row r="11" spans="2:15" x14ac:dyDescent="0.25">
      <c r="B11" s="1158" t="s">
        <v>2047</v>
      </c>
      <c r="C11" s="1322">
        <v>2.1049999999999999E-2</v>
      </c>
      <c r="D11" s="1322">
        <v>1.9740000000000001E-2</v>
      </c>
      <c r="E11" s="1323">
        <v>2.0930000000000001E-2</v>
      </c>
      <c r="F11" s="1315"/>
      <c r="G11" s="1315"/>
      <c r="H11" s="1324"/>
      <c r="I11" s="1325"/>
      <c r="J11" s="1324"/>
      <c r="K11" s="1324"/>
      <c r="L11" s="1325"/>
      <c r="M11" s="1324"/>
      <c r="N11" s="1324"/>
      <c r="O11" s="1324"/>
    </row>
    <row r="12" spans="2:15" ht="15.75" thickBot="1" x14ac:dyDescent="0.3">
      <c r="B12" s="1147" t="s">
        <v>2048</v>
      </c>
      <c r="C12" s="1326">
        <v>2.198E-2</v>
      </c>
      <c r="D12" s="1326">
        <v>1.9400000000000001E-2</v>
      </c>
      <c r="E12" s="1327">
        <v>2.1899999999999999E-2</v>
      </c>
      <c r="F12" s="1315"/>
      <c r="G12" s="1315"/>
      <c r="H12" s="1324"/>
      <c r="I12" s="1325"/>
      <c r="J12" s="1324"/>
      <c r="K12" s="1324"/>
      <c r="L12" s="1325"/>
      <c r="M12" s="1324"/>
      <c r="N12" s="1324"/>
      <c r="O12" s="1324"/>
    </row>
    <row r="13" spans="2:15" s="1315" customFormat="1" x14ac:dyDescent="0.2">
      <c r="B13" s="1328" t="s">
        <v>2168</v>
      </c>
      <c r="C13" s="1329">
        <v>1.9779999999999999E-2</v>
      </c>
      <c r="D13" s="1330">
        <v>1.8259999999999998E-2</v>
      </c>
      <c r="E13" s="1331">
        <v>1.9599999999999999E-2</v>
      </c>
      <c r="H13" s="1324"/>
      <c r="I13" s="1325"/>
      <c r="J13" s="1324"/>
      <c r="K13" s="1324"/>
      <c r="L13" s="1325"/>
      <c r="M13" s="1324"/>
      <c r="N13" s="1324"/>
      <c r="O13" s="1324"/>
    </row>
    <row r="14" spans="2:15" ht="15.75" x14ac:dyDescent="0.25">
      <c r="B14" s="1312" t="s">
        <v>2169</v>
      </c>
      <c r="C14" s="1317"/>
      <c r="D14" s="1317"/>
      <c r="E14" s="1317"/>
      <c r="F14" s="1315"/>
      <c r="G14" s="1317"/>
      <c r="H14" s="1299"/>
      <c r="I14" s="1299"/>
      <c r="J14" s="1299"/>
      <c r="K14" s="1299"/>
      <c r="L14" s="1299"/>
      <c r="M14" s="1299"/>
      <c r="N14" s="1299"/>
      <c r="O14" s="1299"/>
    </row>
    <row r="15" spans="2:15" ht="15.75" x14ac:dyDescent="0.25">
      <c r="B15" s="1317"/>
      <c r="C15" s="1317"/>
      <c r="D15" s="1317"/>
      <c r="E15" s="1317"/>
      <c r="F15" s="1317"/>
      <c r="G15" s="1317"/>
      <c r="H15" s="1299"/>
      <c r="I15" s="1299"/>
      <c r="J15" s="1299"/>
      <c r="K15" s="1299"/>
      <c r="L15" s="1299"/>
      <c r="M15" s="1299"/>
      <c r="N15" s="1299"/>
      <c r="O15" s="1299"/>
    </row>
    <row r="16" spans="2:15" ht="15.75" x14ac:dyDescent="0.25">
      <c r="B16" s="1317"/>
      <c r="C16" s="1317"/>
      <c r="D16" s="1317"/>
      <c r="E16" s="1317"/>
      <c r="F16" s="1317"/>
      <c r="G16" s="1317"/>
      <c r="H16" s="1299"/>
      <c r="I16" s="1299"/>
      <c r="J16" s="1299"/>
      <c r="K16" s="1315"/>
      <c r="L16" s="1315"/>
      <c r="M16" s="1315"/>
      <c r="N16" s="1315"/>
      <c r="O16" s="1315"/>
    </row>
    <row r="17" spans="2:15" ht="15.75" hidden="1" x14ac:dyDescent="0.25">
      <c r="B17" s="1317"/>
      <c r="C17" s="1317"/>
      <c r="D17" s="1317"/>
      <c r="E17" s="1317"/>
      <c r="F17" s="1317"/>
      <c r="G17" s="1317"/>
      <c r="H17" s="1299"/>
      <c r="I17" s="1299"/>
      <c r="J17" s="1299"/>
      <c r="K17" s="1315"/>
      <c r="L17" s="1315"/>
      <c r="M17" s="1315"/>
      <c r="N17" s="1315"/>
      <c r="O17" s="1315"/>
    </row>
    <row r="18" spans="2:15" ht="16.5" hidden="1" thickTop="1" x14ac:dyDescent="0.25">
      <c r="B18" s="1317"/>
      <c r="C18" s="1317"/>
      <c r="D18" s="1317"/>
      <c r="E18" s="1317"/>
      <c r="F18" s="1317"/>
      <c r="G18" s="1317"/>
      <c r="H18" s="1332"/>
      <c r="I18" s="1299"/>
      <c r="J18" s="1299"/>
      <c r="K18" s="1315"/>
      <c r="L18" s="1315"/>
      <c r="M18" s="1315"/>
      <c r="N18" s="1315"/>
    </row>
    <row r="19" spans="2:15" ht="18" hidden="1" x14ac:dyDescent="0.25">
      <c r="B19" s="1678" t="s">
        <v>2170</v>
      </c>
      <c r="C19" s="1678"/>
      <c r="D19" s="1678"/>
      <c r="E19" s="1678"/>
      <c r="F19" s="1678"/>
      <c r="G19" s="1678"/>
      <c r="H19" s="1333"/>
      <c r="I19" s="1299"/>
      <c r="J19" s="1299"/>
      <c r="K19" s="1315"/>
      <c r="L19" s="1315"/>
      <c r="M19" s="1315"/>
      <c r="N19" s="1315"/>
    </row>
    <row r="20" spans="2:15" ht="15.75" hidden="1" x14ac:dyDescent="0.25">
      <c r="B20" s="1710" t="s">
        <v>2171</v>
      </c>
      <c r="C20" s="1710"/>
      <c r="D20" s="1710"/>
      <c r="E20" s="1710"/>
      <c r="F20" s="1710"/>
      <c r="G20" s="1710"/>
      <c r="H20" s="1333"/>
      <c r="I20" s="1299"/>
      <c r="J20" s="1299"/>
      <c r="K20" s="1315"/>
      <c r="L20" s="1315"/>
      <c r="M20" s="1315"/>
      <c r="N20" s="1315"/>
    </row>
    <row r="21" spans="2:15" ht="21.75" hidden="1" customHeight="1" x14ac:dyDescent="0.25">
      <c r="B21" s="1710" t="s">
        <v>2165</v>
      </c>
      <c r="C21" s="1710"/>
      <c r="D21" s="1710"/>
      <c r="E21" s="1710"/>
      <c r="F21" s="1710"/>
      <c r="G21" s="1710"/>
      <c r="H21" s="1333"/>
      <c r="I21" s="1299"/>
      <c r="J21" s="1299"/>
      <c r="K21" s="1315"/>
      <c r="L21" s="1315"/>
      <c r="M21" s="1315"/>
      <c r="N21" s="1315"/>
    </row>
    <row r="22" spans="2:15" ht="22.5" hidden="1" customHeight="1" thickBot="1" x14ac:dyDescent="0.3">
      <c r="B22" s="1710">
        <v>2013</v>
      </c>
      <c r="C22" s="1710"/>
      <c r="D22" s="1710"/>
      <c r="E22" s="1710"/>
      <c r="F22" s="1710"/>
      <c r="G22" s="1710"/>
      <c r="H22" s="1333"/>
      <c r="I22" s="1299"/>
      <c r="J22" s="1299"/>
      <c r="K22" s="1315"/>
      <c r="L22" s="1315"/>
      <c r="M22" s="1315"/>
      <c r="N22" s="1315"/>
    </row>
    <row r="23" spans="2:15" ht="15.75" hidden="1" x14ac:dyDescent="0.25">
      <c r="B23" s="1317"/>
      <c r="C23" s="1317"/>
      <c r="D23" s="1317"/>
      <c r="E23" s="1317"/>
      <c r="F23" s="1317"/>
      <c r="G23" s="1317"/>
      <c r="H23" s="1333"/>
      <c r="I23" s="1299"/>
      <c r="J23" s="1299"/>
      <c r="K23" s="1315"/>
      <c r="L23" s="1315"/>
      <c r="M23" s="1315"/>
      <c r="N23" s="1315"/>
    </row>
    <row r="24" spans="2:15" ht="15.75" hidden="1" x14ac:dyDescent="0.25">
      <c r="B24" s="1317"/>
      <c r="C24" s="1317"/>
      <c r="D24" s="1317"/>
      <c r="E24" s="1317"/>
      <c r="F24" s="1317"/>
      <c r="G24" s="1317"/>
      <c r="H24" s="1333"/>
      <c r="I24" s="1299"/>
      <c r="J24" s="1299"/>
      <c r="K24" s="1315"/>
      <c r="L24" s="1315"/>
      <c r="M24" s="1315"/>
      <c r="N24" s="1315"/>
    </row>
    <row r="25" spans="2:15" ht="15.75" hidden="1" x14ac:dyDescent="0.25">
      <c r="B25" s="1317"/>
      <c r="C25" s="1317"/>
      <c r="D25" s="1317"/>
      <c r="E25" s="1317"/>
      <c r="F25" s="1317"/>
      <c r="G25" s="1317"/>
      <c r="H25" s="1333"/>
      <c r="I25" s="1299"/>
      <c r="J25" s="1299"/>
      <c r="K25" s="1315"/>
      <c r="L25" s="1315"/>
      <c r="M25" s="1315"/>
      <c r="N25" s="1315"/>
    </row>
    <row r="26" spans="2:15" ht="15.75" hidden="1" x14ac:dyDescent="0.25">
      <c r="B26" s="1317"/>
      <c r="C26" s="1317"/>
      <c r="D26" s="1317"/>
      <c r="E26" s="1317"/>
      <c r="F26" s="1317"/>
      <c r="G26" s="1317"/>
      <c r="H26" s="1333"/>
      <c r="I26" s="1299"/>
      <c r="J26" s="1299"/>
      <c r="K26" s="1315"/>
      <c r="L26" s="1315"/>
      <c r="M26" s="1315"/>
      <c r="N26" s="1315"/>
    </row>
    <row r="27" spans="2:15" ht="15.75" hidden="1" x14ac:dyDescent="0.25">
      <c r="B27" s="1317"/>
      <c r="C27" s="1317"/>
      <c r="D27" s="1317"/>
      <c r="E27" s="1317"/>
      <c r="F27" s="1317"/>
      <c r="G27" s="1317"/>
      <c r="H27" s="1333"/>
      <c r="I27" s="1299"/>
      <c r="J27" s="1299"/>
      <c r="K27" s="1315"/>
      <c r="L27" s="1315"/>
      <c r="M27" s="1315"/>
      <c r="N27" s="1315"/>
    </row>
    <row r="28" spans="2:15" ht="15.75" hidden="1" x14ac:dyDescent="0.25">
      <c r="B28" s="1317"/>
      <c r="C28" s="1317"/>
      <c r="D28" s="1317"/>
      <c r="E28" s="1317"/>
      <c r="F28" s="1317"/>
      <c r="G28" s="1317"/>
      <c r="H28" s="1333"/>
      <c r="I28" s="1299"/>
      <c r="J28" s="1299"/>
      <c r="K28" s="1315"/>
      <c r="L28" s="1315"/>
      <c r="M28" s="1315"/>
      <c r="N28" s="1315"/>
    </row>
    <row r="29" spans="2:15" ht="15.75" hidden="1" x14ac:dyDescent="0.25">
      <c r="B29" s="1317"/>
      <c r="C29" s="1317"/>
      <c r="D29" s="1317"/>
      <c r="E29" s="1317"/>
      <c r="F29" s="1317"/>
      <c r="G29" s="1317"/>
      <c r="H29" s="1333"/>
      <c r="I29" s="1299"/>
      <c r="J29" s="1299"/>
      <c r="K29" s="1315"/>
      <c r="L29" s="1315"/>
      <c r="M29" s="1315"/>
      <c r="N29" s="1315"/>
    </row>
    <row r="30" spans="2:15" ht="15.75" hidden="1" x14ac:dyDescent="0.25">
      <c r="B30" s="1317"/>
      <c r="C30" s="1317"/>
      <c r="D30" s="1317"/>
      <c r="E30" s="1317"/>
      <c r="F30" s="1317"/>
      <c r="G30" s="1317"/>
      <c r="H30" s="1333"/>
      <c r="I30" s="1299"/>
      <c r="J30" s="1334" t="s">
        <v>2172</v>
      </c>
      <c r="K30" s="1315"/>
      <c r="L30" s="1315"/>
      <c r="M30" s="1315"/>
      <c r="N30" s="1315"/>
    </row>
    <row r="31" spans="2:15" ht="15.75" hidden="1" x14ac:dyDescent="0.25">
      <c r="B31" s="1317"/>
      <c r="C31" s="1317"/>
      <c r="D31" s="1317"/>
      <c r="E31" s="1317"/>
      <c r="F31" s="1317"/>
      <c r="G31" s="1317"/>
      <c r="H31" s="1333"/>
      <c r="I31" s="1299"/>
      <c r="J31" s="1334" t="s">
        <v>2173</v>
      </c>
      <c r="K31" s="1315"/>
      <c r="L31" s="1315"/>
      <c r="M31" s="1315"/>
      <c r="N31" s="1315"/>
    </row>
    <row r="32" spans="2:15" ht="15.75" hidden="1" x14ac:dyDescent="0.25">
      <c r="B32" s="1317"/>
      <c r="C32" s="1317"/>
      <c r="D32" s="1317"/>
      <c r="E32" s="1317"/>
      <c r="F32" s="1317"/>
      <c r="G32" s="1317"/>
      <c r="H32" s="1333"/>
      <c r="I32" s="1299"/>
      <c r="J32" s="1299"/>
      <c r="K32" s="1299"/>
      <c r="L32" s="1299"/>
      <c r="M32" s="1299"/>
      <c r="N32" s="1299"/>
    </row>
    <row r="33" spans="2:14" ht="15.75" hidden="1" x14ac:dyDescent="0.25">
      <c r="B33" s="1317"/>
      <c r="C33" s="1317"/>
      <c r="D33" s="1317"/>
      <c r="E33" s="1317"/>
      <c r="F33" s="1317"/>
      <c r="G33" s="1317"/>
      <c r="H33" s="1333"/>
      <c r="I33" s="1299"/>
      <c r="J33" s="1299"/>
      <c r="K33" s="1299"/>
      <c r="L33" s="1299"/>
      <c r="M33" s="1299"/>
      <c r="N33" s="1299"/>
    </row>
    <row r="34" spans="2:14" ht="15.75" hidden="1" x14ac:dyDescent="0.25">
      <c r="B34" s="1317"/>
      <c r="C34" s="1317"/>
      <c r="D34" s="1317"/>
      <c r="E34" s="1317"/>
      <c r="F34" s="1317"/>
      <c r="G34" s="1317"/>
      <c r="H34" s="1333"/>
      <c r="I34" s="1299"/>
      <c r="J34" s="1299"/>
      <c r="K34" s="1299"/>
      <c r="L34" s="1299"/>
      <c r="M34" s="1299"/>
      <c r="N34" s="1299"/>
    </row>
    <row r="35" spans="2:14" ht="15.75" hidden="1" x14ac:dyDescent="0.25">
      <c r="B35" s="1317"/>
      <c r="C35" s="1317"/>
      <c r="D35" s="1317"/>
      <c r="E35" s="1317"/>
      <c r="F35" s="1317"/>
      <c r="G35" s="1317"/>
      <c r="H35" s="1333"/>
      <c r="I35" s="1299"/>
      <c r="J35" s="1299"/>
      <c r="K35" s="1299"/>
      <c r="L35" s="1299"/>
      <c r="M35" s="1299"/>
      <c r="N35" s="1299"/>
    </row>
    <row r="36" spans="2:14" ht="15.75" hidden="1" x14ac:dyDescent="0.25">
      <c r="B36" s="1317"/>
      <c r="C36" s="1317"/>
      <c r="D36" s="1317"/>
      <c r="E36" s="1317"/>
      <c r="F36" s="1317"/>
      <c r="G36" s="1317"/>
      <c r="H36" s="1333"/>
      <c r="I36" s="1299"/>
      <c r="J36" s="1299"/>
      <c r="K36" s="1299"/>
      <c r="L36" s="1299"/>
      <c r="M36" s="1299"/>
      <c r="N36" s="1299"/>
    </row>
    <row r="37" spans="2:14" ht="15.75" hidden="1" x14ac:dyDescent="0.25">
      <c r="B37" s="1317"/>
      <c r="C37" s="1317"/>
      <c r="D37" s="1317"/>
      <c r="E37" s="1317"/>
      <c r="F37" s="1317"/>
      <c r="G37" s="1317"/>
      <c r="H37" s="1333"/>
      <c r="I37" s="1299"/>
      <c r="J37" s="1299"/>
      <c r="K37" s="1299"/>
      <c r="L37" s="1299"/>
      <c r="M37" s="1299"/>
      <c r="N37" s="1299"/>
    </row>
    <row r="38" spans="2:14" ht="15.75" hidden="1" x14ac:dyDescent="0.25">
      <c r="B38" s="1317"/>
      <c r="C38" s="1317"/>
      <c r="D38" s="1317"/>
      <c r="E38" s="1317"/>
      <c r="F38" s="1317"/>
      <c r="G38" s="1317"/>
      <c r="H38" s="1333"/>
      <c r="I38" s="1299"/>
      <c r="J38" s="1299"/>
      <c r="K38" s="1299"/>
      <c r="L38" s="1299"/>
      <c r="M38" s="1299"/>
      <c r="N38" s="1299"/>
    </row>
    <row r="39" spans="2:14" ht="15.75" hidden="1" x14ac:dyDescent="0.25">
      <c r="B39" s="1317"/>
      <c r="C39" s="1317"/>
      <c r="D39" s="1317"/>
      <c r="E39" s="1317"/>
      <c r="F39" s="1317"/>
      <c r="G39" s="1317"/>
      <c r="H39" s="1333"/>
      <c r="I39" s="1299"/>
      <c r="J39" s="1299"/>
      <c r="K39" s="1299"/>
      <c r="L39" s="1299"/>
      <c r="M39" s="1299"/>
      <c r="N39" s="1299"/>
    </row>
    <row r="40" spans="2:14" ht="15.75" hidden="1" x14ac:dyDescent="0.25">
      <c r="B40" s="1317"/>
      <c r="C40" s="1317"/>
      <c r="D40" s="1317"/>
      <c r="E40" s="1317"/>
      <c r="F40" s="1317"/>
      <c r="G40" s="1317"/>
      <c r="H40" s="1333"/>
      <c r="I40" s="1299"/>
      <c r="J40" s="1299"/>
      <c r="K40" s="1299"/>
      <c r="L40" s="1299"/>
      <c r="M40" s="1299"/>
      <c r="N40" s="1299"/>
    </row>
    <row r="41" spans="2:14" ht="15.75" hidden="1" x14ac:dyDescent="0.25">
      <c r="B41" s="1335" t="s">
        <v>2174</v>
      </c>
      <c r="C41" s="1317"/>
      <c r="D41" s="1317"/>
      <c r="E41" s="1317"/>
      <c r="F41" s="1317"/>
      <c r="G41" s="1317"/>
      <c r="H41" s="1333"/>
      <c r="I41" s="1299"/>
      <c r="J41" s="1299"/>
      <c r="K41" s="1299"/>
      <c r="L41" s="1299"/>
      <c r="M41" s="1299"/>
      <c r="N41" s="1299"/>
    </row>
    <row r="42" spans="2:14" ht="15.75" hidden="1" x14ac:dyDescent="0.25">
      <c r="B42" s="1317"/>
      <c r="C42" s="1317"/>
      <c r="D42" s="1317"/>
      <c r="E42" s="1317"/>
      <c r="F42" s="1317"/>
      <c r="G42" s="1317"/>
      <c r="H42" s="1333"/>
      <c r="I42" s="1299"/>
      <c r="J42" s="1299"/>
      <c r="K42" s="1299"/>
      <c r="L42" s="1299"/>
      <c r="M42" s="1299"/>
      <c r="N42" s="1299"/>
    </row>
    <row r="43" spans="2:14" ht="15.75" hidden="1" x14ac:dyDescent="0.25">
      <c r="B43" s="1317"/>
      <c r="C43" s="1317"/>
      <c r="D43" s="1317"/>
      <c r="E43" s="1317"/>
      <c r="F43" s="1317"/>
      <c r="G43" s="1317"/>
      <c r="H43" s="1333"/>
      <c r="I43" s="1299"/>
      <c r="J43" s="1299"/>
      <c r="K43" s="1299"/>
      <c r="L43" s="1299"/>
      <c r="M43" s="1299"/>
      <c r="N43" s="1299"/>
    </row>
    <row r="44" spans="2:14" s="1338" customFormat="1" hidden="1" x14ac:dyDescent="0.2">
      <c r="B44" s="1336"/>
      <c r="C44" s="1336"/>
      <c r="D44" s="1336"/>
      <c r="E44" s="1336"/>
      <c r="F44" s="1336"/>
      <c r="G44" s="1336"/>
      <c r="H44" s="1337"/>
    </row>
    <row r="45" spans="2:14" s="1338" customFormat="1" ht="15.75" hidden="1" thickBot="1" x14ac:dyDescent="0.25">
      <c r="B45" s="1336"/>
      <c r="C45" s="1336"/>
      <c r="D45" s="1336"/>
      <c r="E45" s="1336"/>
      <c r="F45" s="1336"/>
      <c r="G45" s="1336"/>
      <c r="H45" s="1339"/>
    </row>
    <row r="46" spans="2:14" s="1338" customFormat="1" x14ac:dyDescent="0.2">
      <c r="B46" s="1340"/>
      <c r="C46" s="1340"/>
      <c r="D46" s="1340"/>
      <c r="E46" s="1340"/>
      <c r="F46" s="1340"/>
      <c r="G46" s="1340"/>
      <c r="H46" s="1341"/>
      <c r="I46" s="1341"/>
      <c r="J46" s="1341"/>
      <c r="K46" s="1341"/>
      <c r="L46" s="1341"/>
      <c r="M46" s="1341"/>
      <c r="N46" s="1341"/>
    </row>
    <row r="47" spans="2:14" x14ac:dyDescent="0.25">
      <c r="B47" s="1315"/>
      <c r="C47" s="1315"/>
      <c r="D47" s="1315"/>
      <c r="E47" s="1315"/>
      <c r="F47" s="1315"/>
      <c r="G47" s="1315"/>
      <c r="H47" s="1315"/>
      <c r="I47" s="1315"/>
      <c r="J47" s="1315"/>
      <c r="K47" s="1315"/>
      <c r="L47" s="1315"/>
      <c r="M47" s="1315"/>
      <c r="N47" s="1315"/>
    </row>
  </sheetData>
  <mergeCells count="8">
    <mergeCell ref="B21:G21"/>
    <mergeCell ref="B22:G22"/>
    <mergeCell ref="B2:E2"/>
    <mergeCell ref="B3:E3"/>
    <mergeCell ref="B4:E4"/>
    <mergeCell ref="B5:E5"/>
    <mergeCell ref="B19:G19"/>
    <mergeCell ref="B20:G20"/>
  </mergeCells>
  <hyperlinks>
    <hyperlink ref="F1" location="'Indice Total'!A69" display="Volver"/>
  </hyperlinks>
  <printOptions horizontalCentered="1" verticalCentered="1"/>
  <pageMargins left="0.70866141732283472" right="0.70866141732283472" top="0.74803149606299213" bottom="0.74803149606299213" header="0.31496062992125984" footer="0.31496062992125984"/>
  <pageSetup paperSize="14" scale="62" fitToHeight="0"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dimension ref="B1:K18"/>
  <sheetViews>
    <sheetView showGridLines="0" zoomScaleNormal="100" workbookViewId="0">
      <selection activeCell="H25" sqref="H25"/>
    </sheetView>
  </sheetViews>
  <sheetFormatPr baseColWidth="10" defaultColWidth="10.28515625" defaultRowHeight="12.75" x14ac:dyDescent="0.2"/>
  <cols>
    <col min="1" max="1" width="19" style="1169" customWidth="1"/>
    <col min="2" max="2" width="35.7109375" style="1169" bestFit="1" customWidth="1"/>
    <col min="3" max="3" width="10.85546875" style="1169" customWidth="1"/>
    <col min="4" max="4" width="14" style="1169" customWidth="1"/>
    <col min="5" max="5" width="12" style="1169" customWidth="1"/>
    <col min="6" max="6" width="14" style="1169" customWidth="1"/>
    <col min="7" max="7" width="12.42578125" style="1169" customWidth="1"/>
    <col min="8" max="8" width="14" style="1169" customWidth="1"/>
    <col min="9" max="9" width="11.85546875" style="1169" customWidth="1"/>
    <col min="10" max="10" width="14" style="1169" customWidth="1"/>
    <col min="11" max="16384" width="10.28515625" style="1169"/>
  </cols>
  <sheetData>
    <row r="1" spans="2:11" ht="55.5" customHeight="1" x14ac:dyDescent="0.2">
      <c r="K1" s="3" t="s">
        <v>13</v>
      </c>
    </row>
    <row r="2" spans="2:11" ht="15" customHeight="1" x14ac:dyDescent="0.2">
      <c r="B2" s="1674" t="s">
        <v>2175</v>
      </c>
      <c r="C2" s="1674"/>
      <c r="D2" s="1674"/>
      <c r="E2" s="1674"/>
      <c r="F2" s="1674"/>
      <c r="G2" s="1674"/>
      <c r="H2" s="1674"/>
      <c r="I2" s="1674"/>
      <c r="J2" s="1674"/>
      <c r="K2" s="3"/>
    </row>
    <row r="3" spans="2:11" ht="32.25" customHeight="1" x14ac:dyDescent="0.25">
      <c r="B3" s="1711" t="s">
        <v>2176</v>
      </c>
      <c r="C3" s="1679"/>
      <c r="D3" s="1679"/>
      <c r="E3" s="1679"/>
      <c r="F3" s="1679"/>
      <c r="G3" s="1679"/>
      <c r="H3" s="1679"/>
      <c r="I3" s="1679"/>
      <c r="J3" s="1679"/>
    </row>
    <row r="4" spans="2:11" ht="15" customHeight="1" x14ac:dyDescent="0.25">
      <c r="B4" s="1712" t="s">
        <v>2177</v>
      </c>
      <c r="C4" s="1713"/>
      <c r="D4" s="1713"/>
      <c r="E4" s="1713"/>
      <c r="F4" s="1713"/>
      <c r="G4" s="1713"/>
      <c r="H4" s="1713"/>
      <c r="I4" s="1713"/>
      <c r="J4" s="1713"/>
    </row>
    <row r="5" spans="2:11" ht="15" customHeight="1" thickBot="1" x14ac:dyDescent="0.3">
      <c r="B5" s="1714" t="s">
        <v>265</v>
      </c>
      <c r="C5" s="1714"/>
      <c r="D5" s="1714"/>
      <c r="E5" s="1714"/>
      <c r="F5" s="1714"/>
      <c r="G5" s="1714"/>
      <c r="H5" s="1714"/>
      <c r="I5" s="1714"/>
      <c r="J5" s="1714"/>
    </row>
    <row r="6" spans="2:11" ht="15" customHeight="1" x14ac:dyDescent="0.2">
      <c r="B6" s="1151"/>
      <c r="J6" s="1342"/>
    </row>
    <row r="7" spans="2:11" ht="15" customHeight="1" x14ac:dyDescent="0.2">
      <c r="B7" s="1715" t="s">
        <v>2178</v>
      </c>
      <c r="C7" s="1343">
        <v>2011</v>
      </c>
      <c r="D7" s="1344"/>
      <c r="E7" s="1343">
        <v>2012</v>
      </c>
      <c r="F7" s="1344"/>
      <c r="G7" s="1717">
        <v>2013</v>
      </c>
      <c r="H7" s="1718"/>
      <c r="I7" s="1717">
        <v>2014</v>
      </c>
      <c r="J7" s="1718"/>
    </row>
    <row r="8" spans="2:11" ht="15" customHeight="1" x14ac:dyDescent="0.25">
      <c r="B8" s="1716"/>
      <c r="C8" s="1236" t="s">
        <v>2179</v>
      </c>
      <c r="D8" s="1267" t="s">
        <v>268</v>
      </c>
      <c r="E8" s="1236" t="s">
        <v>2179</v>
      </c>
      <c r="F8" s="1267" t="s">
        <v>268</v>
      </c>
      <c r="G8" s="1236" t="s">
        <v>2179</v>
      </c>
      <c r="H8" s="1267" t="s">
        <v>268</v>
      </c>
      <c r="I8" s="1236" t="s">
        <v>2179</v>
      </c>
      <c r="J8" s="1267" t="s">
        <v>268</v>
      </c>
    </row>
    <row r="9" spans="2:11" ht="15" customHeight="1" x14ac:dyDescent="0.2">
      <c r="B9" s="1139" t="s">
        <v>2180</v>
      </c>
      <c r="C9" s="1345">
        <v>1274</v>
      </c>
      <c r="D9" s="1345">
        <v>4982831</v>
      </c>
      <c r="E9" s="1345">
        <v>1248</v>
      </c>
      <c r="F9" s="1345">
        <v>5385531</v>
      </c>
      <c r="G9" s="1345">
        <v>1211</v>
      </c>
      <c r="H9" s="1345">
        <v>5660876</v>
      </c>
      <c r="I9" s="1345">
        <f>+'82 83'!H7</f>
        <v>1161</v>
      </c>
      <c r="J9" s="1345">
        <f>+'82 83'!H21</f>
        <v>6234864</v>
      </c>
    </row>
    <row r="10" spans="2:11" ht="15" customHeight="1" x14ac:dyDescent="0.2">
      <c r="B10" s="1158" t="s">
        <v>2181</v>
      </c>
      <c r="C10" s="1346">
        <v>1368</v>
      </c>
      <c r="D10" s="1346">
        <v>5547017</v>
      </c>
      <c r="E10" s="1346">
        <v>1314</v>
      </c>
      <c r="F10" s="1346">
        <v>5847956</v>
      </c>
      <c r="G10" s="1346">
        <v>1274</v>
      </c>
      <c r="H10" s="1346">
        <v>6092220</v>
      </c>
      <c r="I10" s="1346">
        <f>+'82 83'!H8</f>
        <v>1279</v>
      </c>
      <c r="J10" s="1345">
        <f>+'82 83'!H22</f>
        <v>6586232</v>
      </c>
    </row>
    <row r="11" spans="2:11" ht="15" customHeight="1" x14ac:dyDescent="0.2">
      <c r="B11" s="1347" t="s">
        <v>2182</v>
      </c>
      <c r="C11" s="1348">
        <f t="shared" ref="C11:J11" si="0">C9+C10</f>
        <v>2642</v>
      </c>
      <c r="D11" s="1348">
        <f t="shared" si="0"/>
        <v>10529848</v>
      </c>
      <c r="E11" s="1348">
        <f t="shared" si="0"/>
        <v>2562</v>
      </c>
      <c r="F11" s="1348">
        <f t="shared" si="0"/>
        <v>11233487</v>
      </c>
      <c r="G11" s="1348">
        <f t="shared" si="0"/>
        <v>2485</v>
      </c>
      <c r="H11" s="1348">
        <f t="shared" si="0"/>
        <v>11753096</v>
      </c>
      <c r="I11" s="1348">
        <f t="shared" si="0"/>
        <v>2440</v>
      </c>
      <c r="J11" s="1348">
        <f t="shared" si="0"/>
        <v>12821096</v>
      </c>
    </row>
    <row r="12" spans="2:11" ht="10.5" customHeight="1" x14ac:dyDescent="0.2">
      <c r="B12" s="1349"/>
      <c r="C12" s="1145"/>
      <c r="D12" s="1350"/>
      <c r="E12" s="1145"/>
      <c r="F12" s="1350"/>
      <c r="G12" s="1145"/>
      <c r="H12" s="1350"/>
      <c r="I12" s="1145"/>
      <c r="J12" s="1350"/>
    </row>
    <row r="13" spans="2:11" ht="15" customHeight="1" x14ac:dyDescent="0.2">
      <c r="B13" s="1139" t="s">
        <v>2180</v>
      </c>
      <c r="C13" s="1345">
        <v>216742</v>
      </c>
      <c r="D13" s="1345">
        <v>75813918</v>
      </c>
      <c r="E13" s="1345">
        <v>228039</v>
      </c>
      <c r="F13" s="1345">
        <v>77869005</v>
      </c>
      <c r="G13" s="1345">
        <v>245523</v>
      </c>
      <c r="H13" s="1345">
        <v>93191026</v>
      </c>
      <c r="I13" s="1345">
        <f>+'82 83'!H10</f>
        <v>253564</v>
      </c>
      <c r="J13" s="1345">
        <f>+'82 83'!H24</f>
        <v>103859341</v>
      </c>
    </row>
    <row r="14" spans="2:11" ht="15" customHeight="1" thickBot="1" x14ac:dyDescent="0.25">
      <c r="B14" s="1147" t="s">
        <v>2181</v>
      </c>
      <c r="C14" s="1178">
        <v>76057</v>
      </c>
      <c r="D14" s="1178">
        <v>29898334</v>
      </c>
      <c r="E14" s="1178">
        <v>88568</v>
      </c>
      <c r="F14" s="1178">
        <v>32886275</v>
      </c>
      <c r="G14" s="1178">
        <v>100050</v>
      </c>
      <c r="H14" s="1178">
        <v>40348229</v>
      </c>
      <c r="I14" s="1178">
        <f>+'82 83'!H11</f>
        <v>113080</v>
      </c>
      <c r="J14" s="1345">
        <f>+'82 83'!H25</f>
        <v>49750097</v>
      </c>
      <c r="K14" s="1151"/>
    </row>
    <row r="15" spans="2:11" ht="15" customHeight="1" x14ac:dyDescent="0.2">
      <c r="B15" s="1249" t="s">
        <v>2183</v>
      </c>
      <c r="C15" s="1351">
        <f t="shared" ref="C15:J15" si="1">C13+C14</f>
        <v>292799</v>
      </c>
      <c r="D15" s="1351">
        <f t="shared" si="1"/>
        <v>105712252</v>
      </c>
      <c r="E15" s="1351">
        <f t="shared" si="1"/>
        <v>316607</v>
      </c>
      <c r="F15" s="1351">
        <f t="shared" si="1"/>
        <v>110755280</v>
      </c>
      <c r="G15" s="1351">
        <f t="shared" si="1"/>
        <v>345573</v>
      </c>
      <c r="H15" s="1351">
        <f t="shared" si="1"/>
        <v>133539255</v>
      </c>
      <c r="I15" s="1351">
        <f t="shared" si="1"/>
        <v>366644</v>
      </c>
      <c r="J15" s="1351">
        <f t="shared" si="1"/>
        <v>153609438</v>
      </c>
      <c r="K15" s="1151"/>
    </row>
    <row r="16" spans="2:11" ht="15" customHeight="1" x14ac:dyDescent="0.2">
      <c r="B16" s="1352"/>
      <c r="C16" s="1151"/>
      <c r="D16" s="1151"/>
      <c r="E16" s="1151"/>
      <c r="F16" s="1151"/>
      <c r="G16" s="1151"/>
      <c r="H16" s="1151"/>
      <c r="I16" s="1151"/>
      <c r="J16" s="1353"/>
      <c r="K16" s="1151"/>
    </row>
    <row r="17" spans="2:2" ht="15" customHeight="1" x14ac:dyDescent="0.2">
      <c r="B17" s="1352"/>
    </row>
    <row r="18" spans="2:2" ht="15" customHeight="1" x14ac:dyDescent="0.2">
      <c r="B18" s="1352"/>
    </row>
  </sheetData>
  <mergeCells count="7">
    <mergeCell ref="B2:J2"/>
    <mergeCell ref="B3:J3"/>
    <mergeCell ref="B4:J4"/>
    <mergeCell ref="B5:J5"/>
    <mergeCell ref="B7:B8"/>
    <mergeCell ref="G7:H7"/>
    <mergeCell ref="I7:J7"/>
  </mergeCells>
  <hyperlinks>
    <hyperlink ref="K1" location="'Indice Total'!A69" display="Volver"/>
  </hyperlinks>
  <pageMargins left="0.7" right="0.7" top="0.75" bottom="0.75" header="0.3" footer="0.3"/>
  <pageSetup scale="71" orientation="portrait" horizontalDpi="4294967292" verticalDpi="0"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8"/>
  <dimension ref="B1:I26"/>
  <sheetViews>
    <sheetView showGridLines="0" zoomScaleNormal="100" workbookViewId="0">
      <selection activeCell="L16" sqref="L16"/>
    </sheetView>
  </sheetViews>
  <sheetFormatPr baseColWidth="10" defaultRowHeight="15" x14ac:dyDescent="0.2"/>
  <cols>
    <col min="1" max="1" width="22.140625" style="1232" customWidth="1"/>
    <col min="2" max="2" width="32.28515625" style="1232" customWidth="1"/>
    <col min="3" max="3" width="15.85546875" style="1232" customWidth="1"/>
    <col min="4" max="4" width="16" style="1232" customWidth="1"/>
    <col min="5" max="5" width="14" style="1232" customWidth="1"/>
    <col min="6" max="6" width="17" style="1232" customWidth="1"/>
    <col min="7" max="7" width="15.28515625" style="1232" customWidth="1"/>
    <col min="8" max="8" width="15.140625" style="1232" customWidth="1"/>
    <col min="9" max="16384" width="11.42578125" style="1232"/>
  </cols>
  <sheetData>
    <row r="1" spans="2:9" ht="51.75" customHeight="1" x14ac:dyDescent="0.2"/>
    <row r="2" spans="2:9" ht="27.75" customHeight="1" x14ac:dyDescent="0.2">
      <c r="B2" s="1674" t="s">
        <v>2184</v>
      </c>
      <c r="C2" s="1674"/>
      <c r="D2" s="1674"/>
      <c r="E2" s="1674"/>
      <c r="F2" s="1674"/>
      <c r="G2" s="1674"/>
      <c r="H2" s="1674"/>
      <c r="I2" s="3" t="s">
        <v>13</v>
      </c>
    </row>
    <row r="3" spans="2:9" ht="42" customHeight="1" x14ac:dyDescent="0.2">
      <c r="B3" s="1721" t="s">
        <v>2185</v>
      </c>
      <c r="C3" s="1677"/>
      <c r="D3" s="1677"/>
      <c r="E3" s="1677"/>
      <c r="F3" s="1677"/>
      <c r="G3" s="1677"/>
      <c r="H3" s="1677"/>
    </row>
    <row r="4" spans="2:9" ht="17.25" customHeight="1" thickBot="1" x14ac:dyDescent="0.25">
      <c r="B4" s="1676">
        <v>2014</v>
      </c>
      <c r="C4" s="1676"/>
      <c r="D4" s="1676"/>
      <c r="E4" s="1676"/>
      <c r="F4" s="1676"/>
      <c r="G4" s="1676"/>
      <c r="H4" s="1676"/>
    </row>
    <row r="5" spans="2:9" ht="16.5" customHeight="1" x14ac:dyDescent="0.25">
      <c r="B5" s="1354"/>
      <c r="C5" s="1355"/>
      <c r="D5" s="1355"/>
      <c r="E5" s="1355"/>
      <c r="F5" s="1355"/>
      <c r="G5" s="1355"/>
      <c r="H5" s="1355"/>
    </row>
    <row r="6" spans="2:9" ht="35.25" customHeight="1" x14ac:dyDescent="0.2">
      <c r="B6" s="1356" t="s">
        <v>2186</v>
      </c>
      <c r="C6" s="1174" t="s">
        <v>2101</v>
      </c>
      <c r="D6" s="1174" t="s">
        <v>2102</v>
      </c>
      <c r="E6" s="1174" t="s">
        <v>2103</v>
      </c>
      <c r="F6" s="1174" t="s">
        <v>2104</v>
      </c>
      <c r="G6" s="1174" t="s">
        <v>2060</v>
      </c>
      <c r="H6" s="1174" t="s">
        <v>2105</v>
      </c>
    </row>
    <row r="7" spans="2:9" x14ac:dyDescent="0.2">
      <c r="B7" s="1139" t="s">
        <v>2180</v>
      </c>
      <c r="C7" s="1345">
        <v>891</v>
      </c>
      <c r="D7" s="1345">
        <v>39</v>
      </c>
      <c r="E7" s="1345">
        <v>70</v>
      </c>
      <c r="F7" s="1345">
        <v>161</v>
      </c>
      <c r="G7" s="1345">
        <v>0</v>
      </c>
      <c r="H7" s="1357">
        <f t="shared" ref="H7:H12" si="0">+C7+D7+E7+F7+G7</f>
        <v>1161</v>
      </c>
    </row>
    <row r="8" spans="2:9" x14ac:dyDescent="0.2">
      <c r="B8" s="1158" t="s">
        <v>2181</v>
      </c>
      <c r="C8" s="1346">
        <v>1128</v>
      </c>
      <c r="D8" s="1346">
        <v>87</v>
      </c>
      <c r="E8" s="1346">
        <v>53</v>
      </c>
      <c r="F8" s="1346">
        <v>11</v>
      </c>
      <c r="G8" s="1346">
        <v>0</v>
      </c>
      <c r="H8" s="1358">
        <f t="shared" si="0"/>
        <v>1279</v>
      </c>
    </row>
    <row r="9" spans="2:9" x14ac:dyDescent="0.2">
      <c r="B9" s="1249" t="s">
        <v>2182</v>
      </c>
      <c r="C9" s="1351">
        <f>+C7+C8</f>
        <v>2019</v>
      </c>
      <c r="D9" s="1351">
        <f>+D7+D8</f>
        <v>126</v>
      </c>
      <c r="E9" s="1351">
        <f>+E7+E8</f>
        <v>123</v>
      </c>
      <c r="F9" s="1351">
        <f>+F7+F8</f>
        <v>172</v>
      </c>
      <c r="G9" s="1351">
        <f>+G7+G8</f>
        <v>0</v>
      </c>
      <c r="H9" s="1351">
        <f t="shared" si="0"/>
        <v>2440</v>
      </c>
    </row>
    <row r="10" spans="2:9" x14ac:dyDescent="0.2">
      <c r="B10" s="1359" t="s">
        <v>2180</v>
      </c>
      <c r="C10" s="1360">
        <v>217154</v>
      </c>
      <c r="D10" s="1360">
        <v>19222</v>
      </c>
      <c r="E10" s="1360">
        <v>685</v>
      </c>
      <c r="F10" s="1360">
        <v>15900</v>
      </c>
      <c r="G10" s="1360">
        <v>603</v>
      </c>
      <c r="H10" s="1357">
        <f t="shared" si="0"/>
        <v>253564</v>
      </c>
    </row>
    <row r="11" spans="2:9" ht="15.75" thickBot="1" x14ac:dyDescent="0.25">
      <c r="B11" s="1361" t="s">
        <v>2181</v>
      </c>
      <c r="C11" s="1362">
        <v>94563</v>
      </c>
      <c r="D11" s="1362">
        <v>17643</v>
      </c>
      <c r="E11" s="1362">
        <v>222</v>
      </c>
      <c r="F11" s="1362">
        <v>623</v>
      </c>
      <c r="G11" s="1362">
        <v>29</v>
      </c>
      <c r="H11" s="1363">
        <f t="shared" si="0"/>
        <v>113080</v>
      </c>
    </row>
    <row r="12" spans="2:9" x14ac:dyDescent="0.2">
      <c r="B12" s="1249" t="s">
        <v>2183</v>
      </c>
      <c r="C12" s="1351">
        <f>+C10+C11</f>
        <v>311717</v>
      </c>
      <c r="D12" s="1351">
        <f>+D10+D11</f>
        <v>36865</v>
      </c>
      <c r="E12" s="1351">
        <f>+E10+E11</f>
        <v>907</v>
      </c>
      <c r="F12" s="1351">
        <f>+F10+F11</f>
        <v>16523</v>
      </c>
      <c r="G12" s="1351">
        <f>+G10+G11</f>
        <v>632</v>
      </c>
      <c r="H12" s="1351">
        <f t="shared" si="0"/>
        <v>366644</v>
      </c>
    </row>
    <row r="13" spans="2:9" ht="15.75" x14ac:dyDescent="0.2">
      <c r="B13" s="1364"/>
      <c r="C13" s="1365"/>
      <c r="D13" s="1355"/>
      <c r="E13" s="1355"/>
      <c r="F13" s="1355"/>
      <c r="G13" s="1295"/>
      <c r="H13" s="1355"/>
    </row>
    <row r="14" spans="2:9" x14ac:dyDescent="0.2">
      <c r="B14" s="1364"/>
      <c r="C14" s="1366"/>
      <c r="D14" s="1366"/>
      <c r="E14" s="1366"/>
      <c r="F14" s="1366"/>
      <c r="G14" s="1366"/>
      <c r="H14" s="1295"/>
    </row>
    <row r="15" spans="2:9" ht="18" x14ac:dyDescent="0.2">
      <c r="B15" s="1674" t="s">
        <v>2187</v>
      </c>
      <c r="C15" s="1674"/>
      <c r="D15" s="1674"/>
      <c r="E15" s="1674"/>
      <c r="F15" s="1674"/>
      <c r="G15" s="1674"/>
      <c r="H15" s="1674"/>
      <c r="I15" s="3" t="s">
        <v>13</v>
      </c>
    </row>
    <row r="16" spans="2:9" ht="36.75" customHeight="1" x14ac:dyDescent="0.2">
      <c r="B16" s="1721" t="s">
        <v>2188</v>
      </c>
      <c r="C16" s="1677"/>
      <c r="D16" s="1677"/>
      <c r="E16" s="1677"/>
      <c r="F16" s="1677"/>
      <c r="G16" s="1677"/>
      <c r="H16" s="1677"/>
    </row>
    <row r="17" spans="2:8" x14ac:dyDescent="0.2">
      <c r="B17" s="1719" t="s">
        <v>2189</v>
      </c>
      <c r="C17" s="1720"/>
      <c r="D17" s="1720"/>
      <c r="E17" s="1720"/>
      <c r="F17" s="1720"/>
      <c r="G17" s="1720"/>
      <c r="H17" s="1720"/>
    </row>
    <row r="18" spans="2:8" ht="23.25" customHeight="1" thickBot="1" x14ac:dyDescent="0.25">
      <c r="B18" s="1676">
        <v>2014</v>
      </c>
      <c r="C18" s="1676"/>
      <c r="D18" s="1676"/>
      <c r="E18" s="1676"/>
      <c r="F18" s="1676"/>
      <c r="G18" s="1676"/>
      <c r="H18" s="1676"/>
    </row>
    <row r="19" spans="2:8" x14ac:dyDescent="0.2">
      <c r="B19" s="1719"/>
      <c r="C19" s="1720"/>
      <c r="D19" s="1720"/>
      <c r="E19" s="1720"/>
      <c r="F19" s="1720"/>
      <c r="G19" s="1720"/>
      <c r="H19" s="1720"/>
    </row>
    <row r="20" spans="2:8" ht="30" x14ac:dyDescent="0.2">
      <c r="B20" s="1514" t="s">
        <v>2186</v>
      </c>
      <c r="C20" s="1174" t="s">
        <v>2101</v>
      </c>
      <c r="D20" s="1174" t="s">
        <v>2102</v>
      </c>
      <c r="E20" s="1174" t="s">
        <v>2103</v>
      </c>
      <c r="F20" s="1174" t="s">
        <v>2104</v>
      </c>
      <c r="G20" s="1174" t="s">
        <v>2060</v>
      </c>
      <c r="H20" s="1174" t="s">
        <v>2105</v>
      </c>
    </row>
    <row r="21" spans="2:8" x14ac:dyDescent="0.2">
      <c r="B21" s="1139" t="s">
        <v>2180</v>
      </c>
      <c r="C21" s="1345">
        <v>5216680</v>
      </c>
      <c r="D21" s="1345">
        <v>209182</v>
      </c>
      <c r="E21" s="1345">
        <v>410459</v>
      </c>
      <c r="F21" s="1345">
        <v>398543</v>
      </c>
      <c r="G21" s="1345">
        <v>0</v>
      </c>
      <c r="H21" s="1357">
        <f t="shared" ref="H21:H26" si="1">+C21+D21+E21+F21+G21</f>
        <v>6234864</v>
      </c>
    </row>
    <row r="22" spans="2:8" x14ac:dyDescent="0.2">
      <c r="B22" s="1158" t="s">
        <v>2181</v>
      </c>
      <c r="C22" s="1346">
        <v>5807872</v>
      </c>
      <c r="D22" s="1346">
        <v>455558</v>
      </c>
      <c r="E22" s="1346">
        <v>309097</v>
      </c>
      <c r="F22" s="1346">
        <v>13705</v>
      </c>
      <c r="G22" s="1346">
        <v>0</v>
      </c>
      <c r="H22" s="1358">
        <f t="shared" si="1"/>
        <v>6586232</v>
      </c>
    </row>
    <row r="23" spans="2:8" x14ac:dyDescent="0.2">
      <c r="B23" s="1249" t="s">
        <v>2182</v>
      </c>
      <c r="C23" s="1351">
        <f>+C21+C22</f>
        <v>11024552</v>
      </c>
      <c r="D23" s="1351">
        <f>+D21+D22</f>
        <v>664740</v>
      </c>
      <c r="E23" s="1351">
        <f>+E21+E22</f>
        <v>719556</v>
      </c>
      <c r="F23" s="1351">
        <f>+F21+F22</f>
        <v>412248</v>
      </c>
      <c r="G23" s="1351">
        <f>+G21+G22</f>
        <v>0</v>
      </c>
      <c r="H23" s="1351">
        <f t="shared" si="1"/>
        <v>12821096</v>
      </c>
    </row>
    <row r="24" spans="2:8" x14ac:dyDescent="0.2">
      <c r="B24" s="1359" t="s">
        <v>2180</v>
      </c>
      <c r="C24" s="1360">
        <v>97279019</v>
      </c>
      <c r="D24" s="1360">
        <v>4987226</v>
      </c>
      <c r="E24" s="1360">
        <v>758896</v>
      </c>
      <c r="F24" s="1360">
        <v>787288</v>
      </c>
      <c r="G24" s="1360">
        <v>46912</v>
      </c>
      <c r="H24" s="1357">
        <f t="shared" si="1"/>
        <v>103859341</v>
      </c>
    </row>
    <row r="25" spans="2:8" ht="15.75" thickBot="1" x14ac:dyDescent="0.25">
      <c r="B25" s="1361" t="s">
        <v>2181</v>
      </c>
      <c r="C25" s="1362">
        <v>45659113</v>
      </c>
      <c r="D25" s="1362">
        <v>3828079</v>
      </c>
      <c r="E25" s="1362">
        <v>229179</v>
      </c>
      <c r="F25" s="1362">
        <v>25083</v>
      </c>
      <c r="G25" s="1362">
        <v>8643</v>
      </c>
      <c r="H25" s="1363">
        <f t="shared" si="1"/>
        <v>49750097</v>
      </c>
    </row>
    <row r="26" spans="2:8" x14ac:dyDescent="0.2">
      <c r="B26" s="1249" t="s">
        <v>2183</v>
      </c>
      <c r="C26" s="1351">
        <f>+C24+C25</f>
        <v>142938132</v>
      </c>
      <c r="D26" s="1351">
        <f>+D24+D25</f>
        <v>8815305</v>
      </c>
      <c r="E26" s="1351">
        <f>+E24+E25</f>
        <v>988075</v>
      </c>
      <c r="F26" s="1351">
        <f>+F24+F25</f>
        <v>812371</v>
      </c>
      <c r="G26" s="1351">
        <f>+G24+G25</f>
        <v>55555</v>
      </c>
      <c r="H26" s="1351">
        <f t="shared" si="1"/>
        <v>153609438</v>
      </c>
    </row>
  </sheetData>
  <mergeCells count="8">
    <mergeCell ref="B18:H18"/>
    <mergeCell ref="B19:H19"/>
    <mergeCell ref="B2:H2"/>
    <mergeCell ref="B3:H3"/>
    <mergeCell ref="B4:H4"/>
    <mergeCell ref="B15:H15"/>
    <mergeCell ref="B16:H16"/>
    <mergeCell ref="B17:H17"/>
  </mergeCells>
  <hyperlinks>
    <hyperlink ref="I2" location="'Indice Total'!A69" display="Volver"/>
    <hyperlink ref="I15" location="'Indice Total'!A69" display="Volver"/>
  </hyperlinks>
  <pageMargins left="0.7" right="0.7" top="0.75" bottom="0.75" header="0.3" footer="0.3"/>
  <pageSetup scale="78" orientation="portrait" horizontalDpi="4294967292"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9"/>
  <dimension ref="B1:J96"/>
  <sheetViews>
    <sheetView showGridLines="0" workbookViewId="0">
      <selection activeCell="H25" sqref="H25"/>
    </sheetView>
  </sheetViews>
  <sheetFormatPr baseColWidth="10" defaultRowHeight="12.75" x14ac:dyDescent="0.2"/>
  <cols>
    <col min="1" max="1" width="19.140625" style="1315" customWidth="1"/>
    <col min="2" max="2" width="39.85546875" style="1315" bestFit="1" customWidth="1"/>
    <col min="3" max="3" width="16.7109375" style="1315" customWidth="1"/>
    <col min="4" max="4" width="14.7109375" style="1315" customWidth="1"/>
    <col min="5" max="6" width="14.85546875" style="1315" customWidth="1"/>
    <col min="7" max="7" width="19" style="1315" customWidth="1"/>
    <col min="8" max="8" width="14" style="1315" customWidth="1"/>
    <col min="9" max="16384" width="11.42578125" style="1315"/>
  </cols>
  <sheetData>
    <row r="1" spans="2:9" ht="54.75" customHeight="1" x14ac:dyDescent="0.2"/>
    <row r="2" spans="2:9" ht="18" x14ac:dyDescent="0.2">
      <c r="B2" s="1724" t="s">
        <v>2190</v>
      </c>
      <c r="C2" s="1724"/>
      <c r="D2" s="1724"/>
      <c r="E2" s="1724"/>
      <c r="F2" s="1724"/>
      <c r="G2" s="1724"/>
      <c r="H2" s="1724"/>
      <c r="I2" s="3" t="s">
        <v>13</v>
      </c>
    </row>
    <row r="3" spans="2:9" ht="15.75" x14ac:dyDescent="0.25">
      <c r="B3" s="1725" t="s">
        <v>2191</v>
      </c>
      <c r="C3" s="1725"/>
      <c r="D3" s="1725"/>
      <c r="E3" s="1725"/>
      <c r="F3" s="1725"/>
      <c r="G3" s="1725"/>
      <c r="H3" s="1725"/>
    </row>
    <row r="4" spans="2:9" ht="15" x14ac:dyDescent="0.2">
      <c r="B4" s="1726" t="s">
        <v>2192</v>
      </c>
      <c r="C4" s="1726"/>
      <c r="D4" s="1726"/>
      <c r="E4" s="1726"/>
      <c r="F4" s="1726"/>
      <c r="G4" s="1726"/>
      <c r="H4" s="1726"/>
    </row>
    <row r="5" spans="2:9" ht="16.5" thickBot="1" x14ac:dyDescent="0.25">
      <c r="B5" s="1722" t="s">
        <v>2161</v>
      </c>
      <c r="C5" s="1723"/>
      <c r="D5" s="1723"/>
      <c r="E5" s="1723"/>
      <c r="F5" s="1723"/>
      <c r="G5" s="1723"/>
      <c r="H5" s="1723"/>
    </row>
    <row r="6" spans="2:9" ht="15.75" x14ac:dyDescent="0.25">
      <c r="B6" s="1367"/>
      <c r="C6" s="1368"/>
      <c r="D6" s="1368"/>
      <c r="E6" s="1368"/>
      <c r="F6" s="1368"/>
      <c r="G6" s="1368"/>
      <c r="H6" s="1368"/>
    </row>
    <row r="7" spans="2:9" ht="45" x14ac:dyDescent="0.2">
      <c r="B7" s="1369" t="s">
        <v>2193</v>
      </c>
      <c r="C7" s="1370" t="s">
        <v>2101</v>
      </c>
      <c r="D7" s="1370" t="s">
        <v>2102</v>
      </c>
      <c r="E7" s="1370" t="s">
        <v>2103</v>
      </c>
      <c r="F7" s="1370" t="s">
        <v>2104</v>
      </c>
      <c r="G7" s="1370" t="s">
        <v>2060</v>
      </c>
      <c r="H7" s="1370" t="s">
        <v>40</v>
      </c>
    </row>
    <row r="8" spans="2:9" ht="14.25" x14ac:dyDescent="0.2">
      <c r="B8" s="1371" t="s">
        <v>2121</v>
      </c>
      <c r="C8" s="1372">
        <v>8652</v>
      </c>
      <c r="D8" s="1372">
        <v>20951</v>
      </c>
      <c r="E8" s="1372">
        <v>5319</v>
      </c>
      <c r="F8" s="1372">
        <v>4044</v>
      </c>
      <c r="G8" s="1372">
        <v>171</v>
      </c>
      <c r="H8" s="1373">
        <f t="shared" ref="H8:H23" si="0">SUM(C8:G8)</f>
        <v>39137</v>
      </c>
    </row>
    <row r="9" spans="2:9" ht="14.25" x14ac:dyDescent="0.2">
      <c r="B9" s="1371" t="s">
        <v>74</v>
      </c>
      <c r="C9" s="1372">
        <v>15103</v>
      </c>
      <c r="D9" s="1372">
        <v>43721</v>
      </c>
      <c r="E9" s="1372">
        <v>9706</v>
      </c>
      <c r="F9" s="1372">
        <v>8230</v>
      </c>
      <c r="G9" s="1372">
        <v>144</v>
      </c>
      <c r="H9" s="1373">
        <f t="shared" si="0"/>
        <v>76904</v>
      </c>
    </row>
    <row r="10" spans="2:9" ht="14.25" x14ac:dyDescent="0.2">
      <c r="B10" s="1371" t="s">
        <v>75</v>
      </c>
      <c r="C10" s="1372">
        <v>50970</v>
      </c>
      <c r="D10" s="1372">
        <v>122847</v>
      </c>
      <c r="E10" s="1372">
        <v>18190</v>
      </c>
      <c r="F10" s="1372">
        <v>36226</v>
      </c>
      <c r="G10" s="1372">
        <v>846</v>
      </c>
      <c r="H10" s="1373">
        <f t="shared" si="0"/>
        <v>229079</v>
      </c>
    </row>
    <row r="11" spans="2:9" ht="14.25" x14ac:dyDescent="0.2">
      <c r="B11" s="1371" t="s">
        <v>76</v>
      </c>
      <c r="C11" s="1372">
        <v>15168</v>
      </c>
      <c r="D11" s="1372">
        <v>26149</v>
      </c>
      <c r="E11" s="1372">
        <v>7803</v>
      </c>
      <c r="F11" s="1372">
        <v>10960</v>
      </c>
      <c r="G11" s="1372">
        <v>226</v>
      </c>
      <c r="H11" s="1373">
        <f t="shared" si="0"/>
        <v>60306</v>
      </c>
    </row>
    <row r="12" spans="2:9" ht="14.25" x14ac:dyDescent="0.2">
      <c r="B12" s="1371" t="s">
        <v>77</v>
      </c>
      <c r="C12" s="1372">
        <v>24193</v>
      </c>
      <c r="D12" s="1372">
        <v>115079</v>
      </c>
      <c r="E12" s="1372">
        <v>9762</v>
      </c>
      <c r="F12" s="1372">
        <v>40903</v>
      </c>
      <c r="G12" s="1372">
        <v>470</v>
      </c>
      <c r="H12" s="1373">
        <f t="shared" si="0"/>
        <v>190407</v>
      </c>
    </row>
    <row r="13" spans="2:9" ht="14.25" x14ac:dyDescent="0.2">
      <c r="B13" s="1371" t="s">
        <v>78</v>
      </c>
      <c r="C13" s="1372">
        <v>55287</v>
      </c>
      <c r="D13" s="1372">
        <v>136605</v>
      </c>
      <c r="E13" s="1372">
        <v>21221</v>
      </c>
      <c r="F13" s="1372">
        <v>260883</v>
      </c>
      <c r="G13" s="1372">
        <v>5754</v>
      </c>
      <c r="H13" s="1373">
        <f t="shared" si="0"/>
        <v>479750</v>
      </c>
    </row>
    <row r="14" spans="2:9" ht="14.25" x14ac:dyDescent="0.2">
      <c r="B14" s="1371" t="s">
        <v>79</v>
      </c>
      <c r="C14" s="1372">
        <v>39160</v>
      </c>
      <c r="D14" s="1372">
        <v>49098</v>
      </c>
      <c r="E14" s="1372">
        <v>8716</v>
      </c>
      <c r="F14" s="1372">
        <v>62400</v>
      </c>
      <c r="G14" s="1372">
        <v>4659</v>
      </c>
      <c r="H14" s="1373">
        <f t="shared" si="0"/>
        <v>164033</v>
      </c>
    </row>
    <row r="15" spans="2:9" ht="14.25" x14ac:dyDescent="0.2">
      <c r="B15" s="1371" t="s">
        <v>80</v>
      </c>
      <c r="C15" s="1372">
        <v>27709</v>
      </c>
      <c r="D15" s="1372">
        <v>80878</v>
      </c>
      <c r="E15" s="1372">
        <v>10921</v>
      </c>
      <c r="F15" s="1372">
        <v>33119</v>
      </c>
      <c r="G15" s="1372">
        <v>5125</v>
      </c>
      <c r="H15" s="1373">
        <f t="shared" si="0"/>
        <v>157752</v>
      </c>
    </row>
    <row r="16" spans="2:9" ht="14.25" x14ac:dyDescent="0.2">
      <c r="B16" s="1371" t="s">
        <v>81</v>
      </c>
      <c r="C16" s="1372">
        <v>57509</v>
      </c>
      <c r="D16" s="1372">
        <v>187612</v>
      </c>
      <c r="E16" s="1372">
        <v>27489</v>
      </c>
      <c r="F16" s="1372">
        <v>87061</v>
      </c>
      <c r="G16" s="1372">
        <v>26178</v>
      </c>
      <c r="H16" s="1373">
        <f t="shared" si="0"/>
        <v>385849</v>
      </c>
    </row>
    <row r="17" spans="2:9" ht="14.25" x14ac:dyDescent="0.2">
      <c r="B17" s="1371" t="s">
        <v>2089</v>
      </c>
      <c r="C17" s="1372">
        <v>20708</v>
      </c>
      <c r="D17" s="1372">
        <v>133854</v>
      </c>
      <c r="E17" s="1372">
        <v>10400</v>
      </c>
      <c r="F17" s="1372">
        <v>54809</v>
      </c>
      <c r="G17" s="1372">
        <v>1059</v>
      </c>
      <c r="H17" s="1373">
        <f t="shared" si="0"/>
        <v>220830</v>
      </c>
    </row>
    <row r="18" spans="2:9" ht="14.25" x14ac:dyDescent="0.2">
      <c r="B18" s="1371" t="s">
        <v>2122</v>
      </c>
      <c r="C18" s="1372">
        <v>15863</v>
      </c>
      <c r="D18" s="1372">
        <v>40144</v>
      </c>
      <c r="E18" s="1372">
        <v>6396</v>
      </c>
      <c r="F18" s="1372">
        <v>10534</v>
      </c>
      <c r="G18" s="1372">
        <v>7299</v>
      </c>
      <c r="H18" s="1373">
        <f t="shared" si="0"/>
        <v>80236</v>
      </c>
    </row>
    <row r="19" spans="2:9" ht="14.25" x14ac:dyDescent="0.2">
      <c r="B19" s="1371" t="s">
        <v>2123</v>
      </c>
      <c r="C19" s="1372">
        <v>27214</v>
      </c>
      <c r="D19" s="1372">
        <v>126357</v>
      </c>
      <c r="E19" s="1372">
        <v>15670</v>
      </c>
      <c r="F19" s="1372">
        <v>33957</v>
      </c>
      <c r="G19" s="1372">
        <v>1205</v>
      </c>
      <c r="H19" s="1373">
        <f t="shared" si="0"/>
        <v>204403</v>
      </c>
    </row>
    <row r="20" spans="2:9" ht="14.25" x14ac:dyDescent="0.2">
      <c r="B20" s="1371" t="s">
        <v>117</v>
      </c>
      <c r="C20" s="1372">
        <v>4259</v>
      </c>
      <c r="D20" s="1372">
        <v>26591</v>
      </c>
      <c r="E20" s="1372">
        <v>1489</v>
      </c>
      <c r="F20" s="1372">
        <v>1644</v>
      </c>
      <c r="G20" s="1372">
        <v>1698</v>
      </c>
      <c r="H20" s="1373">
        <f t="shared" si="0"/>
        <v>35681</v>
      </c>
    </row>
    <row r="21" spans="2:9" ht="14.25" x14ac:dyDescent="0.2">
      <c r="B21" s="1371" t="s">
        <v>2071</v>
      </c>
      <c r="C21" s="1372">
        <v>7090</v>
      </c>
      <c r="D21" s="1372">
        <v>49501</v>
      </c>
      <c r="E21" s="1372">
        <v>975</v>
      </c>
      <c r="F21" s="1372">
        <v>1869</v>
      </c>
      <c r="G21" s="1372">
        <v>95</v>
      </c>
      <c r="H21" s="1373">
        <f t="shared" si="0"/>
        <v>59530</v>
      </c>
    </row>
    <row r="22" spans="2:9" ht="14.25" x14ac:dyDescent="0.2">
      <c r="B22" s="1371" t="s">
        <v>87</v>
      </c>
      <c r="C22" s="1372">
        <v>1176134</v>
      </c>
      <c r="D22" s="1372">
        <v>829534</v>
      </c>
      <c r="E22" s="1372">
        <v>385439</v>
      </c>
      <c r="F22" s="1372">
        <v>1265661</v>
      </c>
      <c r="G22" s="1372">
        <v>269633</v>
      </c>
      <c r="H22" s="1373">
        <f t="shared" si="0"/>
        <v>3926401</v>
      </c>
    </row>
    <row r="23" spans="2:9" ht="26.25" customHeight="1" x14ac:dyDescent="0.2">
      <c r="B23" s="1374" t="s">
        <v>88</v>
      </c>
      <c r="C23" s="1375">
        <f>SUM(C8:C22)</f>
        <v>1545019</v>
      </c>
      <c r="D23" s="1375">
        <f>SUM(D8:D22)</f>
        <v>1988921</v>
      </c>
      <c r="E23" s="1375">
        <f>SUM(E8:E22)</f>
        <v>539496</v>
      </c>
      <c r="F23" s="1375">
        <f>SUM(F8:F22)</f>
        <v>1912300</v>
      </c>
      <c r="G23" s="1375">
        <f>SUM(G8:G22)</f>
        <v>324562</v>
      </c>
      <c r="H23" s="1375">
        <f t="shared" si="0"/>
        <v>6310298</v>
      </c>
    </row>
    <row r="24" spans="2:9" x14ac:dyDescent="0.2">
      <c r="B24" s="511"/>
      <c r="C24" s="511"/>
      <c r="D24" s="511"/>
      <c r="E24" s="511"/>
      <c r="F24" s="511"/>
      <c r="G24" s="511"/>
    </row>
    <row r="25" spans="2:9" x14ac:dyDescent="0.2">
      <c r="B25" s="511"/>
      <c r="C25" s="511"/>
      <c r="D25" s="511"/>
      <c r="E25" s="511"/>
      <c r="F25" s="511"/>
      <c r="G25" s="511"/>
      <c r="H25" s="511"/>
    </row>
    <row r="26" spans="2:9" ht="18" x14ac:dyDescent="0.2">
      <c r="B26" s="1724" t="s">
        <v>2194</v>
      </c>
      <c r="C26" s="1724"/>
      <c r="D26" s="1724"/>
      <c r="E26" s="1724"/>
      <c r="F26" s="1724"/>
      <c r="G26" s="1724"/>
      <c r="H26" s="1724"/>
      <c r="I26" s="3" t="s">
        <v>13</v>
      </c>
    </row>
    <row r="27" spans="2:9" ht="15.75" x14ac:dyDescent="0.25">
      <c r="B27" s="1725" t="s">
        <v>2195</v>
      </c>
      <c r="C27" s="1725"/>
      <c r="D27" s="1725"/>
      <c r="E27" s="1725"/>
      <c r="F27" s="1725"/>
      <c r="G27" s="1725"/>
      <c r="H27" s="1725"/>
    </row>
    <row r="28" spans="2:9" ht="16.5" thickBot="1" x14ac:dyDescent="0.25">
      <c r="B28" s="1722" t="s">
        <v>2161</v>
      </c>
      <c r="C28" s="1723"/>
      <c r="D28" s="1723"/>
      <c r="E28" s="1723"/>
      <c r="F28" s="1723"/>
      <c r="G28" s="1723"/>
      <c r="H28" s="1723"/>
    </row>
    <row r="29" spans="2:9" ht="15.75" x14ac:dyDescent="0.25">
      <c r="B29" s="1367"/>
      <c r="C29" s="1368"/>
      <c r="D29" s="1368"/>
      <c r="E29" s="1368"/>
      <c r="F29" s="1368"/>
      <c r="G29" s="1368"/>
      <c r="H29" s="1368"/>
    </row>
    <row r="30" spans="2:9" ht="45" x14ac:dyDescent="0.2">
      <c r="B30" s="1369" t="s">
        <v>2193</v>
      </c>
      <c r="C30" s="1370" t="s">
        <v>2101</v>
      </c>
      <c r="D30" s="1370" t="s">
        <v>2102</v>
      </c>
      <c r="E30" s="1370" t="s">
        <v>2103</v>
      </c>
      <c r="F30" s="1370" t="s">
        <v>2104</v>
      </c>
      <c r="G30" s="1370" t="s">
        <v>2060</v>
      </c>
      <c r="H30" s="1370" t="s">
        <v>40</v>
      </c>
    </row>
    <row r="31" spans="2:9" ht="14.25" x14ac:dyDescent="0.2">
      <c r="B31" s="1371" t="s">
        <v>2121</v>
      </c>
      <c r="C31" s="1372">
        <v>599</v>
      </c>
      <c r="D31" s="1372">
        <v>391</v>
      </c>
      <c r="E31" s="1372">
        <v>204</v>
      </c>
      <c r="F31" s="1372">
        <v>97</v>
      </c>
      <c r="G31" s="1372">
        <v>4</v>
      </c>
      <c r="H31" s="1373">
        <f t="shared" ref="H31:H46" si="1">SUM(C31:G31)</f>
        <v>1295</v>
      </c>
    </row>
    <row r="32" spans="2:9" ht="14.25" x14ac:dyDescent="0.2">
      <c r="B32" s="1371" t="s">
        <v>74</v>
      </c>
      <c r="C32" s="1372">
        <v>817</v>
      </c>
      <c r="D32" s="1372">
        <v>716</v>
      </c>
      <c r="E32" s="1372">
        <v>349</v>
      </c>
      <c r="F32" s="1372">
        <v>244</v>
      </c>
      <c r="G32" s="1372">
        <v>2</v>
      </c>
      <c r="H32" s="1373">
        <f t="shared" si="1"/>
        <v>2128</v>
      </c>
    </row>
    <row r="33" spans="2:10" ht="14.25" x14ac:dyDescent="0.2">
      <c r="B33" s="1371" t="s">
        <v>75</v>
      </c>
      <c r="C33" s="1372">
        <v>2201</v>
      </c>
      <c r="D33" s="1372">
        <v>1890</v>
      </c>
      <c r="E33" s="1372">
        <v>422</v>
      </c>
      <c r="F33" s="1372">
        <v>698</v>
      </c>
      <c r="G33" s="1372">
        <v>15</v>
      </c>
      <c r="H33" s="1373">
        <f t="shared" si="1"/>
        <v>5226</v>
      </c>
    </row>
    <row r="34" spans="2:10" ht="14.25" x14ac:dyDescent="0.2">
      <c r="B34" s="1371" t="s">
        <v>76</v>
      </c>
      <c r="C34" s="1372">
        <v>720</v>
      </c>
      <c r="D34" s="1372">
        <v>412</v>
      </c>
      <c r="E34" s="1372">
        <v>338</v>
      </c>
      <c r="F34" s="1372">
        <v>210</v>
      </c>
      <c r="G34" s="1372">
        <v>5</v>
      </c>
      <c r="H34" s="1373">
        <f t="shared" si="1"/>
        <v>1685</v>
      </c>
    </row>
    <row r="35" spans="2:10" ht="14.25" x14ac:dyDescent="0.2">
      <c r="B35" s="1371" t="s">
        <v>77</v>
      </c>
      <c r="C35" s="1372">
        <v>1239</v>
      </c>
      <c r="D35" s="1372">
        <v>1759</v>
      </c>
      <c r="E35" s="1372">
        <v>492</v>
      </c>
      <c r="F35" s="1372">
        <v>965</v>
      </c>
      <c r="G35" s="1372">
        <v>13</v>
      </c>
      <c r="H35" s="1373">
        <f t="shared" si="1"/>
        <v>4468</v>
      </c>
    </row>
    <row r="36" spans="2:10" ht="14.25" x14ac:dyDescent="0.2">
      <c r="B36" s="1371" t="s">
        <v>78</v>
      </c>
      <c r="C36" s="1372">
        <v>3022</v>
      </c>
      <c r="D36" s="1372">
        <v>2653</v>
      </c>
      <c r="E36" s="1372">
        <v>997</v>
      </c>
      <c r="F36" s="1372">
        <v>7072</v>
      </c>
      <c r="G36" s="1372">
        <v>125</v>
      </c>
      <c r="H36" s="1373">
        <f t="shared" si="1"/>
        <v>13869</v>
      </c>
    </row>
    <row r="37" spans="2:10" ht="14.25" x14ac:dyDescent="0.2">
      <c r="B37" s="1371" t="s">
        <v>79</v>
      </c>
      <c r="C37" s="1372">
        <v>1951</v>
      </c>
      <c r="D37" s="1372">
        <v>1024</v>
      </c>
      <c r="E37" s="1372">
        <v>507</v>
      </c>
      <c r="F37" s="1372">
        <v>1580</v>
      </c>
      <c r="G37" s="1372">
        <v>87</v>
      </c>
      <c r="H37" s="1373">
        <f t="shared" si="1"/>
        <v>5149</v>
      </c>
    </row>
    <row r="38" spans="2:10" ht="14.25" x14ac:dyDescent="0.2">
      <c r="B38" s="1371" t="s">
        <v>80</v>
      </c>
      <c r="C38" s="1372">
        <v>1637</v>
      </c>
      <c r="D38" s="1372">
        <v>1850</v>
      </c>
      <c r="E38" s="1372">
        <v>677</v>
      </c>
      <c r="F38" s="1372">
        <v>1020</v>
      </c>
      <c r="G38" s="1372">
        <v>129</v>
      </c>
      <c r="H38" s="1373">
        <f t="shared" si="1"/>
        <v>5313</v>
      </c>
    </row>
    <row r="39" spans="2:10" ht="14.25" x14ac:dyDescent="0.2">
      <c r="B39" s="1371" t="s">
        <v>81</v>
      </c>
      <c r="C39" s="1372">
        <v>3057</v>
      </c>
      <c r="D39" s="1372">
        <v>3760</v>
      </c>
      <c r="E39" s="1372">
        <v>1393</v>
      </c>
      <c r="F39" s="1372">
        <v>2556</v>
      </c>
      <c r="G39" s="1372">
        <v>442</v>
      </c>
      <c r="H39" s="1373">
        <f t="shared" si="1"/>
        <v>11208</v>
      </c>
    </row>
    <row r="40" spans="2:10" ht="14.25" x14ac:dyDescent="0.2">
      <c r="B40" s="1371" t="s">
        <v>2089</v>
      </c>
      <c r="C40" s="1372">
        <v>1065</v>
      </c>
      <c r="D40" s="1372">
        <v>2359</v>
      </c>
      <c r="E40" s="1372">
        <v>672</v>
      </c>
      <c r="F40" s="1372">
        <v>1739</v>
      </c>
      <c r="G40" s="1372">
        <v>22</v>
      </c>
      <c r="H40" s="1373">
        <f t="shared" si="1"/>
        <v>5857</v>
      </c>
    </row>
    <row r="41" spans="2:10" ht="14.25" x14ac:dyDescent="0.2">
      <c r="B41" s="1371" t="s">
        <v>2122</v>
      </c>
      <c r="C41" s="1372">
        <v>717</v>
      </c>
      <c r="D41" s="1372">
        <v>813</v>
      </c>
      <c r="E41" s="1372">
        <v>428</v>
      </c>
      <c r="F41" s="1372">
        <v>293</v>
      </c>
      <c r="G41" s="1372">
        <v>169</v>
      </c>
      <c r="H41" s="1373">
        <f t="shared" si="1"/>
        <v>2420</v>
      </c>
      <c r="J41" s="1376"/>
    </row>
    <row r="42" spans="2:10" ht="14.25" x14ac:dyDescent="0.2">
      <c r="B42" s="1371" t="s">
        <v>2123</v>
      </c>
      <c r="C42" s="1372">
        <v>1286</v>
      </c>
      <c r="D42" s="1372">
        <v>2719</v>
      </c>
      <c r="E42" s="1372">
        <v>953</v>
      </c>
      <c r="F42" s="1372">
        <v>990</v>
      </c>
      <c r="G42" s="1372">
        <v>25</v>
      </c>
      <c r="H42" s="1373">
        <f t="shared" si="1"/>
        <v>5973</v>
      </c>
    </row>
    <row r="43" spans="2:10" ht="14.25" x14ac:dyDescent="0.2">
      <c r="B43" s="1371" t="s">
        <v>117</v>
      </c>
      <c r="C43" s="1372">
        <v>209</v>
      </c>
      <c r="D43" s="1372">
        <v>430</v>
      </c>
      <c r="E43" s="1372">
        <v>97</v>
      </c>
      <c r="F43" s="1372">
        <v>42</v>
      </c>
      <c r="G43" s="1372">
        <v>2</v>
      </c>
      <c r="H43" s="1373">
        <f t="shared" si="1"/>
        <v>780</v>
      </c>
    </row>
    <row r="44" spans="2:10" ht="14.25" x14ac:dyDescent="0.2">
      <c r="B44" s="1371" t="s">
        <v>2071</v>
      </c>
      <c r="C44" s="1372">
        <v>414</v>
      </c>
      <c r="D44" s="1372">
        <v>825</v>
      </c>
      <c r="E44" s="1372">
        <v>57</v>
      </c>
      <c r="F44" s="1372">
        <v>47</v>
      </c>
      <c r="G44" s="1372">
        <v>1</v>
      </c>
      <c r="H44" s="1373">
        <f t="shared" si="1"/>
        <v>1344</v>
      </c>
    </row>
    <row r="45" spans="2:10" ht="14.25" x14ac:dyDescent="0.2">
      <c r="B45" s="1371" t="s">
        <v>87</v>
      </c>
      <c r="C45" s="1372">
        <v>47427</v>
      </c>
      <c r="D45" s="1372">
        <v>18670</v>
      </c>
      <c r="E45" s="1372">
        <v>10915</v>
      </c>
      <c r="F45" s="1372">
        <v>36947</v>
      </c>
      <c r="G45" s="1372">
        <v>5444</v>
      </c>
      <c r="H45" s="1373">
        <f t="shared" si="1"/>
        <v>119403</v>
      </c>
    </row>
    <row r="46" spans="2:10" ht="26.25" customHeight="1" x14ac:dyDescent="0.2">
      <c r="B46" s="1377" t="s">
        <v>88</v>
      </c>
      <c r="C46" s="1375">
        <f>SUM(C31:C45)</f>
        <v>66361</v>
      </c>
      <c r="D46" s="1375">
        <f>SUM(D31:D45)</f>
        <v>40271</v>
      </c>
      <c r="E46" s="1375">
        <f>SUM(E31:E45)</f>
        <v>18501</v>
      </c>
      <c r="F46" s="1375">
        <f>SUM(F31:F45)</f>
        <v>54500</v>
      </c>
      <c r="G46" s="1375">
        <f>SUM(G31:G45)</f>
        <v>6485</v>
      </c>
      <c r="H46" s="1375">
        <f t="shared" si="1"/>
        <v>186118</v>
      </c>
    </row>
    <row r="47" spans="2:10" x14ac:dyDescent="0.2">
      <c r="B47" s="511"/>
      <c r="C47" s="511"/>
      <c r="D47" s="511"/>
      <c r="E47" s="511"/>
      <c r="F47" s="511"/>
      <c r="G47" s="511"/>
      <c r="H47" s="511"/>
    </row>
    <row r="48" spans="2:10" x14ac:dyDescent="0.2">
      <c r="B48" s="511"/>
      <c r="C48" s="511"/>
      <c r="D48" s="511"/>
      <c r="E48" s="511"/>
      <c r="F48" s="511"/>
      <c r="G48" s="511"/>
      <c r="H48" s="511"/>
    </row>
    <row r="49" spans="2:8" x14ac:dyDescent="0.2">
      <c r="B49" s="511"/>
      <c r="C49" s="511"/>
      <c r="D49" s="511"/>
      <c r="E49" s="511"/>
      <c r="F49" s="511"/>
      <c r="G49" s="511"/>
      <c r="H49" s="511"/>
    </row>
    <row r="50" spans="2:8" x14ac:dyDescent="0.2">
      <c r="B50" s="511"/>
      <c r="C50" s="511"/>
      <c r="D50" s="511"/>
      <c r="E50" s="511"/>
      <c r="F50" s="511"/>
      <c r="G50" s="511"/>
      <c r="H50" s="511"/>
    </row>
    <row r="51" spans="2:8" x14ac:dyDescent="0.2">
      <c r="B51" s="511"/>
      <c r="C51" s="511"/>
      <c r="D51" s="511"/>
      <c r="E51" s="511"/>
      <c r="F51" s="511"/>
      <c r="G51" s="511"/>
      <c r="H51" s="511"/>
    </row>
    <row r="52" spans="2:8" x14ac:dyDescent="0.2">
      <c r="B52" s="511"/>
      <c r="C52" s="511"/>
      <c r="D52" s="511"/>
      <c r="E52" s="511"/>
      <c r="F52" s="511"/>
      <c r="G52" s="511"/>
      <c r="H52" s="511"/>
    </row>
    <row r="53" spans="2:8" x14ac:dyDescent="0.2">
      <c r="B53" s="511"/>
      <c r="C53" s="511"/>
      <c r="D53" s="511"/>
      <c r="E53" s="511"/>
      <c r="F53" s="511"/>
      <c r="G53" s="511"/>
      <c r="H53" s="511"/>
    </row>
    <row r="54" spans="2:8" x14ac:dyDescent="0.2">
      <c r="B54" s="511"/>
      <c r="C54" s="511"/>
      <c r="D54" s="511"/>
      <c r="E54" s="511"/>
      <c r="F54" s="511"/>
      <c r="G54" s="511"/>
      <c r="H54" s="511"/>
    </row>
    <row r="55" spans="2:8" x14ac:dyDescent="0.2">
      <c r="B55" s="511"/>
      <c r="C55" s="511"/>
      <c r="D55" s="511"/>
      <c r="E55" s="511"/>
      <c r="F55" s="511"/>
      <c r="G55" s="511"/>
      <c r="H55" s="511"/>
    </row>
    <row r="56" spans="2:8" x14ac:dyDescent="0.2">
      <c r="B56" s="511"/>
      <c r="C56" s="511"/>
      <c r="D56" s="511"/>
      <c r="E56" s="511"/>
      <c r="F56" s="511"/>
      <c r="G56" s="511"/>
      <c r="H56" s="511"/>
    </row>
    <row r="57" spans="2:8" x14ac:dyDescent="0.2">
      <c r="B57" s="511"/>
      <c r="C57" s="511"/>
      <c r="D57" s="511"/>
      <c r="E57" s="511"/>
      <c r="F57" s="511"/>
      <c r="G57" s="511"/>
      <c r="H57" s="511"/>
    </row>
    <row r="58" spans="2:8" x14ac:dyDescent="0.2">
      <c r="B58" s="511"/>
      <c r="C58" s="511"/>
      <c r="D58" s="511"/>
      <c r="E58" s="511"/>
      <c r="F58" s="511"/>
      <c r="G58" s="511"/>
      <c r="H58" s="511"/>
    </row>
    <row r="59" spans="2:8" x14ac:dyDescent="0.2">
      <c r="B59" s="511"/>
      <c r="C59" s="511"/>
      <c r="D59" s="511"/>
      <c r="E59" s="511"/>
      <c r="F59" s="511"/>
      <c r="G59" s="511"/>
      <c r="H59" s="511"/>
    </row>
    <row r="60" spans="2:8" x14ac:dyDescent="0.2">
      <c r="B60" s="511"/>
      <c r="C60" s="511"/>
      <c r="D60" s="511"/>
      <c r="E60" s="511"/>
      <c r="F60" s="511"/>
      <c r="G60" s="511"/>
      <c r="H60" s="511"/>
    </row>
    <row r="61" spans="2:8" x14ac:dyDescent="0.2">
      <c r="B61" s="511"/>
      <c r="C61" s="511"/>
      <c r="D61" s="511"/>
      <c r="E61" s="511"/>
      <c r="F61" s="511"/>
      <c r="G61" s="511"/>
      <c r="H61" s="511"/>
    </row>
    <row r="62" spans="2:8" x14ac:dyDescent="0.2">
      <c r="B62" s="511"/>
      <c r="C62" s="511"/>
      <c r="D62" s="511"/>
      <c r="E62" s="511"/>
      <c r="F62" s="511"/>
      <c r="G62" s="511"/>
      <c r="H62" s="511"/>
    </row>
    <row r="63" spans="2:8" x14ac:dyDescent="0.2">
      <c r="B63" s="511"/>
      <c r="C63" s="511"/>
      <c r="D63" s="511"/>
      <c r="E63" s="511"/>
      <c r="F63" s="511"/>
      <c r="G63" s="511"/>
      <c r="H63" s="511"/>
    </row>
    <row r="64" spans="2:8" x14ac:dyDescent="0.2">
      <c r="B64" s="511"/>
      <c r="C64" s="511"/>
      <c r="D64" s="511"/>
      <c r="E64" s="511"/>
      <c r="F64" s="511"/>
      <c r="G64" s="511"/>
      <c r="H64" s="511"/>
    </row>
    <row r="65" spans="2:8" x14ac:dyDescent="0.2">
      <c r="B65" s="511"/>
      <c r="C65" s="511"/>
      <c r="D65" s="511"/>
      <c r="E65" s="511"/>
      <c r="F65" s="511"/>
      <c r="G65" s="511"/>
      <c r="H65" s="511"/>
    </row>
    <row r="66" spans="2:8" x14ac:dyDescent="0.2">
      <c r="B66" s="511"/>
      <c r="C66" s="511"/>
      <c r="D66" s="511"/>
      <c r="E66" s="511"/>
      <c r="F66" s="511"/>
      <c r="G66" s="511"/>
      <c r="H66" s="511"/>
    </row>
    <row r="67" spans="2:8" x14ac:dyDescent="0.2">
      <c r="B67" s="511"/>
      <c r="C67" s="511"/>
      <c r="D67" s="511"/>
      <c r="E67" s="511"/>
      <c r="F67" s="511"/>
      <c r="G67" s="511"/>
      <c r="H67" s="511"/>
    </row>
    <row r="68" spans="2:8" x14ac:dyDescent="0.2">
      <c r="B68" s="511"/>
      <c r="C68" s="511"/>
      <c r="D68" s="511"/>
      <c r="E68" s="511"/>
      <c r="F68" s="511"/>
      <c r="G68" s="511"/>
      <c r="H68" s="511"/>
    </row>
    <row r="69" spans="2:8" x14ac:dyDescent="0.2">
      <c r="B69" s="511"/>
      <c r="C69" s="511"/>
      <c r="D69" s="511"/>
      <c r="E69" s="511"/>
      <c r="F69" s="511"/>
      <c r="G69" s="511"/>
      <c r="H69" s="511"/>
    </row>
    <row r="70" spans="2:8" x14ac:dyDescent="0.2">
      <c r="B70" s="511"/>
      <c r="C70" s="511"/>
      <c r="D70" s="511"/>
      <c r="E70" s="511"/>
      <c r="F70" s="511"/>
      <c r="G70" s="511"/>
      <c r="H70" s="511"/>
    </row>
    <row r="71" spans="2:8" x14ac:dyDescent="0.2">
      <c r="B71" s="511"/>
      <c r="C71" s="511"/>
      <c r="D71" s="511"/>
      <c r="E71" s="511"/>
      <c r="F71" s="511"/>
      <c r="G71" s="511"/>
      <c r="H71" s="511"/>
    </row>
    <row r="72" spans="2:8" x14ac:dyDescent="0.2">
      <c r="B72" s="511"/>
      <c r="C72" s="511"/>
      <c r="D72" s="511"/>
      <c r="E72" s="511"/>
      <c r="F72" s="511"/>
      <c r="G72" s="511"/>
      <c r="H72" s="511"/>
    </row>
    <row r="73" spans="2:8" x14ac:dyDescent="0.2">
      <c r="B73" s="511"/>
      <c r="C73" s="511"/>
      <c r="D73" s="511"/>
      <c r="E73" s="511"/>
      <c r="F73" s="511"/>
      <c r="G73" s="511"/>
      <c r="H73" s="511"/>
    </row>
    <row r="74" spans="2:8" x14ac:dyDescent="0.2">
      <c r="B74" s="511"/>
      <c r="C74" s="511"/>
      <c r="D74" s="511"/>
      <c r="E74" s="511"/>
      <c r="F74" s="511"/>
      <c r="G74" s="511"/>
      <c r="H74" s="511"/>
    </row>
    <row r="75" spans="2:8" x14ac:dyDescent="0.2">
      <c r="B75" s="511"/>
      <c r="C75" s="511"/>
      <c r="D75" s="511"/>
      <c r="E75" s="511"/>
      <c r="F75" s="511"/>
      <c r="G75" s="511"/>
      <c r="H75" s="511"/>
    </row>
    <row r="76" spans="2:8" x14ac:dyDescent="0.2">
      <c r="B76" s="511"/>
      <c r="C76" s="511"/>
      <c r="D76" s="511"/>
      <c r="E76" s="511"/>
      <c r="F76" s="511"/>
      <c r="G76" s="511"/>
      <c r="H76" s="511"/>
    </row>
    <row r="77" spans="2:8" x14ac:dyDescent="0.2">
      <c r="B77" s="511"/>
      <c r="C77" s="511"/>
      <c r="D77" s="511"/>
      <c r="E77" s="511"/>
      <c r="F77" s="511"/>
      <c r="G77" s="511"/>
      <c r="H77" s="511"/>
    </row>
    <row r="78" spans="2:8" x14ac:dyDescent="0.2">
      <c r="B78" s="511"/>
      <c r="C78" s="511"/>
      <c r="D78" s="511"/>
      <c r="E78" s="511"/>
      <c r="F78" s="511"/>
      <c r="G78" s="511"/>
      <c r="H78" s="511"/>
    </row>
    <row r="79" spans="2:8" x14ac:dyDescent="0.2">
      <c r="B79" s="511"/>
      <c r="C79" s="511"/>
      <c r="D79" s="511"/>
      <c r="E79" s="511"/>
      <c r="F79" s="511"/>
      <c r="G79" s="511"/>
      <c r="H79" s="511"/>
    </row>
    <row r="80" spans="2:8" x14ac:dyDescent="0.2">
      <c r="B80" s="511"/>
      <c r="C80" s="511"/>
      <c r="D80" s="511"/>
      <c r="E80" s="511"/>
      <c r="F80" s="511"/>
      <c r="G80" s="511"/>
      <c r="H80" s="511"/>
    </row>
    <row r="81" spans="2:8" x14ac:dyDescent="0.2">
      <c r="B81" s="511"/>
      <c r="C81" s="511"/>
      <c r="D81" s="511"/>
      <c r="E81" s="511"/>
      <c r="F81" s="511"/>
      <c r="G81" s="511"/>
      <c r="H81" s="511"/>
    </row>
    <row r="82" spans="2:8" x14ac:dyDescent="0.2">
      <c r="B82" s="511"/>
      <c r="C82" s="511"/>
      <c r="D82" s="511"/>
      <c r="E82" s="511"/>
      <c r="F82" s="511"/>
      <c r="G82" s="511"/>
      <c r="H82" s="511"/>
    </row>
    <row r="83" spans="2:8" x14ac:dyDescent="0.2">
      <c r="B83" s="511"/>
      <c r="C83" s="511"/>
      <c r="D83" s="511"/>
      <c r="E83" s="511"/>
      <c r="F83" s="511"/>
      <c r="G83" s="511"/>
      <c r="H83" s="511"/>
    </row>
    <row r="84" spans="2:8" x14ac:dyDescent="0.2">
      <c r="B84" s="511"/>
      <c r="C84" s="511"/>
      <c r="D84" s="511"/>
      <c r="E84" s="511"/>
      <c r="F84" s="511"/>
      <c r="G84" s="511"/>
      <c r="H84" s="511"/>
    </row>
    <row r="85" spans="2:8" x14ac:dyDescent="0.2">
      <c r="B85" s="511"/>
      <c r="C85" s="511"/>
      <c r="D85" s="511"/>
      <c r="E85" s="511"/>
      <c r="F85" s="511"/>
      <c r="G85" s="511"/>
      <c r="H85" s="511"/>
    </row>
    <row r="86" spans="2:8" x14ac:dyDescent="0.2">
      <c r="B86" s="511"/>
      <c r="C86" s="511"/>
      <c r="D86" s="511"/>
      <c r="E86" s="511"/>
      <c r="F86" s="511"/>
      <c r="G86" s="511"/>
      <c r="H86" s="511"/>
    </row>
    <row r="87" spans="2:8" x14ac:dyDescent="0.2">
      <c r="B87" s="511"/>
      <c r="C87" s="511"/>
      <c r="D87" s="511"/>
      <c r="E87" s="511"/>
      <c r="F87" s="511"/>
      <c r="G87" s="511"/>
      <c r="H87" s="511"/>
    </row>
    <row r="88" spans="2:8" x14ac:dyDescent="0.2">
      <c r="B88" s="511"/>
      <c r="C88" s="511"/>
      <c r="D88" s="511"/>
      <c r="E88" s="511"/>
      <c r="F88" s="511"/>
      <c r="G88" s="511"/>
      <c r="H88" s="511"/>
    </row>
    <row r="89" spans="2:8" x14ac:dyDescent="0.2">
      <c r="B89" s="511"/>
      <c r="C89" s="511"/>
      <c r="D89" s="511"/>
      <c r="E89" s="511"/>
      <c r="F89" s="511"/>
      <c r="G89" s="511"/>
      <c r="H89" s="511"/>
    </row>
    <row r="90" spans="2:8" x14ac:dyDescent="0.2">
      <c r="B90" s="511"/>
      <c r="C90" s="511"/>
      <c r="D90" s="511"/>
      <c r="E90" s="511"/>
      <c r="F90" s="511"/>
      <c r="G90" s="511"/>
      <c r="H90" s="511"/>
    </row>
    <row r="91" spans="2:8" x14ac:dyDescent="0.2">
      <c r="B91" s="511"/>
      <c r="C91" s="511"/>
      <c r="D91" s="511"/>
      <c r="E91" s="511"/>
      <c r="F91" s="511"/>
      <c r="G91" s="511"/>
      <c r="H91" s="511"/>
    </row>
    <row r="92" spans="2:8" x14ac:dyDescent="0.2">
      <c r="B92" s="511"/>
      <c r="C92" s="511"/>
      <c r="D92" s="511"/>
      <c r="E92" s="511"/>
      <c r="F92" s="511"/>
      <c r="G92" s="511"/>
      <c r="H92" s="511"/>
    </row>
    <row r="93" spans="2:8" x14ac:dyDescent="0.2">
      <c r="B93" s="511"/>
      <c r="C93" s="511"/>
      <c r="D93" s="511"/>
      <c r="E93" s="511"/>
      <c r="F93" s="511"/>
      <c r="G93" s="511"/>
      <c r="H93" s="511"/>
    </row>
    <row r="94" spans="2:8" x14ac:dyDescent="0.2">
      <c r="B94" s="511"/>
      <c r="C94" s="511"/>
      <c r="D94" s="511"/>
      <c r="E94" s="511"/>
      <c r="F94" s="511"/>
      <c r="G94" s="511"/>
      <c r="H94" s="511"/>
    </row>
    <row r="95" spans="2:8" x14ac:dyDescent="0.2">
      <c r="B95" s="511"/>
      <c r="C95" s="511"/>
      <c r="D95" s="511"/>
      <c r="E95" s="511"/>
      <c r="F95" s="511"/>
      <c r="G95" s="511"/>
      <c r="H95" s="511"/>
    </row>
    <row r="96" spans="2:8" x14ac:dyDescent="0.2">
      <c r="B96" s="511"/>
      <c r="C96" s="511"/>
      <c r="D96" s="511"/>
      <c r="E96" s="511"/>
      <c r="F96" s="511"/>
      <c r="G96" s="511"/>
      <c r="H96" s="511"/>
    </row>
  </sheetData>
  <mergeCells count="7">
    <mergeCell ref="B28:H28"/>
    <mergeCell ref="B2:H2"/>
    <mergeCell ref="B3:H3"/>
    <mergeCell ref="B4:H4"/>
    <mergeCell ref="B5:H5"/>
    <mergeCell ref="B26:H26"/>
    <mergeCell ref="B27:H27"/>
  </mergeCells>
  <hyperlinks>
    <hyperlink ref="I2" location="'Indice Total'!A69" display="Volver"/>
    <hyperlink ref="I26" location="'Indice Total'!A69" display="Volver"/>
  </hyperlink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0"/>
  <dimension ref="B1:I32"/>
  <sheetViews>
    <sheetView showGridLines="0" workbookViewId="0">
      <selection activeCell="B22" sqref="B22:H22"/>
    </sheetView>
  </sheetViews>
  <sheetFormatPr baseColWidth="10" defaultRowHeight="12.75" x14ac:dyDescent="0.2"/>
  <cols>
    <col min="1" max="1" width="18.5703125" style="1315" customWidth="1"/>
    <col min="2" max="2" width="22" style="1315" bestFit="1" customWidth="1"/>
    <col min="3" max="3" width="14.7109375" style="1315" customWidth="1"/>
    <col min="4" max="4" width="17.140625" style="1315" customWidth="1"/>
    <col min="5" max="5" width="15.7109375" style="1315" customWidth="1"/>
    <col min="6" max="6" width="14.85546875" style="1315" customWidth="1"/>
    <col min="7" max="7" width="18.7109375" style="1315" customWidth="1"/>
    <col min="8" max="8" width="20.7109375" style="1315" customWidth="1"/>
    <col min="9" max="16384" width="11.42578125" style="1315"/>
  </cols>
  <sheetData>
    <row r="1" spans="2:9" ht="54" customHeight="1" x14ac:dyDescent="0.2"/>
    <row r="2" spans="2:9" ht="18" x14ac:dyDescent="0.2">
      <c r="B2" s="1724" t="s">
        <v>2196</v>
      </c>
      <c r="C2" s="1724"/>
      <c r="D2" s="1724"/>
      <c r="E2" s="1724"/>
      <c r="F2" s="1724"/>
      <c r="G2" s="1724"/>
      <c r="H2" s="1724"/>
      <c r="I2" s="3" t="s">
        <v>13</v>
      </c>
    </row>
    <row r="3" spans="2:9" ht="15.75" x14ac:dyDescent="0.25">
      <c r="B3" s="1725" t="s">
        <v>2197</v>
      </c>
      <c r="C3" s="1725"/>
      <c r="D3" s="1725"/>
      <c r="E3" s="1725"/>
      <c r="F3" s="1725"/>
      <c r="G3" s="1725"/>
      <c r="H3" s="1725"/>
    </row>
    <row r="4" spans="2:9" ht="15" x14ac:dyDescent="0.2">
      <c r="B4" s="1726" t="s">
        <v>2192</v>
      </c>
      <c r="C4" s="1726"/>
      <c r="D4" s="1726"/>
      <c r="E4" s="1726"/>
      <c r="F4" s="1726"/>
      <c r="G4" s="1726"/>
      <c r="H4" s="1726"/>
    </row>
    <row r="5" spans="2:9" ht="16.5" thickBot="1" x14ac:dyDescent="0.25">
      <c r="B5" s="1722" t="s">
        <v>2161</v>
      </c>
      <c r="C5" s="1723"/>
      <c r="D5" s="1723"/>
      <c r="E5" s="1723"/>
      <c r="F5" s="1723"/>
      <c r="G5" s="1723"/>
      <c r="H5" s="1723"/>
    </row>
    <row r="6" spans="2:9" x14ac:dyDescent="0.2">
      <c r="B6" s="1245"/>
      <c r="C6" s="1245"/>
      <c r="D6" s="1245"/>
      <c r="E6" s="1245"/>
      <c r="F6" s="1245"/>
      <c r="G6" s="1245"/>
      <c r="H6" s="1245"/>
    </row>
    <row r="7" spans="2:9" ht="45" x14ac:dyDescent="0.2">
      <c r="B7" s="1369" t="s">
        <v>2135</v>
      </c>
      <c r="C7" s="1370" t="s">
        <v>2101</v>
      </c>
      <c r="D7" s="1370" t="s">
        <v>2102</v>
      </c>
      <c r="E7" s="1370" t="s">
        <v>2103</v>
      </c>
      <c r="F7" s="1370" t="s">
        <v>2104</v>
      </c>
      <c r="G7" s="1370" t="s">
        <v>2198</v>
      </c>
      <c r="H7" s="1370" t="s">
        <v>40</v>
      </c>
    </row>
    <row r="8" spans="2:9" ht="14.25" x14ac:dyDescent="0.2">
      <c r="B8" s="1371" t="s">
        <v>2199</v>
      </c>
      <c r="C8" s="1372">
        <v>119564</v>
      </c>
      <c r="D8" s="1372">
        <v>23001</v>
      </c>
      <c r="E8" s="1372">
        <v>26518</v>
      </c>
      <c r="F8" s="1372">
        <v>60693</v>
      </c>
      <c r="G8" s="1372">
        <v>1213</v>
      </c>
      <c r="H8" s="1373">
        <f t="shared" ref="H8:H14" si="0">SUM(C8:G8)</f>
        <v>230989</v>
      </c>
    </row>
    <row r="9" spans="2:9" ht="14.25" x14ac:dyDescent="0.2">
      <c r="B9" s="1378" t="s">
        <v>2200</v>
      </c>
      <c r="C9" s="1372">
        <v>422942</v>
      </c>
      <c r="D9" s="1372">
        <v>314748</v>
      </c>
      <c r="E9" s="1372">
        <v>109624</v>
      </c>
      <c r="F9" s="1372">
        <v>426438</v>
      </c>
      <c r="G9" s="1372">
        <v>49493</v>
      </c>
      <c r="H9" s="1373">
        <f t="shared" si="0"/>
        <v>1323245</v>
      </c>
    </row>
    <row r="10" spans="2:9" ht="14.25" x14ac:dyDescent="0.2">
      <c r="B10" s="1378" t="s">
        <v>2201</v>
      </c>
      <c r="C10" s="1372">
        <v>264715</v>
      </c>
      <c r="D10" s="1372">
        <v>343867</v>
      </c>
      <c r="E10" s="1372">
        <v>75143</v>
      </c>
      <c r="F10" s="1372">
        <v>396763</v>
      </c>
      <c r="G10" s="1372">
        <v>79790</v>
      </c>
      <c r="H10" s="1373">
        <f t="shared" si="0"/>
        <v>1160278</v>
      </c>
    </row>
    <row r="11" spans="2:9" ht="14.25" x14ac:dyDescent="0.2">
      <c r="B11" s="1378" t="s">
        <v>2202</v>
      </c>
      <c r="C11" s="1372">
        <v>300626</v>
      </c>
      <c r="D11" s="1372">
        <v>563696</v>
      </c>
      <c r="E11" s="1372">
        <v>87748</v>
      </c>
      <c r="F11" s="1372">
        <v>516650</v>
      </c>
      <c r="G11" s="1372">
        <v>99466</v>
      </c>
      <c r="H11" s="1373">
        <f t="shared" si="0"/>
        <v>1568186</v>
      </c>
    </row>
    <row r="12" spans="2:9" ht="14.25" x14ac:dyDescent="0.2">
      <c r="B12" s="1378" t="s">
        <v>2203</v>
      </c>
      <c r="C12" s="1372">
        <v>276078</v>
      </c>
      <c r="D12" s="1372">
        <v>677294</v>
      </c>
      <c r="E12" s="1372">
        <v>113495</v>
      </c>
      <c r="F12" s="1372">
        <v>451020</v>
      </c>
      <c r="G12" s="1372">
        <v>76620</v>
      </c>
      <c r="H12" s="1373">
        <f t="shared" si="0"/>
        <v>1594507</v>
      </c>
    </row>
    <row r="13" spans="2:9" ht="14.25" x14ac:dyDescent="0.2">
      <c r="B13" s="1378" t="s">
        <v>2204</v>
      </c>
      <c r="C13" s="1372">
        <v>22263</v>
      </c>
      <c r="D13" s="1372">
        <v>42547</v>
      </c>
      <c r="E13" s="1372">
        <v>13309</v>
      </c>
      <c r="F13" s="1372">
        <v>42109</v>
      </c>
      <c r="G13" s="1372">
        <v>9044</v>
      </c>
      <c r="H13" s="1373">
        <f t="shared" si="0"/>
        <v>129272</v>
      </c>
    </row>
    <row r="14" spans="2:9" ht="14.25" x14ac:dyDescent="0.2">
      <c r="B14" s="1378" t="s">
        <v>2205</v>
      </c>
      <c r="C14" s="1372">
        <v>138831</v>
      </c>
      <c r="D14" s="1372">
        <v>23768</v>
      </c>
      <c r="E14" s="1372">
        <v>113659</v>
      </c>
      <c r="F14" s="1372">
        <v>18627</v>
      </c>
      <c r="G14" s="1372">
        <v>8936</v>
      </c>
      <c r="H14" s="1373">
        <f t="shared" si="0"/>
        <v>303821</v>
      </c>
    </row>
    <row r="15" spans="2:9" ht="26.25" customHeight="1" x14ac:dyDescent="0.2">
      <c r="B15" s="1374" t="s">
        <v>127</v>
      </c>
      <c r="C15" s="1375">
        <f t="shared" ref="C15:H15" si="1">SUM(C8:C14)</f>
        <v>1545019</v>
      </c>
      <c r="D15" s="1375">
        <f t="shared" si="1"/>
        <v>1988921</v>
      </c>
      <c r="E15" s="1375">
        <f t="shared" si="1"/>
        <v>539496</v>
      </c>
      <c r="F15" s="1375">
        <f t="shared" si="1"/>
        <v>1912300</v>
      </c>
      <c r="G15" s="1375">
        <f t="shared" si="1"/>
        <v>324562</v>
      </c>
      <c r="H15" s="1375">
        <f t="shared" si="1"/>
        <v>6310298</v>
      </c>
    </row>
    <row r="16" spans="2:9" ht="17.25" customHeight="1" x14ac:dyDescent="0.2">
      <c r="B16" s="1379"/>
      <c r="C16" s="1380"/>
      <c r="D16" s="1376"/>
      <c r="E16" s="1376"/>
      <c r="F16" s="1376"/>
      <c r="G16" s="1376"/>
      <c r="H16" s="1376"/>
    </row>
    <row r="17" spans="2:9" ht="18.75" customHeight="1" x14ac:dyDescent="0.25">
      <c r="B17" s="1381"/>
      <c r="C17" s="1381"/>
      <c r="D17" s="1245"/>
      <c r="E17" s="1245"/>
      <c r="F17" s="1288"/>
      <c r="G17" s="1245"/>
      <c r="H17" s="1245"/>
    </row>
    <row r="18" spans="2:9" ht="18" x14ac:dyDescent="0.2">
      <c r="B18" s="1724" t="s">
        <v>2206</v>
      </c>
      <c r="C18" s="1724"/>
      <c r="D18" s="1724"/>
      <c r="E18" s="1724"/>
      <c r="F18" s="1724"/>
      <c r="G18" s="1724"/>
      <c r="H18" s="1724"/>
      <c r="I18" s="3" t="s">
        <v>13</v>
      </c>
    </row>
    <row r="19" spans="2:9" ht="15.75" x14ac:dyDescent="0.25">
      <c r="B19" s="1725" t="s">
        <v>2207</v>
      </c>
      <c r="C19" s="1725"/>
      <c r="D19" s="1725"/>
      <c r="E19" s="1725"/>
      <c r="F19" s="1725"/>
      <c r="G19" s="1725"/>
      <c r="H19" s="1725"/>
    </row>
    <row r="20" spans="2:9" ht="16.5" thickBot="1" x14ac:dyDescent="0.25">
      <c r="B20" s="1722" t="s">
        <v>2161</v>
      </c>
      <c r="C20" s="1723"/>
      <c r="D20" s="1723"/>
      <c r="E20" s="1723"/>
      <c r="F20" s="1723"/>
      <c r="G20" s="1723"/>
      <c r="H20" s="1723"/>
    </row>
    <row r="21" spans="2:9" x14ac:dyDescent="0.2">
      <c r="B21" s="1245"/>
      <c r="C21" s="1245"/>
      <c r="D21" s="1245"/>
      <c r="E21" s="1245"/>
      <c r="F21" s="1245"/>
      <c r="G21" s="1245"/>
      <c r="H21" s="1245"/>
    </row>
    <row r="22" spans="2:9" ht="45" x14ac:dyDescent="0.2">
      <c r="B22" s="1369" t="s">
        <v>2135</v>
      </c>
      <c r="C22" s="1370" t="s">
        <v>2101</v>
      </c>
      <c r="D22" s="1370" t="s">
        <v>2102</v>
      </c>
      <c r="E22" s="1370" t="s">
        <v>2103</v>
      </c>
      <c r="F22" s="1370" t="s">
        <v>2104</v>
      </c>
      <c r="G22" s="1370" t="s">
        <v>2198</v>
      </c>
      <c r="H22" s="1370" t="s">
        <v>2105</v>
      </c>
    </row>
    <row r="23" spans="2:9" ht="14.25" x14ac:dyDescent="0.2">
      <c r="B23" s="1371" t="s">
        <v>2199</v>
      </c>
      <c r="C23" s="1372">
        <v>30100</v>
      </c>
      <c r="D23" s="1372">
        <v>3698</v>
      </c>
      <c r="E23" s="1372">
        <v>8273</v>
      </c>
      <c r="F23" s="1372">
        <v>12398</v>
      </c>
      <c r="G23" s="1372">
        <v>175</v>
      </c>
      <c r="H23" s="1373">
        <f t="shared" ref="H23:H29" si="2">SUM(C23:G23)</f>
        <v>54644</v>
      </c>
    </row>
    <row r="24" spans="2:9" ht="14.25" x14ac:dyDescent="0.2">
      <c r="B24" s="1378" t="s">
        <v>2200</v>
      </c>
      <c r="C24" s="1372">
        <v>23101</v>
      </c>
      <c r="D24" s="1372">
        <v>15495</v>
      </c>
      <c r="E24" s="1372">
        <v>6250</v>
      </c>
      <c r="F24" s="1372">
        <v>21432</v>
      </c>
      <c r="G24" s="1372">
        <v>2293</v>
      </c>
      <c r="H24" s="1373">
        <f t="shared" si="2"/>
        <v>68571</v>
      </c>
    </row>
    <row r="25" spans="2:9" ht="14.25" x14ac:dyDescent="0.2">
      <c r="B25" s="1378" t="s">
        <v>2201</v>
      </c>
      <c r="C25" s="1372">
        <v>6918</v>
      </c>
      <c r="D25" s="1372">
        <v>8810</v>
      </c>
      <c r="E25" s="1372">
        <v>1976</v>
      </c>
      <c r="F25" s="1372">
        <v>10255</v>
      </c>
      <c r="G25" s="1372">
        <v>2056</v>
      </c>
      <c r="H25" s="1373">
        <f t="shared" si="2"/>
        <v>30015</v>
      </c>
    </row>
    <row r="26" spans="2:9" ht="14.25" x14ac:dyDescent="0.2">
      <c r="B26" s="1378" t="s">
        <v>2202</v>
      </c>
      <c r="C26" s="1372">
        <v>4450</v>
      </c>
      <c r="D26" s="1372">
        <v>8116</v>
      </c>
      <c r="E26" s="1372">
        <v>1296</v>
      </c>
      <c r="F26" s="1372">
        <v>7548</v>
      </c>
      <c r="G26" s="1372">
        <v>1461</v>
      </c>
      <c r="H26" s="1373">
        <f t="shared" si="2"/>
        <v>22871</v>
      </c>
    </row>
    <row r="27" spans="2:9" ht="14.25" x14ac:dyDescent="0.2">
      <c r="B27" s="1378" t="s">
        <v>2203</v>
      </c>
      <c r="C27" s="1372">
        <v>1709</v>
      </c>
      <c r="D27" s="1372">
        <v>4075</v>
      </c>
      <c r="E27" s="1372">
        <v>657</v>
      </c>
      <c r="F27" s="1372">
        <v>2790</v>
      </c>
      <c r="G27" s="1372">
        <v>481</v>
      </c>
      <c r="H27" s="1373">
        <f t="shared" si="2"/>
        <v>9712</v>
      </c>
    </row>
    <row r="28" spans="2:9" ht="14.25" x14ac:dyDescent="0.2">
      <c r="B28" s="1378" t="s">
        <v>2204</v>
      </c>
      <c r="C28" s="1372">
        <v>32</v>
      </c>
      <c r="D28" s="1372">
        <v>66</v>
      </c>
      <c r="E28" s="1372">
        <v>19</v>
      </c>
      <c r="F28" s="1372">
        <v>63</v>
      </c>
      <c r="G28" s="1372">
        <v>13</v>
      </c>
      <c r="H28" s="1373">
        <f t="shared" si="2"/>
        <v>193</v>
      </c>
    </row>
    <row r="29" spans="2:9" ht="14.25" x14ac:dyDescent="0.2">
      <c r="B29" s="1378" t="s">
        <v>2205</v>
      </c>
      <c r="C29" s="1372">
        <v>51</v>
      </c>
      <c r="D29" s="1372">
        <v>11</v>
      </c>
      <c r="E29" s="1372">
        <v>30</v>
      </c>
      <c r="F29" s="1372">
        <v>14</v>
      </c>
      <c r="G29" s="1372">
        <v>6</v>
      </c>
      <c r="H29" s="1373">
        <f t="shared" si="2"/>
        <v>112</v>
      </c>
    </row>
    <row r="30" spans="2:9" ht="26.25" customHeight="1" x14ac:dyDescent="0.2">
      <c r="B30" s="1374" t="s">
        <v>127</v>
      </c>
      <c r="C30" s="1375">
        <f t="shared" ref="C30:H30" si="3">SUM(C23:C29)</f>
        <v>66361</v>
      </c>
      <c r="D30" s="1375">
        <f t="shared" si="3"/>
        <v>40271</v>
      </c>
      <c r="E30" s="1375">
        <f t="shared" si="3"/>
        <v>18501</v>
      </c>
      <c r="F30" s="1375">
        <f t="shared" si="3"/>
        <v>54500</v>
      </c>
      <c r="G30" s="1375">
        <f t="shared" si="3"/>
        <v>6485</v>
      </c>
      <c r="H30" s="1375">
        <f t="shared" si="3"/>
        <v>186118</v>
      </c>
    </row>
    <row r="31" spans="2:9" x14ac:dyDescent="0.2">
      <c r="B31" s="1245"/>
      <c r="D31" s="1245"/>
      <c r="E31" s="1245"/>
      <c r="F31" s="1245"/>
      <c r="G31" s="1245"/>
      <c r="H31" s="1245"/>
      <c r="I31" s="1245"/>
    </row>
    <row r="32" spans="2:9" x14ac:dyDescent="0.2">
      <c r="B32" s="1245"/>
      <c r="C32" s="1245"/>
      <c r="D32" s="1245"/>
      <c r="E32" s="1245"/>
      <c r="F32" s="1245"/>
      <c r="G32" s="1245"/>
      <c r="H32" s="1245"/>
    </row>
  </sheetData>
  <mergeCells count="7">
    <mergeCell ref="B20:H20"/>
    <mergeCell ref="B2:H2"/>
    <mergeCell ref="B3:H3"/>
    <mergeCell ref="B4:H4"/>
    <mergeCell ref="B5:H5"/>
    <mergeCell ref="B18:H18"/>
    <mergeCell ref="B19:H19"/>
  </mergeCells>
  <hyperlinks>
    <hyperlink ref="I2" location="'Indice Total'!A69" display="Volver"/>
    <hyperlink ref="I18" location="'Indice Total'!A69" display="Volver"/>
  </hyperlink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2">
    <tabColor theme="1" tint="4.9989318521683403E-2"/>
  </sheetPr>
  <dimension ref="B1:C25"/>
  <sheetViews>
    <sheetView showGridLines="0" zoomScale="86" zoomScaleNormal="86" workbookViewId="0">
      <selection activeCell="H25" sqref="H25"/>
    </sheetView>
  </sheetViews>
  <sheetFormatPr baseColWidth="10" defaultRowHeight="15" x14ac:dyDescent="0.25"/>
  <cols>
    <col min="1" max="1" width="21.7109375" customWidth="1"/>
    <col min="2" max="2" width="11.42578125" style="638"/>
    <col min="3" max="3" width="200.140625" bestFit="1" customWidth="1"/>
    <col min="9" max="9" width="62.85546875" customWidth="1"/>
  </cols>
  <sheetData>
    <row r="1" spans="2:3" ht="45.75" customHeight="1" x14ac:dyDescent="0.25"/>
    <row r="2" spans="2:3" ht="21" x14ac:dyDescent="0.35">
      <c r="C2" s="484" t="s">
        <v>3</v>
      </c>
    </row>
    <row r="3" spans="2:3" ht="21" x14ac:dyDescent="0.35">
      <c r="B3" s="637" t="s">
        <v>1660</v>
      </c>
      <c r="C3" s="484"/>
    </row>
    <row r="4" spans="2:3" x14ac:dyDescent="0.25">
      <c r="B4" s="638">
        <v>88</v>
      </c>
      <c r="C4" t="s">
        <v>2400</v>
      </c>
    </row>
    <row r="5" spans="2:3" x14ac:dyDescent="0.25">
      <c r="B5" s="638">
        <v>89</v>
      </c>
      <c r="C5" t="s">
        <v>1680</v>
      </c>
    </row>
    <row r="6" spans="2:3" x14ac:dyDescent="0.25">
      <c r="B6" s="638">
        <v>90</v>
      </c>
      <c r="C6" t="s">
        <v>2401</v>
      </c>
    </row>
    <row r="7" spans="2:3" x14ac:dyDescent="0.25">
      <c r="B7" s="638">
        <v>91</v>
      </c>
      <c r="C7" t="s">
        <v>1681</v>
      </c>
    </row>
    <row r="8" spans="2:3" x14ac:dyDescent="0.25">
      <c r="B8" s="638">
        <v>92</v>
      </c>
      <c r="C8" t="s">
        <v>2307</v>
      </c>
    </row>
    <row r="9" spans="2:3" x14ac:dyDescent="0.25">
      <c r="B9" s="638">
        <v>93</v>
      </c>
      <c r="C9" t="s">
        <v>2308</v>
      </c>
    </row>
    <row r="10" spans="2:3" x14ac:dyDescent="0.25">
      <c r="B10" s="638">
        <v>94</v>
      </c>
      <c r="C10" t="s">
        <v>2726</v>
      </c>
    </row>
    <row r="11" spans="2:3" x14ac:dyDescent="0.25">
      <c r="B11" s="638">
        <v>95</v>
      </c>
      <c r="C11" t="s">
        <v>2310</v>
      </c>
    </row>
    <row r="12" spans="2:3" x14ac:dyDescent="0.25">
      <c r="B12" s="638">
        <v>96</v>
      </c>
      <c r="C12" t="s">
        <v>2342</v>
      </c>
    </row>
    <row r="13" spans="2:3" x14ac:dyDescent="0.25">
      <c r="B13" s="638">
        <v>97</v>
      </c>
      <c r="C13" t="str">
        <f>CONCATENATE('97'!B3,"  ",'97'!B4)</f>
        <v>NÚMERO DE LICENCIAS MEDICAS DE ORIGEN MATERNAL AUTORIZADAS, SEGÚN ENTIDAD PAGADORA DEL SUBSIDIO Y TIPO DE LICENCIA  2014</v>
      </c>
    </row>
    <row r="14" spans="2:3" x14ac:dyDescent="0.25">
      <c r="B14" s="638">
        <v>98</v>
      </c>
      <c r="C14" t="str">
        <f>CONCATENATE('98 99'!B3,"  ",'98 99'!B4)</f>
        <v>NÚMERO DE SUBSIDIOS  MATERNALES INICIADOS, SEGÚN TIPO DE SUBSIDIO Y AÑO  2010 - 2014</v>
      </c>
    </row>
    <row r="15" spans="2:3" x14ac:dyDescent="0.25">
      <c r="B15" s="638">
        <v>99</v>
      </c>
      <c r="C15" t="str">
        <f>CONCATENATE('98 99'!B20,"  ",'98 99'!B21)</f>
        <v>NÚMERO DE DÍAS DE SUBSIDIO MATERNAL PAGADOS, SEGÚN TIPO DE SUBSIDIO Y AÑO  2010 - 2014</v>
      </c>
    </row>
    <row r="16" spans="2:3" x14ac:dyDescent="0.25">
      <c r="B16" s="638">
        <v>100</v>
      </c>
      <c r="C16" t="str">
        <f>CONCATENATE('100'!B3,"  ",'100'!B4)</f>
        <v>NÚMERO DE SUBSIDIOS MATERNALES INICIADOS SEGÚN ENTIDAD PAGADORA Y TIPO DE SUBSIDIO  2014</v>
      </c>
    </row>
    <row r="17" spans="2:3" x14ac:dyDescent="0.25">
      <c r="B17" s="638" t="s">
        <v>1743</v>
      </c>
      <c r="C17" t="str">
        <f>CONCATENATE('100 1'!B3,"  ",'100 1'!B4)</f>
        <v>NÚMERO DE SUBSIDIOS MATERNALES INICIADOS SEGÚN ENTIDAD PAGADORA Y TIPO DE SUBSIDIO  2013</v>
      </c>
    </row>
    <row r="18" spans="2:3" x14ac:dyDescent="0.25">
      <c r="B18" s="638" t="s">
        <v>1744</v>
      </c>
      <c r="C18" t="str">
        <f>CONCATENATE('100 2'!B3,"  ",'100 2'!B4)</f>
        <v>NÚMERO DE SUBSIDIOS MATERNALES INICIADOS SEGÚN ENTIDAD PAGADORA Y TIPO DE SUBSIDIO  2012</v>
      </c>
    </row>
    <row r="19" spans="2:3" x14ac:dyDescent="0.25">
      <c r="B19" s="638">
        <v>101</v>
      </c>
      <c r="C19" t="str">
        <f>CONCATENATE('101'!B3,"  ",'101'!B4)</f>
        <v>NÚMERO DE DÍAS DE SUBSIDIOS MATERNALES PAGADOS, SEGÚN ENTIDAD PAGADORA Y TIPO DE SUBSIDIO  2014</v>
      </c>
    </row>
    <row r="20" spans="2:3" x14ac:dyDescent="0.25">
      <c r="B20" s="638" t="s">
        <v>1745</v>
      </c>
      <c r="C20" t="str">
        <f>CONCATENATE('101 1'!B3,"  ",'101 1'!B4)</f>
        <v>NÚMERO DE DÍAS DE SUBSIDIOS MATERNALES PAGADOS, SEGÚN ENTIDAD PAGADORA Y TIPO DE SUBSIDIO  2013</v>
      </c>
    </row>
    <row r="21" spans="2:3" x14ac:dyDescent="0.25">
      <c r="B21" s="638" t="s">
        <v>1746</v>
      </c>
      <c r="C21" t="str">
        <f>CONCATENATE('101 2'!B3,"  ",'101 2'!B4)</f>
        <v>NÚMERO DE DÍAS DE SUBSIDIOS MATERNALES PAGADOS, SEGÚN ENTIDAD PAGADORA Y TIPO DE SUBSIDIO  2012</v>
      </c>
    </row>
    <row r="22" spans="2:3" x14ac:dyDescent="0.25">
      <c r="B22" s="638">
        <v>102</v>
      </c>
      <c r="C22" t="str">
        <f>CONCATENATE('102'!B3,"  ",'102'!B5)</f>
        <v>MONTO DE SUBSIDIOS MATERNALES  PAGADOS CON CARGO AL FONDO ÚNICO DE PRESTACIONES FAMILIARES Y SUBSIDIO DE  CESANTIA, SEGÚN INSTITUCIÓN PAGADORA Y TIPO DE LICENCIA  2014</v>
      </c>
    </row>
    <row r="23" spans="2:3" x14ac:dyDescent="0.25">
      <c r="B23" s="638">
        <v>103</v>
      </c>
      <c r="C23" t="str">
        <f>CONCATENATE('103'!B3,"  ",'103'!B5)</f>
        <v>INGRESOS Y EGRESOS DEL SISTEMA DE SUBSIDIOS  MATERNALES  2011 - 2014</v>
      </c>
    </row>
    <row r="24" spans="2:3" x14ac:dyDescent="0.25">
      <c r="B24" s="638">
        <v>104</v>
      </c>
      <c r="C24" t="str">
        <f>CONCATENATE('104'!B3,"  ",'104'!B4)</f>
        <v>NÚMERO SUBSIDIOS INICIADOS  POR PERMISO POSTNATAL PARENTAL SEGÚN ENTIDAD PAGADORA Y MODALIDAD DE EXTENSIÓN  2014</v>
      </c>
    </row>
    <row r="25" spans="2:3" x14ac:dyDescent="0.25">
      <c r="B25" s="638">
        <v>105</v>
      </c>
      <c r="C25" t="str">
        <f>CONCATENATE('105'!B3,"  ",'105'!B4)</f>
        <v>NÚMERO DE PERMISOS POSTNATAL PARENTAL TRASPASADOS AL PADRE SEGÚN ENTIDAD PAGADORA Y MODALIDAD DE EXTENSIÓN  2014</v>
      </c>
    </row>
  </sheetData>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3"/>
  <dimension ref="B1:F19"/>
  <sheetViews>
    <sheetView showGridLines="0" workbookViewId="0">
      <selection activeCell="G12" sqref="G12"/>
    </sheetView>
  </sheetViews>
  <sheetFormatPr baseColWidth="10" defaultRowHeight="15" x14ac:dyDescent="0.25"/>
  <cols>
    <col min="1" max="1" width="17.140625" customWidth="1"/>
    <col min="2" max="2" width="37.42578125" customWidth="1"/>
  </cols>
  <sheetData>
    <row r="1" spans="2:6" ht="75" customHeight="1" x14ac:dyDescent="0.25"/>
    <row r="2" spans="2:6" ht="18" x14ac:dyDescent="0.25">
      <c r="B2" s="1727" t="s">
        <v>2296</v>
      </c>
      <c r="C2" s="1728"/>
      <c r="D2" s="1728"/>
      <c r="F2" s="3" t="s">
        <v>13</v>
      </c>
    </row>
    <row r="3" spans="2:6" ht="15.75" x14ac:dyDescent="0.25">
      <c r="B3" s="1451"/>
      <c r="C3" s="1452"/>
      <c r="D3" s="1452"/>
    </row>
    <row r="4" spans="2:6" ht="42" customHeight="1" x14ac:dyDescent="0.25">
      <c r="B4" s="1729" t="s">
        <v>2305</v>
      </c>
      <c r="C4" s="1730"/>
      <c r="D4" s="1730"/>
    </row>
    <row r="5" spans="2:6" ht="15.75" x14ac:dyDescent="0.25">
      <c r="B5" s="1729" t="s">
        <v>2119</v>
      </c>
      <c r="C5" s="1730"/>
      <c r="D5" s="1730"/>
    </row>
    <row r="6" spans="2:6" ht="17.25" thickBot="1" x14ac:dyDescent="0.3">
      <c r="B6" s="1453"/>
      <c r="C6" s="1453"/>
      <c r="D6" s="1453"/>
    </row>
    <row r="7" spans="2:6" ht="15.75" x14ac:dyDescent="0.25">
      <c r="B7" s="1383"/>
      <c r="C7" s="1383"/>
      <c r="D7" s="1383"/>
    </row>
    <row r="8" spans="2:6" x14ac:dyDescent="0.25">
      <c r="B8" s="1855" t="s">
        <v>789</v>
      </c>
      <c r="C8" s="1856"/>
      <c r="D8" s="1857"/>
    </row>
    <row r="9" spans="2:6" x14ac:dyDescent="0.25">
      <c r="B9" s="1858" t="s">
        <v>2095</v>
      </c>
      <c r="C9" s="1859">
        <v>2013</v>
      </c>
      <c r="D9" s="1859" t="s">
        <v>2294</v>
      </c>
    </row>
    <row r="10" spans="2:6" x14ac:dyDescent="0.25">
      <c r="B10" s="1454"/>
      <c r="C10" s="1454"/>
      <c r="D10" s="1454"/>
    </row>
    <row r="11" spans="2:6" ht="16.5" x14ac:dyDescent="0.25">
      <c r="B11" s="1391" t="s">
        <v>2286</v>
      </c>
      <c r="C11" s="1346">
        <v>2912169.833333333</v>
      </c>
      <c r="D11" s="1346"/>
    </row>
    <row r="12" spans="2:6" ht="16.5" x14ac:dyDescent="0.25">
      <c r="B12" s="1391" t="s">
        <v>2287</v>
      </c>
      <c r="C12" s="1346">
        <v>1000034.2499999995</v>
      </c>
      <c r="D12" s="1346"/>
    </row>
    <row r="13" spans="2:6" x14ac:dyDescent="0.25">
      <c r="B13" s="1391" t="s">
        <v>2288</v>
      </c>
      <c r="C13" s="1346">
        <f>C11+C12</f>
        <v>3912204.0833333326</v>
      </c>
      <c r="D13" s="1346"/>
    </row>
    <row r="14" spans="2:6" ht="17.25" thickBot="1" x14ac:dyDescent="0.3">
      <c r="B14" s="1393" t="s">
        <v>2289</v>
      </c>
      <c r="C14" s="1178">
        <v>1484403.5</v>
      </c>
      <c r="D14" s="1178"/>
    </row>
    <row r="15" spans="2:6" x14ac:dyDescent="0.25">
      <c r="B15" s="1374" t="s">
        <v>2290</v>
      </c>
      <c r="C15" s="1375">
        <v>5396607.5833333321</v>
      </c>
      <c r="D15" s="1375"/>
    </row>
    <row r="16" spans="2:6" ht="18" customHeight="1" x14ac:dyDescent="0.25">
      <c r="B16" s="1455" t="s">
        <v>2295</v>
      </c>
      <c r="C16" s="1383"/>
      <c r="D16" s="1383"/>
    </row>
    <row r="17" spans="2:4" ht="15.75" x14ac:dyDescent="0.25">
      <c r="B17" s="1406" t="s">
        <v>2291</v>
      </c>
      <c r="C17" s="1383"/>
      <c r="D17" s="1383"/>
    </row>
    <row r="18" spans="2:4" ht="39.75" customHeight="1" x14ac:dyDescent="0.25">
      <c r="B18" s="1731" t="s">
        <v>2292</v>
      </c>
      <c r="C18" s="1732"/>
      <c r="D18" s="1732"/>
    </row>
    <row r="19" spans="2:4" ht="15.75" x14ac:dyDescent="0.25">
      <c r="B19" s="1406" t="s">
        <v>2293</v>
      </c>
      <c r="C19" s="1383"/>
      <c r="D19" s="1383"/>
    </row>
  </sheetData>
  <mergeCells count="5">
    <mergeCell ref="B2:D2"/>
    <mergeCell ref="B4:D4"/>
    <mergeCell ref="B5:D5"/>
    <mergeCell ref="B8:B9"/>
    <mergeCell ref="B18:D18"/>
  </mergeCells>
  <hyperlinks>
    <hyperlink ref="F2" location="'Indice Total'!A101" display="Volver"/>
  </hyperlinks>
  <pageMargins left="0.7" right="0.7" top="0.75" bottom="0.75" header="0.3" footer="0.3"/>
  <pageSetup paperSize="14"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4">
    <pageSetUpPr fitToPage="1"/>
  </sheetPr>
  <dimension ref="B1:H13"/>
  <sheetViews>
    <sheetView showGridLines="0" zoomScaleNormal="100" workbookViewId="0">
      <selection activeCell="H25" sqref="H25"/>
    </sheetView>
  </sheetViews>
  <sheetFormatPr baseColWidth="10" defaultRowHeight="15" x14ac:dyDescent="0.2"/>
  <cols>
    <col min="1" max="1" width="19.42578125" style="1383" customWidth="1"/>
    <col min="2" max="2" width="31.5703125" style="1383" customWidth="1"/>
    <col min="3" max="4" width="15.42578125" style="1383" customWidth="1"/>
    <col min="5" max="5" width="17.42578125" style="1383" customWidth="1"/>
    <col min="6" max="7" width="16" style="1383" customWidth="1"/>
    <col min="8" max="8" width="18.7109375" style="1383" customWidth="1"/>
    <col min="9" max="16384" width="11.42578125" style="1383"/>
  </cols>
  <sheetData>
    <row r="1" spans="2:8" ht="46.5" customHeight="1" x14ac:dyDescent="0.2"/>
    <row r="2" spans="2:8" ht="18" x14ac:dyDescent="0.2">
      <c r="B2" s="1733" t="s">
        <v>2208</v>
      </c>
      <c r="C2" s="1733"/>
      <c r="D2" s="1733"/>
      <c r="E2" s="1733"/>
      <c r="F2" s="1733"/>
      <c r="G2" s="1733"/>
      <c r="H2" s="3" t="s">
        <v>13</v>
      </c>
    </row>
    <row r="3" spans="2:8" x14ac:dyDescent="0.2">
      <c r="B3" s="1384"/>
      <c r="C3" s="1385"/>
      <c r="D3" s="1385"/>
      <c r="E3" s="1385"/>
      <c r="F3" s="1385"/>
      <c r="G3" s="1385"/>
      <c r="H3" s="1386"/>
    </row>
    <row r="4" spans="2:8" ht="31.5" customHeight="1" x14ac:dyDescent="0.25">
      <c r="B4" s="1734" t="s">
        <v>2306</v>
      </c>
      <c r="C4" s="1735"/>
      <c r="D4" s="1735"/>
      <c r="E4" s="1735"/>
      <c r="F4" s="1735"/>
      <c r="G4" s="1735"/>
      <c r="H4" s="1387"/>
    </row>
    <row r="5" spans="2:8" ht="17.25" thickBot="1" x14ac:dyDescent="0.3">
      <c r="B5" s="1736" t="s">
        <v>2209</v>
      </c>
      <c r="C5" s="1737"/>
      <c r="D5" s="1737"/>
      <c r="E5" s="1737"/>
      <c r="F5" s="1737"/>
      <c r="G5" s="1737"/>
      <c r="H5" s="1387"/>
    </row>
    <row r="6" spans="2:8" x14ac:dyDescent="0.2">
      <c r="H6" s="1388"/>
    </row>
    <row r="7" spans="2:8" ht="15.75" x14ac:dyDescent="0.25">
      <c r="B7" s="1389" t="s">
        <v>2095</v>
      </c>
      <c r="C7" s="1390">
        <v>2010</v>
      </c>
      <c r="D7" s="1390">
        <v>2011</v>
      </c>
      <c r="E7" s="1390">
        <v>2012</v>
      </c>
      <c r="F7" s="1390">
        <v>2013</v>
      </c>
      <c r="G7" s="1390">
        <v>2014</v>
      </c>
    </row>
    <row r="8" spans="2:8" x14ac:dyDescent="0.2">
      <c r="B8" s="1391" t="s">
        <v>2044</v>
      </c>
      <c r="C8" s="1392">
        <v>1330982</v>
      </c>
      <c r="D8" s="1392">
        <v>1426650</v>
      </c>
      <c r="E8" s="1392">
        <v>1541994</v>
      </c>
      <c r="F8" s="1392">
        <v>1614118.5833333333</v>
      </c>
      <c r="G8" s="1392">
        <v>1636136</v>
      </c>
    </row>
    <row r="9" spans="2:8" x14ac:dyDescent="0.2">
      <c r="B9" s="1391" t="s">
        <v>2045</v>
      </c>
      <c r="C9" s="1392">
        <v>513049</v>
      </c>
      <c r="D9" s="1392">
        <v>568773</v>
      </c>
      <c r="E9" s="1392">
        <v>617872</v>
      </c>
      <c r="F9" s="1392">
        <v>622872</v>
      </c>
      <c r="G9" s="1392">
        <v>637066</v>
      </c>
    </row>
    <row r="10" spans="2:8" x14ac:dyDescent="0.2">
      <c r="B10" s="1391" t="s">
        <v>2046</v>
      </c>
      <c r="C10" s="1392">
        <v>255324</v>
      </c>
      <c r="D10" s="1392">
        <v>227610</v>
      </c>
      <c r="E10" s="1392">
        <v>232080</v>
      </c>
      <c r="F10" s="1392">
        <v>238096.16666666666</v>
      </c>
      <c r="G10" s="1392">
        <v>235516</v>
      </c>
    </row>
    <row r="11" spans="2:8" x14ac:dyDescent="0.2">
      <c r="B11" s="1391" t="s">
        <v>2050</v>
      </c>
      <c r="C11" s="1392">
        <v>330445</v>
      </c>
      <c r="D11" s="1392">
        <v>331050</v>
      </c>
      <c r="E11" s="1392">
        <v>330850</v>
      </c>
      <c r="F11" s="1392">
        <v>331456.33333333331</v>
      </c>
      <c r="G11" s="1392">
        <v>329893</v>
      </c>
    </row>
    <row r="12" spans="2:8" ht="15.75" thickBot="1" x14ac:dyDescent="0.25">
      <c r="B12" s="1393" t="s">
        <v>2048</v>
      </c>
      <c r="C12" s="1394">
        <v>125829</v>
      </c>
      <c r="D12" s="1394">
        <v>128106</v>
      </c>
      <c r="E12" s="1394">
        <v>121380</v>
      </c>
      <c r="F12" s="1394">
        <v>105626.75</v>
      </c>
      <c r="G12" s="1394">
        <v>86971</v>
      </c>
    </row>
    <row r="13" spans="2:8" ht="26.25" customHeight="1" x14ac:dyDescent="0.2">
      <c r="B13" s="1395" t="s">
        <v>40</v>
      </c>
      <c r="C13" s="1396">
        <f>SUM(C8:C12)</f>
        <v>2555629</v>
      </c>
      <c r="D13" s="1397">
        <f>SUM(D8:D12)</f>
        <v>2682189</v>
      </c>
      <c r="E13" s="1398">
        <f>SUM(E8:E12)</f>
        <v>2844176</v>
      </c>
      <c r="F13" s="1398">
        <f>SUM(F8:F12)</f>
        <v>2912169.833333333</v>
      </c>
      <c r="G13" s="1398">
        <f>SUM(G8:G12)</f>
        <v>2925582</v>
      </c>
    </row>
  </sheetData>
  <mergeCells count="3">
    <mergeCell ref="B2:G2"/>
    <mergeCell ref="B4:G4"/>
    <mergeCell ref="B5:G5"/>
  </mergeCells>
  <hyperlinks>
    <hyperlink ref="H2" location="'Indice Total'!A101" display="Volver"/>
  </hyperlinks>
  <pageMargins left="0.7" right="0.7" top="0.75" bottom="0.75" header="0.3" footer="0.3"/>
  <pageSetup scale="55" orientation="portrait" horizontalDpi="4294967292"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5"/>
  <dimension ref="B1:G28"/>
  <sheetViews>
    <sheetView showGridLines="0" workbookViewId="0">
      <selection activeCell="H25" sqref="H25"/>
    </sheetView>
  </sheetViews>
  <sheetFormatPr baseColWidth="10" defaultRowHeight="15" x14ac:dyDescent="0.25"/>
  <cols>
    <col min="1" max="1" width="19.140625" customWidth="1"/>
    <col min="2" max="2" width="41.5703125" customWidth="1"/>
    <col min="6" max="6" width="16.140625" customWidth="1"/>
  </cols>
  <sheetData>
    <row r="1" spans="2:7" ht="53.25" customHeight="1" x14ac:dyDescent="0.25"/>
    <row r="2" spans="2:7" ht="18" x14ac:dyDescent="0.25">
      <c r="B2" s="1733" t="s">
        <v>2303</v>
      </c>
      <c r="C2" s="1733"/>
      <c r="D2" s="1733"/>
      <c r="E2" s="1733"/>
      <c r="F2" s="1733"/>
      <c r="G2" s="3" t="s">
        <v>13</v>
      </c>
    </row>
    <row r="3" spans="2:7" ht="15.75" x14ac:dyDescent="0.25">
      <c r="B3" s="1384"/>
      <c r="C3" s="1385"/>
      <c r="D3" s="1385"/>
      <c r="E3" s="1385"/>
      <c r="F3" s="1385"/>
    </row>
    <row r="4" spans="2:7" ht="66" customHeight="1" x14ac:dyDescent="0.25">
      <c r="B4" s="1738" t="s">
        <v>2304</v>
      </c>
      <c r="C4" s="1738"/>
      <c r="D4" s="1738"/>
      <c r="E4" s="1738"/>
      <c r="F4" s="1738"/>
    </row>
    <row r="5" spans="2:7" ht="17.25" thickBot="1" x14ac:dyDescent="0.3">
      <c r="B5" s="1739">
        <v>2014</v>
      </c>
      <c r="C5" s="1739"/>
      <c r="D5" s="1739"/>
      <c r="E5" s="1739"/>
      <c r="F5" s="1739"/>
    </row>
    <row r="6" spans="2:7" ht="16.5" x14ac:dyDescent="0.25">
      <c r="B6" s="1738" t="s">
        <v>2218</v>
      </c>
      <c r="C6" s="1738"/>
      <c r="D6" s="1738"/>
      <c r="E6" s="1738"/>
      <c r="F6" s="1738"/>
    </row>
    <row r="7" spans="2:7" ht="15.75" x14ac:dyDescent="0.25">
      <c r="B7" s="1383"/>
      <c r="C7" s="1383"/>
      <c r="D7" s="1383"/>
      <c r="E7" s="1383"/>
      <c r="F7" s="1383"/>
    </row>
    <row r="8" spans="2:7" ht="45.75" customHeight="1" x14ac:dyDescent="0.25">
      <c r="B8" s="1389" t="s">
        <v>2080</v>
      </c>
      <c r="C8" s="1461" t="s">
        <v>2297</v>
      </c>
      <c r="D8" s="1461" t="s">
        <v>2298</v>
      </c>
      <c r="E8" s="1461" t="s">
        <v>2299</v>
      </c>
      <c r="F8" s="1461" t="s">
        <v>2302</v>
      </c>
    </row>
    <row r="9" spans="2:7" x14ac:dyDescent="0.25">
      <c r="B9" s="1456"/>
      <c r="C9" s="1457"/>
      <c r="D9" s="1457"/>
      <c r="E9" s="1457"/>
      <c r="F9" s="1457"/>
    </row>
    <row r="10" spans="2:7" x14ac:dyDescent="0.25">
      <c r="B10" s="1458" t="s">
        <v>73</v>
      </c>
      <c r="C10" s="1459"/>
      <c r="D10" s="1459"/>
      <c r="E10" s="1459"/>
      <c r="F10" s="1459"/>
    </row>
    <row r="11" spans="2:7" x14ac:dyDescent="0.25">
      <c r="B11" s="1458" t="s">
        <v>74</v>
      </c>
      <c r="C11" s="1459"/>
      <c r="D11" s="1459"/>
      <c r="E11" s="1459"/>
      <c r="F11" s="1459"/>
    </row>
    <row r="12" spans="2:7" x14ac:dyDescent="0.25">
      <c r="B12" s="1458" t="s">
        <v>75</v>
      </c>
      <c r="C12" s="1459"/>
      <c r="D12" s="1459"/>
      <c r="E12" s="1459"/>
      <c r="F12" s="1459"/>
    </row>
    <row r="13" spans="2:7" x14ac:dyDescent="0.25">
      <c r="B13" s="1458" t="s">
        <v>76</v>
      </c>
      <c r="C13" s="1459"/>
      <c r="D13" s="1459"/>
      <c r="E13" s="1459"/>
      <c r="F13" s="1459"/>
    </row>
    <row r="14" spans="2:7" x14ac:dyDescent="0.25">
      <c r="B14" s="1458" t="s">
        <v>77</v>
      </c>
      <c r="C14" s="1459"/>
      <c r="D14" s="1459"/>
      <c r="E14" s="1459"/>
      <c r="F14" s="1459"/>
    </row>
    <row r="15" spans="2:7" x14ac:dyDescent="0.25">
      <c r="B15" s="1458" t="s">
        <v>78</v>
      </c>
      <c r="C15" s="1459"/>
      <c r="D15" s="1459"/>
      <c r="E15" s="1459"/>
      <c r="F15" s="1459"/>
    </row>
    <row r="16" spans="2:7" x14ac:dyDescent="0.25">
      <c r="B16" s="1458" t="s">
        <v>2230</v>
      </c>
      <c r="C16" s="1459"/>
      <c r="D16" s="1459"/>
      <c r="E16" s="1459"/>
      <c r="F16" s="1459"/>
    </row>
    <row r="17" spans="2:6" x14ac:dyDescent="0.25">
      <c r="B17" s="1458" t="s">
        <v>80</v>
      </c>
      <c r="C17" s="1459"/>
      <c r="D17" s="1459"/>
      <c r="E17" s="1459"/>
      <c r="F17" s="1459"/>
    </row>
    <row r="18" spans="2:6" x14ac:dyDescent="0.25">
      <c r="B18" s="1458" t="s">
        <v>81</v>
      </c>
      <c r="C18" s="1459"/>
      <c r="D18" s="1459"/>
      <c r="E18" s="1459"/>
      <c r="F18" s="1459"/>
    </row>
    <row r="19" spans="2:6" x14ac:dyDescent="0.25">
      <c r="B19" s="1458" t="s">
        <v>2089</v>
      </c>
      <c r="C19" s="1459"/>
      <c r="D19" s="1459"/>
      <c r="E19" s="1459"/>
      <c r="F19" s="1459"/>
    </row>
    <row r="20" spans="2:6" x14ac:dyDescent="0.25">
      <c r="B20" s="1458" t="s">
        <v>2090</v>
      </c>
      <c r="C20" s="1459"/>
      <c r="D20" s="1459"/>
      <c r="E20" s="1459"/>
      <c r="F20" s="1459"/>
    </row>
    <row r="21" spans="2:6" x14ac:dyDescent="0.25">
      <c r="B21" s="1458" t="s">
        <v>2069</v>
      </c>
      <c r="C21" s="1459"/>
      <c r="D21" s="1459"/>
      <c r="E21" s="1459"/>
      <c r="F21" s="1459"/>
    </row>
    <row r="22" spans="2:6" x14ac:dyDescent="0.25">
      <c r="B22" s="1458" t="s">
        <v>2070</v>
      </c>
      <c r="C22" s="1459"/>
      <c r="D22" s="1459"/>
      <c r="E22" s="1459"/>
      <c r="F22" s="1459"/>
    </row>
    <row r="23" spans="2:6" x14ac:dyDescent="0.25">
      <c r="B23" s="1458" t="s">
        <v>2071</v>
      </c>
      <c r="C23" s="1459"/>
      <c r="D23" s="1459"/>
      <c r="E23" s="1459"/>
      <c r="F23" s="1459"/>
    </row>
    <row r="24" spans="2:6" x14ac:dyDescent="0.25">
      <c r="B24" s="1458" t="s">
        <v>87</v>
      </c>
      <c r="C24" s="1459"/>
      <c r="D24" s="1459"/>
      <c r="E24" s="1459"/>
      <c r="F24" s="1459"/>
    </row>
    <row r="25" spans="2:6" x14ac:dyDescent="0.25">
      <c r="B25" s="1404" t="s">
        <v>2092</v>
      </c>
      <c r="C25" s="1405">
        <f>SUM(C10:C24)</f>
        <v>0</v>
      </c>
      <c r="D25" s="1405">
        <f>SUM(D10:D24)</f>
        <v>0</v>
      </c>
      <c r="E25" s="1405">
        <f>SUM(E10:E24)</f>
        <v>0</v>
      </c>
      <c r="F25" s="1405">
        <f>SUM(F10:F24)</f>
        <v>0</v>
      </c>
    </row>
    <row r="26" spans="2:6" ht="15.75" x14ac:dyDescent="0.25">
      <c r="B26" s="1455" t="s">
        <v>2295</v>
      </c>
      <c r="C26" s="1383"/>
      <c r="D26" s="1383"/>
      <c r="E26" s="1383"/>
      <c r="F26" s="1383"/>
    </row>
    <row r="27" spans="2:6" ht="37.5" customHeight="1" x14ac:dyDescent="0.25">
      <c r="B27" s="1731" t="s">
        <v>2300</v>
      </c>
      <c r="C27" s="1731"/>
      <c r="D27" s="1731"/>
      <c r="E27" s="1731"/>
      <c r="F27" s="1731"/>
    </row>
    <row r="28" spans="2:6" ht="15.75" x14ac:dyDescent="0.25">
      <c r="B28" s="1460" t="s">
        <v>2301</v>
      </c>
      <c r="C28" s="1383"/>
      <c r="D28" s="1383"/>
      <c r="E28" s="1383"/>
      <c r="F28" s="1383"/>
    </row>
  </sheetData>
  <mergeCells count="5">
    <mergeCell ref="B2:F2"/>
    <mergeCell ref="B4:F4"/>
    <mergeCell ref="B5:F5"/>
    <mergeCell ref="B6:F6"/>
    <mergeCell ref="B27:F27"/>
  </mergeCells>
  <hyperlinks>
    <hyperlink ref="G2" location="'Indice Total'!A101" display="Volver"/>
  </hyperlinks>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pageSetUpPr fitToPage="1"/>
  </sheetPr>
  <dimension ref="B1:I31"/>
  <sheetViews>
    <sheetView showGridLines="0" zoomScaleNormal="100" workbookViewId="0">
      <selection activeCell="H25" sqref="H25"/>
    </sheetView>
  </sheetViews>
  <sheetFormatPr baseColWidth="10" defaultRowHeight="15" x14ac:dyDescent="0.2"/>
  <cols>
    <col min="1" max="1" width="21.7109375" style="1383" customWidth="1"/>
    <col min="2" max="2" width="24.28515625" style="1383" bestFit="1" customWidth="1"/>
    <col min="3" max="3" width="16" style="1383" customWidth="1"/>
    <col min="4" max="4" width="14" style="1383" customWidth="1"/>
    <col min="5" max="5" width="17.28515625" style="1383" bestFit="1" customWidth="1"/>
    <col min="6" max="6" width="14" style="1383" customWidth="1"/>
    <col min="7" max="7" width="13.85546875" style="1383" customWidth="1"/>
    <col min="8" max="8" width="20.140625" style="1383" customWidth="1"/>
    <col min="9" max="16384" width="11.42578125" style="1383"/>
  </cols>
  <sheetData>
    <row r="1" spans="2:9" ht="45" customHeight="1" x14ac:dyDescent="0.2"/>
    <row r="2" spans="2:9" ht="18" x14ac:dyDescent="0.2">
      <c r="B2" s="1733" t="s">
        <v>2210</v>
      </c>
      <c r="C2" s="1733"/>
      <c r="D2" s="1733"/>
      <c r="E2" s="1733"/>
      <c r="F2" s="1733"/>
      <c r="G2" s="1733"/>
      <c r="H2" s="1733"/>
      <c r="I2" s="3" t="s">
        <v>13</v>
      </c>
    </row>
    <row r="3" spans="2:9" ht="37.5" customHeight="1" x14ac:dyDescent="0.25">
      <c r="B3" s="1734" t="s">
        <v>2211</v>
      </c>
      <c r="C3" s="1734"/>
      <c r="D3" s="1734"/>
      <c r="E3" s="1734"/>
      <c r="F3" s="1734"/>
      <c r="G3" s="1734"/>
      <c r="H3" s="1734"/>
      <c r="I3" s="1399"/>
    </row>
    <row r="4" spans="2:9" ht="17.25" thickBot="1" x14ac:dyDescent="0.3">
      <c r="B4" s="1740" t="s">
        <v>2212</v>
      </c>
      <c r="C4" s="1740"/>
      <c r="D4" s="1740"/>
      <c r="E4" s="1740"/>
      <c r="F4" s="1740"/>
      <c r="G4" s="1740"/>
      <c r="H4" s="1740"/>
      <c r="I4" s="1399"/>
    </row>
    <row r="5" spans="2:9" x14ac:dyDescent="0.2">
      <c r="I5" s="1388"/>
    </row>
    <row r="6" spans="2:9" ht="15.75" x14ac:dyDescent="0.25">
      <c r="B6" s="1741" t="s">
        <v>789</v>
      </c>
      <c r="C6" s="1743" t="s">
        <v>2120</v>
      </c>
      <c r="D6" s="1743"/>
      <c r="E6" s="1743"/>
      <c r="F6" s="1743" t="s">
        <v>788</v>
      </c>
      <c r="G6" s="1743"/>
      <c r="H6" s="1743"/>
    </row>
    <row r="7" spans="2:9" ht="60" x14ac:dyDescent="0.2">
      <c r="B7" s="1742" t="s">
        <v>2095</v>
      </c>
      <c r="C7" s="1400" t="s">
        <v>2213</v>
      </c>
      <c r="D7" s="1401" t="s">
        <v>2214</v>
      </c>
      <c r="E7" s="1401" t="s">
        <v>40</v>
      </c>
      <c r="F7" s="1400" t="s">
        <v>2213</v>
      </c>
      <c r="G7" s="1401" t="s">
        <v>2214</v>
      </c>
      <c r="H7" s="1401" t="s">
        <v>40</v>
      </c>
    </row>
    <row r="8" spans="2:9" ht="9.75" customHeight="1" x14ac:dyDescent="0.2">
      <c r="B8" s="1402"/>
      <c r="C8" s="1402"/>
      <c r="D8" s="1402"/>
      <c r="E8" s="1402"/>
      <c r="F8" s="1402"/>
      <c r="G8" s="1402"/>
      <c r="H8" s="1402"/>
    </row>
    <row r="9" spans="2:9" x14ac:dyDescent="0.2">
      <c r="B9" s="1403" t="s">
        <v>2044</v>
      </c>
      <c r="C9" s="1345">
        <v>974049</v>
      </c>
      <c r="D9" s="1345">
        <v>56323</v>
      </c>
      <c r="E9" s="1345">
        <f>C9+D9</f>
        <v>1030372</v>
      </c>
      <c r="F9" s="1345">
        <v>1097531</v>
      </c>
      <c r="G9" s="1345">
        <v>61263</v>
      </c>
      <c r="H9" s="1345">
        <f>SUM(F9:G9)</f>
        <v>1158794</v>
      </c>
    </row>
    <row r="10" spans="2:9" x14ac:dyDescent="0.2">
      <c r="B10" s="1391" t="s">
        <v>2045</v>
      </c>
      <c r="C10" s="1346">
        <v>447930</v>
      </c>
      <c r="D10" s="1346">
        <v>28076</v>
      </c>
      <c r="E10" s="1346">
        <f>C10+D10</f>
        <v>476006</v>
      </c>
      <c r="F10" s="1346">
        <v>467538</v>
      </c>
      <c r="G10" s="1346">
        <v>26911</v>
      </c>
      <c r="H10" s="1346">
        <f>SUM(F10:G10)</f>
        <v>494449</v>
      </c>
    </row>
    <row r="11" spans="2:9" x14ac:dyDescent="0.2">
      <c r="B11" s="1391" t="s">
        <v>2046</v>
      </c>
      <c r="C11" s="1346">
        <v>190940</v>
      </c>
      <c r="D11" s="1346">
        <v>9496</v>
      </c>
      <c r="E11" s="1346">
        <f>C11+D11</f>
        <v>200436</v>
      </c>
      <c r="F11" s="1346">
        <v>210403</v>
      </c>
      <c r="G11" s="1346">
        <v>9659</v>
      </c>
      <c r="H11" s="1346">
        <f>SUM(F11:G11)</f>
        <v>220062</v>
      </c>
    </row>
    <row r="12" spans="2:9" x14ac:dyDescent="0.2">
      <c r="B12" s="1391" t="s">
        <v>2050</v>
      </c>
      <c r="C12" s="1346">
        <v>191456</v>
      </c>
      <c r="D12" s="1346">
        <v>6296</v>
      </c>
      <c r="E12" s="1346">
        <f>C12+D12</f>
        <v>197752</v>
      </c>
      <c r="F12" s="1346">
        <v>211508</v>
      </c>
      <c r="G12" s="1346">
        <v>6364</v>
      </c>
      <c r="H12" s="1346">
        <f>SUM(F12:G12)</f>
        <v>217872</v>
      </c>
    </row>
    <row r="13" spans="2:9" ht="15.75" thickBot="1" x14ac:dyDescent="0.25">
      <c r="B13" s="1393" t="s">
        <v>2048</v>
      </c>
      <c r="C13" s="1178">
        <v>47585</v>
      </c>
      <c r="D13" s="1178">
        <v>2348</v>
      </c>
      <c r="E13" s="1178">
        <f>C13+D13</f>
        <v>49933</v>
      </c>
      <c r="F13" s="1178">
        <v>41667</v>
      </c>
      <c r="G13" s="1178">
        <v>1829</v>
      </c>
      <c r="H13" s="1178">
        <f>SUM(F13:G13)</f>
        <v>43496</v>
      </c>
    </row>
    <row r="14" spans="2:9" x14ac:dyDescent="0.2">
      <c r="B14" s="1404" t="s">
        <v>40</v>
      </c>
      <c r="C14" s="1405">
        <f t="shared" ref="C14:H14" si="0">SUM(C9:C13)</f>
        <v>1851960</v>
      </c>
      <c r="D14" s="1405">
        <f t="shared" si="0"/>
        <v>102539</v>
      </c>
      <c r="E14" s="1405">
        <f t="shared" si="0"/>
        <v>1954499</v>
      </c>
      <c r="F14" s="1405">
        <f t="shared" si="0"/>
        <v>2028647</v>
      </c>
      <c r="G14" s="1405">
        <f t="shared" si="0"/>
        <v>106026</v>
      </c>
      <c r="H14" s="1405">
        <f t="shared" si="0"/>
        <v>2134673</v>
      </c>
    </row>
    <row r="15" spans="2:9" x14ac:dyDescent="0.2">
      <c r="B15" s="1406" t="s">
        <v>2215</v>
      </c>
      <c r="C15" s="1406"/>
    </row>
    <row r="16" spans="2:9" x14ac:dyDescent="0.2">
      <c r="B16" s="1406"/>
      <c r="C16" s="1406"/>
    </row>
    <row r="18" spans="2:9" ht="18" x14ac:dyDescent="0.2">
      <c r="B18" s="1733" t="s">
        <v>2216</v>
      </c>
      <c r="C18" s="1733"/>
      <c r="D18" s="1733"/>
      <c r="E18" s="1733"/>
      <c r="F18" s="1382"/>
      <c r="G18" s="1407"/>
      <c r="H18" s="1407"/>
      <c r="I18" s="3" t="s">
        <v>13</v>
      </c>
    </row>
    <row r="19" spans="2:9" ht="47.25" customHeight="1" x14ac:dyDescent="0.25">
      <c r="B19" s="1734" t="s">
        <v>2217</v>
      </c>
      <c r="C19" s="1734"/>
      <c r="D19" s="1734"/>
      <c r="E19" s="1734"/>
      <c r="F19" s="1399"/>
      <c r="G19" s="1399"/>
      <c r="H19" s="1399"/>
      <c r="I19" s="1399"/>
    </row>
    <row r="20" spans="2:9" ht="16.5" customHeight="1" x14ac:dyDescent="0.25">
      <c r="B20" s="1744" t="s">
        <v>2218</v>
      </c>
      <c r="C20" s="1744"/>
      <c r="D20" s="1744"/>
      <c r="E20" s="1744"/>
      <c r="F20" s="1399"/>
      <c r="G20" s="1399"/>
      <c r="H20" s="1399"/>
      <c r="I20" s="1399"/>
    </row>
    <row r="21" spans="2:9" ht="17.25" thickBot="1" x14ac:dyDescent="0.3">
      <c r="B21" s="1745">
        <v>2014</v>
      </c>
      <c r="C21" s="1745"/>
      <c r="D21" s="1745"/>
      <c r="E21" s="1745"/>
      <c r="F21" s="1399"/>
      <c r="G21" s="1399"/>
      <c r="H21" s="1399"/>
      <c r="I21" s="1399"/>
    </row>
    <row r="22" spans="2:9" ht="21" customHeight="1" x14ac:dyDescent="0.25">
      <c r="B22" s="1746"/>
      <c r="C22" s="1746"/>
      <c r="D22" s="1746"/>
      <c r="E22" s="1746"/>
      <c r="F22" s="1399"/>
      <c r="G22" s="1399"/>
      <c r="H22" s="1399"/>
      <c r="I22" s="1386"/>
    </row>
    <row r="23" spans="2:9" ht="53.25" customHeight="1" x14ac:dyDescent="0.2">
      <c r="B23" s="1408" t="s">
        <v>2095</v>
      </c>
      <c r="C23" s="1409" t="s">
        <v>2219</v>
      </c>
      <c r="D23" s="1409" t="s">
        <v>2220</v>
      </c>
      <c r="E23" s="1410" t="s">
        <v>2221</v>
      </c>
      <c r="F23" s="1388"/>
    </row>
    <row r="24" spans="2:9" x14ac:dyDescent="0.2">
      <c r="B24" s="1403" t="s">
        <v>2044</v>
      </c>
      <c r="C24" s="1345">
        <v>212367176.50300002</v>
      </c>
      <c r="D24" s="1345">
        <v>907254</v>
      </c>
      <c r="E24" s="1345">
        <v>12294910</v>
      </c>
    </row>
    <row r="25" spans="2:9" x14ac:dyDescent="0.2">
      <c r="B25" s="1391" t="s">
        <v>2045</v>
      </c>
      <c r="C25" s="1346">
        <v>73597215.202999994</v>
      </c>
      <c r="D25" s="1346">
        <v>208679</v>
      </c>
      <c r="E25" s="1346">
        <v>6624626</v>
      </c>
    </row>
    <row r="26" spans="2:9" x14ac:dyDescent="0.2">
      <c r="B26" s="1391" t="s">
        <v>2046</v>
      </c>
      <c r="C26" s="1346">
        <v>37208177.230999999</v>
      </c>
      <c r="D26" s="1346">
        <v>148610</v>
      </c>
      <c r="E26" s="1346">
        <v>2717310</v>
      </c>
    </row>
    <row r="27" spans="2:9" x14ac:dyDescent="0.2">
      <c r="B27" s="1391" t="s">
        <v>2050</v>
      </c>
      <c r="C27" s="1346">
        <v>35854785.943000004</v>
      </c>
      <c r="D27" s="1346">
        <v>247680</v>
      </c>
      <c r="E27" s="1346">
        <v>3133079</v>
      </c>
    </row>
    <row r="28" spans="2:9" ht="15.75" thickBot="1" x14ac:dyDescent="0.25">
      <c r="B28" s="1393" t="s">
        <v>2048</v>
      </c>
      <c r="C28" s="1178">
        <v>6963084.0099999998</v>
      </c>
      <c r="D28" s="1178">
        <v>26963</v>
      </c>
      <c r="E28" s="1178">
        <v>574290</v>
      </c>
    </row>
    <row r="29" spans="2:9" x14ac:dyDescent="0.2">
      <c r="B29" s="1404" t="s">
        <v>40</v>
      </c>
      <c r="C29" s="1405">
        <f>SUM(C24:C28)</f>
        <v>365990438.89000005</v>
      </c>
      <c r="D29" s="1405">
        <f>SUM(D24:D28)</f>
        <v>1539186</v>
      </c>
      <c r="E29" s="1405">
        <f>SUM(E24:E28)</f>
        <v>25344215</v>
      </c>
    </row>
    <row r="30" spans="2:9" x14ac:dyDescent="0.2">
      <c r="B30" s="1411" t="s">
        <v>2222</v>
      </c>
      <c r="C30" s="1406"/>
    </row>
    <row r="31" spans="2:9" x14ac:dyDescent="0.2">
      <c r="B31" s="1411" t="s">
        <v>2223</v>
      </c>
      <c r="C31" s="1406"/>
    </row>
  </sheetData>
  <mergeCells count="11">
    <mergeCell ref="B18:E18"/>
    <mergeCell ref="B19:E19"/>
    <mergeCell ref="B20:E20"/>
    <mergeCell ref="B21:E21"/>
    <mergeCell ref="B22:E22"/>
    <mergeCell ref="B2:H2"/>
    <mergeCell ref="B3:H3"/>
    <mergeCell ref="B4:H4"/>
    <mergeCell ref="B6:B7"/>
    <mergeCell ref="C6:E6"/>
    <mergeCell ref="F6:H6"/>
  </mergeCells>
  <hyperlinks>
    <hyperlink ref="I18" location="'Indice Total'!A101" display="Volver"/>
    <hyperlink ref="I2" location="'Indice Total'!A101" display="Volver"/>
  </hyperlinks>
  <pageMargins left="0.7" right="0.7" top="0.75" bottom="0.75" header="0.3" footer="0.3"/>
  <pageSetup scale="68"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B1:S22"/>
  <sheetViews>
    <sheetView showGridLines="0" workbookViewId="0">
      <selection activeCell="H25" sqref="H25"/>
    </sheetView>
  </sheetViews>
  <sheetFormatPr baseColWidth="10" defaultRowHeight="15" x14ac:dyDescent="0.25"/>
  <cols>
    <col min="1" max="1" width="21" customWidth="1"/>
    <col min="2" max="2" width="42.5703125" bestFit="1" customWidth="1"/>
    <col min="15" max="15" width="13.140625" bestFit="1" customWidth="1"/>
    <col min="16" max="16" width="13.28515625" customWidth="1"/>
  </cols>
  <sheetData>
    <row r="1" spans="2:19" ht="48.75" customHeight="1" x14ac:dyDescent="0.25"/>
    <row r="2" spans="2:19" ht="15.75" customHeight="1" x14ac:dyDescent="0.25">
      <c r="B2" s="1525" t="s">
        <v>1579</v>
      </c>
      <c r="C2" s="1525"/>
      <c r="D2" s="1525"/>
      <c r="E2" s="1525"/>
      <c r="F2" s="1525"/>
      <c r="G2" s="1525"/>
      <c r="H2" s="1525"/>
      <c r="I2" s="1525"/>
      <c r="J2" s="1525"/>
      <c r="K2" s="1525"/>
      <c r="L2" s="1525"/>
      <c r="M2" s="1525"/>
      <c r="N2" s="3" t="s">
        <v>13</v>
      </c>
    </row>
    <row r="3" spans="2:19" ht="28.5" customHeight="1" x14ac:dyDescent="0.25">
      <c r="B3" s="1557" t="s">
        <v>1648</v>
      </c>
      <c r="C3" s="1557"/>
      <c r="D3" s="1557"/>
      <c r="E3" s="1557"/>
      <c r="F3" s="1557"/>
      <c r="G3" s="1557"/>
      <c r="H3" s="1557"/>
      <c r="I3" s="1557"/>
      <c r="J3" s="1557"/>
      <c r="K3" s="1557"/>
      <c r="L3" s="1557"/>
      <c r="M3" s="1557"/>
      <c r="N3" s="3"/>
    </row>
    <row r="4" spans="2:19" ht="16.5" thickBot="1" x14ac:dyDescent="0.3">
      <c r="B4" s="1558">
        <v>2014</v>
      </c>
      <c r="C4" s="1558"/>
      <c r="D4" s="1558"/>
      <c r="E4" s="1558"/>
      <c r="F4" s="1558"/>
      <c r="G4" s="1558"/>
      <c r="H4" s="1558"/>
      <c r="I4" s="1558"/>
      <c r="J4" s="1558"/>
      <c r="K4" s="1558"/>
      <c r="L4" s="1558"/>
      <c r="M4" s="1558"/>
    </row>
    <row r="5" spans="2:19" x14ac:dyDescent="0.25">
      <c r="B5" s="652"/>
      <c r="C5" s="652"/>
      <c r="D5" s="652"/>
      <c r="E5" s="652"/>
      <c r="F5" s="652"/>
      <c r="G5" s="651"/>
      <c r="H5" s="651"/>
      <c r="I5" s="651"/>
      <c r="J5" s="651"/>
      <c r="K5" s="653"/>
      <c r="L5" s="653"/>
      <c r="M5" s="653"/>
      <c r="O5" s="552"/>
      <c r="P5" s="552"/>
    </row>
    <row r="6" spans="2:19" ht="17.25" customHeight="1" x14ac:dyDescent="0.25">
      <c r="B6" s="743" t="s">
        <v>35</v>
      </c>
      <c r="C6" s="1548" t="s">
        <v>1675</v>
      </c>
      <c r="D6" s="1548"/>
      <c r="E6" s="1548"/>
      <c r="F6" s="1548"/>
      <c r="G6" s="1559" t="s">
        <v>1676</v>
      </c>
      <c r="H6" s="1560"/>
      <c r="I6" s="1561"/>
      <c r="J6" s="1548" t="s">
        <v>40</v>
      </c>
      <c r="K6" s="1548"/>
      <c r="L6" s="1548"/>
      <c r="M6" s="1548"/>
      <c r="O6" s="552"/>
      <c r="P6" s="552"/>
    </row>
    <row r="7" spans="2:19" ht="30" x14ac:dyDescent="0.25">
      <c r="B7" s="743"/>
      <c r="C7" s="730" t="s">
        <v>63</v>
      </c>
      <c r="D7" s="730" t="s">
        <v>64</v>
      </c>
      <c r="E7" s="730" t="s">
        <v>65</v>
      </c>
      <c r="F7" s="730" t="s">
        <v>67</v>
      </c>
      <c r="G7" s="731" t="s">
        <v>63</v>
      </c>
      <c r="H7" s="730" t="s">
        <v>64</v>
      </c>
      <c r="I7" s="732" t="s">
        <v>67</v>
      </c>
      <c r="J7" s="730" t="s">
        <v>63</v>
      </c>
      <c r="K7" s="730" t="s">
        <v>64</v>
      </c>
      <c r="L7" s="730" t="s">
        <v>65</v>
      </c>
      <c r="M7" s="730" t="s">
        <v>67</v>
      </c>
      <c r="O7" s="552"/>
      <c r="P7" s="552"/>
    </row>
    <row r="8" spans="2:19" x14ac:dyDescent="0.25">
      <c r="B8" s="93" t="s">
        <v>41</v>
      </c>
      <c r="C8" s="75">
        <v>211106.66666666666</v>
      </c>
      <c r="D8" s="75">
        <v>76205.25</v>
      </c>
      <c r="E8" s="75">
        <v>64753.083333333336</v>
      </c>
      <c r="F8" s="60">
        <v>352064.99999999994</v>
      </c>
      <c r="G8" s="747">
        <v>55070</v>
      </c>
      <c r="H8" s="75">
        <v>13334</v>
      </c>
      <c r="I8" s="600">
        <v>68404</v>
      </c>
      <c r="J8" s="75">
        <v>266176.66666666663</v>
      </c>
      <c r="K8" s="75">
        <v>89539.25</v>
      </c>
      <c r="L8" s="75">
        <v>64753.083333333336</v>
      </c>
      <c r="M8" s="60">
        <v>420468.99999999994</v>
      </c>
      <c r="O8" s="552"/>
      <c r="P8" s="552"/>
      <c r="Q8" s="553"/>
      <c r="R8" s="553"/>
      <c r="S8" s="553"/>
    </row>
    <row r="9" spans="2:19" x14ac:dyDescent="0.25">
      <c r="B9" s="93" t="s">
        <v>42</v>
      </c>
      <c r="C9" s="75">
        <v>48873.583333333336</v>
      </c>
      <c r="D9" s="75">
        <v>5386</v>
      </c>
      <c r="E9" s="75">
        <v>9569.5</v>
      </c>
      <c r="F9" s="60">
        <v>63829.083333333336</v>
      </c>
      <c r="G9" s="747">
        <v>17458</v>
      </c>
      <c r="H9" s="75">
        <v>1261</v>
      </c>
      <c r="I9" s="600">
        <v>18719</v>
      </c>
      <c r="J9" s="75">
        <v>66331.583333333343</v>
      </c>
      <c r="K9" s="75">
        <v>6647</v>
      </c>
      <c r="L9" s="75">
        <v>9569.5</v>
      </c>
      <c r="M9" s="60">
        <v>82548.083333333343</v>
      </c>
      <c r="O9" s="552"/>
      <c r="P9" s="552"/>
      <c r="Q9" s="553"/>
      <c r="R9" s="553"/>
      <c r="S9" s="553"/>
    </row>
    <row r="10" spans="2:19" x14ac:dyDescent="0.25">
      <c r="B10" s="93" t="s">
        <v>43</v>
      </c>
      <c r="C10" s="75">
        <v>342894</v>
      </c>
      <c r="D10" s="75">
        <v>108592</v>
      </c>
      <c r="E10" s="75">
        <v>67652.25</v>
      </c>
      <c r="F10" s="60">
        <v>519138.25</v>
      </c>
      <c r="G10" s="747">
        <v>28702</v>
      </c>
      <c r="H10" s="75">
        <v>12838</v>
      </c>
      <c r="I10" s="600">
        <v>41540</v>
      </c>
      <c r="J10" s="75">
        <v>371596</v>
      </c>
      <c r="K10" s="75">
        <v>121430</v>
      </c>
      <c r="L10" s="75">
        <v>67652.25</v>
      </c>
      <c r="M10" s="60">
        <v>560678.25</v>
      </c>
      <c r="O10" s="552"/>
      <c r="P10" s="553"/>
      <c r="Q10" s="553"/>
      <c r="R10" s="553"/>
      <c r="S10" s="553"/>
    </row>
    <row r="11" spans="2:19" x14ac:dyDescent="0.25">
      <c r="B11" s="93" t="s">
        <v>44</v>
      </c>
      <c r="C11" s="115">
        <v>20783.166666666668</v>
      </c>
      <c r="D11" s="75">
        <v>4985.75</v>
      </c>
      <c r="E11" s="115">
        <v>4037.5</v>
      </c>
      <c r="F11" s="60">
        <v>29806.416666666668</v>
      </c>
      <c r="G11" s="748">
        <v>1936</v>
      </c>
      <c r="H11" s="75">
        <v>990</v>
      </c>
      <c r="I11" s="600">
        <v>2926</v>
      </c>
      <c r="J11" s="75">
        <v>22719.166666666668</v>
      </c>
      <c r="K11" s="75">
        <v>5975.75</v>
      </c>
      <c r="L11" s="75">
        <v>4037.5</v>
      </c>
      <c r="M11" s="60">
        <v>32732.416666666668</v>
      </c>
      <c r="O11" s="552"/>
      <c r="P11" s="553"/>
      <c r="Q11" s="553"/>
      <c r="R11" s="553"/>
      <c r="S11" s="553"/>
    </row>
    <row r="12" spans="2:19" x14ac:dyDescent="0.25">
      <c r="B12" s="93" t="s">
        <v>45</v>
      </c>
      <c r="C12" s="115">
        <v>446566.83333333331</v>
      </c>
      <c r="D12" s="75">
        <v>34668.083333333336</v>
      </c>
      <c r="E12" s="115">
        <v>101782.5</v>
      </c>
      <c r="F12" s="60">
        <v>583017.41666666663</v>
      </c>
      <c r="G12" s="748">
        <v>51177</v>
      </c>
      <c r="H12" s="75">
        <v>5911</v>
      </c>
      <c r="I12" s="600">
        <v>57088</v>
      </c>
      <c r="J12" s="75">
        <v>497743.83333333331</v>
      </c>
      <c r="K12" s="75">
        <v>40579.083333333336</v>
      </c>
      <c r="L12" s="75">
        <v>101782.5</v>
      </c>
      <c r="M12" s="60">
        <v>640105.41666666663</v>
      </c>
      <c r="O12" s="552"/>
      <c r="P12" s="553"/>
      <c r="Q12" s="553"/>
      <c r="R12" s="553"/>
      <c r="S12" s="553"/>
    </row>
    <row r="13" spans="2:19" x14ac:dyDescent="0.25">
      <c r="B13" s="93" t="s">
        <v>1677</v>
      </c>
      <c r="C13" s="115">
        <v>393956.75</v>
      </c>
      <c r="D13" s="75">
        <v>308995.41666666669</v>
      </c>
      <c r="E13" s="115">
        <v>137531.91666666666</v>
      </c>
      <c r="F13" s="60">
        <v>840484.08333333337</v>
      </c>
      <c r="G13" s="748">
        <v>86596</v>
      </c>
      <c r="H13" s="75">
        <v>80948</v>
      </c>
      <c r="I13" s="600">
        <v>167544</v>
      </c>
      <c r="J13" s="75">
        <v>480552.75</v>
      </c>
      <c r="K13" s="75">
        <v>389943.41666666669</v>
      </c>
      <c r="L13" s="75">
        <v>137531.91666666666</v>
      </c>
      <c r="M13" s="60">
        <v>1008028.0833333334</v>
      </c>
      <c r="O13" s="552"/>
      <c r="P13" s="553"/>
      <c r="Q13" s="553"/>
      <c r="R13" s="553"/>
      <c r="S13" s="553"/>
    </row>
    <row r="14" spans="2:19" x14ac:dyDescent="0.25">
      <c r="B14" s="93" t="s">
        <v>48</v>
      </c>
      <c r="C14" s="75">
        <v>248737.25</v>
      </c>
      <c r="D14" s="75">
        <v>56064.416666666664</v>
      </c>
      <c r="E14" s="75">
        <v>40428.083333333336</v>
      </c>
      <c r="F14" s="60">
        <v>345229.75</v>
      </c>
      <c r="G14" s="747">
        <v>47531</v>
      </c>
      <c r="H14" s="75">
        <v>9278</v>
      </c>
      <c r="I14" s="600">
        <v>56809</v>
      </c>
      <c r="J14" s="75">
        <v>296268.25</v>
      </c>
      <c r="K14" s="75">
        <v>65342.416666666664</v>
      </c>
      <c r="L14" s="75">
        <v>40428.083333333336</v>
      </c>
      <c r="M14" s="60">
        <v>402038.75</v>
      </c>
      <c r="P14" s="553"/>
      <c r="Q14" s="553"/>
      <c r="R14" s="553"/>
      <c r="S14" s="553"/>
    </row>
    <row r="15" spans="2:19" x14ac:dyDescent="0.25">
      <c r="B15" s="93" t="s">
        <v>1678</v>
      </c>
      <c r="C15" s="75">
        <v>436678.83333333331</v>
      </c>
      <c r="D15" s="75">
        <v>304470.58333333331</v>
      </c>
      <c r="E15" s="75">
        <v>113762.58333333333</v>
      </c>
      <c r="F15" s="60">
        <v>854912</v>
      </c>
      <c r="G15" s="747">
        <v>5940</v>
      </c>
      <c r="H15" s="75">
        <v>4854</v>
      </c>
      <c r="I15" s="600">
        <v>10794</v>
      </c>
      <c r="J15" s="75">
        <v>442618.83333333331</v>
      </c>
      <c r="K15" s="75">
        <v>309324.58333333331</v>
      </c>
      <c r="L15" s="75">
        <v>113762.58333333333</v>
      </c>
      <c r="M15" s="60">
        <v>865706</v>
      </c>
      <c r="P15" s="553"/>
      <c r="Q15" s="553"/>
      <c r="R15" s="553"/>
      <c r="S15" s="553"/>
    </row>
    <row r="16" spans="2:19" x14ac:dyDescent="0.25">
      <c r="B16" s="93" t="s">
        <v>1679</v>
      </c>
      <c r="C16" s="75">
        <v>400709.66666666669</v>
      </c>
      <c r="D16" s="75">
        <v>594821.33333333337</v>
      </c>
      <c r="E16" s="75">
        <v>138583.33333333334</v>
      </c>
      <c r="F16" s="60">
        <v>1134114.3333333333</v>
      </c>
      <c r="G16" s="747">
        <v>135659</v>
      </c>
      <c r="H16" s="75">
        <v>312440</v>
      </c>
      <c r="I16" s="600">
        <v>448099</v>
      </c>
      <c r="J16" s="75">
        <v>536368.66666666674</v>
      </c>
      <c r="K16" s="75">
        <v>907261.33333333337</v>
      </c>
      <c r="L16" s="75">
        <v>138583.33333333334</v>
      </c>
      <c r="M16" s="60">
        <v>1582213.3333333333</v>
      </c>
      <c r="P16" s="553"/>
      <c r="Q16" s="553"/>
      <c r="R16" s="553"/>
      <c r="S16" s="553"/>
    </row>
    <row r="17" spans="2:19" x14ac:dyDescent="0.25">
      <c r="B17" s="10" t="s">
        <v>40</v>
      </c>
      <c r="C17" s="70">
        <v>2550306.75</v>
      </c>
      <c r="D17" s="70">
        <v>1494188.8333333335</v>
      </c>
      <c r="E17" s="70">
        <v>678100.75</v>
      </c>
      <c r="F17" s="70">
        <v>4722596.333333333</v>
      </c>
      <c r="G17" s="601">
        <v>430069</v>
      </c>
      <c r="H17" s="70">
        <v>441854</v>
      </c>
      <c r="I17" s="602">
        <v>871923</v>
      </c>
      <c r="J17" s="70">
        <v>2980375.75</v>
      </c>
      <c r="K17" s="70">
        <v>1936042.8333333335</v>
      </c>
      <c r="L17" s="70">
        <v>678100.75</v>
      </c>
      <c r="M17" s="70">
        <v>5594519.333333333</v>
      </c>
      <c r="P17" s="553"/>
      <c r="Q17" s="553"/>
      <c r="R17" s="553"/>
      <c r="S17" s="553"/>
    </row>
    <row r="18" spans="2:19" ht="16.5" customHeight="1" x14ac:dyDescent="0.25">
      <c r="B18" s="1562" t="s">
        <v>68</v>
      </c>
      <c r="C18" s="1562"/>
      <c r="D18" s="1562"/>
      <c r="E18" s="1562"/>
      <c r="F18" s="1562"/>
      <c r="G18" s="1562"/>
      <c r="H18" s="1562"/>
      <c r="I18" s="1562"/>
      <c r="J18" s="1562"/>
      <c r="K18" s="1562"/>
      <c r="L18" s="1562"/>
      <c r="M18" s="1562"/>
    </row>
    <row r="19" spans="2:19" ht="16.5" customHeight="1" x14ac:dyDescent="0.25">
      <c r="B19" s="1530" t="s">
        <v>23</v>
      </c>
      <c r="C19" s="1530"/>
      <c r="D19" s="1530"/>
      <c r="E19" s="1530"/>
      <c r="F19" s="1530"/>
      <c r="G19" s="1530"/>
      <c r="H19" s="1530"/>
      <c r="I19" s="1530"/>
      <c r="J19" s="1530"/>
      <c r="K19" s="1530"/>
      <c r="L19" s="1530"/>
      <c r="M19" s="1530"/>
    </row>
    <row r="20" spans="2:19" ht="19.5" customHeight="1" x14ac:dyDescent="0.25">
      <c r="B20" s="1556" t="s">
        <v>69</v>
      </c>
      <c r="C20" s="1556"/>
      <c r="D20" s="1556"/>
      <c r="E20" s="1556"/>
      <c r="F20" s="1556"/>
      <c r="G20" s="1556"/>
      <c r="H20" s="1556"/>
      <c r="I20" s="1556"/>
      <c r="J20" s="1556"/>
      <c r="K20" s="1556"/>
      <c r="L20" s="1556"/>
      <c r="M20" s="1556"/>
    </row>
    <row r="21" spans="2:19" ht="21" customHeight="1" x14ac:dyDescent="0.25">
      <c r="B21" s="1556" t="s">
        <v>70</v>
      </c>
      <c r="C21" s="1556"/>
      <c r="D21" s="1556"/>
      <c r="E21" s="1556"/>
      <c r="F21" s="1556"/>
      <c r="G21" s="1556"/>
      <c r="H21" s="1556"/>
      <c r="I21" s="1556"/>
      <c r="J21" s="1556"/>
      <c r="K21" s="1556"/>
      <c r="L21" s="1556"/>
      <c r="M21" s="1556"/>
    </row>
    <row r="22" spans="2:19" ht="28.5" customHeight="1" x14ac:dyDescent="0.25">
      <c r="B22" s="1556" t="s">
        <v>71</v>
      </c>
      <c r="C22" s="1556"/>
      <c r="D22" s="1556"/>
      <c r="E22" s="1556"/>
      <c r="F22" s="1556"/>
      <c r="G22" s="1556"/>
      <c r="H22" s="1556"/>
      <c r="I22" s="1556"/>
      <c r="J22" s="1556"/>
      <c r="K22" s="1556"/>
      <c r="L22" s="1556"/>
      <c r="M22" s="1556"/>
    </row>
  </sheetData>
  <mergeCells count="11">
    <mergeCell ref="B22:M22"/>
    <mergeCell ref="J6:M6"/>
    <mergeCell ref="B2:M2"/>
    <mergeCell ref="B3:M3"/>
    <mergeCell ref="B4:M4"/>
    <mergeCell ref="C6:F6"/>
    <mergeCell ref="G6:I6"/>
    <mergeCell ref="B18:M18"/>
    <mergeCell ref="B20:M20"/>
    <mergeCell ref="B21:M21"/>
    <mergeCell ref="B19:M19"/>
  </mergeCells>
  <hyperlinks>
    <hyperlink ref="N2" location="'Indice Total'!A1" display="Volver"/>
  </hyperlinks>
  <pageMargins left="0.7" right="0.7" top="0.75" bottom="0.75" header="0.3" footer="0.3"/>
  <pageSetup paperSize="14"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7">
    <pageSetUpPr fitToPage="1"/>
  </sheetPr>
  <dimension ref="B1:H24"/>
  <sheetViews>
    <sheetView showGridLines="0" zoomScaleNormal="100" workbookViewId="0">
      <selection activeCell="H25" sqref="H25"/>
    </sheetView>
  </sheetViews>
  <sheetFormatPr baseColWidth="10" defaultRowHeight="15" x14ac:dyDescent="0.2"/>
  <cols>
    <col min="1" max="1" width="22.28515625" style="1383" customWidth="1"/>
    <col min="2" max="2" width="41.7109375" style="1383" customWidth="1"/>
    <col min="3" max="3" width="19" style="1383" customWidth="1"/>
    <col min="4" max="4" width="20.140625" style="1383" customWidth="1"/>
    <col min="5" max="5" width="21.28515625" style="1383" customWidth="1"/>
    <col min="6" max="16384" width="11.42578125" style="1383"/>
  </cols>
  <sheetData>
    <row r="1" spans="2:8" ht="45" customHeight="1" x14ac:dyDescent="0.2"/>
    <row r="2" spans="2:8" ht="18" x14ac:dyDescent="0.2">
      <c r="B2" s="1733" t="s">
        <v>2224</v>
      </c>
      <c r="C2" s="1733"/>
      <c r="D2" s="1733"/>
      <c r="E2" s="1733"/>
      <c r="F2" s="3" t="s">
        <v>13</v>
      </c>
    </row>
    <row r="3" spans="2:8" ht="33" customHeight="1" x14ac:dyDescent="0.25">
      <c r="B3" s="1734" t="s">
        <v>2225</v>
      </c>
      <c r="C3" s="1734"/>
      <c r="D3" s="1734"/>
      <c r="E3" s="1734"/>
    </row>
    <row r="4" spans="2:8" ht="15.75" x14ac:dyDescent="0.25">
      <c r="B4" s="1744" t="s">
        <v>2218</v>
      </c>
      <c r="C4" s="1744"/>
      <c r="D4" s="1744"/>
      <c r="E4" s="1744"/>
    </row>
    <row r="5" spans="2:8" ht="16.5" thickBot="1" x14ac:dyDescent="0.3">
      <c r="B5" s="1747">
        <v>2014</v>
      </c>
      <c r="C5" s="1747"/>
      <c r="D5" s="1747"/>
      <c r="E5" s="1747"/>
      <c r="H5" s="1386"/>
    </row>
    <row r="6" spans="2:8" ht="15.75" x14ac:dyDescent="0.25">
      <c r="B6" s="1746"/>
      <c r="C6" s="1746"/>
      <c r="D6" s="1746"/>
      <c r="E6" s="1746"/>
    </row>
    <row r="7" spans="2:8" ht="45" x14ac:dyDescent="0.25">
      <c r="B7" s="1389" t="s">
        <v>2226</v>
      </c>
      <c r="C7" s="1409" t="s">
        <v>2227</v>
      </c>
      <c r="D7" s="1409" t="s">
        <v>2228</v>
      </c>
      <c r="E7" s="1409" t="s">
        <v>2229</v>
      </c>
    </row>
    <row r="8" spans="2:8" x14ac:dyDescent="0.2">
      <c r="B8" s="1403" t="s">
        <v>73</v>
      </c>
      <c r="C8" s="1412">
        <v>15124</v>
      </c>
      <c r="D8" s="1412">
        <v>164248</v>
      </c>
      <c r="E8" s="1412">
        <v>2141016.2960000001</v>
      </c>
    </row>
    <row r="9" spans="2:8" x14ac:dyDescent="0.2">
      <c r="B9" s="1391" t="s">
        <v>74</v>
      </c>
      <c r="C9" s="1392">
        <v>24040</v>
      </c>
      <c r="D9" s="1392">
        <v>419965</v>
      </c>
      <c r="E9" s="1392">
        <v>7605033.4749999996</v>
      </c>
    </row>
    <row r="10" spans="2:8" x14ac:dyDescent="0.2">
      <c r="B10" s="1391" t="s">
        <v>75</v>
      </c>
      <c r="C10" s="1392">
        <v>53822</v>
      </c>
      <c r="D10" s="1392">
        <v>973736</v>
      </c>
      <c r="E10" s="1392">
        <v>17843261.548999999</v>
      </c>
    </row>
    <row r="11" spans="2:8" x14ac:dyDescent="0.2">
      <c r="B11" s="1391" t="s">
        <v>76</v>
      </c>
      <c r="C11" s="1392">
        <v>23400</v>
      </c>
      <c r="D11" s="1392">
        <v>493388</v>
      </c>
      <c r="E11" s="1392">
        <v>10041789.390000001</v>
      </c>
    </row>
    <row r="12" spans="2:8" x14ac:dyDescent="0.2">
      <c r="B12" s="1391" t="s">
        <v>77</v>
      </c>
      <c r="C12" s="1392">
        <v>31471</v>
      </c>
      <c r="D12" s="1392">
        <v>687501</v>
      </c>
      <c r="E12" s="1392">
        <v>10875371.571</v>
      </c>
    </row>
    <row r="13" spans="2:8" x14ac:dyDescent="0.2">
      <c r="B13" s="1391" t="s">
        <v>78</v>
      </c>
      <c r="C13" s="1392">
        <v>131657</v>
      </c>
      <c r="D13" s="1392">
        <v>2063386</v>
      </c>
      <c r="E13" s="1392">
        <v>28433014.568</v>
      </c>
    </row>
    <row r="14" spans="2:8" x14ac:dyDescent="0.2">
      <c r="B14" s="1391" t="s">
        <v>2230</v>
      </c>
      <c r="C14" s="1392">
        <v>78777</v>
      </c>
      <c r="D14" s="1392">
        <v>2227471</v>
      </c>
      <c r="E14" s="1392">
        <v>30807241.403999999</v>
      </c>
    </row>
    <row r="15" spans="2:8" x14ac:dyDescent="0.2">
      <c r="B15" s="1391" t="s">
        <v>80</v>
      </c>
      <c r="C15" s="1392">
        <v>54409</v>
      </c>
      <c r="D15" s="1392">
        <v>982005</v>
      </c>
      <c r="E15" s="1392">
        <v>13072726.801000001</v>
      </c>
    </row>
    <row r="16" spans="2:8" x14ac:dyDescent="0.2">
      <c r="B16" s="1391" t="s">
        <v>81</v>
      </c>
      <c r="C16" s="1392">
        <v>123984</v>
      </c>
      <c r="D16" s="1392">
        <v>2425235</v>
      </c>
      <c r="E16" s="1392">
        <v>36669355.147</v>
      </c>
    </row>
    <row r="17" spans="2:5" x14ac:dyDescent="0.2">
      <c r="B17" s="1391" t="s">
        <v>2089</v>
      </c>
      <c r="C17" s="1392">
        <v>46208</v>
      </c>
      <c r="D17" s="1392">
        <v>740304</v>
      </c>
      <c r="E17" s="1392">
        <v>10364355.526000001</v>
      </c>
    </row>
    <row r="18" spans="2:5" x14ac:dyDescent="0.2">
      <c r="B18" s="1391" t="s">
        <v>2090</v>
      </c>
      <c r="C18" s="1392">
        <v>13023</v>
      </c>
      <c r="D18" s="1392">
        <v>128735</v>
      </c>
      <c r="E18" s="1392">
        <v>1866501.048</v>
      </c>
    </row>
    <row r="19" spans="2:5" x14ac:dyDescent="0.2">
      <c r="B19" s="1391" t="s">
        <v>2069</v>
      </c>
      <c r="C19" s="1392">
        <v>51067</v>
      </c>
      <c r="D19" s="1392">
        <v>674157</v>
      </c>
      <c r="E19" s="1392">
        <v>8650852.9839999992</v>
      </c>
    </row>
    <row r="20" spans="2:5" x14ac:dyDescent="0.2">
      <c r="B20" s="1391" t="s">
        <v>2070</v>
      </c>
      <c r="C20" s="1392">
        <v>5768</v>
      </c>
      <c r="D20" s="1392">
        <v>90770</v>
      </c>
      <c r="E20" s="1392">
        <v>1399689.98</v>
      </c>
    </row>
    <row r="21" spans="2:5" x14ac:dyDescent="0.2">
      <c r="B21" s="1391" t="s">
        <v>2071</v>
      </c>
      <c r="C21" s="1392">
        <v>9478</v>
      </c>
      <c r="D21" s="1392">
        <v>207922</v>
      </c>
      <c r="E21" s="1392">
        <v>3348478.0920000002</v>
      </c>
    </row>
    <row r="22" spans="2:5" x14ac:dyDescent="0.2">
      <c r="B22" s="1391" t="s">
        <v>87</v>
      </c>
      <c r="C22" s="1413">
        <v>876958</v>
      </c>
      <c r="D22" s="1413">
        <v>13065392</v>
      </c>
      <c r="E22" s="1413">
        <v>182871751.05899999</v>
      </c>
    </row>
    <row r="23" spans="2:5" ht="26.25" customHeight="1" x14ac:dyDescent="0.2">
      <c r="B23" s="1414" t="s">
        <v>2092</v>
      </c>
      <c r="C23" s="1415">
        <f>SUM(C8:C22)</f>
        <v>1539186</v>
      </c>
      <c r="D23" s="1415">
        <f>SUM(D8:D22)</f>
        <v>25344215</v>
      </c>
      <c r="E23" s="1415">
        <f>SUM(E8:E22)</f>
        <v>365990438.88999999</v>
      </c>
    </row>
    <row r="24" spans="2:5" x14ac:dyDescent="0.2">
      <c r="B24" s="1411" t="s">
        <v>2231</v>
      </c>
    </row>
  </sheetData>
  <mergeCells count="5">
    <mergeCell ref="B2:E2"/>
    <mergeCell ref="B3:E3"/>
    <mergeCell ref="B4:E4"/>
    <mergeCell ref="B5:E5"/>
    <mergeCell ref="B6:E6"/>
  </mergeCells>
  <hyperlinks>
    <hyperlink ref="F2" location="'Indice Total'!A101" display="Volver"/>
  </hyperlinks>
  <pageMargins left="0.7" right="0.7" top="0.75" bottom="0.75" header="0.3" footer="0.3"/>
  <pageSetup scale="73" orientation="portrait" horizontalDpi="4294967292"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8">
    <pageSetUpPr fitToPage="1"/>
  </sheetPr>
  <dimension ref="B1:H39"/>
  <sheetViews>
    <sheetView showGridLines="0" zoomScaleNormal="100" workbookViewId="0">
      <selection activeCell="H25" sqref="H25"/>
    </sheetView>
  </sheetViews>
  <sheetFormatPr baseColWidth="10" defaultRowHeight="15" x14ac:dyDescent="0.2"/>
  <cols>
    <col min="1" max="1" width="21" style="1383" customWidth="1"/>
    <col min="2" max="2" width="48.5703125" style="1383" customWidth="1"/>
    <col min="3" max="3" width="15.5703125" style="1383" bestFit="1" customWidth="1"/>
    <col min="4" max="4" width="15" style="1383" customWidth="1"/>
    <col min="5" max="5" width="16.42578125" style="1383" customWidth="1"/>
    <col min="6" max="6" width="14.7109375" style="1383" customWidth="1"/>
    <col min="7" max="7" width="17.42578125" style="1383" customWidth="1"/>
    <col min="8" max="8" width="15.42578125" style="1383" bestFit="1" customWidth="1"/>
    <col min="9" max="16384" width="11.42578125" style="1383"/>
  </cols>
  <sheetData>
    <row r="1" spans="2:8" ht="51" customHeight="1" x14ac:dyDescent="0.2"/>
    <row r="2" spans="2:8" ht="18" x14ac:dyDescent="0.2">
      <c r="B2" s="1748" t="s">
        <v>2232</v>
      </c>
      <c r="C2" s="1748"/>
      <c r="D2" s="1748"/>
      <c r="E2" s="1748"/>
      <c r="F2" s="1748"/>
      <c r="G2" s="1748"/>
      <c r="H2" s="3" t="s">
        <v>13</v>
      </c>
    </row>
    <row r="3" spans="2:8" ht="31.5" customHeight="1" x14ac:dyDescent="0.25">
      <c r="B3" s="1734" t="s">
        <v>2233</v>
      </c>
      <c r="C3" s="1622"/>
      <c r="D3" s="1622"/>
      <c r="E3" s="1622"/>
      <c r="F3" s="1622"/>
      <c r="G3" s="1510"/>
    </row>
    <row r="4" spans="2:8" ht="16.5" customHeight="1" x14ac:dyDescent="0.25">
      <c r="B4" s="1749" t="s">
        <v>249</v>
      </c>
      <c r="C4" s="1749"/>
      <c r="D4" s="1749"/>
      <c r="E4" s="1749"/>
      <c r="F4" s="1749"/>
      <c r="G4" s="1511"/>
    </row>
    <row r="5" spans="2:8" ht="16.5" thickBot="1" x14ac:dyDescent="0.3">
      <c r="B5" s="1750" t="s">
        <v>2209</v>
      </c>
      <c r="C5" s="1750"/>
      <c r="D5" s="1750"/>
      <c r="E5" s="1750"/>
      <c r="F5" s="1750"/>
      <c r="G5" s="1388"/>
    </row>
    <row r="6" spans="2:8" ht="15.75" x14ac:dyDescent="0.25">
      <c r="B6" s="1512"/>
      <c r="C6" s="1512"/>
      <c r="D6" s="1512"/>
      <c r="E6" s="1512"/>
      <c r="F6" s="1512"/>
      <c r="G6" s="1513"/>
    </row>
    <row r="7" spans="2:8" ht="15.75" x14ac:dyDescent="0.25">
      <c r="B7" s="1416"/>
      <c r="C7" s="1417">
        <v>2011</v>
      </c>
      <c r="D7" s="1417">
        <v>2012</v>
      </c>
      <c r="E7" s="1417">
        <v>2013</v>
      </c>
      <c r="F7" s="1409">
        <v>2014</v>
      </c>
      <c r="G7"/>
    </row>
    <row r="8" spans="2:8" ht="15.75" x14ac:dyDescent="0.25">
      <c r="B8" s="1418" t="s">
        <v>790</v>
      </c>
      <c r="C8" s="1419"/>
      <c r="D8" s="1419"/>
      <c r="E8" s="1419"/>
      <c r="F8" s="1419"/>
      <c r="G8"/>
    </row>
    <row r="9" spans="2:8" ht="17.25" customHeight="1" x14ac:dyDescent="0.25">
      <c r="B9" s="1420" t="s">
        <v>2234</v>
      </c>
      <c r="C9" s="1421">
        <v>64378483</v>
      </c>
      <c r="D9" s="1421">
        <v>74251728</v>
      </c>
      <c r="E9" s="1421">
        <v>81819567.658000007</v>
      </c>
      <c r="F9" s="1421">
        <v>87785042.996999994</v>
      </c>
      <c r="G9"/>
      <c r="H9" s="1422"/>
    </row>
    <row r="10" spans="2:8" ht="17.25" customHeight="1" x14ac:dyDescent="0.25">
      <c r="B10" s="1420" t="s">
        <v>2235</v>
      </c>
      <c r="C10" s="1421">
        <v>792126</v>
      </c>
      <c r="D10" s="1421">
        <v>2261677</v>
      </c>
      <c r="E10" s="1421">
        <v>2389168.807</v>
      </c>
      <c r="F10" s="1421">
        <v>2916995.466</v>
      </c>
      <c r="G10"/>
      <c r="H10" s="1422"/>
    </row>
    <row r="11" spans="2:8" ht="17.25" customHeight="1" x14ac:dyDescent="0.25">
      <c r="B11" s="1420" t="s">
        <v>2236</v>
      </c>
      <c r="C11" s="1421">
        <v>517</v>
      </c>
      <c r="D11" s="1421">
        <v>521</v>
      </c>
      <c r="E11" s="1421">
        <v>214.608</v>
      </c>
      <c r="F11" s="1421">
        <v>195.208</v>
      </c>
      <c r="G11"/>
      <c r="H11" s="1422"/>
    </row>
    <row r="12" spans="2:8" ht="17.25" customHeight="1" x14ac:dyDescent="0.25">
      <c r="B12" s="1420" t="s">
        <v>2237</v>
      </c>
      <c r="C12" s="1421">
        <v>2050812</v>
      </c>
      <c r="D12" s="1421">
        <v>2316454</v>
      </c>
      <c r="E12" s="1421">
        <v>2609470.807</v>
      </c>
      <c r="F12" s="1421">
        <v>2986322.628</v>
      </c>
      <c r="G12"/>
      <c r="H12" s="1422"/>
    </row>
    <row r="13" spans="2:8" ht="17.25" customHeight="1" x14ac:dyDescent="0.25">
      <c r="B13" s="1420" t="s">
        <v>2238</v>
      </c>
      <c r="C13" s="1421">
        <v>75158</v>
      </c>
      <c r="D13" s="1421">
        <v>95195</v>
      </c>
      <c r="E13" s="1421">
        <v>133797.87400000001</v>
      </c>
      <c r="F13" s="1421">
        <v>129993.738</v>
      </c>
      <c r="G13"/>
      <c r="H13" s="1422"/>
    </row>
    <row r="14" spans="2:8" ht="17.25" customHeight="1" x14ac:dyDescent="0.25">
      <c r="B14" s="1420" t="s">
        <v>2722</v>
      </c>
      <c r="C14" s="1421">
        <v>208888815</v>
      </c>
      <c r="D14" s="1421">
        <v>209342739</v>
      </c>
      <c r="E14" s="1421">
        <v>216723271</v>
      </c>
      <c r="F14" s="1421">
        <v>271821515</v>
      </c>
      <c r="G14"/>
      <c r="H14" s="1422"/>
    </row>
    <row r="15" spans="2:8" ht="15.75" x14ac:dyDescent="0.25">
      <c r="B15" s="1423" t="s">
        <v>791</v>
      </c>
      <c r="C15" s="1424">
        <f>SUM(C9:C14)</f>
        <v>276185911</v>
      </c>
      <c r="D15" s="1424">
        <f>SUM(D9:D14)</f>
        <v>288268314</v>
      </c>
      <c r="E15" s="1424">
        <f>SUM(E9:E14)</f>
        <v>303675490.75400001</v>
      </c>
      <c r="F15" s="1424">
        <f>SUM(F9:F14)</f>
        <v>365640065.037</v>
      </c>
      <c r="G15"/>
    </row>
    <row r="16" spans="2:8" ht="15.75" x14ac:dyDescent="0.25">
      <c r="B16" s="1425"/>
      <c r="C16" s="1426"/>
      <c r="D16" s="1426"/>
      <c r="E16" s="1426"/>
      <c r="F16" s="1426"/>
      <c r="G16"/>
    </row>
    <row r="17" spans="2:7" ht="15.75" x14ac:dyDescent="0.25">
      <c r="B17" s="1425"/>
      <c r="C17" s="1426"/>
      <c r="D17" s="1426"/>
      <c r="E17" s="1426"/>
      <c r="F17" s="1426"/>
      <c r="G17"/>
    </row>
    <row r="18" spans="2:7" ht="15.75" x14ac:dyDescent="0.25">
      <c r="B18" s="1427" t="s">
        <v>792</v>
      </c>
      <c r="C18" s="1428"/>
      <c r="D18" s="1428"/>
      <c r="E18" s="1428"/>
      <c r="F18" s="1428"/>
      <c r="G18"/>
    </row>
    <row r="19" spans="2:7" ht="15.75" x14ac:dyDescent="0.25">
      <c r="B19" s="1420" t="s">
        <v>2240</v>
      </c>
      <c r="C19" s="1421">
        <v>219598158</v>
      </c>
      <c r="D19" s="1421">
        <v>229637125</v>
      </c>
      <c r="E19" s="1421">
        <v>241460271.25299999</v>
      </c>
      <c r="F19" s="1421">
        <v>291220930.72100002</v>
      </c>
      <c r="G19"/>
    </row>
    <row r="20" spans="2:7" ht="15.75" x14ac:dyDescent="0.25">
      <c r="B20" s="1429" t="s">
        <v>2241</v>
      </c>
      <c r="C20" s="1421">
        <v>207691858</v>
      </c>
      <c r="D20" s="1421">
        <v>217089819</v>
      </c>
      <c r="E20" s="1421">
        <v>228237327.71799999</v>
      </c>
      <c r="F20" s="1421">
        <v>276231858.96200001</v>
      </c>
      <c r="G20"/>
    </row>
    <row r="21" spans="2:7" ht="15.75" x14ac:dyDescent="0.25">
      <c r="B21" s="1429" t="s">
        <v>2242</v>
      </c>
      <c r="C21" s="1421">
        <v>11906300</v>
      </c>
      <c r="D21" s="1421">
        <v>12547306</v>
      </c>
      <c r="E21" s="1421">
        <v>13222943.535</v>
      </c>
      <c r="F21" s="1421">
        <v>14989071.759</v>
      </c>
      <c r="G21"/>
    </row>
    <row r="22" spans="2:7" ht="19.5" customHeight="1" x14ac:dyDescent="0.25">
      <c r="B22" s="1420" t="s">
        <v>2243</v>
      </c>
      <c r="C22" s="1421">
        <v>-2273149</v>
      </c>
      <c r="D22" s="1421">
        <v>-3239706</v>
      </c>
      <c r="E22" s="1421">
        <v>-6455542.6059999997</v>
      </c>
      <c r="F22" s="1421">
        <v>-3044166.8</v>
      </c>
      <c r="G22"/>
    </row>
    <row r="23" spans="2:7" ht="18" customHeight="1" x14ac:dyDescent="0.25">
      <c r="B23" s="1420" t="s">
        <v>2244</v>
      </c>
      <c r="C23" s="1421">
        <v>1302448</v>
      </c>
      <c r="D23" s="1421">
        <v>1841091</v>
      </c>
      <c r="E23" s="1421">
        <v>5139486.3059999999</v>
      </c>
      <c r="F23" s="1421">
        <v>2063287.1359999999</v>
      </c>
      <c r="G23"/>
    </row>
    <row r="24" spans="2:7" ht="17.25" customHeight="1" x14ac:dyDescent="0.25">
      <c r="B24" s="1420" t="s">
        <v>2245</v>
      </c>
      <c r="C24" s="1421">
        <v>34986312</v>
      </c>
      <c r="D24" s="1421">
        <v>36844667</v>
      </c>
      <c r="E24" s="1421">
        <v>38866218.883000001</v>
      </c>
      <c r="F24" s="1421">
        <v>45990019.164999999</v>
      </c>
      <c r="G24"/>
    </row>
    <row r="25" spans="2:7" ht="15.75" x14ac:dyDescent="0.25">
      <c r="B25" s="1429" t="s">
        <v>2246</v>
      </c>
      <c r="C25" s="1421">
        <v>33114608</v>
      </c>
      <c r="D25" s="1421">
        <v>34877676</v>
      </c>
      <c r="E25" s="1421">
        <v>36805762.038000003</v>
      </c>
      <c r="F25" s="1421">
        <v>43677593.983999997</v>
      </c>
      <c r="G25"/>
    </row>
    <row r="26" spans="2:7" ht="15.75" x14ac:dyDescent="0.25">
      <c r="B26" s="1429" t="s">
        <v>2242</v>
      </c>
      <c r="C26" s="1421">
        <v>1871704</v>
      </c>
      <c r="D26" s="1421">
        <v>1966991</v>
      </c>
      <c r="E26" s="1421">
        <v>2060456.845</v>
      </c>
      <c r="F26" s="1421">
        <v>2312425.1809999999</v>
      </c>
      <c r="G26"/>
    </row>
    <row r="27" spans="2:7" ht="22.5" customHeight="1" x14ac:dyDescent="0.25">
      <c r="B27" s="1420" t="s">
        <v>2247</v>
      </c>
      <c r="C27" s="1421">
        <v>21555577</v>
      </c>
      <c r="D27" s="1421">
        <v>22759287</v>
      </c>
      <c r="E27" s="1421">
        <v>24151909.117000002</v>
      </c>
      <c r="F27" s="1421">
        <v>28770494.103999998</v>
      </c>
      <c r="G27"/>
    </row>
    <row r="28" spans="2:7" ht="15.75" x14ac:dyDescent="0.25">
      <c r="B28" s="1429" t="s">
        <v>2246</v>
      </c>
      <c r="C28" s="1421">
        <v>20412937</v>
      </c>
      <c r="D28" s="1421">
        <v>21557287</v>
      </c>
      <c r="E28" s="1421">
        <v>22885676.120000001</v>
      </c>
      <c r="F28" s="1421">
        <v>27344240.329999998</v>
      </c>
      <c r="G28"/>
    </row>
    <row r="29" spans="2:7" ht="15.75" x14ac:dyDescent="0.25">
      <c r="B29" s="1429" t="s">
        <v>2242</v>
      </c>
      <c r="C29" s="1421">
        <v>1142640</v>
      </c>
      <c r="D29" s="1421">
        <v>1202000</v>
      </c>
      <c r="E29" s="1421">
        <v>1266232.997</v>
      </c>
      <c r="F29" s="1421">
        <v>1426253.774</v>
      </c>
      <c r="G29"/>
    </row>
    <row r="30" spans="2:7" ht="14.25" customHeight="1" x14ac:dyDescent="0.25">
      <c r="B30" s="1420" t="s">
        <v>2248</v>
      </c>
      <c r="C30" s="1421">
        <v>10355</v>
      </c>
      <c r="D30" s="1421">
        <v>11027</v>
      </c>
      <c r="E30" s="1421">
        <v>8788.8130000000001</v>
      </c>
      <c r="F30" s="1421">
        <v>8994.9</v>
      </c>
      <c r="G30"/>
    </row>
    <row r="31" spans="2:7" ht="15.75" x14ac:dyDescent="0.25">
      <c r="B31" s="1429" t="s">
        <v>2246</v>
      </c>
      <c r="C31" s="1421">
        <v>10350</v>
      </c>
      <c r="D31" s="1421">
        <v>11011</v>
      </c>
      <c r="E31" s="1421">
        <v>8782.6939999999995</v>
      </c>
      <c r="F31" s="1421">
        <v>8983.0869999999995</v>
      </c>
      <c r="G31"/>
    </row>
    <row r="32" spans="2:7" ht="15.75" x14ac:dyDescent="0.25">
      <c r="B32" s="1429" t="s">
        <v>2242</v>
      </c>
      <c r="C32" s="1421">
        <v>5</v>
      </c>
      <c r="D32" s="1421">
        <v>16</v>
      </c>
      <c r="E32" s="1421">
        <v>6.1189999999999998</v>
      </c>
      <c r="F32" s="1421">
        <v>11.813000000000001</v>
      </c>
      <c r="G32"/>
    </row>
    <row r="33" spans="2:7" ht="14.25" customHeight="1" x14ac:dyDescent="0.25">
      <c r="B33" s="1420" t="s">
        <v>2249</v>
      </c>
      <c r="C33" s="1421">
        <v>775490</v>
      </c>
      <c r="D33" s="1421">
        <v>850893</v>
      </c>
      <c r="E33" s="1421">
        <v>856305.65099999995</v>
      </c>
      <c r="F33" s="1421">
        <v>843949.84299999999</v>
      </c>
      <c r="G33"/>
    </row>
    <row r="34" spans="2:7" ht="15.75" x14ac:dyDescent="0.25">
      <c r="B34" s="1420" t="s">
        <v>2250</v>
      </c>
      <c r="C34" s="1421">
        <v>6833</v>
      </c>
      <c r="D34" s="1421">
        <v>5474</v>
      </c>
      <c r="E34" s="1421">
        <v>1105.45</v>
      </c>
      <c r="F34" s="1421">
        <v>2552.79</v>
      </c>
      <c r="G34"/>
    </row>
    <row r="35" spans="2:7" ht="15.75" x14ac:dyDescent="0.25">
      <c r="B35" s="1420" t="s">
        <v>2723</v>
      </c>
      <c r="C35" s="1421">
        <v>223887</v>
      </c>
      <c r="D35" s="1421">
        <v>-441544</v>
      </c>
      <c r="E35" s="1421">
        <v>-353052</v>
      </c>
      <c r="F35" s="1421">
        <v>-215997</v>
      </c>
      <c r="G35"/>
    </row>
    <row r="36" spans="2:7" ht="16.5" thickBot="1" x14ac:dyDescent="0.3">
      <c r="B36" s="1430" t="s">
        <v>793</v>
      </c>
      <c r="C36" s="1431">
        <f>+C19+C22+C23+C24+C27+C30+C33+C34+C35</f>
        <v>276185911</v>
      </c>
      <c r="D36" s="1431">
        <f>+D19+D22+D23+D24+D27+D30+D33+D34+D35</f>
        <v>288268314</v>
      </c>
      <c r="E36" s="1431">
        <f>+E19+E22+E23+E24+E27+E30+E33+E34+E35</f>
        <v>303675490.86699998</v>
      </c>
      <c r="F36" s="1431">
        <f>+F19+F22+F23+F24+F27+F30+F33+F34+F35</f>
        <v>365640064.85899997</v>
      </c>
      <c r="G36"/>
    </row>
    <row r="37" spans="2:7" ht="15.75" x14ac:dyDescent="0.25">
      <c r="B37" s="1509" t="s">
        <v>2725</v>
      </c>
      <c r="G37"/>
    </row>
    <row r="38" spans="2:7" ht="15.75" x14ac:dyDescent="0.25">
      <c r="B38" s="1509" t="s">
        <v>2724</v>
      </c>
      <c r="C38"/>
      <c r="D38"/>
      <c r="E38"/>
      <c r="F38"/>
      <c r="G38"/>
    </row>
    <row r="39" spans="2:7" x14ac:dyDescent="0.2">
      <c r="B39" s="1509"/>
    </row>
  </sheetData>
  <mergeCells count="4">
    <mergeCell ref="B2:G2"/>
    <mergeCell ref="B3:F3"/>
    <mergeCell ref="B4:F4"/>
    <mergeCell ref="B5:F5"/>
  </mergeCells>
  <hyperlinks>
    <hyperlink ref="H2" location="'Indice Total'!A101" display="Volver"/>
  </hyperlinks>
  <pageMargins left="0.7" right="0.7" top="0.75" bottom="0.75" header="0.3" footer="0.3"/>
  <pageSetup scale="75" orientation="portrait" horizontalDpi="4294967292"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9">
    <pageSetUpPr fitToPage="1"/>
  </sheetPr>
  <dimension ref="B1:J78"/>
  <sheetViews>
    <sheetView showGridLines="0" zoomScaleNormal="100" workbookViewId="0">
      <selection activeCell="K8" sqref="K8"/>
    </sheetView>
  </sheetViews>
  <sheetFormatPr baseColWidth="10" defaultRowHeight="15" x14ac:dyDescent="0.25"/>
  <cols>
    <col min="1" max="1" width="20.85546875" customWidth="1"/>
    <col min="2" max="2" width="39" customWidth="1"/>
    <col min="3" max="4" width="17.85546875" bestFit="1" customWidth="1"/>
    <col min="5" max="7" width="16.7109375" bestFit="1" customWidth="1"/>
    <col min="8" max="8" width="15.5703125" bestFit="1" customWidth="1"/>
  </cols>
  <sheetData>
    <row r="1" spans="2:10" ht="48" customHeight="1" x14ac:dyDescent="0.25"/>
    <row r="2" spans="2:10" ht="18" x14ac:dyDescent="0.25">
      <c r="B2" s="1748" t="s">
        <v>2252</v>
      </c>
      <c r="C2" s="1748"/>
      <c r="D2" s="1748"/>
      <c r="E2" s="1748"/>
      <c r="F2" s="1748"/>
      <c r="G2" s="1748"/>
      <c r="H2" s="1748"/>
      <c r="I2" s="3" t="s">
        <v>13</v>
      </c>
      <c r="J2" s="1386"/>
    </row>
    <row r="3" spans="2:10" ht="39.75" customHeight="1" x14ac:dyDescent="0.25">
      <c r="B3" s="1734" t="s">
        <v>2309</v>
      </c>
      <c r="C3" s="1734"/>
      <c r="D3" s="1734"/>
      <c r="E3" s="1734"/>
      <c r="F3" s="1734"/>
      <c r="G3" s="1734"/>
      <c r="H3" s="1734"/>
      <c r="I3" s="1432"/>
      <c r="J3" s="1432"/>
    </row>
    <row r="4" spans="2:10" ht="21" customHeight="1" thickBot="1" x14ac:dyDescent="0.3">
      <c r="B4" s="1745">
        <v>2014</v>
      </c>
      <c r="C4" s="1745"/>
      <c r="D4" s="1745"/>
      <c r="E4" s="1745"/>
      <c r="F4" s="1745"/>
      <c r="G4" s="1745"/>
      <c r="H4" s="1745"/>
      <c r="I4" s="1432"/>
      <c r="J4" s="1432"/>
    </row>
    <row r="5" spans="2:10" ht="34.5" customHeight="1" x14ac:dyDescent="0.25">
      <c r="B5" s="1751" t="s">
        <v>2218</v>
      </c>
      <c r="C5" s="1751"/>
      <c r="D5" s="1751"/>
      <c r="E5" s="1751"/>
      <c r="F5" s="1751"/>
      <c r="G5" s="1751"/>
      <c r="H5" s="1751"/>
    </row>
    <row r="6" spans="2:10" ht="30.75" thickBot="1" x14ac:dyDescent="0.3">
      <c r="B6" s="1860"/>
      <c r="C6" s="1861" t="s">
        <v>40</v>
      </c>
      <c r="D6" s="1861" t="s">
        <v>2101</v>
      </c>
      <c r="E6" s="1861" t="s">
        <v>2102</v>
      </c>
      <c r="F6" s="1861" t="s">
        <v>2103</v>
      </c>
      <c r="G6" s="1861" t="s">
        <v>2104</v>
      </c>
      <c r="H6" s="1861" t="s">
        <v>2198</v>
      </c>
      <c r="I6" s="1432"/>
      <c r="J6" s="1432"/>
    </row>
    <row r="7" spans="2:10" ht="15.75" thickBot="1" x14ac:dyDescent="0.3">
      <c r="B7" s="1433" t="s">
        <v>790</v>
      </c>
      <c r="C7" s="1434"/>
      <c r="D7" s="1434"/>
      <c r="E7" s="1434"/>
      <c r="F7" s="1434"/>
      <c r="G7" s="1434"/>
      <c r="H7" s="1434"/>
      <c r="I7" s="1432"/>
      <c r="J7" s="1432"/>
    </row>
    <row r="8" spans="2:10" x14ac:dyDescent="0.25">
      <c r="B8" s="1420" t="s">
        <v>2234</v>
      </c>
      <c r="C8" s="1421">
        <f t="shared" ref="C8:C12" si="0">SUM(D8:H8)</f>
        <v>87785042.996999994</v>
      </c>
      <c r="D8" s="1421">
        <v>52574670.869999997</v>
      </c>
      <c r="E8" s="1421">
        <v>17407224.127</v>
      </c>
      <c r="F8" s="1421">
        <v>7339094.551</v>
      </c>
      <c r="G8" s="1421">
        <v>8450073.1119999997</v>
      </c>
      <c r="H8" s="1421">
        <v>2013980.3370000001</v>
      </c>
      <c r="I8" s="1432"/>
      <c r="J8" s="1432"/>
    </row>
    <row r="9" spans="2:10" x14ac:dyDescent="0.25">
      <c r="B9" s="1420" t="s">
        <v>2235</v>
      </c>
      <c r="C9" s="1421">
        <f t="shared" si="0"/>
        <v>2916995.466</v>
      </c>
      <c r="D9" s="1421">
        <v>1664274.2120000001</v>
      </c>
      <c r="E9" s="1421">
        <v>609774.33799999999</v>
      </c>
      <c r="F9" s="1421">
        <v>346819.85600000003</v>
      </c>
      <c r="G9" s="1421">
        <v>289119.00799999997</v>
      </c>
      <c r="H9" s="1421">
        <v>7008.0519999999997</v>
      </c>
      <c r="I9" s="1432"/>
      <c r="J9" s="1432"/>
    </row>
    <row r="10" spans="2:10" x14ac:dyDescent="0.25">
      <c r="B10" s="1420" t="s">
        <v>2236</v>
      </c>
      <c r="C10" s="1421">
        <f t="shared" si="0"/>
        <v>195.20799999999997</v>
      </c>
      <c r="D10" s="1421">
        <v>46.317999999999998</v>
      </c>
      <c r="E10" s="1421">
        <v>5.0000000000000001E-3</v>
      </c>
      <c r="F10" s="1421">
        <v>4.9000000000000002E-2</v>
      </c>
      <c r="G10" s="1421">
        <v>141.845</v>
      </c>
      <c r="H10" s="1421">
        <v>6.9909999999999997</v>
      </c>
      <c r="I10" s="1432"/>
      <c r="J10" s="1432"/>
    </row>
    <row r="11" spans="2:10" x14ac:dyDescent="0.25">
      <c r="B11" s="1420" t="s">
        <v>2237</v>
      </c>
      <c r="C11" s="1421">
        <f t="shared" si="0"/>
        <v>2986322.628</v>
      </c>
      <c r="D11" s="1421">
        <v>1700595.4450000001</v>
      </c>
      <c r="E11" s="1421">
        <v>613674.43999999994</v>
      </c>
      <c r="F11" s="1421">
        <v>325423.86</v>
      </c>
      <c r="G11" s="1421">
        <v>278471.51</v>
      </c>
      <c r="H11" s="1421">
        <v>68157.373000000007</v>
      </c>
      <c r="I11" s="1432"/>
      <c r="J11" s="1432"/>
    </row>
    <row r="12" spans="2:10" x14ac:dyDescent="0.25">
      <c r="B12" s="1420" t="s">
        <v>2238</v>
      </c>
      <c r="C12" s="1421">
        <f t="shared" si="0"/>
        <v>129993.73799999998</v>
      </c>
      <c r="D12" s="1421">
        <v>92716.256999999998</v>
      </c>
      <c r="E12" s="1421">
        <v>27829.003000000001</v>
      </c>
      <c r="F12" s="1421">
        <v>5566.5259999999998</v>
      </c>
      <c r="G12" s="1421">
        <v>3097.7489999999998</v>
      </c>
      <c r="H12" s="1421">
        <v>784.20299999999997</v>
      </c>
      <c r="I12" s="1432"/>
      <c r="J12" s="1432"/>
    </row>
    <row r="13" spans="2:10" x14ac:dyDescent="0.25">
      <c r="B13" s="1420" t="s">
        <v>2239</v>
      </c>
      <c r="C13" s="1421">
        <f>SUM(D13:H13)</f>
        <v>271821514.88999999</v>
      </c>
      <c r="D13" s="1421">
        <v>156344419.021</v>
      </c>
      <c r="E13" s="1421">
        <v>54892910</v>
      </c>
      <c r="F13" s="1421">
        <v>29270500.868999999</v>
      </c>
      <c r="G13" s="1421">
        <v>26522950</v>
      </c>
      <c r="H13" s="1421">
        <v>4790735</v>
      </c>
      <c r="I13" s="1432"/>
      <c r="J13" s="1432"/>
    </row>
    <row r="14" spans="2:10" x14ac:dyDescent="0.25">
      <c r="B14" s="1435" t="s">
        <v>791</v>
      </c>
      <c r="C14" s="1436">
        <f t="shared" ref="C14:H14" si="1">SUM(C8:C13)</f>
        <v>365640064.92699999</v>
      </c>
      <c r="D14" s="1436">
        <f t="shared" si="1"/>
        <v>212376722.123</v>
      </c>
      <c r="E14" s="1436">
        <f t="shared" si="1"/>
        <v>73551411.913000003</v>
      </c>
      <c r="F14" s="1436">
        <f t="shared" si="1"/>
        <v>37287405.710999995</v>
      </c>
      <c r="G14" s="1436">
        <f t="shared" si="1"/>
        <v>35543853.223999999</v>
      </c>
      <c r="H14" s="1436">
        <f t="shared" si="1"/>
        <v>6880671.9560000002</v>
      </c>
      <c r="I14" s="1432"/>
      <c r="J14" s="1432"/>
    </row>
    <row r="15" spans="2:10" x14ac:dyDescent="0.25">
      <c r="B15" s="1425"/>
      <c r="C15" s="1426"/>
      <c r="D15" s="1426"/>
      <c r="E15" s="1426"/>
      <c r="F15" s="1426"/>
      <c r="G15" s="1426"/>
      <c r="H15" s="1426"/>
      <c r="I15" s="1432"/>
      <c r="J15" s="1432"/>
    </row>
    <row r="16" spans="2:10" x14ac:dyDescent="0.25">
      <c r="B16" s="1425"/>
      <c r="C16" s="1426"/>
      <c r="D16" s="1426"/>
      <c r="E16" s="1426"/>
      <c r="F16" s="1426"/>
      <c r="G16" s="1426"/>
      <c r="H16" s="1426"/>
    </row>
    <row r="17" spans="2:8" x14ac:dyDescent="0.25">
      <c r="B17" s="1427" t="s">
        <v>792</v>
      </c>
      <c r="C17" s="1428"/>
      <c r="D17" s="1428"/>
      <c r="E17" s="1428"/>
      <c r="F17" s="1428"/>
      <c r="G17" s="1428"/>
      <c r="H17" s="1428"/>
    </row>
    <row r="18" spans="2:8" x14ac:dyDescent="0.25">
      <c r="B18" s="1420" t="s">
        <v>2240</v>
      </c>
      <c r="C18" s="1421">
        <f t="shared" ref="C18:C34" si="2">SUM(D18:H18)</f>
        <v>291220930.72100002</v>
      </c>
      <c r="D18" s="1421">
        <v>169565737.53</v>
      </c>
      <c r="E18" s="1421">
        <v>58493537.392999999</v>
      </c>
      <c r="F18" s="1421">
        <v>28823395.631000001</v>
      </c>
      <c r="G18" s="1421">
        <v>28700010.43</v>
      </c>
      <c r="H18" s="1421">
        <v>5638249.7369999997</v>
      </c>
    </row>
    <row r="19" spans="2:8" x14ac:dyDescent="0.25">
      <c r="B19" s="1429" t="s">
        <v>2241</v>
      </c>
      <c r="C19" s="1421">
        <f t="shared" si="2"/>
        <v>276231858.96200007</v>
      </c>
      <c r="D19" s="1421">
        <v>160563254.24900001</v>
      </c>
      <c r="E19" s="1421">
        <v>54859182.044</v>
      </c>
      <c r="F19" s="1421">
        <v>27442641.688999999</v>
      </c>
      <c r="G19" s="1421">
        <v>27947926.454</v>
      </c>
      <c r="H19" s="1421">
        <v>5418854.5259999996</v>
      </c>
    </row>
    <row r="20" spans="2:8" x14ac:dyDescent="0.25">
      <c r="B20" s="1429" t="s">
        <v>2242</v>
      </c>
      <c r="C20" s="1421">
        <f t="shared" si="2"/>
        <v>14989071.758999998</v>
      </c>
      <c r="D20" s="1421">
        <v>9002483.2809999995</v>
      </c>
      <c r="E20" s="1421">
        <v>3634355.3489999999</v>
      </c>
      <c r="F20" s="1421">
        <v>1380753.942</v>
      </c>
      <c r="G20" s="1421">
        <v>752083.97600000002</v>
      </c>
      <c r="H20" s="1421">
        <v>219395.21100000001</v>
      </c>
    </row>
    <row r="21" spans="2:8" ht="20.25" customHeight="1" x14ac:dyDescent="0.25">
      <c r="B21" s="1420" t="s">
        <v>2243</v>
      </c>
      <c r="C21" s="1421">
        <f t="shared" si="2"/>
        <v>-3044166.8000000003</v>
      </c>
      <c r="D21" s="1421">
        <v>-1665625.4369999999</v>
      </c>
      <c r="E21" s="1421">
        <v>-288990.495</v>
      </c>
      <c r="F21" s="1421">
        <v>-60077.705999999998</v>
      </c>
      <c r="G21" s="1421">
        <v>-861631.09100000001</v>
      </c>
      <c r="H21" s="1421">
        <v>-167842.071</v>
      </c>
    </row>
    <row r="22" spans="2:8" ht="20.25" customHeight="1" x14ac:dyDescent="0.25">
      <c r="B22" s="1420" t="s">
        <v>2244</v>
      </c>
      <c r="C22" s="1421">
        <f t="shared" si="2"/>
        <v>2063287.1360000002</v>
      </c>
      <c r="D22" s="1421">
        <v>1173999.9140000001</v>
      </c>
      <c r="E22" s="1421">
        <v>160727.80600000001</v>
      </c>
      <c r="F22" s="1421">
        <v>46511.330999999998</v>
      </c>
      <c r="G22" s="1421">
        <v>622758.53099999996</v>
      </c>
      <c r="H22" s="1421">
        <v>59289.553999999996</v>
      </c>
    </row>
    <row r="23" spans="2:8" ht="21.75" customHeight="1" x14ac:dyDescent="0.25">
      <c r="B23" s="1420" t="s">
        <v>2245</v>
      </c>
      <c r="C23" s="1421">
        <f>SUM(D23:H23)</f>
        <v>45990019.165000007</v>
      </c>
      <c r="D23" s="1421">
        <v>26389323.73</v>
      </c>
      <c r="E23" s="1421">
        <v>9300271.2489999998</v>
      </c>
      <c r="F23" s="1421">
        <v>5151787.5040000007</v>
      </c>
      <c r="G23" s="1421">
        <v>4359672.8199999994</v>
      </c>
      <c r="H23" s="1421">
        <v>788963.86199999996</v>
      </c>
    </row>
    <row r="24" spans="2:8" x14ac:dyDescent="0.25">
      <c r="B24" s="1429" t="s">
        <v>2246</v>
      </c>
      <c r="C24" s="1421">
        <f t="shared" si="2"/>
        <v>43677593.983999997</v>
      </c>
      <c r="D24" s="1421">
        <v>25007792.237</v>
      </c>
      <c r="E24" s="1421">
        <v>8754805.7829999998</v>
      </c>
      <c r="F24" s="1421">
        <v>4917249.0360000003</v>
      </c>
      <c r="G24" s="1421">
        <v>4242144.7869999995</v>
      </c>
      <c r="H24" s="1421">
        <v>755602.14099999995</v>
      </c>
    </row>
    <row r="25" spans="2:8" x14ac:dyDescent="0.25">
      <c r="B25" s="1429" t="s">
        <v>2242</v>
      </c>
      <c r="C25" s="1421">
        <f t="shared" si="2"/>
        <v>2312425.1809999999</v>
      </c>
      <c r="D25" s="1421">
        <v>1381531.493</v>
      </c>
      <c r="E25" s="1421">
        <v>545465.46600000001</v>
      </c>
      <c r="F25" s="1421">
        <v>234538.46799999999</v>
      </c>
      <c r="G25" s="1421">
        <v>117528.033</v>
      </c>
      <c r="H25" s="1421">
        <v>33361.720999999998</v>
      </c>
    </row>
    <row r="26" spans="2:8" ht="23.25" customHeight="1" x14ac:dyDescent="0.25">
      <c r="B26" s="1420" t="s">
        <v>2247</v>
      </c>
      <c r="C26" s="1421">
        <f t="shared" si="2"/>
        <v>28770494.103999998</v>
      </c>
      <c r="D26" s="1421">
        <v>16406293.624</v>
      </c>
      <c r="E26" s="1421">
        <v>5800377.7629999993</v>
      </c>
      <c r="F26" s="1421">
        <v>3232994.0959999999</v>
      </c>
      <c r="G26" s="1421">
        <v>2795102.693</v>
      </c>
      <c r="H26" s="1421">
        <v>535725.92799999996</v>
      </c>
    </row>
    <row r="27" spans="2:8" x14ac:dyDescent="0.25">
      <c r="B27" s="1429" t="s">
        <v>2246</v>
      </c>
      <c r="C27" s="1421">
        <f t="shared" si="2"/>
        <v>27344240.329999994</v>
      </c>
      <c r="D27" s="1421">
        <v>15554283.25</v>
      </c>
      <c r="E27" s="1421">
        <v>5463770.5439999998</v>
      </c>
      <c r="F27" s="1421">
        <v>3088423.6239999998</v>
      </c>
      <c r="G27" s="1421">
        <v>2722713.3080000002</v>
      </c>
      <c r="H27" s="1421">
        <v>515049.60399999999</v>
      </c>
    </row>
    <row r="28" spans="2:8" x14ac:dyDescent="0.25">
      <c r="B28" s="1429" t="s">
        <v>2242</v>
      </c>
      <c r="C28" s="1421">
        <f t="shared" si="2"/>
        <v>1426253.774</v>
      </c>
      <c r="D28" s="1421">
        <v>852010.37399999995</v>
      </c>
      <c r="E28" s="1421">
        <v>336607.21899999998</v>
      </c>
      <c r="F28" s="1421">
        <v>144570.47200000001</v>
      </c>
      <c r="G28" s="1421">
        <v>72389.384999999995</v>
      </c>
      <c r="H28" s="1421">
        <v>20676.324000000001</v>
      </c>
    </row>
    <row r="29" spans="2:8" ht="22.5" customHeight="1" x14ac:dyDescent="0.25">
      <c r="B29" s="1420" t="s">
        <v>2248</v>
      </c>
      <c r="C29" s="1421">
        <f t="shared" si="2"/>
        <v>8994.9</v>
      </c>
      <c r="D29" s="1421">
        <v>5821.6189999999997</v>
      </c>
      <c r="E29" s="1421">
        <v>3028.7979999999998</v>
      </c>
      <c r="F29" s="1421">
        <v>0</v>
      </c>
      <c r="G29" s="1421">
        <v>0</v>
      </c>
      <c r="H29" s="1421">
        <v>144.483</v>
      </c>
    </row>
    <row r="30" spans="2:8" x14ac:dyDescent="0.25">
      <c r="B30" s="1429" t="s">
        <v>2246</v>
      </c>
      <c r="C30" s="1421">
        <f t="shared" si="2"/>
        <v>8983.0869999999995</v>
      </c>
      <c r="D30" s="1421">
        <v>5809.8059999999996</v>
      </c>
      <c r="E30" s="1421">
        <v>3028.7979999999998</v>
      </c>
      <c r="F30" s="1421">
        <v>0</v>
      </c>
      <c r="G30" s="1421">
        <v>0</v>
      </c>
      <c r="H30" s="1421">
        <v>144.483</v>
      </c>
    </row>
    <row r="31" spans="2:8" x14ac:dyDescent="0.25">
      <c r="B31" s="1429" t="s">
        <v>2242</v>
      </c>
      <c r="C31" s="1421">
        <f t="shared" si="2"/>
        <v>11.813000000000001</v>
      </c>
      <c r="D31" s="1421">
        <v>11.813000000000001</v>
      </c>
      <c r="E31" s="1421">
        <v>0</v>
      </c>
      <c r="F31" s="1421">
        <v>0</v>
      </c>
      <c r="G31" s="1421">
        <v>0</v>
      </c>
      <c r="H31" s="1421">
        <v>0</v>
      </c>
    </row>
    <row r="32" spans="2:8" x14ac:dyDescent="0.25">
      <c r="B32" s="1420" t="s">
        <v>2249</v>
      </c>
      <c r="C32" s="1421">
        <f t="shared" si="2"/>
        <v>843949.84299999999</v>
      </c>
      <c r="D32" s="1421">
        <v>501171.14299999998</v>
      </c>
      <c r="E32" s="1421">
        <v>138772.22899999999</v>
      </c>
      <c r="F32" s="1421">
        <v>92794.854999999996</v>
      </c>
      <c r="G32" s="1421">
        <v>84627.909</v>
      </c>
      <c r="H32" s="1421">
        <v>26583.706999999999</v>
      </c>
    </row>
    <row r="33" spans="2:8" x14ac:dyDescent="0.25">
      <c r="B33" s="1420" t="s">
        <v>2250</v>
      </c>
      <c r="C33" s="1421">
        <f t="shared" si="2"/>
        <v>2552.79</v>
      </c>
      <c r="D33" s="1421">
        <v>0</v>
      </c>
      <c r="E33" s="1421">
        <v>2552.79</v>
      </c>
      <c r="F33" s="1421">
        <v>0</v>
      </c>
      <c r="G33" s="1421">
        <v>0</v>
      </c>
      <c r="H33" s="1421">
        <v>0</v>
      </c>
    </row>
    <row r="34" spans="2:8" x14ac:dyDescent="0.25">
      <c r="B34" s="1420" t="s">
        <v>2251</v>
      </c>
      <c r="C34" s="1421">
        <f t="shared" si="2"/>
        <v>-215997</v>
      </c>
      <c r="D34" s="1421">
        <v>0</v>
      </c>
      <c r="E34" s="1421">
        <v>-58866</v>
      </c>
      <c r="F34" s="1421">
        <v>0</v>
      </c>
      <c r="G34" s="1421">
        <v>-156688</v>
      </c>
      <c r="H34" s="1421">
        <v>-443</v>
      </c>
    </row>
    <row r="35" spans="2:8" ht="15.75" thickBot="1" x14ac:dyDescent="0.3">
      <c r="B35" s="1430" t="s">
        <v>793</v>
      </c>
      <c r="C35" s="1431">
        <f t="shared" ref="C35:H35" si="3">C18+C21+C22+C23+C26+C29+C32+C33+C34</f>
        <v>365640064.85899997</v>
      </c>
      <c r="D35" s="1431">
        <f t="shared" si="3"/>
        <v>212376722.123</v>
      </c>
      <c r="E35" s="1431">
        <f t="shared" si="3"/>
        <v>73551411.533000007</v>
      </c>
      <c r="F35" s="1431">
        <f t="shared" si="3"/>
        <v>37287405.711000003</v>
      </c>
      <c r="G35" s="1431">
        <f t="shared" si="3"/>
        <v>35543853.292000003</v>
      </c>
      <c r="H35" s="1431">
        <f t="shared" si="3"/>
        <v>6880672.1999999993</v>
      </c>
    </row>
    <row r="39" spans="2:8" ht="15.75" hidden="1" x14ac:dyDescent="0.25">
      <c r="B39" s="1383"/>
      <c r="C39" s="1383"/>
      <c r="D39" s="1383"/>
      <c r="E39" s="1383"/>
      <c r="F39" s="1383"/>
      <c r="G39" s="1383"/>
      <c r="H39" s="1383"/>
    </row>
    <row r="40" spans="2:8" ht="30" hidden="1" x14ac:dyDescent="0.25">
      <c r="B40" s="1437"/>
      <c r="C40" s="1438" t="s">
        <v>2105</v>
      </c>
      <c r="D40" s="1438" t="s">
        <v>2101</v>
      </c>
      <c r="E40" s="1438" t="s">
        <v>2102</v>
      </c>
      <c r="F40" s="1438" t="s">
        <v>2103</v>
      </c>
      <c r="G40" s="1438" t="s">
        <v>2104</v>
      </c>
      <c r="H40" s="1438" t="s">
        <v>2060</v>
      </c>
    </row>
    <row r="41" spans="2:8" ht="15.75" hidden="1" x14ac:dyDescent="0.25">
      <c r="B41" s="1383"/>
      <c r="C41" s="1383"/>
      <c r="D41" s="1383"/>
      <c r="E41" s="1383"/>
      <c r="F41" s="1383"/>
      <c r="G41" s="1383"/>
      <c r="H41" s="1383"/>
    </row>
    <row r="42" spans="2:8" hidden="1" x14ac:dyDescent="0.25">
      <c r="B42" s="1439" t="s">
        <v>790</v>
      </c>
      <c r="C42" s="1440"/>
      <c r="D42" s="1440"/>
      <c r="E42" s="1440"/>
      <c r="F42" s="1440"/>
      <c r="G42" s="1440"/>
      <c r="H42" s="1440"/>
    </row>
    <row r="43" spans="2:8" ht="15.75" hidden="1" x14ac:dyDescent="0.25">
      <c r="B43" s="1383"/>
      <c r="C43" s="1441"/>
      <c r="D43" s="1441"/>
      <c r="E43" s="1441"/>
      <c r="F43" s="1441"/>
      <c r="G43" s="1441"/>
      <c r="H43" s="1441"/>
    </row>
    <row r="44" spans="2:8" hidden="1" x14ac:dyDescent="0.25">
      <c r="B44" s="1420" t="s">
        <v>2253</v>
      </c>
      <c r="C44" s="1442">
        <f t="shared" ref="C44:C49" si="4">SUM(D44:H44)</f>
        <v>81819567658</v>
      </c>
      <c r="D44" s="1442">
        <v>48762018303</v>
      </c>
      <c r="E44" s="1442">
        <v>16294098489</v>
      </c>
      <c r="F44" s="1442">
        <v>6842764008</v>
      </c>
      <c r="G44" s="1442">
        <v>7698626836</v>
      </c>
      <c r="H44" s="1442">
        <v>2222060022</v>
      </c>
    </row>
    <row r="45" spans="2:8" hidden="1" x14ac:dyDescent="0.25">
      <c r="B45" s="1420" t="s">
        <v>2235</v>
      </c>
      <c r="C45" s="1442">
        <f t="shared" si="4"/>
        <v>2389168807</v>
      </c>
      <c r="D45" s="1442">
        <v>1566936335</v>
      </c>
      <c r="E45" s="1442">
        <v>279491694</v>
      </c>
      <c r="F45" s="1442">
        <v>316615531</v>
      </c>
      <c r="G45" s="1442">
        <v>246765617</v>
      </c>
      <c r="H45" s="1442">
        <v>-20640370</v>
      </c>
    </row>
    <row r="46" spans="2:8" hidden="1" x14ac:dyDescent="0.25">
      <c r="B46" s="1420" t="s">
        <v>2236</v>
      </c>
      <c r="C46" s="1442">
        <f t="shared" si="4"/>
        <v>214608</v>
      </c>
      <c r="D46" s="1442">
        <v>14282</v>
      </c>
      <c r="E46" s="1442">
        <v>1631</v>
      </c>
      <c r="F46" s="1442">
        <v>3793</v>
      </c>
      <c r="G46" s="1442">
        <v>187100</v>
      </c>
      <c r="H46" s="1442">
        <v>7802</v>
      </c>
    </row>
    <row r="47" spans="2:8" hidden="1" x14ac:dyDescent="0.25">
      <c r="B47" s="1420" t="s">
        <v>2254</v>
      </c>
      <c r="C47" s="1442">
        <f t="shared" si="4"/>
        <v>2609470807</v>
      </c>
      <c r="D47" s="1442">
        <v>1419977202</v>
      </c>
      <c r="E47" s="1442">
        <v>535458689</v>
      </c>
      <c r="F47" s="1442">
        <v>355719664</v>
      </c>
      <c r="G47" s="1442">
        <v>234404030</v>
      </c>
      <c r="H47" s="1442">
        <v>63911222</v>
      </c>
    </row>
    <row r="48" spans="2:8" hidden="1" x14ac:dyDescent="0.25">
      <c r="B48" s="1420" t="s">
        <v>2238</v>
      </c>
      <c r="C48" s="1442">
        <f t="shared" si="4"/>
        <v>133797874</v>
      </c>
      <c r="D48" s="1442">
        <v>51893047</v>
      </c>
      <c r="E48" s="1442">
        <v>10760192</v>
      </c>
      <c r="F48" s="1442">
        <v>18641936</v>
      </c>
      <c r="G48" s="1442">
        <v>52390324</v>
      </c>
      <c r="H48" s="1442">
        <v>112375</v>
      </c>
    </row>
    <row r="49" spans="2:8" hidden="1" x14ac:dyDescent="0.25">
      <c r="B49" s="1420" t="s">
        <v>2239</v>
      </c>
      <c r="C49" s="1442">
        <f t="shared" si="4"/>
        <v>217076323113</v>
      </c>
      <c r="D49" s="1442">
        <v>121725770687</v>
      </c>
      <c r="E49" s="1442">
        <v>47006353464</v>
      </c>
      <c r="F49" s="1442">
        <v>23076206125</v>
      </c>
      <c r="G49" s="1442">
        <v>20707965604</v>
      </c>
      <c r="H49" s="1442">
        <v>4560027233</v>
      </c>
    </row>
    <row r="50" spans="2:8" ht="15.75" hidden="1" x14ac:dyDescent="0.25">
      <c r="B50" s="1383"/>
      <c r="C50" s="1443"/>
      <c r="D50" s="1443"/>
      <c r="E50" s="1443"/>
      <c r="F50" s="1443"/>
      <c r="G50" s="1443"/>
      <c r="H50" s="1443"/>
    </row>
    <row r="51" spans="2:8" hidden="1" x14ac:dyDescent="0.25">
      <c r="B51" s="1444" t="s">
        <v>791</v>
      </c>
      <c r="C51" s="485">
        <f>SUM(C44:C49)</f>
        <v>304028542867</v>
      </c>
      <c r="D51" s="485">
        <f t="shared" ref="D51:H51" si="5">SUM(D44:D49)</f>
        <v>173526609856</v>
      </c>
      <c r="E51" s="485">
        <f t="shared" si="5"/>
        <v>64126164159</v>
      </c>
      <c r="F51" s="485">
        <f t="shared" si="5"/>
        <v>30609951057</v>
      </c>
      <c r="G51" s="485">
        <f t="shared" si="5"/>
        <v>28940339511</v>
      </c>
      <c r="H51" s="485">
        <f t="shared" si="5"/>
        <v>6825478284</v>
      </c>
    </row>
    <row r="52" spans="2:8" ht="15.75" hidden="1" x14ac:dyDescent="0.25">
      <c r="B52" s="1383"/>
      <c r="C52" s="1443"/>
      <c r="D52" s="1443"/>
      <c r="E52" s="1443"/>
      <c r="F52" s="1443"/>
      <c r="G52" s="1443"/>
      <c r="H52" s="1443"/>
    </row>
    <row r="53" spans="2:8" ht="15.75" hidden="1" x14ac:dyDescent="0.25">
      <c r="B53" s="1383"/>
      <c r="C53" s="1443"/>
      <c r="D53" s="1443"/>
      <c r="E53" s="1443"/>
      <c r="F53" s="1443"/>
      <c r="G53" s="1443"/>
      <c r="H53" s="1443"/>
    </row>
    <row r="54" spans="2:8" hidden="1" x14ac:dyDescent="0.25">
      <c r="B54" s="1439" t="s">
        <v>792</v>
      </c>
      <c r="C54" s="1445"/>
      <c r="D54" s="1445"/>
      <c r="E54" s="1445"/>
      <c r="F54" s="1445"/>
      <c r="G54" s="1445"/>
      <c r="H54" s="1445"/>
    </row>
    <row r="55" spans="2:8" ht="15.75" hidden="1" x14ac:dyDescent="0.25">
      <c r="B55" s="1383"/>
      <c r="C55" s="1443"/>
      <c r="D55" s="1443"/>
      <c r="E55" s="1443"/>
      <c r="F55" s="1443"/>
      <c r="G55" s="1443"/>
      <c r="H55" s="1443"/>
    </row>
    <row r="56" spans="2:8" hidden="1" x14ac:dyDescent="0.25">
      <c r="B56" s="1420" t="s">
        <v>2240</v>
      </c>
      <c r="C56" s="1442">
        <f t="shared" ref="C56:C72" si="6">SUM(D56:H56)</f>
        <v>241460271253</v>
      </c>
      <c r="D56" s="1442">
        <f>D57+D58</f>
        <v>137877832036</v>
      </c>
      <c r="E56" s="1442">
        <f t="shared" ref="E56:H56" si="7">E57+E58</f>
        <v>50754725889</v>
      </c>
      <c r="F56" s="1442">
        <f t="shared" si="7"/>
        <v>23743300629</v>
      </c>
      <c r="G56" s="1442">
        <f t="shared" si="7"/>
        <v>23537625778</v>
      </c>
      <c r="H56" s="1442">
        <f t="shared" si="7"/>
        <v>5546786921</v>
      </c>
    </row>
    <row r="57" spans="2:8" hidden="1" x14ac:dyDescent="0.25">
      <c r="B57" s="1429" t="s">
        <v>2241</v>
      </c>
      <c r="C57" s="1442">
        <f t="shared" si="6"/>
        <v>228237327718</v>
      </c>
      <c r="D57" s="1442">
        <v>130283178492</v>
      </c>
      <c r="E57" s="1442">
        <v>47346885996</v>
      </c>
      <c r="F57" s="1442">
        <v>22503273711</v>
      </c>
      <c r="G57" s="1442">
        <v>22806066978</v>
      </c>
      <c r="H57" s="1442">
        <v>5297922541</v>
      </c>
    </row>
    <row r="58" spans="2:8" hidden="1" x14ac:dyDescent="0.25">
      <c r="B58" s="1429" t="s">
        <v>2242</v>
      </c>
      <c r="C58" s="1442">
        <f t="shared" si="6"/>
        <v>13222943535</v>
      </c>
      <c r="D58" s="1442">
        <v>7594653544</v>
      </c>
      <c r="E58" s="1442">
        <v>3407839893</v>
      </c>
      <c r="F58" s="1442">
        <v>1240026918</v>
      </c>
      <c r="G58" s="1442">
        <v>731558800</v>
      </c>
      <c r="H58" s="1442">
        <v>248864380</v>
      </c>
    </row>
    <row r="59" spans="2:8" hidden="1" x14ac:dyDescent="0.25">
      <c r="B59" s="1420" t="s">
        <v>2255</v>
      </c>
      <c r="C59" s="1442">
        <f t="shared" si="6"/>
        <v>-6455542606</v>
      </c>
      <c r="D59" s="1442">
        <v>-1332940915</v>
      </c>
      <c r="E59" s="1442">
        <v>-372643770</v>
      </c>
      <c r="F59" s="1442">
        <v>-98143166</v>
      </c>
      <c r="G59" s="1442">
        <v>-4491263532</v>
      </c>
      <c r="H59" s="1442">
        <v>-160551223</v>
      </c>
    </row>
    <row r="60" spans="2:8" hidden="1" x14ac:dyDescent="0.25">
      <c r="B60" s="1420" t="s">
        <v>2256</v>
      </c>
      <c r="C60" s="1442">
        <f t="shared" si="6"/>
        <v>5139486306</v>
      </c>
      <c r="D60" s="1442">
        <v>856232648</v>
      </c>
      <c r="E60" s="1442">
        <v>213974919</v>
      </c>
      <c r="F60" s="1442">
        <v>81905725</v>
      </c>
      <c r="G60" s="1442">
        <v>3932714919</v>
      </c>
      <c r="H60" s="1442">
        <v>54658095</v>
      </c>
    </row>
    <row r="61" spans="2:8" hidden="1" x14ac:dyDescent="0.25">
      <c r="B61" s="1420" t="s">
        <v>2245</v>
      </c>
      <c r="C61" s="1442">
        <f t="shared" si="6"/>
        <v>38866218883</v>
      </c>
      <c r="D61" s="1442">
        <f>D62+D63</f>
        <v>22026631950</v>
      </c>
      <c r="E61" s="1442">
        <f t="shared" ref="E61:H61" si="8">E62+E63</f>
        <v>8255956478</v>
      </c>
      <c r="F61" s="1442">
        <f t="shared" si="8"/>
        <v>4189754657</v>
      </c>
      <c r="G61" s="1442">
        <f t="shared" si="8"/>
        <v>3576789781</v>
      </c>
      <c r="H61" s="1442">
        <f t="shared" si="8"/>
        <v>817086017</v>
      </c>
    </row>
    <row r="62" spans="2:8" hidden="1" x14ac:dyDescent="0.25">
      <c r="B62" s="1429" t="s">
        <v>2246</v>
      </c>
      <c r="C62" s="1442">
        <f t="shared" si="6"/>
        <v>36805762038</v>
      </c>
      <c r="D62" s="1442">
        <v>20843259727</v>
      </c>
      <c r="E62" s="1442">
        <v>7737099477</v>
      </c>
      <c r="F62" s="1442">
        <v>3980979690</v>
      </c>
      <c r="G62" s="1442">
        <v>3465618730</v>
      </c>
      <c r="H62" s="1442">
        <v>778804414</v>
      </c>
    </row>
    <row r="63" spans="2:8" hidden="1" x14ac:dyDescent="0.25">
      <c r="B63" s="1429" t="s">
        <v>2242</v>
      </c>
      <c r="C63" s="1442">
        <f t="shared" si="6"/>
        <v>2060456845</v>
      </c>
      <c r="D63" s="1442">
        <v>1183372223</v>
      </c>
      <c r="E63" s="1442">
        <v>518857001</v>
      </c>
      <c r="F63" s="1442">
        <v>208774967</v>
      </c>
      <c r="G63" s="1442">
        <v>111171051</v>
      </c>
      <c r="H63" s="1442">
        <v>38281603</v>
      </c>
    </row>
    <row r="64" spans="2:8" hidden="1" x14ac:dyDescent="0.25">
      <c r="B64" s="1420" t="s">
        <v>2247</v>
      </c>
      <c r="C64" s="1442">
        <f t="shared" si="6"/>
        <v>24151909117</v>
      </c>
      <c r="D64" s="1442">
        <f>D65+D66</f>
        <v>13628917501</v>
      </c>
      <c r="E64" s="1442">
        <f t="shared" ref="E64:H64" si="9">E65+E66</f>
        <v>5108595849</v>
      </c>
      <c r="F64" s="1442">
        <f t="shared" si="9"/>
        <v>2602932533</v>
      </c>
      <c r="G64" s="1442">
        <f t="shared" si="9"/>
        <v>2273888958</v>
      </c>
      <c r="H64" s="1442">
        <f t="shared" si="9"/>
        <v>537574276</v>
      </c>
    </row>
    <row r="65" spans="2:8" hidden="1" x14ac:dyDescent="0.25">
      <c r="B65" s="1429" t="s">
        <v>2246</v>
      </c>
      <c r="C65" s="1442">
        <f t="shared" si="6"/>
        <v>22885676120</v>
      </c>
      <c r="D65" s="1442">
        <v>12901772138</v>
      </c>
      <c r="E65" s="1442">
        <v>4789880369</v>
      </c>
      <c r="F65" s="1442">
        <v>2474395722</v>
      </c>
      <c r="G65" s="1442">
        <v>2205671603</v>
      </c>
      <c r="H65" s="1442">
        <v>513956288</v>
      </c>
    </row>
    <row r="66" spans="2:8" hidden="1" x14ac:dyDescent="0.25">
      <c r="B66" s="1429" t="s">
        <v>2242</v>
      </c>
      <c r="C66" s="1442">
        <f t="shared" si="6"/>
        <v>1266232997</v>
      </c>
      <c r="D66" s="1442">
        <v>727145363</v>
      </c>
      <c r="E66" s="1442">
        <v>318715480</v>
      </c>
      <c r="F66" s="1442">
        <v>128536811</v>
      </c>
      <c r="G66" s="1442">
        <v>68217355</v>
      </c>
      <c r="H66" s="1442">
        <v>23617988</v>
      </c>
    </row>
    <row r="67" spans="2:8" hidden="1" x14ac:dyDescent="0.25">
      <c r="B67" s="1420" t="s">
        <v>2248</v>
      </c>
      <c r="C67" s="1442">
        <f t="shared" si="6"/>
        <v>8788813</v>
      </c>
      <c r="D67" s="1442">
        <f>D68+D69</f>
        <v>5134550</v>
      </c>
      <c r="E67" s="1442">
        <f t="shared" ref="E67:H67" si="10">E68+E69</f>
        <v>3271968</v>
      </c>
      <c r="F67" s="1442">
        <f t="shared" si="10"/>
        <v>0</v>
      </c>
      <c r="G67" s="1442">
        <f t="shared" si="10"/>
        <v>0</v>
      </c>
      <c r="H67" s="1442">
        <f t="shared" si="10"/>
        <v>382295</v>
      </c>
    </row>
    <row r="68" spans="2:8" hidden="1" x14ac:dyDescent="0.25">
      <c r="B68" s="1429" t="s">
        <v>2246</v>
      </c>
      <c r="C68" s="1442">
        <f t="shared" si="6"/>
        <v>8782694</v>
      </c>
      <c r="D68" s="1442">
        <v>5129988</v>
      </c>
      <c r="E68" s="1442">
        <v>3270411</v>
      </c>
      <c r="F68" s="1442">
        <v>0</v>
      </c>
      <c r="G68" s="1442">
        <v>0</v>
      </c>
      <c r="H68" s="1442">
        <v>382295</v>
      </c>
    </row>
    <row r="69" spans="2:8" hidden="1" x14ac:dyDescent="0.25">
      <c r="B69" s="1429" t="s">
        <v>2242</v>
      </c>
      <c r="C69" s="1442">
        <f t="shared" si="6"/>
        <v>6119</v>
      </c>
      <c r="D69" s="1442">
        <v>4562</v>
      </c>
      <c r="E69" s="1442">
        <v>1557</v>
      </c>
      <c r="F69" s="1442">
        <v>0</v>
      </c>
      <c r="G69" s="1442">
        <v>0</v>
      </c>
      <c r="H69" s="1442">
        <v>0</v>
      </c>
    </row>
    <row r="70" spans="2:8" hidden="1" x14ac:dyDescent="0.25">
      <c r="B70" s="1420" t="s">
        <v>2249</v>
      </c>
      <c r="C70" s="1442">
        <f t="shared" si="6"/>
        <v>856305651</v>
      </c>
      <c r="D70" s="1442">
        <v>464371670</v>
      </c>
      <c r="E70" s="1442">
        <v>161607792</v>
      </c>
      <c r="F70" s="1442">
        <v>90200679</v>
      </c>
      <c r="G70" s="1442">
        <v>110583607</v>
      </c>
      <c r="H70" s="1442">
        <v>29541903</v>
      </c>
    </row>
    <row r="71" spans="2:8" hidden="1" x14ac:dyDescent="0.25">
      <c r="B71" s="1420" t="s">
        <v>2250</v>
      </c>
      <c r="C71" s="1442">
        <f t="shared" si="6"/>
        <v>1105450</v>
      </c>
      <c r="D71" s="1442">
        <v>430416</v>
      </c>
      <c r="E71" s="1442">
        <v>675034</v>
      </c>
      <c r="F71" s="1442">
        <v>0</v>
      </c>
      <c r="G71" s="1442">
        <v>0</v>
      </c>
      <c r="H71" s="1442">
        <v>0</v>
      </c>
    </row>
    <row r="72" spans="2:8" hidden="1" x14ac:dyDescent="0.25">
      <c r="B72" s="1420" t="s">
        <v>2251</v>
      </c>
      <c r="C72" s="1442">
        <f t="shared" si="6"/>
        <v>0</v>
      </c>
      <c r="D72" s="1442">
        <v>0</v>
      </c>
      <c r="E72" s="1442">
        <v>0</v>
      </c>
      <c r="F72" s="1442">
        <v>0</v>
      </c>
      <c r="G72" s="1442">
        <v>0</v>
      </c>
      <c r="H72" s="1442">
        <v>0</v>
      </c>
    </row>
    <row r="73" spans="2:8" hidden="1" x14ac:dyDescent="0.25">
      <c r="B73" s="1446"/>
      <c r="C73" s="1447"/>
      <c r="D73" s="1447"/>
      <c r="E73" s="1447"/>
      <c r="F73" s="1447"/>
      <c r="G73" s="1447"/>
      <c r="H73" s="1447"/>
    </row>
    <row r="74" spans="2:8" ht="15.75" hidden="1" thickBot="1" x14ac:dyDescent="0.3">
      <c r="B74" s="1448" t="s">
        <v>793</v>
      </c>
      <c r="C74" s="486">
        <f t="shared" ref="C74:H74" si="11">C56+C59+C60+C61+C64+C67+C70+C71+C72</f>
        <v>304028542867</v>
      </c>
      <c r="D74" s="486">
        <f t="shared" si="11"/>
        <v>173526609856</v>
      </c>
      <c r="E74" s="486">
        <f t="shared" si="11"/>
        <v>64126164159</v>
      </c>
      <c r="F74" s="486">
        <f t="shared" si="11"/>
        <v>30609951057</v>
      </c>
      <c r="G74" s="486">
        <f t="shared" si="11"/>
        <v>28940339511</v>
      </c>
      <c r="H74" s="486">
        <f t="shared" si="11"/>
        <v>6825478284</v>
      </c>
    </row>
    <row r="75" spans="2:8" ht="15.75" hidden="1" x14ac:dyDescent="0.25">
      <c r="B75" s="1383"/>
      <c r="C75" s="1383"/>
      <c r="D75" s="1383"/>
      <c r="E75" s="1383"/>
      <c r="F75" s="1383"/>
      <c r="G75" s="1383"/>
      <c r="H75" s="1383"/>
    </row>
    <row r="76" spans="2:8" ht="15.75" hidden="1" x14ac:dyDescent="0.25">
      <c r="B76" s="1383"/>
      <c r="C76" s="1383"/>
      <c r="D76" s="1383"/>
      <c r="E76" s="1383"/>
      <c r="F76" s="1383"/>
      <c r="G76" s="1383"/>
      <c r="H76" s="1383"/>
    </row>
    <row r="77" spans="2:8" ht="15.75" x14ac:dyDescent="0.25">
      <c r="B77" s="1383"/>
      <c r="C77" s="1383"/>
      <c r="D77" s="1383"/>
      <c r="E77" s="1383"/>
      <c r="F77" s="1383"/>
      <c r="G77" s="1383"/>
      <c r="H77" s="1383"/>
    </row>
    <row r="78" spans="2:8" x14ac:dyDescent="0.25">
      <c r="B78" s="1432"/>
      <c r="C78" s="1432"/>
      <c r="D78" s="1432"/>
      <c r="E78" s="1432"/>
      <c r="F78" s="1432"/>
      <c r="G78" s="1432"/>
      <c r="H78" s="1432"/>
    </row>
  </sheetData>
  <mergeCells count="4">
    <mergeCell ref="B2:H2"/>
    <mergeCell ref="B3:H3"/>
    <mergeCell ref="B5:H5"/>
    <mergeCell ref="B4:H4"/>
  </mergeCells>
  <hyperlinks>
    <hyperlink ref="I2" location="'Indice Total'!A101" display="Volver"/>
  </hyperlinks>
  <pageMargins left="0.7" right="0.7" top="0.75" bottom="0.75" header="0.3" footer="0.3"/>
  <pageSetup scale="65" orientation="portrait" horizontalDpi="4294967292"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0"/>
  <dimension ref="B1:E24"/>
  <sheetViews>
    <sheetView showGridLines="0" workbookViewId="0">
      <selection activeCell="B8" sqref="B8:D8"/>
    </sheetView>
  </sheetViews>
  <sheetFormatPr baseColWidth="10" defaultRowHeight="15" x14ac:dyDescent="0.25"/>
  <cols>
    <col min="1" max="1" width="21.42578125" customWidth="1"/>
    <col min="2" max="2" width="22" customWidth="1"/>
    <col min="3" max="3" width="21" customWidth="1"/>
    <col min="4" max="4" width="22.140625" customWidth="1"/>
  </cols>
  <sheetData>
    <row r="1" spans="2:5" ht="47.25" customHeight="1" x14ac:dyDescent="0.25"/>
    <row r="2" spans="2:5" ht="18" x14ac:dyDescent="0.25">
      <c r="B2" s="1733" t="s">
        <v>2341</v>
      </c>
      <c r="C2" s="1733"/>
      <c r="D2" s="1733"/>
      <c r="E2" s="3" t="s">
        <v>13</v>
      </c>
    </row>
    <row r="3" spans="2:5" ht="15.75" x14ac:dyDescent="0.25">
      <c r="B3" s="1451"/>
      <c r="C3" s="1452"/>
      <c r="D3" s="1452"/>
      <c r="E3" s="487"/>
    </row>
    <row r="4" spans="2:5" ht="38.25" customHeight="1" x14ac:dyDescent="0.25">
      <c r="B4" s="1752" t="s">
        <v>2340</v>
      </c>
      <c r="C4" s="1752"/>
      <c r="D4" s="1752"/>
      <c r="E4" s="487"/>
    </row>
    <row r="5" spans="2:5" ht="16.5" x14ac:dyDescent="0.25">
      <c r="B5" s="1752" t="s">
        <v>2339</v>
      </c>
      <c r="C5" s="1752"/>
      <c r="D5" s="1752"/>
      <c r="E5" s="487"/>
    </row>
    <row r="6" spans="2:5" ht="17.25" thickBot="1" x14ac:dyDescent="0.3">
      <c r="B6" s="1753" t="s">
        <v>2338</v>
      </c>
      <c r="C6" s="1753"/>
      <c r="D6" s="1753"/>
      <c r="E6" s="487"/>
    </row>
    <row r="7" spans="2:5" ht="15.75" x14ac:dyDescent="0.25">
      <c r="B7" s="1383"/>
      <c r="C7" s="1383"/>
      <c r="D7" s="1383"/>
      <c r="E7" s="487"/>
    </row>
    <row r="8" spans="2:5" ht="30" x14ac:dyDescent="0.25">
      <c r="B8" s="1862" t="s">
        <v>425</v>
      </c>
      <c r="C8" s="1409" t="s">
        <v>426</v>
      </c>
      <c r="D8" s="1409" t="s">
        <v>2337</v>
      </c>
      <c r="E8" s="487"/>
    </row>
    <row r="9" spans="2:5" x14ac:dyDescent="0.25">
      <c r="B9" s="1462" t="s">
        <v>2336</v>
      </c>
      <c r="C9" s="1462" t="s">
        <v>2335</v>
      </c>
      <c r="D9" s="1463">
        <v>1300.83</v>
      </c>
      <c r="E9" s="487"/>
    </row>
    <row r="10" spans="2:5" x14ac:dyDescent="0.25">
      <c r="B10" s="1462" t="s">
        <v>2334</v>
      </c>
      <c r="C10" s="1462" t="s">
        <v>2333</v>
      </c>
      <c r="D10" s="1463">
        <v>1381.48</v>
      </c>
      <c r="E10" s="487"/>
    </row>
    <row r="11" spans="2:5" x14ac:dyDescent="0.25">
      <c r="B11" s="1462" t="s">
        <v>2332</v>
      </c>
      <c r="C11" s="1462" t="s">
        <v>2331</v>
      </c>
      <c r="D11" s="1463">
        <v>1461.62</v>
      </c>
      <c r="E11" s="487"/>
    </row>
    <row r="12" spans="2:5" x14ac:dyDescent="0.25">
      <c r="B12" s="1462" t="s">
        <v>2330</v>
      </c>
      <c r="C12" s="1462" t="s">
        <v>2329</v>
      </c>
      <c r="D12" s="1463">
        <v>1548.28</v>
      </c>
      <c r="E12" s="487"/>
    </row>
    <row r="13" spans="2:5" x14ac:dyDescent="0.25">
      <c r="B13" s="1462" t="s">
        <v>2328</v>
      </c>
      <c r="C13" s="1462" t="s">
        <v>2327</v>
      </c>
      <c r="D13" s="1463">
        <v>1709.3</v>
      </c>
      <c r="E13" s="487"/>
    </row>
    <row r="14" spans="2:5" x14ac:dyDescent="0.25">
      <c r="B14" s="1462" t="s">
        <v>2326</v>
      </c>
      <c r="C14" s="1462" t="s">
        <v>2325</v>
      </c>
      <c r="D14" s="1463">
        <v>1773.92</v>
      </c>
      <c r="E14" s="487"/>
    </row>
    <row r="15" spans="2:5" x14ac:dyDescent="0.25">
      <c r="B15" s="1462" t="s">
        <v>2324</v>
      </c>
      <c r="C15" s="1462" t="s">
        <v>2323</v>
      </c>
      <c r="D15" s="1463">
        <v>1849.17</v>
      </c>
      <c r="E15" s="487"/>
    </row>
    <row r="16" spans="2:5" x14ac:dyDescent="0.25">
      <c r="B16" s="1462" t="s">
        <v>2322</v>
      </c>
      <c r="C16" s="1462" t="s">
        <v>2321</v>
      </c>
      <c r="D16" s="1463">
        <v>1956.68</v>
      </c>
      <c r="E16" s="487"/>
    </row>
    <row r="17" spans="2:5" x14ac:dyDescent="0.25">
      <c r="B17" s="1462" t="s">
        <v>2320</v>
      </c>
      <c r="C17" s="1462" t="s">
        <v>2319</v>
      </c>
      <c r="D17" s="1463">
        <v>2074.9499999999998</v>
      </c>
      <c r="E17" s="487"/>
    </row>
    <row r="18" spans="2:5" x14ac:dyDescent="0.25">
      <c r="B18" s="1462" t="s">
        <v>2318</v>
      </c>
      <c r="C18" s="1462" t="s">
        <v>2317</v>
      </c>
      <c r="D18" s="1463">
        <v>2257.7199999999998</v>
      </c>
      <c r="E18" s="487"/>
    </row>
    <row r="19" spans="2:5" x14ac:dyDescent="0.25">
      <c r="B19" s="1462" t="s">
        <v>2316</v>
      </c>
      <c r="C19" s="1462" t="s">
        <v>2315</v>
      </c>
      <c r="D19" s="1463">
        <v>2418.98</v>
      </c>
      <c r="E19" s="487"/>
    </row>
    <row r="20" spans="2:5" x14ac:dyDescent="0.25">
      <c r="B20" s="1462" t="s">
        <v>2314</v>
      </c>
      <c r="C20" s="1462" t="s">
        <v>2313</v>
      </c>
      <c r="D20" s="1463">
        <v>2591</v>
      </c>
      <c r="E20" s="487"/>
    </row>
    <row r="21" spans="2:5" x14ac:dyDescent="0.25">
      <c r="B21" s="1462" t="s">
        <v>2312</v>
      </c>
      <c r="C21" s="1462"/>
      <c r="D21" s="1463">
        <v>2687.75</v>
      </c>
      <c r="E21" s="487"/>
    </row>
    <row r="22" spans="2:5" ht="15.75" x14ac:dyDescent="0.25">
      <c r="B22" s="1383"/>
      <c r="C22" s="1383"/>
      <c r="D22" s="1383"/>
      <c r="E22" s="487"/>
    </row>
    <row r="23" spans="2:5" ht="33.75" customHeight="1" x14ac:dyDescent="0.25">
      <c r="B23" s="1731" t="s">
        <v>2311</v>
      </c>
      <c r="C23" s="1731"/>
      <c r="D23" s="1731"/>
      <c r="E23" s="487"/>
    </row>
    <row r="24" spans="2:5" ht="15.75" x14ac:dyDescent="0.25">
      <c r="B24" s="1383"/>
      <c r="C24" s="1383"/>
      <c r="D24" s="1383"/>
      <c r="E24" s="487"/>
    </row>
  </sheetData>
  <mergeCells count="5">
    <mergeCell ref="B2:D2"/>
    <mergeCell ref="B4:D4"/>
    <mergeCell ref="B5:D5"/>
    <mergeCell ref="B6:D6"/>
    <mergeCell ref="B23:D23"/>
  </mergeCells>
  <hyperlinks>
    <hyperlink ref="E2" location="'Indice Total'!A101" display="Volver"/>
  </hyperlinks>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2">
    <pageSetUpPr fitToPage="1"/>
  </sheetPr>
  <dimension ref="B1:G31"/>
  <sheetViews>
    <sheetView showGridLines="0" zoomScaleNormal="100" workbookViewId="0">
      <selection activeCell="H25" sqref="H25"/>
    </sheetView>
  </sheetViews>
  <sheetFormatPr baseColWidth="10" defaultRowHeight="14.25" x14ac:dyDescent="0.2"/>
  <cols>
    <col min="1" max="1" width="21.5703125" style="769" customWidth="1"/>
    <col min="2" max="2" width="40.42578125" style="769" customWidth="1"/>
    <col min="3" max="3" width="13.5703125" style="769" bestFit="1" customWidth="1"/>
    <col min="4" max="4" width="15.28515625" style="769" bestFit="1" customWidth="1"/>
    <col min="5" max="5" width="24.7109375" style="769" customWidth="1"/>
    <col min="6" max="6" width="11.28515625" style="769" customWidth="1"/>
    <col min="7" max="7" width="13.42578125" style="769" customWidth="1"/>
    <col min="8" max="16384" width="11.42578125" style="769"/>
  </cols>
  <sheetData>
    <row r="1" spans="2:7" ht="60.75" customHeight="1" x14ac:dyDescent="0.2"/>
    <row r="2" spans="2:7" ht="18" x14ac:dyDescent="0.25">
      <c r="B2" s="1756" t="s">
        <v>1618</v>
      </c>
      <c r="C2" s="1756"/>
      <c r="D2" s="1756"/>
      <c r="E2" s="1756"/>
      <c r="F2" s="1756"/>
      <c r="G2" s="3" t="s">
        <v>13</v>
      </c>
    </row>
    <row r="3" spans="2:7" ht="35.25" customHeight="1" x14ac:dyDescent="0.25">
      <c r="B3" s="1757" t="s">
        <v>794</v>
      </c>
      <c r="C3" s="1757"/>
      <c r="D3" s="1757"/>
      <c r="E3" s="1757"/>
      <c r="F3" s="1758"/>
      <c r="G3" s="765"/>
    </row>
    <row r="4" spans="2:7" ht="16.5" thickBot="1" x14ac:dyDescent="0.3">
      <c r="B4" s="1759">
        <v>2014</v>
      </c>
      <c r="C4" s="1759"/>
      <c r="D4" s="1759"/>
      <c r="E4" s="1759"/>
      <c r="F4" s="1759"/>
      <c r="G4" s="770"/>
    </row>
    <row r="5" spans="2:7" x14ac:dyDescent="0.2">
      <c r="B5" s="771"/>
      <c r="C5" s="771"/>
      <c r="D5" s="770"/>
      <c r="E5" s="770"/>
      <c r="F5" s="770"/>
      <c r="G5" s="770"/>
    </row>
    <row r="6" spans="2:7" s="774" customFormat="1" ht="47.25" x14ac:dyDescent="0.25">
      <c r="B6" s="772" t="s">
        <v>789</v>
      </c>
      <c r="C6" s="773" t="s">
        <v>795</v>
      </c>
      <c r="D6" s="773" t="s">
        <v>796</v>
      </c>
      <c r="E6" s="773" t="s">
        <v>797</v>
      </c>
      <c r="F6" s="773" t="s">
        <v>40</v>
      </c>
    </row>
    <row r="7" spans="2:7" ht="15" x14ac:dyDescent="0.25">
      <c r="B7" s="775" t="s">
        <v>798</v>
      </c>
      <c r="C7" s="776">
        <v>19581</v>
      </c>
      <c r="D7" s="776">
        <v>20107</v>
      </c>
      <c r="E7" s="776">
        <v>12453</v>
      </c>
      <c r="F7" s="777">
        <v>52141</v>
      </c>
    </row>
    <row r="8" spans="2:7" ht="29.25" x14ac:dyDescent="0.25">
      <c r="B8" s="778" t="s">
        <v>799</v>
      </c>
      <c r="C8" s="779">
        <v>255</v>
      </c>
      <c r="D8" s="779">
        <v>269</v>
      </c>
      <c r="E8" s="779">
        <v>732</v>
      </c>
      <c r="F8" s="777">
        <v>1256</v>
      </c>
    </row>
    <row r="9" spans="2:7" ht="15" x14ac:dyDescent="0.25">
      <c r="B9" s="780" t="s">
        <v>800</v>
      </c>
      <c r="C9" s="779">
        <v>4645</v>
      </c>
      <c r="D9" s="779">
        <v>4820</v>
      </c>
      <c r="E9" s="779">
        <v>9915</v>
      </c>
      <c r="F9" s="777">
        <v>19380</v>
      </c>
    </row>
    <row r="10" spans="2:7" ht="15" x14ac:dyDescent="0.25">
      <c r="B10" s="780" t="s">
        <v>801</v>
      </c>
      <c r="C10" s="779">
        <v>27</v>
      </c>
      <c r="D10" s="779">
        <v>63</v>
      </c>
      <c r="E10" s="779">
        <v>45</v>
      </c>
      <c r="F10" s="777">
        <v>135</v>
      </c>
    </row>
    <row r="11" spans="2:7" ht="15" x14ac:dyDescent="0.25">
      <c r="B11" s="780" t="s">
        <v>802</v>
      </c>
      <c r="C11" s="779">
        <v>6132</v>
      </c>
      <c r="D11" s="779">
        <v>6323</v>
      </c>
      <c r="E11" s="779">
        <v>11043</v>
      </c>
      <c r="F11" s="777">
        <v>23498</v>
      </c>
    </row>
    <row r="12" spans="2:7" ht="15" x14ac:dyDescent="0.25">
      <c r="B12" s="780" t="s">
        <v>803</v>
      </c>
      <c r="C12" s="779">
        <v>6929</v>
      </c>
      <c r="D12" s="779">
        <v>4513</v>
      </c>
      <c r="E12" s="779">
        <v>9674</v>
      </c>
      <c r="F12" s="777">
        <v>21116</v>
      </c>
    </row>
    <row r="13" spans="2:7" ht="15" x14ac:dyDescent="0.25">
      <c r="B13" s="780" t="s">
        <v>804</v>
      </c>
      <c r="C13" s="779">
        <v>15222</v>
      </c>
      <c r="D13" s="779">
        <v>19368</v>
      </c>
      <c r="E13" s="779">
        <v>17548</v>
      </c>
      <c r="F13" s="777">
        <v>52138</v>
      </c>
    </row>
    <row r="14" spans="2:7" ht="15" x14ac:dyDescent="0.25">
      <c r="B14" s="780" t="s">
        <v>805</v>
      </c>
      <c r="C14" s="779">
        <v>6</v>
      </c>
      <c r="D14" s="779">
        <v>5</v>
      </c>
      <c r="E14" s="779">
        <v>4</v>
      </c>
      <c r="F14" s="777">
        <v>15</v>
      </c>
    </row>
    <row r="15" spans="2:7" ht="15" x14ac:dyDescent="0.25">
      <c r="B15" s="780" t="s">
        <v>806</v>
      </c>
      <c r="C15" s="779">
        <v>30</v>
      </c>
      <c r="D15" s="779">
        <v>28</v>
      </c>
      <c r="E15" s="779">
        <v>62</v>
      </c>
      <c r="F15" s="777">
        <v>120</v>
      </c>
    </row>
    <row r="16" spans="2:7" ht="15" x14ac:dyDescent="0.25">
      <c r="B16" s="780" t="s">
        <v>807</v>
      </c>
      <c r="C16" s="779">
        <v>42</v>
      </c>
      <c r="D16" s="779">
        <v>45</v>
      </c>
      <c r="E16" s="779">
        <v>75</v>
      </c>
      <c r="F16" s="777">
        <v>162</v>
      </c>
    </row>
    <row r="17" spans="2:7" ht="15" x14ac:dyDescent="0.25">
      <c r="B17" s="780" t="s">
        <v>808</v>
      </c>
      <c r="C17" s="779">
        <v>5759</v>
      </c>
      <c r="D17" s="779">
        <v>5832</v>
      </c>
      <c r="E17" s="779">
        <v>10064</v>
      </c>
      <c r="F17" s="777">
        <v>21655</v>
      </c>
    </row>
    <row r="18" spans="2:7" ht="15" x14ac:dyDescent="0.25">
      <c r="B18" s="780" t="s">
        <v>809</v>
      </c>
      <c r="C18" s="779">
        <v>4</v>
      </c>
      <c r="D18" s="779">
        <v>4</v>
      </c>
      <c r="E18" s="779">
        <v>11</v>
      </c>
      <c r="F18" s="777">
        <v>19</v>
      </c>
    </row>
    <row r="19" spans="2:7" ht="15" x14ac:dyDescent="0.25">
      <c r="B19" s="780" t="s">
        <v>810</v>
      </c>
      <c r="C19" s="779">
        <v>3</v>
      </c>
      <c r="D19" s="779">
        <v>3</v>
      </c>
      <c r="E19" s="779">
        <v>8</v>
      </c>
      <c r="F19" s="777">
        <v>14</v>
      </c>
    </row>
    <row r="20" spans="2:7" ht="15" x14ac:dyDescent="0.25">
      <c r="B20" s="780" t="s">
        <v>811</v>
      </c>
      <c r="C20" s="779">
        <v>1126</v>
      </c>
      <c r="D20" s="779">
        <v>1181</v>
      </c>
      <c r="E20" s="779">
        <v>1777</v>
      </c>
      <c r="F20" s="777">
        <v>4084</v>
      </c>
    </row>
    <row r="21" spans="2:7" ht="15" x14ac:dyDescent="0.25">
      <c r="B21" s="775" t="s">
        <v>812</v>
      </c>
      <c r="C21" s="776">
        <v>40180</v>
      </c>
      <c r="D21" s="776">
        <v>42454</v>
      </c>
      <c r="E21" s="776">
        <v>60958</v>
      </c>
      <c r="F21" s="777">
        <v>143592</v>
      </c>
    </row>
    <row r="22" spans="2:7" ht="15" x14ac:dyDescent="0.25">
      <c r="B22" s="780" t="s">
        <v>813</v>
      </c>
      <c r="C22" s="779">
        <v>27838</v>
      </c>
      <c r="D22" s="779">
        <v>28977</v>
      </c>
      <c r="E22" s="779">
        <v>45022</v>
      </c>
      <c r="F22" s="777">
        <v>101837</v>
      </c>
    </row>
    <row r="23" spans="2:7" ht="15" x14ac:dyDescent="0.25">
      <c r="B23" s="780" t="s">
        <v>814</v>
      </c>
      <c r="C23" s="779">
        <v>15914</v>
      </c>
      <c r="D23" s="779">
        <v>17441</v>
      </c>
      <c r="E23" s="779">
        <v>22559</v>
      </c>
      <c r="F23" s="777">
        <v>55914</v>
      </c>
    </row>
    <row r="24" spans="2:7" ht="15" x14ac:dyDescent="0.25">
      <c r="B24" s="780" t="s">
        <v>815</v>
      </c>
      <c r="C24" s="779">
        <v>4668</v>
      </c>
      <c r="D24" s="779">
        <v>4700</v>
      </c>
      <c r="E24" s="779">
        <v>8446</v>
      </c>
      <c r="F24" s="777">
        <v>17814</v>
      </c>
    </row>
    <row r="25" spans="2:7" ht="15" x14ac:dyDescent="0.25">
      <c r="B25" s="780" t="s">
        <v>816</v>
      </c>
      <c r="C25" s="779">
        <v>5169</v>
      </c>
      <c r="D25" s="779">
        <v>5435</v>
      </c>
      <c r="E25" s="779">
        <v>7148</v>
      </c>
      <c r="F25" s="777">
        <v>17752</v>
      </c>
    </row>
    <row r="26" spans="2:7" ht="15" x14ac:dyDescent="0.25">
      <c r="B26" s="780" t="s">
        <v>817</v>
      </c>
      <c r="C26" s="779">
        <v>1459</v>
      </c>
      <c r="D26" s="779">
        <v>1538</v>
      </c>
      <c r="E26" s="779">
        <v>1670</v>
      </c>
      <c r="F26" s="777">
        <v>4667</v>
      </c>
    </row>
    <row r="27" spans="2:7" ht="15" x14ac:dyDescent="0.25">
      <c r="B27" s="775" t="s">
        <v>818</v>
      </c>
      <c r="C27" s="776">
        <v>55048</v>
      </c>
      <c r="D27" s="776">
        <v>58091</v>
      </c>
      <c r="E27" s="776">
        <v>84845</v>
      </c>
      <c r="F27" s="777">
        <v>197984</v>
      </c>
    </row>
    <row r="28" spans="2:7" ht="15.75" x14ac:dyDescent="0.25">
      <c r="B28" s="781" t="s">
        <v>40</v>
      </c>
      <c r="C28" s="782">
        <v>114809</v>
      </c>
      <c r="D28" s="782">
        <v>120652</v>
      </c>
      <c r="E28" s="782">
        <v>158256</v>
      </c>
      <c r="F28" s="782">
        <v>393717</v>
      </c>
    </row>
    <row r="29" spans="2:7" ht="33" customHeight="1" x14ac:dyDescent="0.2">
      <c r="B29" s="1762" t="s">
        <v>1747</v>
      </c>
      <c r="C29" s="1762"/>
      <c r="D29" s="1762"/>
      <c r="E29" s="1762"/>
      <c r="F29" s="1762"/>
      <c r="G29" s="1464"/>
    </row>
    <row r="30" spans="2:7" x14ac:dyDescent="0.2">
      <c r="B30" s="1760" t="s">
        <v>819</v>
      </c>
      <c r="C30" s="1760"/>
      <c r="D30" s="1761"/>
      <c r="E30" s="1761"/>
      <c r="F30" s="1761"/>
      <c r="G30" s="1761"/>
    </row>
    <row r="31" spans="2:7" x14ac:dyDescent="0.2">
      <c r="B31" s="1754"/>
      <c r="C31" s="1754"/>
      <c r="D31" s="1755"/>
      <c r="E31" s="1755"/>
      <c r="F31" s="1755"/>
      <c r="G31" s="1755"/>
    </row>
  </sheetData>
  <mergeCells count="6">
    <mergeCell ref="B31:G31"/>
    <mergeCell ref="B2:F2"/>
    <mergeCell ref="B3:F3"/>
    <mergeCell ref="B4:F4"/>
    <mergeCell ref="B30:G30"/>
    <mergeCell ref="B29:F29"/>
  </mergeCells>
  <hyperlinks>
    <hyperlink ref="G2" location="'Indice Total'!A101" display="Volver"/>
  </hyperlinks>
  <pageMargins left="0.70866141732283472" right="0.70866141732283472" top="0.74803149606299213" bottom="0.74803149606299213" header="0.31496062992125984" footer="0.31496062992125984"/>
  <pageSetup scale="76"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3">
    <pageSetUpPr fitToPage="1"/>
  </sheetPr>
  <dimension ref="B1:I35"/>
  <sheetViews>
    <sheetView showGridLines="0" topLeftCell="A4" zoomScaleNormal="100" workbookViewId="0">
      <selection activeCell="I22" sqref="I22"/>
    </sheetView>
  </sheetViews>
  <sheetFormatPr baseColWidth="10" defaultColWidth="14.85546875" defaultRowHeight="12.75" x14ac:dyDescent="0.2"/>
  <cols>
    <col min="1" max="1" width="15.28515625" style="783" customWidth="1"/>
    <col min="2" max="2" width="43" style="783" customWidth="1"/>
    <col min="3" max="3" width="15.85546875" style="783" bestFit="1" customWidth="1"/>
    <col min="4" max="4" width="16.28515625" style="783" bestFit="1" customWidth="1"/>
    <col min="5" max="5" width="15.42578125" style="783" bestFit="1" customWidth="1"/>
    <col min="6" max="6" width="15.85546875" style="783" bestFit="1" customWidth="1"/>
    <col min="7" max="7" width="16.28515625" style="783" bestFit="1" customWidth="1"/>
    <col min="8" max="8" width="16.85546875" style="783" customWidth="1"/>
    <col min="9" max="256" width="14.85546875" style="783"/>
    <col min="257" max="257" width="22.7109375" style="783" customWidth="1"/>
    <col min="258" max="260" width="14.85546875" style="783"/>
    <col min="261" max="261" width="3.140625" style="783" customWidth="1"/>
    <col min="262" max="263" width="14.85546875" style="783"/>
    <col min="264" max="264" width="5.42578125" style="783" customWidth="1"/>
    <col min="265" max="512" width="14.85546875" style="783"/>
    <col min="513" max="513" width="22.7109375" style="783" customWidth="1"/>
    <col min="514" max="516" width="14.85546875" style="783"/>
    <col min="517" max="517" width="3.140625" style="783" customWidth="1"/>
    <col min="518" max="519" width="14.85546875" style="783"/>
    <col min="520" max="520" width="5.42578125" style="783" customWidth="1"/>
    <col min="521" max="768" width="14.85546875" style="783"/>
    <col min="769" max="769" width="22.7109375" style="783" customWidth="1"/>
    <col min="770" max="772" width="14.85546875" style="783"/>
    <col min="773" max="773" width="3.140625" style="783" customWidth="1"/>
    <col min="774" max="775" width="14.85546875" style="783"/>
    <col min="776" max="776" width="5.42578125" style="783" customWidth="1"/>
    <col min="777" max="1024" width="14.85546875" style="783"/>
    <col min="1025" max="1025" width="22.7109375" style="783" customWidth="1"/>
    <col min="1026" max="1028" width="14.85546875" style="783"/>
    <col min="1029" max="1029" width="3.140625" style="783" customWidth="1"/>
    <col min="1030" max="1031" width="14.85546875" style="783"/>
    <col min="1032" max="1032" width="5.42578125" style="783" customWidth="1"/>
    <col min="1033" max="1280" width="14.85546875" style="783"/>
    <col min="1281" max="1281" width="22.7109375" style="783" customWidth="1"/>
    <col min="1282" max="1284" width="14.85546875" style="783"/>
    <col min="1285" max="1285" width="3.140625" style="783" customWidth="1"/>
    <col min="1286" max="1287" width="14.85546875" style="783"/>
    <col min="1288" max="1288" width="5.42578125" style="783" customWidth="1"/>
    <col min="1289" max="1536" width="14.85546875" style="783"/>
    <col min="1537" max="1537" width="22.7109375" style="783" customWidth="1"/>
    <col min="1538" max="1540" width="14.85546875" style="783"/>
    <col min="1541" max="1541" width="3.140625" style="783" customWidth="1"/>
    <col min="1542" max="1543" width="14.85546875" style="783"/>
    <col min="1544" max="1544" width="5.42578125" style="783" customWidth="1"/>
    <col min="1545" max="1792" width="14.85546875" style="783"/>
    <col min="1793" max="1793" width="22.7109375" style="783" customWidth="1"/>
    <col min="1794" max="1796" width="14.85546875" style="783"/>
    <col min="1797" max="1797" width="3.140625" style="783" customWidth="1"/>
    <col min="1798" max="1799" width="14.85546875" style="783"/>
    <col min="1800" max="1800" width="5.42578125" style="783" customWidth="1"/>
    <col min="1801" max="2048" width="14.85546875" style="783"/>
    <col min="2049" max="2049" width="22.7109375" style="783" customWidth="1"/>
    <col min="2050" max="2052" width="14.85546875" style="783"/>
    <col min="2053" max="2053" width="3.140625" style="783" customWidth="1"/>
    <col min="2054" max="2055" width="14.85546875" style="783"/>
    <col min="2056" max="2056" width="5.42578125" style="783" customWidth="1"/>
    <col min="2057" max="2304" width="14.85546875" style="783"/>
    <col min="2305" max="2305" width="22.7109375" style="783" customWidth="1"/>
    <col min="2306" max="2308" width="14.85546875" style="783"/>
    <col min="2309" max="2309" width="3.140625" style="783" customWidth="1"/>
    <col min="2310" max="2311" width="14.85546875" style="783"/>
    <col min="2312" max="2312" width="5.42578125" style="783" customWidth="1"/>
    <col min="2313" max="2560" width="14.85546875" style="783"/>
    <col min="2561" max="2561" width="22.7109375" style="783" customWidth="1"/>
    <col min="2562" max="2564" width="14.85546875" style="783"/>
    <col min="2565" max="2565" width="3.140625" style="783" customWidth="1"/>
    <col min="2566" max="2567" width="14.85546875" style="783"/>
    <col min="2568" max="2568" width="5.42578125" style="783" customWidth="1"/>
    <col min="2569" max="2816" width="14.85546875" style="783"/>
    <col min="2817" max="2817" width="22.7109375" style="783" customWidth="1"/>
    <col min="2818" max="2820" width="14.85546875" style="783"/>
    <col min="2821" max="2821" width="3.140625" style="783" customWidth="1"/>
    <col min="2822" max="2823" width="14.85546875" style="783"/>
    <col min="2824" max="2824" width="5.42578125" style="783" customWidth="1"/>
    <col min="2825" max="3072" width="14.85546875" style="783"/>
    <col min="3073" max="3073" width="22.7109375" style="783" customWidth="1"/>
    <col min="3074" max="3076" width="14.85546875" style="783"/>
    <col min="3077" max="3077" width="3.140625" style="783" customWidth="1"/>
    <col min="3078" max="3079" width="14.85546875" style="783"/>
    <col min="3080" max="3080" width="5.42578125" style="783" customWidth="1"/>
    <col min="3081" max="3328" width="14.85546875" style="783"/>
    <col min="3329" max="3329" width="22.7109375" style="783" customWidth="1"/>
    <col min="3330" max="3332" width="14.85546875" style="783"/>
    <col min="3333" max="3333" width="3.140625" style="783" customWidth="1"/>
    <col min="3334" max="3335" width="14.85546875" style="783"/>
    <col min="3336" max="3336" width="5.42578125" style="783" customWidth="1"/>
    <col min="3337" max="3584" width="14.85546875" style="783"/>
    <col min="3585" max="3585" width="22.7109375" style="783" customWidth="1"/>
    <col min="3586" max="3588" width="14.85546875" style="783"/>
    <col min="3589" max="3589" width="3.140625" style="783" customWidth="1"/>
    <col min="3590" max="3591" width="14.85546875" style="783"/>
    <col min="3592" max="3592" width="5.42578125" style="783" customWidth="1"/>
    <col min="3593" max="3840" width="14.85546875" style="783"/>
    <col min="3841" max="3841" width="22.7109375" style="783" customWidth="1"/>
    <col min="3842" max="3844" width="14.85546875" style="783"/>
    <col min="3845" max="3845" width="3.140625" style="783" customWidth="1"/>
    <col min="3846" max="3847" width="14.85546875" style="783"/>
    <col min="3848" max="3848" width="5.42578125" style="783" customWidth="1"/>
    <col min="3849" max="4096" width="14.85546875" style="783"/>
    <col min="4097" max="4097" width="22.7109375" style="783" customWidth="1"/>
    <col min="4098" max="4100" width="14.85546875" style="783"/>
    <col min="4101" max="4101" width="3.140625" style="783" customWidth="1"/>
    <col min="4102" max="4103" width="14.85546875" style="783"/>
    <col min="4104" max="4104" width="5.42578125" style="783" customWidth="1"/>
    <col min="4105" max="4352" width="14.85546875" style="783"/>
    <col min="4353" max="4353" width="22.7109375" style="783" customWidth="1"/>
    <col min="4354" max="4356" width="14.85546875" style="783"/>
    <col min="4357" max="4357" width="3.140625" style="783" customWidth="1"/>
    <col min="4358" max="4359" width="14.85546875" style="783"/>
    <col min="4360" max="4360" width="5.42578125" style="783" customWidth="1"/>
    <col min="4361" max="4608" width="14.85546875" style="783"/>
    <col min="4609" max="4609" width="22.7109375" style="783" customWidth="1"/>
    <col min="4610" max="4612" width="14.85546875" style="783"/>
    <col min="4613" max="4613" width="3.140625" style="783" customWidth="1"/>
    <col min="4614" max="4615" width="14.85546875" style="783"/>
    <col min="4616" max="4616" width="5.42578125" style="783" customWidth="1"/>
    <col min="4617" max="4864" width="14.85546875" style="783"/>
    <col min="4865" max="4865" width="22.7109375" style="783" customWidth="1"/>
    <col min="4866" max="4868" width="14.85546875" style="783"/>
    <col min="4869" max="4869" width="3.140625" style="783" customWidth="1"/>
    <col min="4870" max="4871" width="14.85546875" style="783"/>
    <col min="4872" max="4872" width="5.42578125" style="783" customWidth="1"/>
    <col min="4873" max="5120" width="14.85546875" style="783"/>
    <col min="5121" max="5121" width="22.7109375" style="783" customWidth="1"/>
    <col min="5122" max="5124" width="14.85546875" style="783"/>
    <col min="5125" max="5125" width="3.140625" style="783" customWidth="1"/>
    <col min="5126" max="5127" width="14.85546875" style="783"/>
    <col min="5128" max="5128" width="5.42578125" style="783" customWidth="1"/>
    <col min="5129" max="5376" width="14.85546875" style="783"/>
    <col min="5377" max="5377" width="22.7109375" style="783" customWidth="1"/>
    <col min="5378" max="5380" width="14.85546875" style="783"/>
    <col min="5381" max="5381" width="3.140625" style="783" customWidth="1"/>
    <col min="5382" max="5383" width="14.85546875" style="783"/>
    <col min="5384" max="5384" width="5.42578125" style="783" customWidth="1"/>
    <col min="5385" max="5632" width="14.85546875" style="783"/>
    <col min="5633" max="5633" width="22.7109375" style="783" customWidth="1"/>
    <col min="5634" max="5636" width="14.85546875" style="783"/>
    <col min="5637" max="5637" width="3.140625" style="783" customWidth="1"/>
    <col min="5638" max="5639" width="14.85546875" style="783"/>
    <col min="5640" max="5640" width="5.42578125" style="783" customWidth="1"/>
    <col min="5641" max="5888" width="14.85546875" style="783"/>
    <col min="5889" max="5889" width="22.7109375" style="783" customWidth="1"/>
    <col min="5890" max="5892" width="14.85546875" style="783"/>
    <col min="5893" max="5893" width="3.140625" style="783" customWidth="1"/>
    <col min="5894" max="5895" width="14.85546875" style="783"/>
    <col min="5896" max="5896" width="5.42578125" style="783" customWidth="1"/>
    <col min="5897" max="6144" width="14.85546875" style="783"/>
    <col min="6145" max="6145" width="22.7109375" style="783" customWidth="1"/>
    <col min="6146" max="6148" width="14.85546875" style="783"/>
    <col min="6149" max="6149" width="3.140625" style="783" customWidth="1"/>
    <col min="6150" max="6151" width="14.85546875" style="783"/>
    <col min="6152" max="6152" width="5.42578125" style="783" customWidth="1"/>
    <col min="6153" max="6400" width="14.85546875" style="783"/>
    <col min="6401" max="6401" width="22.7109375" style="783" customWidth="1"/>
    <col min="6402" max="6404" width="14.85546875" style="783"/>
    <col min="6405" max="6405" width="3.140625" style="783" customWidth="1"/>
    <col min="6406" max="6407" width="14.85546875" style="783"/>
    <col min="6408" max="6408" width="5.42578125" style="783" customWidth="1"/>
    <col min="6409" max="6656" width="14.85546875" style="783"/>
    <col min="6657" max="6657" width="22.7109375" style="783" customWidth="1"/>
    <col min="6658" max="6660" width="14.85546875" style="783"/>
    <col min="6661" max="6661" width="3.140625" style="783" customWidth="1"/>
    <col min="6662" max="6663" width="14.85546875" style="783"/>
    <col min="6664" max="6664" width="5.42578125" style="783" customWidth="1"/>
    <col min="6665" max="6912" width="14.85546875" style="783"/>
    <col min="6913" max="6913" width="22.7109375" style="783" customWidth="1"/>
    <col min="6914" max="6916" width="14.85546875" style="783"/>
    <col min="6917" max="6917" width="3.140625" style="783" customWidth="1"/>
    <col min="6918" max="6919" width="14.85546875" style="783"/>
    <col min="6920" max="6920" width="5.42578125" style="783" customWidth="1"/>
    <col min="6921" max="7168" width="14.85546875" style="783"/>
    <col min="7169" max="7169" width="22.7109375" style="783" customWidth="1"/>
    <col min="7170" max="7172" width="14.85546875" style="783"/>
    <col min="7173" max="7173" width="3.140625" style="783" customWidth="1"/>
    <col min="7174" max="7175" width="14.85546875" style="783"/>
    <col min="7176" max="7176" width="5.42578125" style="783" customWidth="1"/>
    <col min="7177" max="7424" width="14.85546875" style="783"/>
    <col min="7425" max="7425" width="22.7109375" style="783" customWidth="1"/>
    <col min="7426" max="7428" width="14.85546875" style="783"/>
    <col min="7429" max="7429" width="3.140625" style="783" customWidth="1"/>
    <col min="7430" max="7431" width="14.85546875" style="783"/>
    <col min="7432" max="7432" width="5.42578125" style="783" customWidth="1"/>
    <col min="7433" max="7680" width="14.85546875" style="783"/>
    <col min="7681" max="7681" width="22.7109375" style="783" customWidth="1"/>
    <col min="7682" max="7684" width="14.85546875" style="783"/>
    <col min="7685" max="7685" width="3.140625" style="783" customWidth="1"/>
    <col min="7686" max="7687" width="14.85546875" style="783"/>
    <col min="7688" max="7688" width="5.42578125" style="783" customWidth="1"/>
    <col min="7689" max="7936" width="14.85546875" style="783"/>
    <col min="7937" max="7937" width="22.7109375" style="783" customWidth="1"/>
    <col min="7938" max="7940" width="14.85546875" style="783"/>
    <col min="7941" max="7941" width="3.140625" style="783" customWidth="1"/>
    <col min="7942" max="7943" width="14.85546875" style="783"/>
    <col min="7944" max="7944" width="5.42578125" style="783" customWidth="1"/>
    <col min="7945" max="8192" width="14.85546875" style="783"/>
    <col min="8193" max="8193" width="22.7109375" style="783" customWidth="1"/>
    <col min="8194" max="8196" width="14.85546875" style="783"/>
    <col min="8197" max="8197" width="3.140625" style="783" customWidth="1"/>
    <col min="8198" max="8199" width="14.85546875" style="783"/>
    <col min="8200" max="8200" width="5.42578125" style="783" customWidth="1"/>
    <col min="8201" max="8448" width="14.85546875" style="783"/>
    <col min="8449" max="8449" width="22.7109375" style="783" customWidth="1"/>
    <col min="8450" max="8452" width="14.85546875" style="783"/>
    <col min="8453" max="8453" width="3.140625" style="783" customWidth="1"/>
    <col min="8454" max="8455" width="14.85546875" style="783"/>
    <col min="8456" max="8456" width="5.42578125" style="783" customWidth="1"/>
    <col min="8457" max="8704" width="14.85546875" style="783"/>
    <col min="8705" max="8705" width="22.7109375" style="783" customWidth="1"/>
    <col min="8706" max="8708" width="14.85546875" style="783"/>
    <col min="8709" max="8709" width="3.140625" style="783" customWidth="1"/>
    <col min="8710" max="8711" width="14.85546875" style="783"/>
    <col min="8712" max="8712" width="5.42578125" style="783" customWidth="1"/>
    <col min="8713" max="8960" width="14.85546875" style="783"/>
    <col min="8961" max="8961" width="22.7109375" style="783" customWidth="1"/>
    <col min="8962" max="8964" width="14.85546875" style="783"/>
    <col min="8965" max="8965" width="3.140625" style="783" customWidth="1"/>
    <col min="8966" max="8967" width="14.85546875" style="783"/>
    <col min="8968" max="8968" width="5.42578125" style="783" customWidth="1"/>
    <col min="8969" max="9216" width="14.85546875" style="783"/>
    <col min="9217" max="9217" width="22.7109375" style="783" customWidth="1"/>
    <col min="9218" max="9220" width="14.85546875" style="783"/>
    <col min="9221" max="9221" width="3.140625" style="783" customWidth="1"/>
    <col min="9222" max="9223" width="14.85546875" style="783"/>
    <col min="9224" max="9224" width="5.42578125" style="783" customWidth="1"/>
    <col min="9225" max="9472" width="14.85546875" style="783"/>
    <col min="9473" max="9473" width="22.7109375" style="783" customWidth="1"/>
    <col min="9474" max="9476" width="14.85546875" style="783"/>
    <col min="9477" max="9477" width="3.140625" style="783" customWidth="1"/>
    <col min="9478" max="9479" width="14.85546875" style="783"/>
    <col min="9480" max="9480" width="5.42578125" style="783" customWidth="1"/>
    <col min="9481" max="9728" width="14.85546875" style="783"/>
    <col min="9729" max="9729" width="22.7109375" style="783" customWidth="1"/>
    <col min="9730" max="9732" width="14.85546875" style="783"/>
    <col min="9733" max="9733" width="3.140625" style="783" customWidth="1"/>
    <col min="9734" max="9735" width="14.85546875" style="783"/>
    <col min="9736" max="9736" width="5.42578125" style="783" customWidth="1"/>
    <col min="9737" max="9984" width="14.85546875" style="783"/>
    <col min="9985" max="9985" width="22.7109375" style="783" customWidth="1"/>
    <col min="9986" max="9988" width="14.85546875" style="783"/>
    <col min="9989" max="9989" width="3.140625" style="783" customWidth="1"/>
    <col min="9990" max="9991" width="14.85546875" style="783"/>
    <col min="9992" max="9992" width="5.42578125" style="783" customWidth="1"/>
    <col min="9993" max="10240" width="14.85546875" style="783"/>
    <col min="10241" max="10241" width="22.7109375" style="783" customWidth="1"/>
    <col min="10242" max="10244" width="14.85546875" style="783"/>
    <col min="10245" max="10245" width="3.140625" style="783" customWidth="1"/>
    <col min="10246" max="10247" width="14.85546875" style="783"/>
    <col min="10248" max="10248" width="5.42578125" style="783" customWidth="1"/>
    <col min="10249" max="10496" width="14.85546875" style="783"/>
    <col min="10497" max="10497" width="22.7109375" style="783" customWidth="1"/>
    <col min="10498" max="10500" width="14.85546875" style="783"/>
    <col min="10501" max="10501" width="3.140625" style="783" customWidth="1"/>
    <col min="10502" max="10503" width="14.85546875" style="783"/>
    <col min="10504" max="10504" width="5.42578125" style="783" customWidth="1"/>
    <col min="10505" max="10752" width="14.85546875" style="783"/>
    <col min="10753" max="10753" width="22.7109375" style="783" customWidth="1"/>
    <col min="10754" max="10756" width="14.85546875" style="783"/>
    <col min="10757" max="10757" width="3.140625" style="783" customWidth="1"/>
    <col min="10758" max="10759" width="14.85546875" style="783"/>
    <col min="10760" max="10760" width="5.42578125" style="783" customWidth="1"/>
    <col min="10761" max="11008" width="14.85546875" style="783"/>
    <col min="11009" max="11009" width="22.7109375" style="783" customWidth="1"/>
    <col min="11010" max="11012" width="14.85546875" style="783"/>
    <col min="11013" max="11013" width="3.140625" style="783" customWidth="1"/>
    <col min="11014" max="11015" width="14.85546875" style="783"/>
    <col min="11016" max="11016" width="5.42578125" style="783" customWidth="1"/>
    <col min="11017" max="11264" width="14.85546875" style="783"/>
    <col min="11265" max="11265" width="22.7109375" style="783" customWidth="1"/>
    <col min="11266" max="11268" width="14.85546875" style="783"/>
    <col min="11269" max="11269" width="3.140625" style="783" customWidth="1"/>
    <col min="11270" max="11271" width="14.85546875" style="783"/>
    <col min="11272" max="11272" width="5.42578125" style="783" customWidth="1"/>
    <col min="11273" max="11520" width="14.85546875" style="783"/>
    <col min="11521" max="11521" width="22.7109375" style="783" customWidth="1"/>
    <col min="11522" max="11524" width="14.85546875" style="783"/>
    <col min="11525" max="11525" width="3.140625" style="783" customWidth="1"/>
    <col min="11526" max="11527" width="14.85546875" style="783"/>
    <col min="11528" max="11528" width="5.42578125" style="783" customWidth="1"/>
    <col min="11529" max="11776" width="14.85546875" style="783"/>
    <col min="11777" max="11777" width="22.7109375" style="783" customWidth="1"/>
    <col min="11778" max="11780" width="14.85546875" style="783"/>
    <col min="11781" max="11781" width="3.140625" style="783" customWidth="1"/>
    <col min="11782" max="11783" width="14.85546875" style="783"/>
    <col min="11784" max="11784" width="5.42578125" style="783" customWidth="1"/>
    <col min="11785" max="12032" width="14.85546875" style="783"/>
    <col min="12033" max="12033" width="22.7109375" style="783" customWidth="1"/>
    <col min="12034" max="12036" width="14.85546875" style="783"/>
    <col min="12037" max="12037" width="3.140625" style="783" customWidth="1"/>
    <col min="12038" max="12039" width="14.85546875" style="783"/>
    <col min="12040" max="12040" width="5.42578125" style="783" customWidth="1"/>
    <col min="12041" max="12288" width="14.85546875" style="783"/>
    <col min="12289" max="12289" width="22.7109375" style="783" customWidth="1"/>
    <col min="12290" max="12292" width="14.85546875" style="783"/>
    <col min="12293" max="12293" width="3.140625" style="783" customWidth="1"/>
    <col min="12294" max="12295" width="14.85546875" style="783"/>
    <col min="12296" max="12296" width="5.42578125" style="783" customWidth="1"/>
    <col min="12297" max="12544" width="14.85546875" style="783"/>
    <col min="12545" max="12545" width="22.7109375" style="783" customWidth="1"/>
    <col min="12546" max="12548" width="14.85546875" style="783"/>
    <col min="12549" max="12549" width="3.140625" style="783" customWidth="1"/>
    <col min="12550" max="12551" width="14.85546875" style="783"/>
    <col min="12552" max="12552" width="5.42578125" style="783" customWidth="1"/>
    <col min="12553" max="12800" width="14.85546875" style="783"/>
    <col min="12801" max="12801" width="22.7109375" style="783" customWidth="1"/>
    <col min="12802" max="12804" width="14.85546875" style="783"/>
    <col min="12805" max="12805" width="3.140625" style="783" customWidth="1"/>
    <col min="12806" max="12807" width="14.85546875" style="783"/>
    <col min="12808" max="12808" width="5.42578125" style="783" customWidth="1"/>
    <col min="12809" max="13056" width="14.85546875" style="783"/>
    <col min="13057" max="13057" width="22.7109375" style="783" customWidth="1"/>
    <col min="13058" max="13060" width="14.85546875" style="783"/>
    <col min="13061" max="13061" width="3.140625" style="783" customWidth="1"/>
    <col min="13062" max="13063" width="14.85546875" style="783"/>
    <col min="13064" max="13064" width="5.42578125" style="783" customWidth="1"/>
    <col min="13065" max="13312" width="14.85546875" style="783"/>
    <col min="13313" max="13313" width="22.7109375" style="783" customWidth="1"/>
    <col min="13314" max="13316" width="14.85546875" style="783"/>
    <col min="13317" max="13317" width="3.140625" style="783" customWidth="1"/>
    <col min="13318" max="13319" width="14.85546875" style="783"/>
    <col min="13320" max="13320" width="5.42578125" style="783" customWidth="1"/>
    <col min="13321" max="13568" width="14.85546875" style="783"/>
    <col min="13569" max="13569" width="22.7109375" style="783" customWidth="1"/>
    <col min="13570" max="13572" width="14.85546875" style="783"/>
    <col min="13573" max="13573" width="3.140625" style="783" customWidth="1"/>
    <col min="13574" max="13575" width="14.85546875" style="783"/>
    <col min="13576" max="13576" width="5.42578125" style="783" customWidth="1"/>
    <col min="13577" max="13824" width="14.85546875" style="783"/>
    <col min="13825" max="13825" width="22.7109375" style="783" customWidth="1"/>
    <col min="13826" max="13828" width="14.85546875" style="783"/>
    <col min="13829" max="13829" width="3.140625" style="783" customWidth="1"/>
    <col min="13830" max="13831" width="14.85546875" style="783"/>
    <col min="13832" max="13832" width="5.42578125" style="783" customWidth="1"/>
    <col min="13833" max="14080" width="14.85546875" style="783"/>
    <col min="14081" max="14081" width="22.7109375" style="783" customWidth="1"/>
    <col min="14082" max="14084" width="14.85546875" style="783"/>
    <col min="14085" max="14085" width="3.140625" style="783" customWidth="1"/>
    <col min="14086" max="14087" width="14.85546875" style="783"/>
    <col min="14088" max="14088" width="5.42578125" style="783" customWidth="1"/>
    <col min="14089" max="14336" width="14.85546875" style="783"/>
    <col min="14337" max="14337" width="22.7109375" style="783" customWidth="1"/>
    <col min="14338" max="14340" width="14.85546875" style="783"/>
    <col min="14341" max="14341" width="3.140625" style="783" customWidth="1"/>
    <col min="14342" max="14343" width="14.85546875" style="783"/>
    <col min="14344" max="14344" width="5.42578125" style="783" customWidth="1"/>
    <col min="14345" max="14592" width="14.85546875" style="783"/>
    <col min="14593" max="14593" width="22.7109375" style="783" customWidth="1"/>
    <col min="14594" max="14596" width="14.85546875" style="783"/>
    <col min="14597" max="14597" width="3.140625" style="783" customWidth="1"/>
    <col min="14598" max="14599" width="14.85546875" style="783"/>
    <col min="14600" max="14600" width="5.42578125" style="783" customWidth="1"/>
    <col min="14601" max="14848" width="14.85546875" style="783"/>
    <col min="14849" max="14849" width="22.7109375" style="783" customWidth="1"/>
    <col min="14850" max="14852" width="14.85546875" style="783"/>
    <col min="14853" max="14853" width="3.140625" style="783" customWidth="1"/>
    <col min="14854" max="14855" width="14.85546875" style="783"/>
    <col min="14856" max="14856" width="5.42578125" style="783" customWidth="1"/>
    <col min="14857" max="15104" width="14.85546875" style="783"/>
    <col min="15105" max="15105" width="22.7109375" style="783" customWidth="1"/>
    <col min="15106" max="15108" width="14.85546875" style="783"/>
    <col min="15109" max="15109" width="3.140625" style="783" customWidth="1"/>
    <col min="15110" max="15111" width="14.85546875" style="783"/>
    <col min="15112" max="15112" width="5.42578125" style="783" customWidth="1"/>
    <col min="15113" max="15360" width="14.85546875" style="783"/>
    <col min="15361" max="15361" width="22.7109375" style="783" customWidth="1"/>
    <col min="15362" max="15364" width="14.85546875" style="783"/>
    <col min="15365" max="15365" width="3.140625" style="783" customWidth="1"/>
    <col min="15366" max="15367" width="14.85546875" style="783"/>
    <col min="15368" max="15368" width="5.42578125" style="783" customWidth="1"/>
    <col min="15369" max="15616" width="14.85546875" style="783"/>
    <col min="15617" max="15617" width="22.7109375" style="783" customWidth="1"/>
    <col min="15618" max="15620" width="14.85546875" style="783"/>
    <col min="15621" max="15621" width="3.140625" style="783" customWidth="1"/>
    <col min="15622" max="15623" width="14.85546875" style="783"/>
    <col min="15624" max="15624" width="5.42578125" style="783" customWidth="1"/>
    <col min="15625" max="15872" width="14.85546875" style="783"/>
    <col min="15873" max="15873" width="22.7109375" style="783" customWidth="1"/>
    <col min="15874" max="15876" width="14.85546875" style="783"/>
    <col min="15877" max="15877" width="3.140625" style="783" customWidth="1"/>
    <col min="15878" max="15879" width="14.85546875" style="783"/>
    <col min="15880" max="15880" width="5.42578125" style="783" customWidth="1"/>
    <col min="15881" max="16128" width="14.85546875" style="783"/>
    <col min="16129" max="16129" width="22.7109375" style="783" customWidth="1"/>
    <col min="16130" max="16132" width="14.85546875" style="783"/>
    <col min="16133" max="16133" width="3.140625" style="783" customWidth="1"/>
    <col min="16134" max="16135" width="14.85546875" style="783"/>
    <col min="16136" max="16136" width="5.42578125" style="783" customWidth="1"/>
    <col min="16137" max="16384" width="14.85546875" style="783"/>
  </cols>
  <sheetData>
    <row r="1" spans="2:9" ht="56.25" customHeight="1" x14ac:dyDescent="0.2"/>
    <row r="2" spans="2:9" ht="18" x14ac:dyDescent="0.25">
      <c r="B2" s="1756" t="s">
        <v>1748</v>
      </c>
      <c r="C2" s="1756"/>
      <c r="D2" s="1756"/>
      <c r="E2" s="1756"/>
      <c r="F2" s="1756"/>
      <c r="G2" s="1756"/>
      <c r="H2" s="3" t="s">
        <v>13</v>
      </c>
    </row>
    <row r="3" spans="2:9" ht="15.75" x14ac:dyDescent="0.2">
      <c r="B3" s="1765" t="s">
        <v>820</v>
      </c>
      <c r="C3" s="1765"/>
      <c r="D3" s="1765"/>
      <c r="E3" s="1765"/>
      <c r="F3" s="1765"/>
      <c r="G3" s="1765"/>
    </row>
    <row r="4" spans="2:9" ht="16.5" thickBot="1" x14ac:dyDescent="0.3">
      <c r="B4" s="1759" t="s">
        <v>284</v>
      </c>
      <c r="C4" s="1759"/>
      <c r="D4" s="1759"/>
      <c r="E4" s="1759"/>
      <c r="F4" s="1759"/>
      <c r="G4" s="1759"/>
    </row>
    <row r="5" spans="2:9" ht="15" x14ac:dyDescent="0.25">
      <c r="B5" s="784"/>
      <c r="C5" s="785"/>
      <c r="D5" s="785"/>
      <c r="E5" s="785"/>
      <c r="F5" s="785"/>
      <c r="G5" s="786"/>
    </row>
    <row r="6" spans="2:9" ht="15.75" x14ac:dyDescent="0.2">
      <c r="B6" s="772" t="s">
        <v>821</v>
      </c>
      <c r="C6" s="772">
        <v>2010</v>
      </c>
      <c r="D6" s="772">
        <v>2011</v>
      </c>
      <c r="E6" s="772">
        <v>2012</v>
      </c>
      <c r="F6" s="772">
        <v>2013</v>
      </c>
      <c r="G6" s="772">
        <v>2014</v>
      </c>
    </row>
    <row r="7" spans="2:9" ht="14.25" x14ac:dyDescent="0.2">
      <c r="B7" s="787" t="s">
        <v>822</v>
      </c>
      <c r="C7" s="788"/>
      <c r="D7" s="788"/>
      <c r="E7" s="788">
        <v>91450</v>
      </c>
      <c r="F7" s="788">
        <v>95072</v>
      </c>
      <c r="G7" s="788">
        <v>102184</v>
      </c>
    </row>
    <row r="8" spans="2:9" ht="14.25" x14ac:dyDescent="0.2">
      <c r="B8" s="787" t="s">
        <v>823</v>
      </c>
      <c r="C8" s="788"/>
      <c r="D8" s="788"/>
      <c r="E8" s="788">
        <v>93258</v>
      </c>
      <c r="F8" s="788">
        <v>96771</v>
      </c>
      <c r="G8" s="788">
        <v>104548</v>
      </c>
    </row>
    <row r="9" spans="2:9" ht="15" x14ac:dyDescent="0.2">
      <c r="B9" s="789" t="s">
        <v>824</v>
      </c>
      <c r="C9" s="790">
        <v>166764</v>
      </c>
      <c r="D9" s="790">
        <v>179152</v>
      </c>
      <c r="E9" s="790">
        <f>SUM(E7:E8)</f>
        <v>184708</v>
      </c>
      <c r="F9" s="790">
        <f t="shared" ref="F9:G9" si="0">SUM(F7:F8)</f>
        <v>191843</v>
      </c>
      <c r="G9" s="790">
        <f t="shared" si="0"/>
        <v>206732</v>
      </c>
    </row>
    <row r="10" spans="2:9" ht="14.25" x14ac:dyDescent="0.2">
      <c r="B10" s="787" t="s">
        <v>825</v>
      </c>
      <c r="C10" s="788"/>
      <c r="D10" s="788">
        <v>20103</v>
      </c>
      <c r="E10" s="788">
        <v>90311</v>
      </c>
      <c r="F10" s="788">
        <v>96001</v>
      </c>
      <c r="G10" s="788">
        <v>101971</v>
      </c>
    </row>
    <row r="11" spans="2:9" ht="14.25" x14ac:dyDescent="0.2">
      <c r="B11" s="787" t="s">
        <v>826</v>
      </c>
      <c r="C11" s="788">
        <v>271865</v>
      </c>
      <c r="D11" s="788">
        <v>221751</v>
      </c>
      <c r="E11" s="788">
        <v>100752</v>
      </c>
      <c r="F11" s="788">
        <v>104611</v>
      </c>
      <c r="G11" s="788">
        <v>120163</v>
      </c>
      <c r="I11" s="791"/>
    </row>
    <row r="12" spans="2:9" ht="14.25" x14ac:dyDescent="0.2">
      <c r="B12" s="787" t="s">
        <v>827</v>
      </c>
      <c r="C12" s="788"/>
      <c r="D12" s="788"/>
      <c r="E12" s="788"/>
      <c r="F12" s="788">
        <v>257</v>
      </c>
      <c r="G12" s="788">
        <v>204</v>
      </c>
    </row>
    <row r="13" spans="2:9" ht="15.75" x14ac:dyDescent="0.2">
      <c r="B13" s="792" t="s">
        <v>40</v>
      </c>
      <c r="C13" s="793">
        <f t="shared" ref="C13:D13" si="1">SUM(C9:C12)</f>
        <v>438629</v>
      </c>
      <c r="D13" s="793">
        <f t="shared" si="1"/>
        <v>421006</v>
      </c>
      <c r="E13" s="793">
        <f>SUM(E9:E12)</f>
        <v>375771</v>
      </c>
      <c r="F13" s="793">
        <f t="shared" ref="F13" si="2">SUM(F9:F12)</f>
        <v>392712</v>
      </c>
      <c r="G13" s="793">
        <f>SUM(G9:G12)</f>
        <v>429070</v>
      </c>
    </row>
    <row r="14" spans="2:9" ht="29.25" customHeight="1" x14ac:dyDescent="0.2">
      <c r="B14" s="1766" t="s">
        <v>828</v>
      </c>
      <c r="C14" s="1766"/>
      <c r="D14" s="1766"/>
      <c r="E14" s="1766"/>
      <c r="F14" s="1766"/>
      <c r="G14" s="1766"/>
    </row>
    <row r="15" spans="2:9" x14ac:dyDescent="0.2">
      <c r="B15" s="1766" t="s">
        <v>829</v>
      </c>
      <c r="C15" s="1766"/>
      <c r="D15" s="1766"/>
      <c r="E15" s="1766"/>
      <c r="F15" s="1766"/>
      <c r="G15" s="1766"/>
    </row>
    <row r="16" spans="2:9" x14ac:dyDescent="0.2">
      <c r="B16" s="794" t="s">
        <v>830</v>
      </c>
      <c r="C16" s="795"/>
      <c r="D16" s="795"/>
      <c r="E16" s="795"/>
      <c r="F16" s="795"/>
      <c r="G16" s="796"/>
    </row>
    <row r="17" spans="2:8" x14ac:dyDescent="0.2">
      <c r="B17" s="1763" t="s">
        <v>831</v>
      </c>
      <c r="C17" s="1764"/>
      <c r="D17" s="1764"/>
      <c r="E17" s="1764"/>
      <c r="F17" s="1764"/>
      <c r="G17" s="1764"/>
    </row>
    <row r="18" spans="2:8" x14ac:dyDescent="0.2">
      <c r="B18" s="797"/>
      <c r="C18" s="798"/>
      <c r="D18" s="798"/>
      <c r="E18" s="798"/>
      <c r="F18" s="798"/>
      <c r="G18" s="798"/>
    </row>
    <row r="19" spans="2:8" ht="18" x14ac:dyDescent="0.25">
      <c r="B19" s="1756" t="s">
        <v>1749</v>
      </c>
      <c r="C19" s="1756"/>
      <c r="D19" s="1756"/>
      <c r="E19" s="1756"/>
      <c r="F19" s="1756"/>
      <c r="G19" s="1756"/>
      <c r="H19" s="3" t="s">
        <v>13</v>
      </c>
    </row>
    <row r="20" spans="2:8" ht="15.75" x14ac:dyDescent="0.2">
      <c r="B20" s="1765" t="s">
        <v>832</v>
      </c>
      <c r="C20" s="1765"/>
      <c r="D20" s="1765"/>
      <c r="E20" s="1765"/>
      <c r="F20" s="1765"/>
      <c r="G20" s="1765"/>
    </row>
    <row r="21" spans="2:8" ht="16.5" thickBot="1" x14ac:dyDescent="0.3">
      <c r="B21" s="1759" t="s">
        <v>284</v>
      </c>
      <c r="C21" s="1759"/>
      <c r="D21" s="1759"/>
      <c r="E21" s="1759"/>
      <c r="F21" s="1759"/>
      <c r="G21" s="1759"/>
    </row>
    <row r="23" spans="2:8" ht="15.75" x14ac:dyDescent="0.2">
      <c r="B23" s="1515" t="s">
        <v>821</v>
      </c>
      <c r="C23" s="1515">
        <v>2010</v>
      </c>
      <c r="D23" s="1515">
        <v>2011</v>
      </c>
      <c r="E23" s="1515">
        <v>2012</v>
      </c>
      <c r="F23" s="1515">
        <v>2013</v>
      </c>
      <c r="G23" s="1515">
        <v>2014</v>
      </c>
    </row>
    <row r="24" spans="2:8" ht="14.25" x14ac:dyDescent="0.2">
      <c r="B24" s="787" t="s">
        <v>833</v>
      </c>
      <c r="C24" s="788"/>
      <c r="D24" s="788"/>
      <c r="E24" s="788">
        <v>3832826</v>
      </c>
      <c r="F24" s="788">
        <v>3961061</v>
      </c>
      <c r="G24" s="788">
        <v>4239127</v>
      </c>
    </row>
    <row r="25" spans="2:8" ht="14.25" x14ac:dyDescent="0.2">
      <c r="B25" s="787" t="s">
        <v>834</v>
      </c>
      <c r="C25" s="788"/>
      <c r="D25" s="788"/>
      <c r="E25" s="788">
        <v>7180344</v>
      </c>
      <c r="F25" s="788">
        <v>7432426</v>
      </c>
      <c r="G25" s="788">
        <v>8010660</v>
      </c>
    </row>
    <row r="26" spans="2:8" ht="15" x14ac:dyDescent="0.2">
      <c r="B26" s="789" t="s">
        <v>824</v>
      </c>
      <c r="C26" s="790">
        <v>10077521</v>
      </c>
      <c r="D26" s="790">
        <v>10736498</v>
      </c>
      <c r="E26" s="790">
        <v>11013170</v>
      </c>
      <c r="F26" s="790">
        <v>11393487</v>
      </c>
      <c r="G26" s="790">
        <v>12249787</v>
      </c>
    </row>
    <row r="27" spans="2:8" ht="14.25" x14ac:dyDescent="0.2">
      <c r="B27" s="787" t="s">
        <v>835</v>
      </c>
      <c r="C27" s="788"/>
      <c r="D27" s="788">
        <v>858448</v>
      </c>
      <c r="E27" s="788">
        <v>7515070</v>
      </c>
      <c r="F27" s="788">
        <v>8076805</v>
      </c>
      <c r="G27" s="788">
        <v>8467160</v>
      </c>
    </row>
    <row r="28" spans="2:8" ht="14.25" x14ac:dyDescent="0.2">
      <c r="B28" s="787" t="s">
        <v>826</v>
      </c>
      <c r="C28" s="788">
        <v>6185297</v>
      </c>
      <c r="D28" s="788">
        <v>4420089</v>
      </c>
      <c r="E28" s="788">
        <v>1183933</v>
      </c>
      <c r="F28" s="788">
        <v>1105575</v>
      </c>
      <c r="G28" s="788">
        <v>1345810</v>
      </c>
    </row>
    <row r="29" spans="2:8" ht="14.25" x14ac:dyDescent="0.2">
      <c r="B29" s="787" t="s">
        <v>836</v>
      </c>
      <c r="C29" s="788"/>
      <c r="D29" s="788"/>
      <c r="E29" s="788"/>
      <c r="F29" s="788">
        <v>36041</v>
      </c>
      <c r="G29" s="788">
        <v>40793</v>
      </c>
    </row>
    <row r="30" spans="2:8" ht="15.75" x14ac:dyDescent="0.2">
      <c r="B30" s="792" t="s">
        <v>40</v>
      </c>
      <c r="C30" s="793">
        <f t="shared" ref="C30:D30" si="3">SUM(C26:C29)</f>
        <v>16262818</v>
      </c>
      <c r="D30" s="793">
        <f t="shared" si="3"/>
        <v>16015035</v>
      </c>
      <c r="E30" s="793">
        <f>SUM(E26:E29)</f>
        <v>19712173</v>
      </c>
      <c r="F30" s="793">
        <f t="shared" ref="F30" si="4">SUM(F26:F29)</f>
        <v>20611908</v>
      </c>
      <c r="G30" s="793">
        <f>SUM(G26:G29)</f>
        <v>22103550</v>
      </c>
    </row>
    <row r="31" spans="2:8" ht="28.5" customHeight="1" x14ac:dyDescent="0.2">
      <c r="B31" s="1766" t="s">
        <v>828</v>
      </c>
      <c r="C31" s="1766"/>
      <c r="D31" s="1766"/>
      <c r="E31" s="1766"/>
      <c r="F31" s="1766"/>
      <c r="G31" s="1766"/>
    </row>
    <row r="32" spans="2:8" x14ac:dyDescent="0.2">
      <c r="B32" s="1766" t="s">
        <v>837</v>
      </c>
      <c r="C32" s="1766"/>
      <c r="D32" s="1766"/>
      <c r="E32" s="1766"/>
      <c r="F32" s="1766"/>
      <c r="G32" s="1766"/>
    </row>
    <row r="33" spans="2:7" ht="37.5" customHeight="1" x14ac:dyDescent="0.2">
      <c r="B33" s="1767" t="s">
        <v>1750</v>
      </c>
      <c r="C33" s="1767"/>
      <c r="D33" s="1767"/>
      <c r="E33" s="1767"/>
      <c r="F33" s="1767"/>
      <c r="G33" s="1767"/>
    </row>
    <row r="34" spans="2:7" x14ac:dyDescent="0.2">
      <c r="B34" s="1767" t="s">
        <v>838</v>
      </c>
      <c r="C34" s="1767"/>
      <c r="D34" s="1767"/>
      <c r="E34" s="1767"/>
      <c r="F34" s="1767"/>
      <c r="G34" s="1767"/>
    </row>
    <row r="35" spans="2:7" x14ac:dyDescent="0.2">
      <c r="B35" s="1766" t="s">
        <v>839</v>
      </c>
      <c r="C35" s="1766"/>
      <c r="D35" s="1766"/>
      <c r="E35" s="1766"/>
      <c r="F35" s="1766"/>
      <c r="G35" s="1766"/>
    </row>
  </sheetData>
  <mergeCells count="14">
    <mergeCell ref="B34:G34"/>
    <mergeCell ref="B35:G35"/>
    <mergeCell ref="B19:G19"/>
    <mergeCell ref="B20:G20"/>
    <mergeCell ref="B21:G21"/>
    <mergeCell ref="B31:G31"/>
    <mergeCell ref="B32:G32"/>
    <mergeCell ref="B33:G33"/>
    <mergeCell ref="B17:G17"/>
    <mergeCell ref="B2:G2"/>
    <mergeCell ref="B3:G3"/>
    <mergeCell ref="B4:G4"/>
    <mergeCell ref="B14:G14"/>
    <mergeCell ref="B15:G15"/>
  </mergeCells>
  <hyperlinks>
    <hyperlink ref="H2" location="'Indice Total'!A101" display="Volver"/>
    <hyperlink ref="H19" location="'Indice Total'!A101" display="Volver"/>
  </hyperlinks>
  <pageMargins left="1.1023622047244095" right="0.51181102362204722" top="0.74803149606299213" bottom="0.74803149606299213" header="0.31496062992125984" footer="0.31496062992125984"/>
  <pageSetup scale="97"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4">
    <pageSetUpPr fitToPage="1"/>
  </sheetPr>
  <dimension ref="B1:I36"/>
  <sheetViews>
    <sheetView showGridLines="0" zoomScaleNormal="100" workbookViewId="0">
      <selection activeCell="J22" sqref="J22"/>
    </sheetView>
  </sheetViews>
  <sheetFormatPr baseColWidth="10" defaultColWidth="10.28515625" defaultRowHeight="12.75" x14ac:dyDescent="0.2"/>
  <cols>
    <col min="1" max="1" width="14.5703125" style="799" customWidth="1"/>
    <col min="2" max="2" width="37.42578125" style="799" customWidth="1"/>
    <col min="3" max="3" width="13.7109375" style="799" bestFit="1" customWidth="1"/>
    <col min="4" max="5" width="15.42578125" style="799" bestFit="1" customWidth="1"/>
    <col min="6" max="6" width="20.140625" style="799" customWidth="1"/>
    <col min="7" max="7" width="18.7109375" style="799" customWidth="1"/>
    <col min="8" max="8" width="12.7109375" style="799" bestFit="1" customWidth="1"/>
    <col min="9" max="202" width="10.28515625" style="799" customWidth="1"/>
    <col min="203" max="203" width="3.5703125" style="799" customWidth="1"/>
    <col min="204" max="204" width="0" style="799" hidden="1" customWidth="1"/>
    <col min="205" max="16384" width="10.28515625" style="799"/>
  </cols>
  <sheetData>
    <row r="1" spans="2:9" ht="49.5" customHeight="1" x14ac:dyDescent="0.2"/>
    <row r="2" spans="2:9" ht="18" x14ac:dyDescent="0.25">
      <c r="B2" s="1756" t="s">
        <v>1619</v>
      </c>
      <c r="C2" s="1756"/>
      <c r="D2" s="1756"/>
      <c r="E2" s="1756"/>
      <c r="F2" s="1756"/>
      <c r="G2" s="1756"/>
      <c r="H2" s="1756"/>
      <c r="I2" s="3" t="s">
        <v>13</v>
      </c>
    </row>
    <row r="3" spans="2:9" ht="15.75" x14ac:dyDescent="0.2">
      <c r="B3" s="1765" t="s">
        <v>840</v>
      </c>
      <c r="C3" s="1765"/>
      <c r="D3" s="1765"/>
      <c r="E3" s="1765"/>
      <c r="F3" s="1765"/>
      <c r="G3" s="1765"/>
      <c r="H3" s="1765"/>
    </row>
    <row r="4" spans="2:9" ht="19.5" customHeight="1" thickBot="1" x14ac:dyDescent="0.3">
      <c r="B4" s="1759">
        <v>2014</v>
      </c>
      <c r="C4" s="1759"/>
      <c r="D4" s="1759"/>
      <c r="E4" s="1759"/>
      <c r="F4" s="1759"/>
      <c r="G4" s="1759"/>
      <c r="H4" s="1759"/>
    </row>
    <row r="5" spans="2:9" ht="18" x14ac:dyDescent="0.25">
      <c r="B5" s="800"/>
      <c r="C5" s="800"/>
      <c r="D5" s="800"/>
      <c r="E5" s="800"/>
      <c r="F5" s="800"/>
      <c r="G5" s="800"/>
      <c r="H5" s="800"/>
    </row>
    <row r="6" spans="2:9" ht="63" x14ac:dyDescent="0.2">
      <c r="B6" s="772" t="s">
        <v>789</v>
      </c>
      <c r="C6" s="772" t="s">
        <v>841</v>
      </c>
      <c r="D6" s="772" t="s">
        <v>796</v>
      </c>
      <c r="E6" s="772" t="s">
        <v>842</v>
      </c>
      <c r="F6" s="772" t="s">
        <v>797</v>
      </c>
      <c r="G6" s="772" t="s">
        <v>843</v>
      </c>
      <c r="H6" s="772" t="s">
        <v>40</v>
      </c>
    </row>
    <row r="7" spans="2:9" ht="15" x14ac:dyDescent="0.2">
      <c r="B7" s="789" t="s">
        <v>798</v>
      </c>
      <c r="C7" s="801">
        <v>22605</v>
      </c>
      <c r="D7" s="801">
        <v>22999</v>
      </c>
      <c r="E7" s="801">
        <v>23590</v>
      </c>
      <c r="F7" s="801">
        <v>21998</v>
      </c>
      <c r="G7" s="801">
        <v>204</v>
      </c>
      <c r="H7" s="802">
        <v>91396</v>
      </c>
    </row>
    <row r="8" spans="2:9" ht="28.5" x14ac:dyDescent="0.2">
      <c r="B8" s="803" t="s">
        <v>799</v>
      </c>
      <c r="C8" s="788">
        <v>259</v>
      </c>
      <c r="D8" s="788">
        <v>272</v>
      </c>
      <c r="E8" s="788">
        <v>276</v>
      </c>
      <c r="F8" s="788">
        <v>680</v>
      </c>
      <c r="G8" s="788"/>
      <c r="H8" s="802">
        <v>1487</v>
      </c>
    </row>
    <row r="9" spans="2:9" ht="15" x14ac:dyDescent="0.2">
      <c r="B9" s="787" t="s">
        <v>800</v>
      </c>
      <c r="C9" s="788">
        <v>4481</v>
      </c>
      <c r="D9" s="788">
        <v>4600</v>
      </c>
      <c r="E9" s="788">
        <v>4189</v>
      </c>
      <c r="F9" s="788">
        <v>7967</v>
      </c>
      <c r="G9" s="788"/>
      <c r="H9" s="802">
        <v>21237</v>
      </c>
    </row>
    <row r="10" spans="2:9" ht="15" x14ac:dyDescent="0.2">
      <c r="B10" s="787" t="s">
        <v>801</v>
      </c>
      <c r="C10" s="788">
        <v>28</v>
      </c>
      <c r="D10" s="788">
        <v>30</v>
      </c>
      <c r="E10" s="788">
        <v>35</v>
      </c>
      <c r="F10" s="788">
        <v>24</v>
      </c>
      <c r="G10" s="788"/>
      <c r="H10" s="802">
        <v>117</v>
      </c>
    </row>
    <row r="11" spans="2:9" ht="15" x14ac:dyDescent="0.2">
      <c r="B11" s="787" t="s">
        <v>802</v>
      </c>
      <c r="C11" s="788">
        <v>5892</v>
      </c>
      <c r="D11" s="788">
        <v>6010</v>
      </c>
      <c r="E11" s="788">
        <v>6122</v>
      </c>
      <c r="F11" s="788">
        <v>4330</v>
      </c>
      <c r="G11" s="788"/>
      <c r="H11" s="802">
        <v>22354</v>
      </c>
    </row>
    <row r="12" spans="2:9" ht="15" x14ac:dyDescent="0.2">
      <c r="B12" s="787" t="s">
        <v>803</v>
      </c>
      <c r="C12" s="788">
        <v>4186</v>
      </c>
      <c r="D12" s="788">
        <v>4325</v>
      </c>
      <c r="E12" s="788">
        <v>4202</v>
      </c>
      <c r="F12" s="788">
        <v>8738</v>
      </c>
      <c r="G12" s="788"/>
      <c r="H12" s="802">
        <v>21451</v>
      </c>
    </row>
    <row r="13" spans="2:9" ht="15" x14ac:dyDescent="0.2">
      <c r="B13" s="787" t="s">
        <v>804</v>
      </c>
      <c r="C13" s="788">
        <v>6793</v>
      </c>
      <c r="D13" s="788">
        <v>6932</v>
      </c>
      <c r="E13" s="788">
        <v>6280</v>
      </c>
      <c r="F13" s="788">
        <v>12166</v>
      </c>
      <c r="G13" s="788"/>
      <c r="H13" s="802">
        <v>32171</v>
      </c>
    </row>
    <row r="14" spans="2:9" ht="15" x14ac:dyDescent="0.2">
      <c r="B14" s="787" t="s">
        <v>805</v>
      </c>
      <c r="C14" s="788">
        <v>5</v>
      </c>
      <c r="D14" s="788">
        <v>6</v>
      </c>
      <c r="E14" s="788">
        <v>7</v>
      </c>
      <c r="F14" s="788">
        <v>1</v>
      </c>
      <c r="G14" s="788"/>
      <c r="H14" s="802">
        <v>19</v>
      </c>
    </row>
    <row r="15" spans="2:9" ht="15" x14ac:dyDescent="0.2">
      <c r="B15" s="787" t="s">
        <v>806</v>
      </c>
      <c r="C15" s="788">
        <v>29</v>
      </c>
      <c r="D15" s="788">
        <v>29</v>
      </c>
      <c r="E15" s="788">
        <v>28</v>
      </c>
      <c r="F15" s="788">
        <v>46</v>
      </c>
      <c r="G15" s="788"/>
      <c r="H15" s="802">
        <v>132</v>
      </c>
    </row>
    <row r="16" spans="2:9" ht="15" x14ac:dyDescent="0.2">
      <c r="B16" s="787" t="s">
        <v>807</v>
      </c>
      <c r="C16" s="788">
        <v>43</v>
      </c>
      <c r="D16" s="788">
        <v>44</v>
      </c>
      <c r="E16" s="788">
        <v>44</v>
      </c>
      <c r="F16" s="788">
        <v>9</v>
      </c>
      <c r="G16" s="788"/>
      <c r="H16" s="802">
        <v>140</v>
      </c>
    </row>
    <row r="17" spans="2:8" ht="15" x14ac:dyDescent="0.2">
      <c r="B17" s="787" t="s">
        <v>808</v>
      </c>
      <c r="C17" s="788">
        <v>5777</v>
      </c>
      <c r="D17" s="788">
        <v>5813</v>
      </c>
      <c r="E17" s="788">
        <v>4914</v>
      </c>
      <c r="F17" s="788">
        <v>9312</v>
      </c>
      <c r="G17" s="788"/>
      <c r="H17" s="802">
        <v>25816</v>
      </c>
    </row>
    <row r="18" spans="2:8" ht="15" customHeight="1" x14ac:dyDescent="0.2">
      <c r="B18" s="787" t="s">
        <v>809</v>
      </c>
      <c r="C18" s="788">
        <v>4</v>
      </c>
      <c r="D18" s="788">
        <v>4</v>
      </c>
      <c r="E18" s="788">
        <v>4</v>
      </c>
      <c r="F18" s="788">
        <v>5</v>
      </c>
      <c r="G18" s="788"/>
      <c r="H18" s="802">
        <v>17</v>
      </c>
    </row>
    <row r="19" spans="2:8" ht="15" x14ac:dyDescent="0.2">
      <c r="B19" s="787" t="s">
        <v>810</v>
      </c>
      <c r="C19" s="788">
        <v>3</v>
      </c>
      <c r="D19" s="788">
        <v>2</v>
      </c>
      <c r="E19" s="788">
        <v>2</v>
      </c>
      <c r="F19" s="788">
        <v>1</v>
      </c>
      <c r="G19" s="788"/>
      <c r="H19" s="802">
        <v>8</v>
      </c>
    </row>
    <row r="20" spans="2:8" ht="15" x14ac:dyDescent="0.2">
      <c r="B20" s="787" t="s">
        <v>811</v>
      </c>
      <c r="C20" s="788">
        <v>1084</v>
      </c>
      <c r="D20" s="788">
        <v>1136</v>
      </c>
      <c r="E20" s="788">
        <v>1031</v>
      </c>
      <c r="F20" s="788">
        <v>1414</v>
      </c>
      <c r="G20" s="788"/>
      <c r="H20" s="802">
        <v>4665</v>
      </c>
    </row>
    <row r="21" spans="2:8" ht="15" x14ac:dyDescent="0.2">
      <c r="B21" s="789" t="s">
        <v>812</v>
      </c>
      <c r="C21" s="790">
        <v>28584</v>
      </c>
      <c r="D21" s="790">
        <v>29203</v>
      </c>
      <c r="E21" s="790">
        <v>27134</v>
      </c>
      <c r="F21" s="790">
        <v>44693</v>
      </c>
      <c r="G21" s="790">
        <v>0</v>
      </c>
      <c r="H21" s="802">
        <v>129614</v>
      </c>
    </row>
    <row r="22" spans="2:8" ht="15" x14ac:dyDescent="0.2">
      <c r="B22" s="787" t="s">
        <v>813</v>
      </c>
      <c r="C22" s="788">
        <v>27414</v>
      </c>
      <c r="D22" s="788">
        <v>28389</v>
      </c>
      <c r="E22" s="788">
        <v>27875</v>
      </c>
      <c r="F22" s="788">
        <v>22265</v>
      </c>
      <c r="G22" s="788"/>
      <c r="H22" s="802">
        <v>105943</v>
      </c>
    </row>
    <row r="23" spans="2:8" ht="15" customHeight="1" x14ac:dyDescent="0.2">
      <c r="B23" s="787" t="s">
        <v>844</v>
      </c>
      <c r="C23" s="788">
        <v>13256</v>
      </c>
      <c r="D23" s="788">
        <v>13401</v>
      </c>
      <c r="E23" s="788">
        <v>13102</v>
      </c>
      <c r="F23" s="788">
        <v>19207</v>
      </c>
      <c r="G23" s="788"/>
      <c r="H23" s="802">
        <v>58966</v>
      </c>
    </row>
    <row r="24" spans="2:8" ht="15" customHeight="1" x14ac:dyDescent="0.2">
      <c r="B24" s="787" t="s">
        <v>815</v>
      </c>
      <c r="C24" s="788">
        <v>4510</v>
      </c>
      <c r="D24" s="788">
        <v>4536</v>
      </c>
      <c r="E24" s="788">
        <v>4362</v>
      </c>
      <c r="F24" s="788">
        <v>7764</v>
      </c>
      <c r="G24" s="788"/>
      <c r="H24" s="802">
        <v>21172</v>
      </c>
    </row>
    <row r="25" spans="2:8" ht="15" customHeight="1" x14ac:dyDescent="0.2">
      <c r="B25" s="787" t="s">
        <v>845</v>
      </c>
      <c r="C25" s="788">
        <v>4680</v>
      </c>
      <c r="D25" s="788">
        <v>4812</v>
      </c>
      <c r="E25" s="788">
        <v>4685</v>
      </c>
      <c r="F25" s="788">
        <v>2858</v>
      </c>
      <c r="G25" s="788"/>
      <c r="H25" s="802">
        <v>17035</v>
      </c>
    </row>
    <row r="26" spans="2:8" ht="15" customHeight="1" x14ac:dyDescent="0.2">
      <c r="B26" s="787" t="s">
        <v>817</v>
      </c>
      <c r="C26" s="788">
        <v>1135</v>
      </c>
      <c r="D26" s="788">
        <v>1208</v>
      </c>
      <c r="E26" s="788">
        <v>1223</v>
      </c>
      <c r="F26" s="788">
        <v>1378</v>
      </c>
      <c r="G26" s="788"/>
      <c r="H26" s="802">
        <v>4944</v>
      </c>
    </row>
    <row r="27" spans="2:8" ht="15" customHeight="1" x14ac:dyDescent="0.2">
      <c r="B27" s="789" t="s">
        <v>818</v>
      </c>
      <c r="C27" s="790">
        <v>50995</v>
      </c>
      <c r="D27" s="790">
        <v>52346</v>
      </c>
      <c r="E27" s="790">
        <v>51247</v>
      </c>
      <c r="F27" s="790">
        <v>53472</v>
      </c>
      <c r="G27" s="790">
        <v>0</v>
      </c>
      <c r="H27" s="802">
        <v>208060</v>
      </c>
    </row>
    <row r="28" spans="2:8" ht="15.75" x14ac:dyDescent="0.2">
      <c r="B28" s="792" t="s">
        <v>40</v>
      </c>
      <c r="C28" s="793">
        <v>102184</v>
      </c>
      <c r="D28" s="793">
        <v>104548</v>
      </c>
      <c r="E28" s="793">
        <v>101971</v>
      </c>
      <c r="F28" s="793">
        <v>120163</v>
      </c>
      <c r="G28" s="793">
        <v>204</v>
      </c>
      <c r="H28" s="793">
        <v>429070</v>
      </c>
    </row>
    <row r="29" spans="2:8" x14ac:dyDescent="0.2">
      <c r="B29" s="1766" t="s">
        <v>829</v>
      </c>
      <c r="C29" s="1766"/>
      <c r="D29" s="1766"/>
      <c r="E29" s="1766"/>
      <c r="F29" s="1766"/>
      <c r="G29" s="1766"/>
    </row>
    <row r="30" spans="2:8" x14ac:dyDescent="0.2">
      <c r="B30" s="1763" t="s">
        <v>819</v>
      </c>
      <c r="C30" s="1764"/>
      <c r="D30" s="1764"/>
      <c r="E30" s="1764"/>
      <c r="F30" s="1764"/>
      <c r="G30" s="1764"/>
    </row>
    <row r="31" spans="2:8" ht="12.75" customHeight="1" x14ac:dyDescent="0.2">
      <c r="B31" s="1771"/>
      <c r="C31" s="1771"/>
      <c r="D31" s="1771"/>
      <c r="E31" s="1771"/>
      <c r="F31" s="1771"/>
      <c r="G31" s="1771"/>
    </row>
    <row r="32" spans="2:8" ht="28.5" customHeight="1" x14ac:dyDescent="0.2">
      <c r="B32" s="1768"/>
      <c r="C32" s="1769"/>
      <c r="D32" s="1769"/>
      <c r="E32" s="1769"/>
      <c r="F32" s="1769"/>
      <c r="G32" s="1769"/>
    </row>
    <row r="34" spans="2:7" x14ac:dyDescent="0.2">
      <c r="B34" s="1770"/>
      <c r="C34" s="1770"/>
      <c r="D34" s="1770"/>
      <c r="E34" s="1770"/>
      <c r="F34" s="1770"/>
      <c r="G34" s="1770"/>
    </row>
    <row r="35" spans="2:7" ht="15.75" customHeight="1" x14ac:dyDescent="0.2">
      <c r="B35" s="1770"/>
      <c r="C35" s="1770"/>
      <c r="D35" s="1770"/>
      <c r="E35" s="1770"/>
      <c r="F35" s="1770"/>
      <c r="G35" s="1770"/>
    </row>
    <row r="36" spans="2:7" ht="54" customHeight="1" x14ac:dyDescent="0.2"/>
  </sheetData>
  <mergeCells count="8">
    <mergeCell ref="B32:G32"/>
    <mergeCell ref="B34:G35"/>
    <mergeCell ref="B2:H2"/>
    <mergeCell ref="B3:H3"/>
    <mergeCell ref="B4:H4"/>
    <mergeCell ref="B29:G29"/>
    <mergeCell ref="B30:G30"/>
    <mergeCell ref="B31:G31"/>
  </mergeCells>
  <hyperlinks>
    <hyperlink ref="I2" location="'Indice Total'!A101" display="Volver"/>
  </hyperlinks>
  <pageMargins left="0.70866141732283472" right="0.70866141732283472" top="0.74803149606299213" bottom="0.74803149606299213" header="0.31496062992125984" footer="0.31496062992125984"/>
  <pageSetup scale="91"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5"/>
  <dimension ref="B1:I33"/>
  <sheetViews>
    <sheetView showGridLines="0" zoomScale="96" zoomScaleNormal="96" workbookViewId="0">
      <selection activeCell="D33" sqref="D33"/>
    </sheetView>
  </sheetViews>
  <sheetFormatPr baseColWidth="10" defaultColWidth="10.28515625" defaultRowHeight="12.75" x14ac:dyDescent="0.2"/>
  <cols>
    <col min="1" max="1" width="16.42578125" style="799" customWidth="1"/>
    <col min="2" max="2" width="36.7109375" style="799" customWidth="1"/>
    <col min="3" max="3" width="13.7109375" style="799" bestFit="1" customWidth="1"/>
    <col min="4" max="5" width="15.42578125" style="799" bestFit="1" customWidth="1"/>
    <col min="6" max="6" width="20.85546875" style="799" customWidth="1"/>
    <col min="7" max="7" width="19.85546875" style="799" customWidth="1"/>
    <col min="8" max="8" width="11" style="799" customWidth="1"/>
    <col min="9" max="201" width="10.28515625" style="799" customWidth="1"/>
    <col min="202" max="202" width="3.5703125" style="799" customWidth="1"/>
    <col min="203" max="203" width="0" style="799" hidden="1" customWidth="1"/>
    <col min="204" max="16384" width="10.28515625" style="799"/>
  </cols>
  <sheetData>
    <row r="1" spans="2:9" ht="48.75" customHeight="1" x14ac:dyDescent="0.2"/>
    <row r="2" spans="2:9" ht="18" x14ac:dyDescent="0.25">
      <c r="B2" s="1756" t="s">
        <v>1620</v>
      </c>
      <c r="C2" s="1756"/>
      <c r="D2" s="1756"/>
      <c r="E2" s="1756"/>
      <c r="F2" s="1756"/>
      <c r="G2" s="1756"/>
      <c r="H2" s="1756"/>
      <c r="I2" s="3" t="s">
        <v>13</v>
      </c>
    </row>
    <row r="3" spans="2:9" ht="15.75" x14ac:dyDescent="0.2">
      <c r="B3" s="1765" t="s">
        <v>840</v>
      </c>
      <c r="C3" s="1765"/>
      <c r="D3" s="1765"/>
      <c r="E3" s="1765"/>
      <c r="F3" s="1765"/>
      <c r="G3" s="1765"/>
      <c r="H3" s="1765"/>
    </row>
    <row r="4" spans="2:9" ht="16.5" thickBot="1" x14ac:dyDescent="0.3">
      <c r="B4" s="1759">
        <v>2013</v>
      </c>
      <c r="C4" s="1759"/>
      <c r="D4" s="1759"/>
      <c r="E4" s="1759"/>
      <c r="F4" s="1759"/>
      <c r="G4" s="1759"/>
      <c r="H4" s="1759"/>
    </row>
    <row r="5" spans="2:9" ht="15.75" x14ac:dyDescent="0.25">
      <c r="B5" s="804"/>
      <c r="C5" s="804"/>
      <c r="D5" s="804"/>
      <c r="E5" s="804"/>
      <c r="F5" s="804"/>
      <c r="G5" s="804"/>
      <c r="H5" s="804"/>
    </row>
    <row r="6" spans="2:9" s="805" customFormat="1" ht="63" x14ac:dyDescent="0.25">
      <c r="B6" s="772" t="s">
        <v>789</v>
      </c>
      <c r="C6" s="772" t="s">
        <v>841</v>
      </c>
      <c r="D6" s="772" t="s">
        <v>796</v>
      </c>
      <c r="E6" s="772" t="s">
        <v>842</v>
      </c>
      <c r="F6" s="772" t="s">
        <v>797</v>
      </c>
      <c r="G6" s="772" t="s">
        <v>843</v>
      </c>
      <c r="H6" s="772" t="s">
        <v>40</v>
      </c>
    </row>
    <row r="7" spans="2:9" ht="15" x14ac:dyDescent="0.2">
      <c r="B7" s="789" t="s">
        <v>798</v>
      </c>
      <c r="C7" s="801">
        <v>21772</v>
      </c>
      <c r="D7" s="801">
        <v>22273</v>
      </c>
      <c r="E7" s="801">
        <v>24359</v>
      </c>
      <c r="F7" s="801">
        <v>20443</v>
      </c>
      <c r="G7" s="801">
        <v>257</v>
      </c>
      <c r="H7" s="802">
        <v>89104</v>
      </c>
    </row>
    <row r="8" spans="2:9" ht="28.5" x14ac:dyDescent="0.2">
      <c r="B8" s="803" t="s">
        <v>799</v>
      </c>
      <c r="C8" s="788">
        <v>226</v>
      </c>
      <c r="D8" s="788">
        <v>226</v>
      </c>
      <c r="E8" s="788">
        <v>198</v>
      </c>
      <c r="F8" s="788">
        <v>610</v>
      </c>
      <c r="G8" s="788"/>
      <c r="H8" s="802">
        <v>1260</v>
      </c>
    </row>
    <row r="9" spans="2:9" ht="15" x14ac:dyDescent="0.2">
      <c r="B9" s="787" t="s">
        <v>800</v>
      </c>
      <c r="C9" s="788">
        <v>4152</v>
      </c>
      <c r="D9" s="788">
        <v>4262</v>
      </c>
      <c r="E9" s="788">
        <v>3849</v>
      </c>
      <c r="F9" s="788">
        <v>6465</v>
      </c>
      <c r="G9" s="788"/>
      <c r="H9" s="802">
        <v>18728</v>
      </c>
    </row>
    <row r="10" spans="2:9" ht="15" x14ac:dyDescent="0.2">
      <c r="B10" s="787" t="s">
        <v>801</v>
      </c>
      <c r="C10" s="788">
        <v>34</v>
      </c>
      <c r="D10" s="788">
        <v>34</v>
      </c>
      <c r="E10" s="788">
        <v>33</v>
      </c>
      <c r="F10" s="788">
        <v>43</v>
      </c>
      <c r="G10" s="788"/>
      <c r="H10" s="802">
        <v>144</v>
      </c>
    </row>
    <row r="11" spans="2:9" ht="15" x14ac:dyDescent="0.2">
      <c r="B11" s="787" t="s">
        <v>802</v>
      </c>
      <c r="C11" s="788">
        <v>5935</v>
      </c>
      <c r="D11" s="788">
        <v>6082</v>
      </c>
      <c r="E11" s="788">
        <v>6025</v>
      </c>
      <c r="F11" s="788">
        <v>4033</v>
      </c>
      <c r="G11" s="788"/>
      <c r="H11" s="802">
        <v>22075</v>
      </c>
    </row>
    <row r="12" spans="2:9" ht="15" x14ac:dyDescent="0.2">
      <c r="B12" s="787" t="s">
        <v>803</v>
      </c>
      <c r="C12" s="788">
        <v>4208</v>
      </c>
      <c r="D12" s="788">
        <v>4232</v>
      </c>
      <c r="E12" s="788">
        <v>4036</v>
      </c>
      <c r="F12" s="788">
        <v>6660</v>
      </c>
      <c r="G12" s="788"/>
      <c r="H12" s="802">
        <v>19136</v>
      </c>
    </row>
    <row r="13" spans="2:9" ht="15" x14ac:dyDescent="0.2">
      <c r="B13" s="787" t="s">
        <v>804</v>
      </c>
      <c r="C13" s="788">
        <v>6094</v>
      </c>
      <c r="D13" s="788">
        <v>6142</v>
      </c>
      <c r="E13" s="788">
        <v>5924</v>
      </c>
      <c r="F13" s="788">
        <v>10018</v>
      </c>
      <c r="G13" s="788"/>
      <c r="H13" s="802">
        <v>28178</v>
      </c>
    </row>
    <row r="14" spans="2:9" ht="15" x14ac:dyDescent="0.2">
      <c r="B14" s="787" t="s">
        <v>805</v>
      </c>
      <c r="C14" s="788">
        <v>3</v>
      </c>
      <c r="D14" s="788">
        <v>4</v>
      </c>
      <c r="E14" s="788">
        <v>2</v>
      </c>
      <c r="F14" s="788"/>
      <c r="G14" s="788"/>
      <c r="H14" s="802">
        <v>9</v>
      </c>
    </row>
    <row r="15" spans="2:9" ht="15" x14ac:dyDescent="0.2">
      <c r="B15" s="787" t="s">
        <v>806</v>
      </c>
      <c r="C15" s="788">
        <v>27</v>
      </c>
      <c r="D15" s="788">
        <v>31</v>
      </c>
      <c r="E15" s="788">
        <v>34</v>
      </c>
      <c r="F15" s="788">
        <v>73</v>
      </c>
      <c r="G15" s="788"/>
      <c r="H15" s="802">
        <v>165</v>
      </c>
    </row>
    <row r="16" spans="2:9" ht="15" x14ac:dyDescent="0.2">
      <c r="B16" s="787" t="s">
        <v>807</v>
      </c>
      <c r="C16" s="788">
        <v>51</v>
      </c>
      <c r="D16" s="788">
        <v>56</v>
      </c>
      <c r="E16" s="788">
        <v>57</v>
      </c>
      <c r="F16" s="788">
        <v>57</v>
      </c>
      <c r="G16" s="788"/>
      <c r="H16" s="802">
        <v>221</v>
      </c>
    </row>
    <row r="17" spans="2:8" ht="15" x14ac:dyDescent="0.2">
      <c r="B17" s="787" t="s">
        <v>808</v>
      </c>
      <c r="C17" s="788">
        <v>4832</v>
      </c>
      <c r="D17" s="788">
        <v>4864</v>
      </c>
      <c r="E17" s="788">
        <v>4092</v>
      </c>
      <c r="F17" s="788">
        <v>7291</v>
      </c>
      <c r="G17" s="788"/>
      <c r="H17" s="802">
        <v>21079</v>
      </c>
    </row>
    <row r="18" spans="2:8" ht="15" x14ac:dyDescent="0.2">
      <c r="B18" s="787" t="s">
        <v>809</v>
      </c>
      <c r="C18" s="788">
        <v>8</v>
      </c>
      <c r="D18" s="788">
        <v>9</v>
      </c>
      <c r="E18" s="788">
        <v>9</v>
      </c>
      <c r="F18" s="788">
        <v>13</v>
      </c>
      <c r="G18" s="788"/>
      <c r="H18" s="802">
        <v>39</v>
      </c>
    </row>
    <row r="19" spans="2:8" ht="15" x14ac:dyDescent="0.2">
      <c r="B19" s="787" t="s">
        <v>810</v>
      </c>
      <c r="C19" s="788">
        <v>1</v>
      </c>
      <c r="D19" s="788">
        <v>1</v>
      </c>
      <c r="E19" s="788">
        <v>1</v>
      </c>
      <c r="F19" s="788"/>
      <c r="G19" s="788"/>
      <c r="H19" s="802">
        <v>3</v>
      </c>
    </row>
    <row r="20" spans="2:8" ht="15" x14ac:dyDescent="0.2">
      <c r="B20" s="787" t="s">
        <v>811</v>
      </c>
      <c r="C20" s="788">
        <v>1028</v>
      </c>
      <c r="D20" s="788">
        <v>1113</v>
      </c>
      <c r="E20" s="788">
        <v>1044</v>
      </c>
      <c r="F20" s="788">
        <v>1251</v>
      </c>
      <c r="G20" s="788"/>
      <c r="H20" s="802">
        <v>4436</v>
      </c>
    </row>
    <row r="21" spans="2:8" ht="15" x14ac:dyDescent="0.2">
      <c r="B21" s="789" t="s">
        <v>812</v>
      </c>
      <c r="C21" s="790">
        <v>26599</v>
      </c>
      <c r="D21" s="790">
        <v>27056</v>
      </c>
      <c r="E21" s="790">
        <v>25304</v>
      </c>
      <c r="F21" s="790">
        <v>36514</v>
      </c>
      <c r="G21" s="790">
        <v>0</v>
      </c>
      <c r="H21" s="802">
        <v>115473</v>
      </c>
    </row>
    <row r="22" spans="2:8" ht="15" x14ac:dyDescent="0.2">
      <c r="B22" s="787" t="s">
        <v>813</v>
      </c>
      <c r="C22" s="788">
        <v>24237</v>
      </c>
      <c r="D22" s="788">
        <v>24373</v>
      </c>
      <c r="E22" s="788">
        <v>23446</v>
      </c>
      <c r="F22" s="788">
        <v>19423</v>
      </c>
      <c r="G22" s="788"/>
      <c r="H22" s="802">
        <v>91479</v>
      </c>
    </row>
    <row r="23" spans="2:8" ht="15" x14ac:dyDescent="0.2">
      <c r="B23" s="787" t="s">
        <v>1751</v>
      </c>
      <c r="C23" s="788">
        <v>12439</v>
      </c>
      <c r="D23" s="788">
        <v>12775</v>
      </c>
      <c r="E23" s="788">
        <v>12488</v>
      </c>
      <c r="F23" s="788">
        <v>16940</v>
      </c>
      <c r="G23" s="788"/>
      <c r="H23" s="802">
        <v>54642</v>
      </c>
    </row>
    <row r="24" spans="2:8" ht="15" x14ac:dyDescent="0.2">
      <c r="B24" s="787" t="s">
        <v>815</v>
      </c>
      <c r="C24" s="788">
        <v>4316</v>
      </c>
      <c r="D24" s="788">
        <v>4394</v>
      </c>
      <c r="E24" s="788">
        <v>4468</v>
      </c>
      <c r="F24" s="788">
        <v>6766</v>
      </c>
      <c r="G24" s="788"/>
      <c r="H24" s="802">
        <v>19944</v>
      </c>
    </row>
    <row r="25" spans="2:8" ht="15" x14ac:dyDescent="0.2">
      <c r="B25" s="787" t="s">
        <v>845</v>
      </c>
      <c r="C25" s="788">
        <v>4369</v>
      </c>
      <c r="D25" s="788">
        <v>4493</v>
      </c>
      <c r="E25" s="788">
        <v>4594</v>
      </c>
      <c r="F25" s="788">
        <v>3079</v>
      </c>
      <c r="G25" s="788"/>
      <c r="H25" s="802">
        <v>16535</v>
      </c>
    </row>
    <row r="26" spans="2:8" ht="15" x14ac:dyDescent="0.2">
      <c r="B26" s="787" t="s">
        <v>817</v>
      </c>
      <c r="C26" s="788">
        <v>1340</v>
      </c>
      <c r="D26" s="788">
        <v>1407</v>
      </c>
      <c r="E26" s="788">
        <v>1342</v>
      </c>
      <c r="F26" s="788">
        <v>1446</v>
      </c>
      <c r="G26" s="788"/>
      <c r="H26" s="802">
        <v>5535</v>
      </c>
    </row>
    <row r="27" spans="2:8" ht="15" x14ac:dyDescent="0.2">
      <c r="B27" s="789" t="s">
        <v>818</v>
      </c>
      <c r="C27" s="790">
        <v>46701</v>
      </c>
      <c r="D27" s="790">
        <v>47442</v>
      </c>
      <c r="E27" s="790">
        <v>46338</v>
      </c>
      <c r="F27" s="790">
        <v>47654</v>
      </c>
      <c r="G27" s="790">
        <v>0</v>
      </c>
      <c r="H27" s="802">
        <v>188135</v>
      </c>
    </row>
    <row r="28" spans="2:8" ht="15.75" x14ac:dyDescent="0.2">
      <c r="B28" s="792" t="s">
        <v>40</v>
      </c>
      <c r="C28" s="793">
        <v>95072</v>
      </c>
      <c r="D28" s="793">
        <v>96771</v>
      </c>
      <c r="E28" s="793">
        <v>96001</v>
      </c>
      <c r="F28" s="793">
        <v>104611</v>
      </c>
      <c r="G28" s="793">
        <v>257</v>
      </c>
      <c r="H28" s="793">
        <v>392712</v>
      </c>
    </row>
    <row r="29" spans="2:8" ht="21" customHeight="1" x14ac:dyDescent="0.2">
      <c r="B29" s="1863" t="s">
        <v>829</v>
      </c>
      <c r="C29" s="1863"/>
      <c r="D29" s="1863"/>
      <c r="E29" s="1863"/>
      <c r="F29" s="1863"/>
      <c r="G29" s="1863"/>
      <c r="H29" s="1863"/>
    </row>
    <row r="30" spans="2:8" ht="12.75" customHeight="1" x14ac:dyDescent="0.2">
      <c r="B30" s="1864" t="s">
        <v>819</v>
      </c>
      <c r="C30" s="1864"/>
      <c r="D30" s="1864"/>
      <c r="E30" s="1864"/>
      <c r="F30" s="1864"/>
      <c r="G30" s="1865"/>
      <c r="H30" s="1866"/>
    </row>
    <row r="31" spans="2:8" x14ac:dyDescent="0.2">
      <c r="B31" s="1771"/>
      <c r="C31" s="1771"/>
      <c r="D31" s="1771"/>
      <c r="E31" s="1771"/>
      <c r="F31" s="1771"/>
      <c r="G31" s="806"/>
    </row>
    <row r="32" spans="2:8" x14ac:dyDescent="0.2">
      <c r="B32" s="807"/>
    </row>
    <row r="33" spans="2:2" x14ac:dyDescent="0.2">
      <c r="B33" s="807"/>
    </row>
  </sheetData>
  <mergeCells count="6">
    <mergeCell ref="B2:H2"/>
    <mergeCell ref="B3:H3"/>
    <mergeCell ref="B4:H4"/>
    <mergeCell ref="B30:F30"/>
    <mergeCell ref="B31:F31"/>
    <mergeCell ref="B29:H29"/>
  </mergeCells>
  <hyperlinks>
    <hyperlink ref="I2" location="'Indice Total'!A101" display="Volver"/>
  </hyperlinks>
  <pageMargins left="0.7" right="0.7" top="0.75" bottom="0.75" header="0.3" footer="0.3"/>
  <pageSetup scale="92"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6">
    <pageSetUpPr fitToPage="1"/>
  </sheetPr>
  <dimension ref="B1:H33"/>
  <sheetViews>
    <sheetView showGridLines="0" zoomScaleNormal="100" workbookViewId="0">
      <selection activeCell="H25" sqref="H25"/>
    </sheetView>
  </sheetViews>
  <sheetFormatPr baseColWidth="10" defaultColWidth="10.28515625" defaultRowHeight="12.75" x14ac:dyDescent="0.2"/>
  <cols>
    <col min="1" max="1" width="17.28515625" style="799" customWidth="1"/>
    <col min="2" max="2" width="38" style="799" customWidth="1"/>
    <col min="3" max="3" width="13.7109375" style="799" bestFit="1" customWidth="1"/>
    <col min="4" max="5" width="15.42578125" style="799" bestFit="1" customWidth="1"/>
    <col min="6" max="6" width="18.7109375" style="799" customWidth="1"/>
    <col min="7" max="7" width="12.7109375" style="799" bestFit="1" customWidth="1"/>
    <col min="8" max="201" width="10.28515625" style="799" customWidth="1"/>
    <col min="202" max="202" width="3.5703125" style="799" customWidth="1"/>
    <col min="203" max="203" width="0" style="799" hidden="1" customWidth="1"/>
    <col min="204" max="16384" width="10.28515625" style="799"/>
  </cols>
  <sheetData>
    <row r="1" spans="2:8" ht="55.5" customHeight="1" x14ac:dyDescent="0.2"/>
    <row r="2" spans="2:8" ht="18" x14ac:dyDescent="0.25">
      <c r="B2" s="1756" t="s">
        <v>1621</v>
      </c>
      <c r="C2" s="1756"/>
      <c r="D2" s="1756"/>
      <c r="E2" s="1756"/>
      <c r="F2" s="1756"/>
      <c r="G2" s="1756"/>
      <c r="H2" s="3" t="s">
        <v>13</v>
      </c>
    </row>
    <row r="3" spans="2:8" ht="16.5" customHeight="1" x14ac:dyDescent="0.2">
      <c r="B3" s="1765" t="s">
        <v>840</v>
      </c>
      <c r="C3" s="1765"/>
      <c r="D3" s="1765"/>
      <c r="E3" s="1765"/>
      <c r="F3" s="1765"/>
      <c r="G3" s="1765"/>
    </row>
    <row r="4" spans="2:8" ht="16.5" thickBot="1" x14ac:dyDescent="0.3">
      <c r="B4" s="1759">
        <v>2012</v>
      </c>
      <c r="C4" s="1759"/>
      <c r="D4" s="1759"/>
      <c r="E4" s="1759"/>
      <c r="F4" s="1759"/>
      <c r="G4" s="1759"/>
    </row>
    <row r="5" spans="2:8" ht="18" x14ac:dyDescent="0.25">
      <c r="B5" s="800"/>
      <c r="C5" s="800"/>
      <c r="D5" s="800"/>
      <c r="E5" s="800"/>
      <c r="F5" s="800"/>
      <c r="G5" s="800"/>
    </row>
    <row r="6" spans="2:8" s="805" customFormat="1" ht="63" x14ac:dyDescent="0.25">
      <c r="B6" s="772" t="s">
        <v>789</v>
      </c>
      <c r="C6" s="772" t="s">
        <v>841</v>
      </c>
      <c r="D6" s="772" t="s">
        <v>796</v>
      </c>
      <c r="E6" s="772" t="s">
        <v>842</v>
      </c>
      <c r="F6" s="772" t="s">
        <v>797</v>
      </c>
      <c r="G6" s="772" t="s">
        <v>40</v>
      </c>
    </row>
    <row r="7" spans="2:8" ht="15" x14ac:dyDescent="0.2">
      <c r="B7" s="789" t="s">
        <v>846</v>
      </c>
      <c r="C7" s="801">
        <v>22165</v>
      </c>
      <c r="D7" s="801">
        <v>22690</v>
      </c>
      <c r="E7" s="801">
        <v>20372</v>
      </c>
      <c r="F7" s="801">
        <v>21257</v>
      </c>
      <c r="G7" s="801">
        <v>86484</v>
      </c>
    </row>
    <row r="8" spans="2:8" ht="28.5" x14ac:dyDescent="0.2">
      <c r="B8" s="803" t="s">
        <v>799</v>
      </c>
      <c r="C8" s="788">
        <v>209</v>
      </c>
      <c r="D8" s="788">
        <v>201</v>
      </c>
      <c r="E8" s="788">
        <v>278</v>
      </c>
      <c r="F8" s="788">
        <v>619</v>
      </c>
      <c r="G8" s="788">
        <v>1307</v>
      </c>
    </row>
    <row r="9" spans="2:8" ht="14.25" x14ac:dyDescent="0.2">
      <c r="B9" s="787" t="s">
        <v>800</v>
      </c>
      <c r="C9" s="788">
        <v>3846</v>
      </c>
      <c r="D9" s="788">
        <v>3948</v>
      </c>
      <c r="E9" s="788">
        <v>3625</v>
      </c>
      <c r="F9" s="788">
        <v>6706</v>
      </c>
      <c r="G9" s="788">
        <v>18125</v>
      </c>
    </row>
    <row r="10" spans="2:8" ht="14.25" x14ac:dyDescent="0.2">
      <c r="B10" s="787" t="s">
        <v>801</v>
      </c>
      <c r="C10" s="788">
        <v>40</v>
      </c>
      <c r="D10" s="788">
        <v>42</v>
      </c>
      <c r="E10" s="788">
        <v>39</v>
      </c>
      <c r="F10" s="788">
        <v>37</v>
      </c>
      <c r="G10" s="788">
        <v>158</v>
      </c>
    </row>
    <row r="11" spans="2:8" ht="14.25" x14ac:dyDescent="0.2">
      <c r="B11" s="787" t="s">
        <v>802</v>
      </c>
      <c r="C11" s="788">
        <v>5602</v>
      </c>
      <c r="D11" s="788">
        <v>5868</v>
      </c>
      <c r="E11" s="788">
        <v>5630</v>
      </c>
      <c r="F11" s="788">
        <v>3454</v>
      </c>
      <c r="G11" s="788">
        <v>20554</v>
      </c>
    </row>
    <row r="12" spans="2:8" ht="14.25" x14ac:dyDescent="0.2">
      <c r="B12" s="787" t="s">
        <v>803</v>
      </c>
      <c r="C12" s="788">
        <v>3639</v>
      </c>
      <c r="D12" s="788">
        <v>3655</v>
      </c>
      <c r="E12" s="788">
        <v>3631</v>
      </c>
      <c r="F12" s="788">
        <v>6537</v>
      </c>
      <c r="G12" s="788">
        <v>17462</v>
      </c>
    </row>
    <row r="13" spans="2:8" ht="14.25" x14ac:dyDescent="0.2">
      <c r="B13" s="787" t="s">
        <v>804</v>
      </c>
      <c r="C13" s="788">
        <v>5367</v>
      </c>
      <c r="D13" s="788">
        <v>5470</v>
      </c>
      <c r="E13" s="788">
        <v>5068</v>
      </c>
      <c r="F13" s="788">
        <v>9143</v>
      </c>
      <c r="G13" s="788">
        <v>25048</v>
      </c>
    </row>
    <row r="14" spans="2:8" ht="14.25" x14ac:dyDescent="0.2">
      <c r="B14" s="787" t="s">
        <v>805</v>
      </c>
      <c r="C14" s="788">
        <v>2</v>
      </c>
      <c r="D14" s="788">
        <v>1</v>
      </c>
      <c r="E14" s="788">
        <v>2</v>
      </c>
      <c r="F14" s="788"/>
      <c r="G14" s="788">
        <v>5</v>
      </c>
    </row>
    <row r="15" spans="2:8" ht="14.25" x14ac:dyDescent="0.2">
      <c r="B15" s="787" t="s">
        <v>806</v>
      </c>
      <c r="C15" s="788">
        <v>46</v>
      </c>
      <c r="D15" s="788">
        <v>44</v>
      </c>
      <c r="E15" s="788">
        <v>41</v>
      </c>
      <c r="F15" s="788">
        <v>109</v>
      </c>
      <c r="G15" s="788">
        <v>240</v>
      </c>
    </row>
    <row r="16" spans="2:8" ht="14.25" x14ac:dyDescent="0.2">
      <c r="B16" s="787" t="s">
        <v>807</v>
      </c>
      <c r="C16" s="788">
        <v>65</v>
      </c>
      <c r="D16" s="788">
        <v>58</v>
      </c>
      <c r="E16" s="788">
        <v>79</v>
      </c>
      <c r="F16" s="788">
        <v>121</v>
      </c>
      <c r="G16" s="788">
        <v>323</v>
      </c>
    </row>
    <row r="17" spans="2:7" ht="14.25" x14ac:dyDescent="0.2">
      <c r="B17" s="787" t="s">
        <v>808</v>
      </c>
      <c r="C17" s="788">
        <v>4261</v>
      </c>
      <c r="D17" s="788">
        <v>4377</v>
      </c>
      <c r="E17" s="788">
        <v>3778</v>
      </c>
      <c r="F17" s="788">
        <v>6679</v>
      </c>
      <c r="G17" s="788">
        <v>19095</v>
      </c>
    </row>
    <row r="18" spans="2:7" ht="14.25" x14ac:dyDescent="0.2">
      <c r="B18" s="787" t="s">
        <v>809</v>
      </c>
      <c r="C18" s="788">
        <v>8</v>
      </c>
      <c r="D18" s="788">
        <v>10</v>
      </c>
      <c r="E18" s="788">
        <v>12</v>
      </c>
      <c r="F18" s="788">
        <v>4</v>
      </c>
      <c r="G18" s="788">
        <v>34</v>
      </c>
    </row>
    <row r="19" spans="2:7" ht="14.25" x14ac:dyDescent="0.2">
      <c r="B19" s="787" t="s">
        <v>810</v>
      </c>
      <c r="C19" s="788">
        <v>0</v>
      </c>
      <c r="D19" s="788">
        <v>1</v>
      </c>
      <c r="E19" s="788">
        <v>3</v>
      </c>
      <c r="F19" s="788">
        <v>19</v>
      </c>
      <c r="G19" s="788">
        <v>23</v>
      </c>
    </row>
    <row r="20" spans="2:7" ht="14.25" x14ac:dyDescent="0.2">
      <c r="B20" s="787" t="s">
        <v>811</v>
      </c>
      <c r="C20" s="788">
        <v>1098</v>
      </c>
      <c r="D20" s="788">
        <v>1067</v>
      </c>
      <c r="E20" s="788">
        <v>961</v>
      </c>
      <c r="F20" s="788">
        <v>1265</v>
      </c>
      <c r="G20" s="788">
        <v>4391</v>
      </c>
    </row>
    <row r="21" spans="2:7" ht="15" x14ac:dyDescent="0.2">
      <c r="B21" s="789" t="s">
        <v>812</v>
      </c>
      <c r="C21" s="790">
        <v>24183</v>
      </c>
      <c r="D21" s="790">
        <v>24742</v>
      </c>
      <c r="E21" s="790">
        <v>23147</v>
      </c>
      <c r="F21" s="790">
        <v>34693</v>
      </c>
      <c r="G21" s="790">
        <v>106765</v>
      </c>
    </row>
    <row r="22" spans="2:7" ht="14.25" x14ac:dyDescent="0.2">
      <c r="B22" s="787" t="s">
        <v>813</v>
      </c>
      <c r="C22" s="788">
        <v>22486</v>
      </c>
      <c r="D22" s="788">
        <v>22667</v>
      </c>
      <c r="E22" s="788">
        <v>23420</v>
      </c>
      <c r="F22" s="788">
        <v>17929</v>
      </c>
      <c r="G22" s="788">
        <v>86502</v>
      </c>
    </row>
    <row r="23" spans="2:7" ht="15" x14ac:dyDescent="0.2">
      <c r="B23" s="787" t="s">
        <v>1751</v>
      </c>
      <c r="C23" s="788">
        <v>12217</v>
      </c>
      <c r="D23" s="788">
        <v>12498</v>
      </c>
      <c r="E23" s="788">
        <v>12849</v>
      </c>
      <c r="F23" s="788">
        <v>16437</v>
      </c>
      <c r="G23" s="788">
        <v>54001</v>
      </c>
    </row>
    <row r="24" spans="2:7" ht="14.25" x14ac:dyDescent="0.2">
      <c r="B24" s="787" t="s">
        <v>815</v>
      </c>
      <c r="C24" s="788">
        <v>4318</v>
      </c>
      <c r="D24" s="788">
        <v>4433</v>
      </c>
      <c r="E24" s="788">
        <v>4319</v>
      </c>
      <c r="F24" s="788">
        <v>5781</v>
      </c>
      <c r="G24" s="788">
        <v>18851</v>
      </c>
    </row>
    <row r="25" spans="2:7" ht="14.25" x14ac:dyDescent="0.2">
      <c r="B25" s="787" t="s">
        <v>845</v>
      </c>
      <c r="C25" s="788">
        <v>4657</v>
      </c>
      <c r="D25" s="788">
        <v>4761</v>
      </c>
      <c r="E25" s="788">
        <v>4621</v>
      </c>
      <c r="F25" s="788">
        <v>3075</v>
      </c>
      <c r="G25" s="788">
        <v>17114</v>
      </c>
    </row>
    <row r="26" spans="2:7" ht="14.25" x14ac:dyDescent="0.2">
      <c r="B26" s="787" t="s">
        <v>817</v>
      </c>
      <c r="C26" s="788">
        <v>1424</v>
      </c>
      <c r="D26" s="788">
        <v>1467</v>
      </c>
      <c r="E26" s="788">
        <v>1583</v>
      </c>
      <c r="F26" s="788">
        <v>1580</v>
      </c>
      <c r="G26" s="788">
        <v>6054</v>
      </c>
    </row>
    <row r="27" spans="2:7" ht="15" x14ac:dyDescent="0.2">
      <c r="B27" s="789" t="s">
        <v>818</v>
      </c>
      <c r="C27" s="790">
        <v>45102</v>
      </c>
      <c r="D27" s="790">
        <v>45826</v>
      </c>
      <c r="E27" s="790">
        <v>46792</v>
      </c>
      <c r="F27" s="790">
        <v>44802</v>
      </c>
      <c r="G27" s="790">
        <v>182522</v>
      </c>
    </row>
    <row r="28" spans="2:7" ht="15.75" x14ac:dyDescent="0.2">
      <c r="B28" s="792" t="s">
        <v>40</v>
      </c>
      <c r="C28" s="793">
        <v>91450</v>
      </c>
      <c r="D28" s="793">
        <v>93258</v>
      </c>
      <c r="E28" s="793">
        <v>90311</v>
      </c>
      <c r="F28" s="793">
        <v>100752</v>
      </c>
      <c r="G28" s="793">
        <v>375771</v>
      </c>
    </row>
    <row r="29" spans="2:7" ht="22.5" customHeight="1" x14ac:dyDescent="0.2">
      <c r="B29" s="1772" t="s">
        <v>829</v>
      </c>
      <c r="C29" s="1772"/>
      <c r="D29" s="1772"/>
      <c r="E29" s="1772"/>
      <c r="F29" s="1772"/>
      <c r="G29" s="1772"/>
    </row>
    <row r="30" spans="2:7" x14ac:dyDescent="0.2">
      <c r="B30" s="1773" t="s">
        <v>819</v>
      </c>
      <c r="C30" s="1773"/>
      <c r="D30" s="1773"/>
      <c r="E30" s="1773"/>
      <c r="F30" s="1773"/>
      <c r="G30" s="797"/>
    </row>
    <row r="31" spans="2:7" ht="33.75" customHeight="1" x14ac:dyDescent="0.2">
      <c r="B31" s="1766" t="s">
        <v>847</v>
      </c>
      <c r="C31" s="1766"/>
      <c r="D31" s="1766"/>
      <c r="E31" s="1766"/>
      <c r="F31" s="1766"/>
      <c r="G31" s="1766"/>
    </row>
    <row r="32" spans="2:7" x14ac:dyDescent="0.2">
      <c r="B32" s="807"/>
    </row>
    <row r="33" spans="2:2" x14ac:dyDescent="0.2">
      <c r="B33" s="807"/>
    </row>
  </sheetData>
  <mergeCells count="6">
    <mergeCell ref="B31:G31"/>
    <mergeCell ref="B2:G2"/>
    <mergeCell ref="B3:G3"/>
    <mergeCell ref="B4:G4"/>
    <mergeCell ref="B30:F30"/>
    <mergeCell ref="B29:G29"/>
  </mergeCells>
  <hyperlinks>
    <hyperlink ref="H2" location="'Indice Total'!A101" display="Volver"/>
  </hyperlinks>
  <pageMargins left="0.70866141732283472" right="0.70866141732283472" top="0.74803149606299213" bottom="0.74803149606299213" header="0.31496062992125984" footer="0.31496062992125984"/>
  <pageSetup scale="98" orientation="landscape"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7"/>
  <dimension ref="B1:I33"/>
  <sheetViews>
    <sheetView showGridLines="0" zoomScaleNormal="100" workbookViewId="0">
      <selection activeCell="H25" sqref="H25"/>
    </sheetView>
  </sheetViews>
  <sheetFormatPr baseColWidth="10" defaultColWidth="10.28515625" defaultRowHeight="15" x14ac:dyDescent="0.25"/>
  <cols>
    <col min="1" max="1" width="20" style="808" customWidth="1"/>
    <col min="2" max="2" width="33" style="808" customWidth="1"/>
    <col min="3" max="3" width="14.28515625" style="808" bestFit="1" customWidth="1"/>
    <col min="4" max="5" width="15.42578125" style="808" bestFit="1" customWidth="1"/>
    <col min="6" max="6" width="19" style="808" customWidth="1"/>
    <col min="7" max="7" width="19.42578125" style="808" customWidth="1"/>
    <col min="8" max="8" width="15.42578125" style="808" bestFit="1" customWidth="1"/>
    <col min="9" max="202" width="10.28515625" style="808" customWidth="1"/>
    <col min="203" max="203" width="2.85546875" style="808" customWidth="1"/>
    <col min="204" max="257" width="10.28515625" style="808"/>
    <col min="258" max="258" width="33.85546875" style="808" customWidth="1"/>
    <col min="259" max="259" width="14" style="808" customWidth="1"/>
    <col min="260" max="261" width="13.28515625" style="808" customWidth="1"/>
    <col min="262" max="262" width="13.42578125" style="808" customWidth="1"/>
    <col min="263" max="263" width="17.140625" style="808" customWidth="1"/>
    <col min="264" max="264" width="13.85546875" style="808" customWidth="1"/>
    <col min="265" max="458" width="10.28515625" style="808" customWidth="1"/>
    <col min="459" max="459" width="2.85546875" style="808" customWidth="1"/>
    <col min="460" max="513" width="10.28515625" style="808"/>
    <col min="514" max="514" width="33.85546875" style="808" customWidth="1"/>
    <col min="515" max="515" width="14" style="808" customWidth="1"/>
    <col min="516" max="517" width="13.28515625" style="808" customWidth="1"/>
    <col min="518" max="518" width="13.42578125" style="808" customWidth="1"/>
    <col min="519" max="519" width="17.140625" style="808" customWidth="1"/>
    <col min="520" max="520" width="13.85546875" style="808" customWidth="1"/>
    <col min="521" max="714" width="10.28515625" style="808" customWidth="1"/>
    <col min="715" max="715" width="2.85546875" style="808" customWidth="1"/>
    <col min="716" max="769" width="10.28515625" style="808"/>
    <col min="770" max="770" width="33.85546875" style="808" customWidth="1"/>
    <col min="771" max="771" width="14" style="808" customWidth="1"/>
    <col min="772" max="773" width="13.28515625" style="808" customWidth="1"/>
    <col min="774" max="774" width="13.42578125" style="808" customWidth="1"/>
    <col min="775" max="775" width="17.140625" style="808" customWidth="1"/>
    <col min="776" max="776" width="13.85546875" style="808" customWidth="1"/>
    <col min="777" max="970" width="10.28515625" style="808" customWidth="1"/>
    <col min="971" max="971" width="2.85546875" style="808" customWidth="1"/>
    <col min="972" max="1025" width="10.28515625" style="808"/>
    <col min="1026" max="1026" width="33.85546875" style="808" customWidth="1"/>
    <col min="1027" max="1027" width="14" style="808" customWidth="1"/>
    <col min="1028" max="1029" width="13.28515625" style="808" customWidth="1"/>
    <col min="1030" max="1030" width="13.42578125" style="808" customWidth="1"/>
    <col min="1031" max="1031" width="17.140625" style="808" customWidth="1"/>
    <col min="1032" max="1032" width="13.85546875" style="808" customWidth="1"/>
    <col min="1033" max="1226" width="10.28515625" style="808" customWidth="1"/>
    <col min="1227" max="1227" width="2.85546875" style="808" customWidth="1"/>
    <col min="1228" max="1281" width="10.28515625" style="808"/>
    <col min="1282" max="1282" width="33.85546875" style="808" customWidth="1"/>
    <col min="1283" max="1283" width="14" style="808" customWidth="1"/>
    <col min="1284" max="1285" width="13.28515625" style="808" customWidth="1"/>
    <col min="1286" max="1286" width="13.42578125" style="808" customWidth="1"/>
    <col min="1287" max="1287" width="17.140625" style="808" customWidth="1"/>
    <col min="1288" max="1288" width="13.85546875" style="808" customWidth="1"/>
    <col min="1289" max="1482" width="10.28515625" style="808" customWidth="1"/>
    <col min="1483" max="1483" width="2.85546875" style="808" customWidth="1"/>
    <col min="1484" max="1537" width="10.28515625" style="808"/>
    <col min="1538" max="1538" width="33.85546875" style="808" customWidth="1"/>
    <col min="1539" max="1539" width="14" style="808" customWidth="1"/>
    <col min="1540" max="1541" width="13.28515625" style="808" customWidth="1"/>
    <col min="1542" max="1542" width="13.42578125" style="808" customWidth="1"/>
    <col min="1543" max="1543" width="17.140625" style="808" customWidth="1"/>
    <col min="1544" max="1544" width="13.85546875" style="808" customWidth="1"/>
    <col min="1545" max="1738" width="10.28515625" style="808" customWidth="1"/>
    <col min="1739" max="1739" width="2.85546875" style="808" customWidth="1"/>
    <col min="1740" max="1793" width="10.28515625" style="808"/>
    <col min="1794" max="1794" width="33.85546875" style="808" customWidth="1"/>
    <col min="1795" max="1795" width="14" style="808" customWidth="1"/>
    <col min="1796" max="1797" width="13.28515625" style="808" customWidth="1"/>
    <col min="1798" max="1798" width="13.42578125" style="808" customWidth="1"/>
    <col min="1799" max="1799" width="17.140625" style="808" customWidth="1"/>
    <col min="1800" max="1800" width="13.85546875" style="808" customWidth="1"/>
    <col min="1801" max="1994" width="10.28515625" style="808" customWidth="1"/>
    <col min="1995" max="1995" width="2.85546875" style="808" customWidth="1"/>
    <col min="1996" max="2049" width="10.28515625" style="808"/>
    <col min="2050" max="2050" width="33.85546875" style="808" customWidth="1"/>
    <col min="2051" max="2051" width="14" style="808" customWidth="1"/>
    <col min="2052" max="2053" width="13.28515625" style="808" customWidth="1"/>
    <col min="2054" max="2054" width="13.42578125" style="808" customWidth="1"/>
    <col min="2055" max="2055" width="17.140625" style="808" customWidth="1"/>
    <col min="2056" max="2056" width="13.85546875" style="808" customWidth="1"/>
    <col min="2057" max="2250" width="10.28515625" style="808" customWidth="1"/>
    <col min="2251" max="2251" width="2.85546875" style="808" customWidth="1"/>
    <col min="2252" max="2305" width="10.28515625" style="808"/>
    <col min="2306" max="2306" width="33.85546875" style="808" customWidth="1"/>
    <col min="2307" max="2307" width="14" style="808" customWidth="1"/>
    <col min="2308" max="2309" width="13.28515625" style="808" customWidth="1"/>
    <col min="2310" max="2310" width="13.42578125" style="808" customWidth="1"/>
    <col min="2311" max="2311" width="17.140625" style="808" customWidth="1"/>
    <col min="2312" max="2312" width="13.85546875" style="808" customWidth="1"/>
    <col min="2313" max="2506" width="10.28515625" style="808" customWidth="1"/>
    <col min="2507" max="2507" width="2.85546875" style="808" customWidth="1"/>
    <col min="2508" max="2561" width="10.28515625" style="808"/>
    <col min="2562" max="2562" width="33.85546875" style="808" customWidth="1"/>
    <col min="2563" max="2563" width="14" style="808" customWidth="1"/>
    <col min="2564" max="2565" width="13.28515625" style="808" customWidth="1"/>
    <col min="2566" max="2566" width="13.42578125" style="808" customWidth="1"/>
    <col min="2567" max="2567" width="17.140625" style="808" customWidth="1"/>
    <col min="2568" max="2568" width="13.85546875" style="808" customWidth="1"/>
    <col min="2569" max="2762" width="10.28515625" style="808" customWidth="1"/>
    <col min="2763" max="2763" width="2.85546875" style="808" customWidth="1"/>
    <col min="2764" max="2817" width="10.28515625" style="808"/>
    <col min="2818" max="2818" width="33.85546875" style="808" customWidth="1"/>
    <col min="2819" max="2819" width="14" style="808" customWidth="1"/>
    <col min="2820" max="2821" width="13.28515625" style="808" customWidth="1"/>
    <col min="2822" max="2822" width="13.42578125" style="808" customWidth="1"/>
    <col min="2823" max="2823" width="17.140625" style="808" customWidth="1"/>
    <col min="2824" max="2824" width="13.85546875" style="808" customWidth="1"/>
    <col min="2825" max="3018" width="10.28515625" style="808" customWidth="1"/>
    <col min="3019" max="3019" width="2.85546875" style="808" customWidth="1"/>
    <col min="3020" max="3073" width="10.28515625" style="808"/>
    <col min="3074" max="3074" width="33.85546875" style="808" customWidth="1"/>
    <col min="3075" max="3075" width="14" style="808" customWidth="1"/>
    <col min="3076" max="3077" width="13.28515625" style="808" customWidth="1"/>
    <col min="3078" max="3078" width="13.42578125" style="808" customWidth="1"/>
    <col min="3079" max="3079" width="17.140625" style="808" customWidth="1"/>
    <col min="3080" max="3080" width="13.85546875" style="808" customWidth="1"/>
    <col min="3081" max="3274" width="10.28515625" style="808" customWidth="1"/>
    <col min="3275" max="3275" width="2.85546875" style="808" customWidth="1"/>
    <col min="3276" max="3329" width="10.28515625" style="808"/>
    <col min="3330" max="3330" width="33.85546875" style="808" customWidth="1"/>
    <col min="3331" max="3331" width="14" style="808" customWidth="1"/>
    <col min="3332" max="3333" width="13.28515625" style="808" customWidth="1"/>
    <col min="3334" max="3334" width="13.42578125" style="808" customWidth="1"/>
    <col min="3335" max="3335" width="17.140625" style="808" customWidth="1"/>
    <col min="3336" max="3336" width="13.85546875" style="808" customWidth="1"/>
    <col min="3337" max="3530" width="10.28515625" style="808" customWidth="1"/>
    <col min="3531" max="3531" width="2.85546875" style="808" customWidth="1"/>
    <col min="3532" max="3585" width="10.28515625" style="808"/>
    <col min="3586" max="3586" width="33.85546875" style="808" customWidth="1"/>
    <col min="3587" max="3587" width="14" style="808" customWidth="1"/>
    <col min="3588" max="3589" width="13.28515625" style="808" customWidth="1"/>
    <col min="3590" max="3590" width="13.42578125" style="808" customWidth="1"/>
    <col min="3591" max="3591" width="17.140625" style="808" customWidth="1"/>
    <col min="3592" max="3592" width="13.85546875" style="808" customWidth="1"/>
    <col min="3593" max="3786" width="10.28515625" style="808" customWidth="1"/>
    <col min="3787" max="3787" width="2.85546875" style="808" customWidth="1"/>
    <col min="3788" max="3841" width="10.28515625" style="808"/>
    <col min="3842" max="3842" width="33.85546875" style="808" customWidth="1"/>
    <col min="3843" max="3843" width="14" style="808" customWidth="1"/>
    <col min="3844" max="3845" width="13.28515625" style="808" customWidth="1"/>
    <col min="3846" max="3846" width="13.42578125" style="808" customWidth="1"/>
    <col min="3847" max="3847" width="17.140625" style="808" customWidth="1"/>
    <col min="3848" max="3848" width="13.85546875" style="808" customWidth="1"/>
    <col min="3849" max="4042" width="10.28515625" style="808" customWidth="1"/>
    <col min="4043" max="4043" width="2.85546875" style="808" customWidth="1"/>
    <col min="4044" max="4097" width="10.28515625" style="808"/>
    <col min="4098" max="4098" width="33.85546875" style="808" customWidth="1"/>
    <col min="4099" max="4099" width="14" style="808" customWidth="1"/>
    <col min="4100" max="4101" width="13.28515625" style="808" customWidth="1"/>
    <col min="4102" max="4102" width="13.42578125" style="808" customWidth="1"/>
    <col min="4103" max="4103" width="17.140625" style="808" customWidth="1"/>
    <col min="4104" max="4104" width="13.85546875" style="808" customWidth="1"/>
    <col min="4105" max="4298" width="10.28515625" style="808" customWidth="1"/>
    <col min="4299" max="4299" width="2.85546875" style="808" customWidth="1"/>
    <col min="4300" max="4353" width="10.28515625" style="808"/>
    <col min="4354" max="4354" width="33.85546875" style="808" customWidth="1"/>
    <col min="4355" max="4355" width="14" style="808" customWidth="1"/>
    <col min="4356" max="4357" width="13.28515625" style="808" customWidth="1"/>
    <col min="4358" max="4358" width="13.42578125" style="808" customWidth="1"/>
    <col min="4359" max="4359" width="17.140625" style="808" customWidth="1"/>
    <col min="4360" max="4360" width="13.85546875" style="808" customWidth="1"/>
    <col min="4361" max="4554" width="10.28515625" style="808" customWidth="1"/>
    <col min="4555" max="4555" width="2.85546875" style="808" customWidth="1"/>
    <col min="4556" max="4609" width="10.28515625" style="808"/>
    <col min="4610" max="4610" width="33.85546875" style="808" customWidth="1"/>
    <col min="4611" max="4611" width="14" style="808" customWidth="1"/>
    <col min="4612" max="4613" width="13.28515625" style="808" customWidth="1"/>
    <col min="4614" max="4614" width="13.42578125" style="808" customWidth="1"/>
    <col min="4615" max="4615" width="17.140625" style="808" customWidth="1"/>
    <col min="4616" max="4616" width="13.85546875" style="808" customWidth="1"/>
    <col min="4617" max="4810" width="10.28515625" style="808" customWidth="1"/>
    <col min="4811" max="4811" width="2.85546875" style="808" customWidth="1"/>
    <col min="4812" max="4865" width="10.28515625" style="808"/>
    <col min="4866" max="4866" width="33.85546875" style="808" customWidth="1"/>
    <col min="4867" max="4867" width="14" style="808" customWidth="1"/>
    <col min="4868" max="4869" width="13.28515625" style="808" customWidth="1"/>
    <col min="4870" max="4870" width="13.42578125" style="808" customWidth="1"/>
    <col min="4871" max="4871" width="17.140625" style="808" customWidth="1"/>
    <col min="4872" max="4872" width="13.85546875" style="808" customWidth="1"/>
    <col min="4873" max="5066" width="10.28515625" style="808" customWidth="1"/>
    <col min="5067" max="5067" width="2.85546875" style="808" customWidth="1"/>
    <col min="5068" max="5121" width="10.28515625" style="808"/>
    <col min="5122" max="5122" width="33.85546875" style="808" customWidth="1"/>
    <col min="5123" max="5123" width="14" style="808" customWidth="1"/>
    <col min="5124" max="5125" width="13.28515625" style="808" customWidth="1"/>
    <col min="5126" max="5126" width="13.42578125" style="808" customWidth="1"/>
    <col min="5127" max="5127" width="17.140625" style="808" customWidth="1"/>
    <col min="5128" max="5128" width="13.85546875" style="808" customWidth="1"/>
    <col min="5129" max="5322" width="10.28515625" style="808" customWidth="1"/>
    <col min="5323" max="5323" width="2.85546875" style="808" customWidth="1"/>
    <col min="5324" max="5377" width="10.28515625" style="808"/>
    <col min="5378" max="5378" width="33.85546875" style="808" customWidth="1"/>
    <col min="5379" max="5379" width="14" style="808" customWidth="1"/>
    <col min="5380" max="5381" width="13.28515625" style="808" customWidth="1"/>
    <col min="5382" max="5382" width="13.42578125" style="808" customWidth="1"/>
    <col min="5383" max="5383" width="17.140625" style="808" customWidth="1"/>
    <col min="5384" max="5384" width="13.85546875" style="808" customWidth="1"/>
    <col min="5385" max="5578" width="10.28515625" style="808" customWidth="1"/>
    <col min="5579" max="5579" width="2.85546875" style="808" customWidth="1"/>
    <col min="5580" max="5633" width="10.28515625" style="808"/>
    <col min="5634" max="5634" width="33.85546875" style="808" customWidth="1"/>
    <col min="5635" max="5635" width="14" style="808" customWidth="1"/>
    <col min="5636" max="5637" width="13.28515625" style="808" customWidth="1"/>
    <col min="5638" max="5638" width="13.42578125" style="808" customWidth="1"/>
    <col min="5639" max="5639" width="17.140625" style="808" customWidth="1"/>
    <col min="5640" max="5640" width="13.85546875" style="808" customWidth="1"/>
    <col min="5641" max="5834" width="10.28515625" style="808" customWidth="1"/>
    <col min="5835" max="5835" width="2.85546875" style="808" customWidth="1"/>
    <col min="5836" max="5889" width="10.28515625" style="808"/>
    <col min="5890" max="5890" width="33.85546875" style="808" customWidth="1"/>
    <col min="5891" max="5891" width="14" style="808" customWidth="1"/>
    <col min="5892" max="5893" width="13.28515625" style="808" customWidth="1"/>
    <col min="5894" max="5894" width="13.42578125" style="808" customWidth="1"/>
    <col min="5895" max="5895" width="17.140625" style="808" customWidth="1"/>
    <col min="5896" max="5896" width="13.85546875" style="808" customWidth="1"/>
    <col min="5897" max="6090" width="10.28515625" style="808" customWidth="1"/>
    <col min="6091" max="6091" width="2.85546875" style="808" customWidth="1"/>
    <col min="6092" max="6145" width="10.28515625" style="808"/>
    <col min="6146" max="6146" width="33.85546875" style="808" customWidth="1"/>
    <col min="6147" max="6147" width="14" style="808" customWidth="1"/>
    <col min="6148" max="6149" width="13.28515625" style="808" customWidth="1"/>
    <col min="6150" max="6150" width="13.42578125" style="808" customWidth="1"/>
    <col min="6151" max="6151" width="17.140625" style="808" customWidth="1"/>
    <col min="6152" max="6152" width="13.85546875" style="808" customWidth="1"/>
    <col min="6153" max="6346" width="10.28515625" style="808" customWidth="1"/>
    <col min="6347" max="6347" width="2.85546875" style="808" customWidth="1"/>
    <col min="6348" max="6401" width="10.28515625" style="808"/>
    <col min="6402" max="6402" width="33.85546875" style="808" customWidth="1"/>
    <col min="6403" max="6403" width="14" style="808" customWidth="1"/>
    <col min="6404" max="6405" width="13.28515625" style="808" customWidth="1"/>
    <col min="6406" max="6406" width="13.42578125" style="808" customWidth="1"/>
    <col min="6407" max="6407" width="17.140625" style="808" customWidth="1"/>
    <col min="6408" max="6408" width="13.85546875" style="808" customWidth="1"/>
    <col min="6409" max="6602" width="10.28515625" style="808" customWidth="1"/>
    <col min="6603" max="6603" width="2.85546875" style="808" customWidth="1"/>
    <col min="6604" max="6657" width="10.28515625" style="808"/>
    <col min="6658" max="6658" width="33.85546875" style="808" customWidth="1"/>
    <col min="6659" max="6659" width="14" style="808" customWidth="1"/>
    <col min="6660" max="6661" width="13.28515625" style="808" customWidth="1"/>
    <col min="6662" max="6662" width="13.42578125" style="808" customWidth="1"/>
    <col min="6663" max="6663" width="17.140625" style="808" customWidth="1"/>
    <col min="6664" max="6664" width="13.85546875" style="808" customWidth="1"/>
    <col min="6665" max="6858" width="10.28515625" style="808" customWidth="1"/>
    <col min="6859" max="6859" width="2.85546875" style="808" customWidth="1"/>
    <col min="6860" max="6913" width="10.28515625" style="808"/>
    <col min="6914" max="6914" width="33.85546875" style="808" customWidth="1"/>
    <col min="6915" max="6915" width="14" style="808" customWidth="1"/>
    <col min="6916" max="6917" width="13.28515625" style="808" customWidth="1"/>
    <col min="6918" max="6918" width="13.42578125" style="808" customWidth="1"/>
    <col min="6919" max="6919" width="17.140625" style="808" customWidth="1"/>
    <col min="6920" max="6920" width="13.85546875" style="808" customWidth="1"/>
    <col min="6921" max="7114" width="10.28515625" style="808" customWidth="1"/>
    <col min="7115" max="7115" width="2.85546875" style="808" customWidth="1"/>
    <col min="7116" max="7169" width="10.28515625" style="808"/>
    <col min="7170" max="7170" width="33.85546875" style="808" customWidth="1"/>
    <col min="7171" max="7171" width="14" style="808" customWidth="1"/>
    <col min="7172" max="7173" width="13.28515625" style="808" customWidth="1"/>
    <col min="7174" max="7174" width="13.42578125" style="808" customWidth="1"/>
    <col min="7175" max="7175" width="17.140625" style="808" customWidth="1"/>
    <col min="7176" max="7176" width="13.85546875" style="808" customWidth="1"/>
    <col min="7177" max="7370" width="10.28515625" style="808" customWidth="1"/>
    <col min="7371" max="7371" width="2.85546875" style="808" customWidth="1"/>
    <col min="7372" max="7425" width="10.28515625" style="808"/>
    <col min="7426" max="7426" width="33.85546875" style="808" customWidth="1"/>
    <col min="7427" max="7427" width="14" style="808" customWidth="1"/>
    <col min="7428" max="7429" width="13.28515625" style="808" customWidth="1"/>
    <col min="7430" max="7430" width="13.42578125" style="808" customWidth="1"/>
    <col min="7431" max="7431" width="17.140625" style="808" customWidth="1"/>
    <col min="7432" max="7432" width="13.85546875" style="808" customWidth="1"/>
    <col min="7433" max="7626" width="10.28515625" style="808" customWidth="1"/>
    <col min="7627" max="7627" width="2.85546875" style="808" customWidth="1"/>
    <col min="7628" max="7681" width="10.28515625" style="808"/>
    <col min="7682" max="7682" width="33.85546875" style="808" customWidth="1"/>
    <col min="7683" max="7683" width="14" style="808" customWidth="1"/>
    <col min="7684" max="7685" width="13.28515625" style="808" customWidth="1"/>
    <col min="7686" max="7686" width="13.42578125" style="808" customWidth="1"/>
    <col min="7687" max="7687" width="17.140625" style="808" customWidth="1"/>
    <col min="7688" max="7688" width="13.85546875" style="808" customWidth="1"/>
    <col min="7689" max="7882" width="10.28515625" style="808" customWidth="1"/>
    <col min="7883" max="7883" width="2.85546875" style="808" customWidth="1"/>
    <col min="7884" max="7937" width="10.28515625" style="808"/>
    <col min="7938" max="7938" width="33.85546875" style="808" customWidth="1"/>
    <col min="7939" max="7939" width="14" style="808" customWidth="1"/>
    <col min="7940" max="7941" width="13.28515625" style="808" customWidth="1"/>
    <col min="7942" max="7942" width="13.42578125" style="808" customWidth="1"/>
    <col min="7943" max="7943" width="17.140625" style="808" customWidth="1"/>
    <col min="7944" max="7944" width="13.85546875" style="808" customWidth="1"/>
    <col min="7945" max="8138" width="10.28515625" style="808" customWidth="1"/>
    <col min="8139" max="8139" width="2.85546875" style="808" customWidth="1"/>
    <col min="8140" max="8193" width="10.28515625" style="808"/>
    <col min="8194" max="8194" width="33.85546875" style="808" customWidth="1"/>
    <col min="8195" max="8195" width="14" style="808" customWidth="1"/>
    <col min="8196" max="8197" width="13.28515625" style="808" customWidth="1"/>
    <col min="8198" max="8198" width="13.42578125" style="808" customWidth="1"/>
    <col min="8199" max="8199" width="17.140625" style="808" customWidth="1"/>
    <col min="8200" max="8200" width="13.85546875" style="808" customWidth="1"/>
    <col min="8201" max="8394" width="10.28515625" style="808" customWidth="1"/>
    <col min="8395" max="8395" width="2.85546875" style="808" customWidth="1"/>
    <col min="8396" max="8449" width="10.28515625" style="808"/>
    <col min="8450" max="8450" width="33.85546875" style="808" customWidth="1"/>
    <col min="8451" max="8451" width="14" style="808" customWidth="1"/>
    <col min="8452" max="8453" width="13.28515625" style="808" customWidth="1"/>
    <col min="8454" max="8454" width="13.42578125" style="808" customWidth="1"/>
    <col min="8455" max="8455" width="17.140625" style="808" customWidth="1"/>
    <col min="8456" max="8456" width="13.85546875" style="808" customWidth="1"/>
    <col min="8457" max="8650" width="10.28515625" style="808" customWidth="1"/>
    <col min="8651" max="8651" width="2.85546875" style="808" customWidth="1"/>
    <col min="8652" max="8705" width="10.28515625" style="808"/>
    <col min="8706" max="8706" width="33.85546875" style="808" customWidth="1"/>
    <col min="8707" max="8707" width="14" style="808" customWidth="1"/>
    <col min="8708" max="8709" width="13.28515625" style="808" customWidth="1"/>
    <col min="8710" max="8710" width="13.42578125" style="808" customWidth="1"/>
    <col min="8711" max="8711" width="17.140625" style="808" customWidth="1"/>
    <col min="8712" max="8712" width="13.85546875" style="808" customWidth="1"/>
    <col min="8713" max="8906" width="10.28515625" style="808" customWidth="1"/>
    <col min="8907" max="8907" width="2.85546875" style="808" customWidth="1"/>
    <col min="8908" max="8961" width="10.28515625" style="808"/>
    <col min="8962" max="8962" width="33.85546875" style="808" customWidth="1"/>
    <col min="8963" max="8963" width="14" style="808" customWidth="1"/>
    <col min="8964" max="8965" width="13.28515625" style="808" customWidth="1"/>
    <col min="8966" max="8966" width="13.42578125" style="808" customWidth="1"/>
    <col min="8967" max="8967" width="17.140625" style="808" customWidth="1"/>
    <col min="8968" max="8968" width="13.85546875" style="808" customWidth="1"/>
    <col min="8969" max="9162" width="10.28515625" style="808" customWidth="1"/>
    <col min="9163" max="9163" width="2.85546875" style="808" customWidth="1"/>
    <col min="9164" max="9217" width="10.28515625" style="808"/>
    <col min="9218" max="9218" width="33.85546875" style="808" customWidth="1"/>
    <col min="9219" max="9219" width="14" style="808" customWidth="1"/>
    <col min="9220" max="9221" width="13.28515625" style="808" customWidth="1"/>
    <col min="9222" max="9222" width="13.42578125" style="808" customWidth="1"/>
    <col min="9223" max="9223" width="17.140625" style="808" customWidth="1"/>
    <col min="9224" max="9224" width="13.85546875" style="808" customWidth="1"/>
    <col min="9225" max="9418" width="10.28515625" style="808" customWidth="1"/>
    <col min="9419" max="9419" width="2.85546875" style="808" customWidth="1"/>
    <col min="9420" max="9473" width="10.28515625" style="808"/>
    <col min="9474" max="9474" width="33.85546875" style="808" customWidth="1"/>
    <col min="9475" max="9475" width="14" style="808" customWidth="1"/>
    <col min="9476" max="9477" width="13.28515625" style="808" customWidth="1"/>
    <col min="9478" max="9478" width="13.42578125" style="808" customWidth="1"/>
    <col min="9479" max="9479" width="17.140625" style="808" customWidth="1"/>
    <col min="9480" max="9480" width="13.85546875" style="808" customWidth="1"/>
    <col min="9481" max="9674" width="10.28515625" style="808" customWidth="1"/>
    <col min="9675" max="9675" width="2.85546875" style="808" customWidth="1"/>
    <col min="9676" max="9729" width="10.28515625" style="808"/>
    <col min="9730" max="9730" width="33.85546875" style="808" customWidth="1"/>
    <col min="9731" max="9731" width="14" style="808" customWidth="1"/>
    <col min="9732" max="9733" width="13.28515625" style="808" customWidth="1"/>
    <col min="9734" max="9734" width="13.42578125" style="808" customWidth="1"/>
    <col min="9735" max="9735" width="17.140625" style="808" customWidth="1"/>
    <col min="9736" max="9736" width="13.85546875" style="808" customWidth="1"/>
    <col min="9737" max="9930" width="10.28515625" style="808" customWidth="1"/>
    <col min="9931" max="9931" width="2.85546875" style="808" customWidth="1"/>
    <col min="9932" max="9985" width="10.28515625" style="808"/>
    <col min="9986" max="9986" width="33.85546875" style="808" customWidth="1"/>
    <col min="9987" max="9987" width="14" style="808" customWidth="1"/>
    <col min="9988" max="9989" width="13.28515625" style="808" customWidth="1"/>
    <col min="9990" max="9990" width="13.42578125" style="808" customWidth="1"/>
    <col min="9991" max="9991" width="17.140625" style="808" customWidth="1"/>
    <col min="9992" max="9992" width="13.85546875" style="808" customWidth="1"/>
    <col min="9993" max="10186" width="10.28515625" style="808" customWidth="1"/>
    <col min="10187" max="10187" width="2.85546875" style="808" customWidth="1"/>
    <col min="10188" max="10241" width="10.28515625" style="808"/>
    <col min="10242" max="10242" width="33.85546875" style="808" customWidth="1"/>
    <col min="10243" max="10243" width="14" style="808" customWidth="1"/>
    <col min="10244" max="10245" width="13.28515625" style="808" customWidth="1"/>
    <col min="10246" max="10246" width="13.42578125" style="808" customWidth="1"/>
    <col min="10247" max="10247" width="17.140625" style="808" customWidth="1"/>
    <col min="10248" max="10248" width="13.85546875" style="808" customWidth="1"/>
    <col min="10249" max="10442" width="10.28515625" style="808" customWidth="1"/>
    <col min="10443" max="10443" width="2.85546875" style="808" customWidth="1"/>
    <col min="10444" max="10497" width="10.28515625" style="808"/>
    <col min="10498" max="10498" width="33.85546875" style="808" customWidth="1"/>
    <col min="10499" max="10499" width="14" style="808" customWidth="1"/>
    <col min="10500" max="10501" width="13.28515625" style="808" customWidth="1"/>
    <col min="10502" max="10502" width="13.42578125" style="808" customWidth="1"/>
    <col min="10503" max="10503" width="17.140625" style="808" customWidth="1"/>
    <col min="10504" max="10504" width="13.85546875" style="808" customWidth="1"/>
    <col min="10505" max="10698" width="10.28515625" style="808" customWidth="1"/>
    <col min="10699" max="10699" width="2.85546875" style="808" customWidth="1"/>
    <col min="10700" max="10753" width="10.28515625" style="808"/>
    <col min="10754" max="10754" width="33.85546875" style="808" customWidth="1"/>
    <col min="10755" max="10755" width="14" style="808" customWidth="1"/>
    <col min="10756" max="10757" width="13.28515625" style="808" customWidth="1"/>
    <col min="10758" max="10758" width="13.42578125" style="808" customWidth="1"/>
    <col min="10759" max="10759" width="17.140625" style="808" customWidth="1"/>
    <col min="10760" max="10760" width="13.85546875" style="808" customWidth="1"/>
    <col min="10761" max="10954" width="10.28515625" style="808" customWidth="1"/>
    <col min="10955" max="10955" width="2.85546875" style="808" customWidth="1"/>
    <col min="10956" max="11009" width="10.28515625" style="808"/>
    <col min="11010" max="11010" width="33.85546875" style="808" customWidth="1"/>
    <col min="11011" max="11011" width="14" style="808" customWidth="1"/>
    <col min="11012" max="11013" width="13.28515625" style="808" customWidth="1"/>
    <col min="11014" max="11014" width="13.42578125" style="808" customWidth="1"/>
    <col min="11015" max="11015" width="17.140625" style="808" customWidth="1"/>
    <col min="11016" max="11016" width="13.85546875" style="808" customWidth="1"/>
    <col min="11017" max="11210" width="10.28515625" style="808" customWidth="1"/>
    <col min="11211" max="11211" width="2.85546875" style="808" customWidth="1"/>
    <col min="11212" max="11265" width="10.28515625" style="808"/>
    <col min="11266" max="11266" width="33.85546875" style="808" customWidth="1"/>
    <col min="11267" max="11267" width="14" style="808" customWidth="1"/>
    <col min="11268" max="11269" width="13.28515625" style="808" customWidth="1"/>
    <col min="11270" max="11270" width="13.42578125" style="808" customWidth="1"/>
    <col min="11271" max="11271" width="17.140625" style="808" customWidth="1"/>
    <col min="11272" max="11272" width="13.85546875" style="808" customWidth="1"/>
    <col min="11273" max="11466" width="10.28515625" style="808" customWidth="1"/>
    <col min="11467" max="11467" width="2.85546875" style="808" customWidth="1"/>
    <col min="11468" max="11521" width="10.28515625" style="808"/>
    <col min="11522" max="11522" width="33.85546875" style="808" customWidth="1"/>
    <col min="11523" max="11523" width="14" style="808" customWidth="1"/>
    <col min="11524" max="11525" width="13.28515625" style="808" customWidth="1"/>
    <col min="11526" max="11526" width="13.42578125" style="808" customWidth="1"/>
    <col min="11527" max="11527" width="17.140625" style="808" customWidth="1"/>
    <col min="11528" max="11528" width="13.85546875" style="808" customWidth="1"/>
    <col min="11529" max="11722" width="10.28515625" style="808" customWidth="1"/>
    <col min="11723" max="11723" width="2.85546875" style="808" customWidth="1"/>
    <col min="11724" max="11777" width="10.28515625" style="808"/>
    <col min="11778" max="11778" width="33.85546875" style="808" customWidth="1"/>
    <col min="11779" max="11779" width="14" style="808" customWidth="1"/>
    <col min="11780" max="11781" width="13.28515625" style="808" customWidth="1"/>
    <col min="11782" max="11782" width="13.42578125" style="808" customWidth="1"/>
    <col min="11783" max="11783" width="17.140625" style="808" customWidth="1"/>
    <col min="11784" max="11784" width="13.85546875" style="808" customWidth="1"/>
    <col min="11785" max="11978" width="10.28515625" style="808" customWidth="1"/>
    <col min="11979" max="11979" width="2.85546875" style="808" customWidth="1"/>
    <col min="11980" max="12033" width="10.28515625" style="808"/>
    <col min="12034" max="12034" width="33.85546875" style="808" customWidth="1"/>
    <col min="12035" max="12035" width="14" style="808" customWidth="1"/>
    <col min="12036" max="12037" width="13.28515625" style="808" customWidth="1"/>
    <col min="12038" max="12038" width="13.42578125" style="808" customWidth="1"/>
    <col min="12039" max="12039" width="17.140625" style="808" customWidth="1"/>
    <col min="12040" max="12040" width="13.85546875" style="808" customWidth="1"/>
    <col min="12041" max="12234" width="10.28515625" style="808" customWidth="1"/>
    <col min="12235" max="12235" width="2.85546875" style="808" customWidth="1"/>
    <col min="12236" max="12289" width="10.28515625" style="808"/>
    <col min="12290" max="12290" width="33.85546875" style="808" customWidth="1"/>
    <col min="12291" max="12291" width="14" style="808" customWidth="1"/>
    <col min="12292" max="12293" width="13.28515625" style="808" customWidth="1"/>
    <col min="12294" max="12294" width="13.42578125" style="808" customWidth="1"/>
    <col min="12295" max="12295" width="17.140625" style="808" customWidth="1"/>
    <col min="12296" max="12296" width="13.85546875" style="808" customWidth="1"/>
    <col min="12297" max="12490" width="10.28515625" style="808" customWidth="1"/>
    <col min="12491" max="12491" width="2.85546875" style="808" customWidth="1"/>
    <col min="12492" max="12545" width="10.28515625" style="808"/>
    <col min="12546" max="12546" width="33.85546875" style="808" customWidth="1"/>
    <col min="12547" max="12547" width="14" style="808" customWidth="1"/>
    <col min="12548" max="12549" width="13.28515625" style="808" customWidth="1"/>
    <col min="12550" max="12550" width="13.42578125" style="808" customWidth="1"/>
    <col min="12551" max="12551" width="17.140625" style="808" customWidth="1"/>
    <col min="12552" max="12552" width="13.85546875" style="808" customWidth="1"/>
    <col min="12553" max="12746" width="10.28515625" style="808" customWidth="1"/>
    <col min="12747" max="12747" width="2.85546875" style="808" customWidth="1"/>
    <col min="12748" max="12801" width="10.28515625" style="808"/>
    <col min="12802" max="12802" width="33.85546875" style="808" customWidth="1"/>
    <col min="12803" max="12803" width="14" style="808" customWidth="1"/>
    <col min="12804" max="12805" width="13.28515625" style="808" customWidth="1"/>
    <col min="12806" max="12806" width="13.42578125" style="808" customWidth="1"/>
    <col min="12807" max="12807" width="17.140625" style="808" customWidth="1"/>
    <col min="12808" max="12808" width="13.85546875" style="808" customWidth="1"/>
    <col min="12809" max="13002" width="10.28515625" style="808" customWidth="1"/>
    <col min="13003" max="13003" width="2.85546875" style="808" customWidth="1"/>
    <col min="13004" max="13057" width="10.28515625" style="808"/>
    <col min="13058" max="13058" width="33.85546875" style="808" customWidth="1"/>
    <col min="13059" max="13059" width="14" style="808" customWidth="1"/>
    <col min="13060" max="13061" width="13.28515625" style="808" customWidth="1"/>
    <col min="13062" max="13062" width="13.42578125" style="808" customWidth="1"/>
    <col min="13063" max="13063" width="17.140625" style="808" customWidth="1"/>
    <col min="13064" max="13064" width="13.85546875" style="808" customWidth="1"/>
    <col min="13065" max="13258" width="10.28515625" style="808" customWidth="1"/>
    <col min="13259" max="13259" width="2.85546875" style="808" customWidth="1"/>
    <col min="13260" max="13313" width="10.28515625" style="808"/>
    <col min="13314" max="13314" width="33.85546875" style="808" customWidth="1"/>
    <col min="13315" max="13315" width="14" style="808" customWidth="1"/>
    <col min="13316" max="13317" width="13.28515625" style="808" customWidth="1"/>
    <col min="13318" max="13318" width="13.42578125" style="808" customWidth="1"/>
    <col min="13319" max="13319" width="17.140625" style="808" customWidth="1"/>
    <col min="13320" max="13320" width="13.85546875" style="808" customWidth="1"/>
    <col min="13321" max="13514" width="10.28515625" style="808" customWidth="1"/>
    <col min="13515" max="13515" width="2.85546875" style="808" customWidth="1"/>
    <col min="13516" max="13569" width="10.28515625" style="808"/>
    <col min="13570" max="13570" width="33.85546875" style="808" customWidth="1"/>
    <col min="13571" max="13571" width="14" style="808" customWidth="1"/>
    <col min="13572" max="13573" width="13.28515625" style="808" customWidth="1"/>
    <col min="13574" max="13574" width="13.42578125" style="808" customWidth="1"/>
    <col min="13575" max="13575" width="17.140625" style="808" customWidth="1"/>
    <col min="13576" max="13576" width="13.85546875" style="808" customWidth="1"/>
    <col min="13577" max="13770" width="10.28515625" style="808" customWidth="1"/>
    <col min="13771" max="13771" width="2.85546875" style="808" customWidth="1"/>
    <col min="13772" max="13825" width="10.28515625" style="808"/>
    <col min="13826" max="13826" width="33.85546875" style="808" customWidth="1"/>
    <col min="13827" max="13827" width="14" style="808" customWidth="1"/>
    <col min="13828" max="13829" width="13.28515625" style="808" customWidth="1"/>
    <col min="13830" max="13830" width="13.42578125" style="808" customWidth="1"/>
    <col min="13831" max="13831" width="17.140625" style="808" customWidth="1"/>
    <col min="13832" max="13832" width="13.85546875" style="808" customWidth="1"/>
    <col min="13833" max="14026" width="10.28515625" style="808" customWidth="1"/>
    <col min="14027" max="14027" width="2.85546875" style="808" customWidth="1"/>
    <col min="14028" max="14081" width="10.28515625" style="808"/>
    <col min="14082" max="14082" width="33.85546875" style="808" customWidth="1"/>
    <col min="14083" max="14083" width="14" style="808" customWidth="1"/>
    <col min="14084" max="14085" width="13.28515625" style="808" customWidth="1"/>
    <col min="14086" max="14086" width="13.42578125" style="808" customWidth="1"/>
    <col min="14087" max="14087" width="17.140625" style="808" customWidth="1"/>
    <col min="14088" max="14088" width="13.85546875" style="808" customWidth="1"/>
    <col min="14089" max="14282" width="10.28515625" style="808" customWidth="1"/>
    <col min="14283" max="14283" width="2.85546875" style="808" customWidth="1"/>
    <col min="14284" max="14337" width="10.28515625" style="808"/>
    <col min="14338" max="14338" width="33.85546875" style="808" customWidth="1"/>
    <col min="14339" max="14339" width="14" style="808" customWidth="1"/>
    <col min="14340" max="14341" width="13.28515625" style="808" customWidth="1"/>
    <col min="14342" max="14342" width="13.42578125" style="808" customWidth="1"/>
    <col min="14343" max="14343" width="17.140625" style="808" customWidth="1"/>
    <col min="14344" max="14344" width="13.85546875" style="808" customWidth="1"/>
    <col min="14345" max="14538" width="10.28515625" style="808" customWidth="1"/>
    <col min="14539" max="14539" width="2.85546875" style="808" customWidth="1"/>
    <col min="14540" max="14593" width="10.28515625" style="808"/>
    <col min="14594" max="14594" width="33.85546875" style="808" customWidth="1"/>
    <col min="14595" max="14595" width="14" style="808" customWidth="1"/>
    <col min="14596" max="14597" width="13.28515625" style="808" customWidth="1"/>
    <col min="14598" max="14598" width="13.42578125" style="808" customWidth="1"/>
    <col min="14599" max="14599" width="17.140625" style="808" customWidth="1"/>
    <col min="14600" max="14600" width="13.85546875" style="808" customWidth="1"/>
    <col min="14601" max="14794" width="10.28515625" style="808" customWidth="1"/>
    <col min="14795" max="14795" width="2.85546875" style="808" customWidth="1"/>
    <col min="14796" max="14849" width="10.28515625" style="808"/>
    <col min="14850" max="14850" width="33.85546875" style="808" customWidth="1"/>
    <col min="14851" max="14851" width="14" style="808" customWidth="1"/>
    <col min="14852" max="14853" width="13.28515625" style="808" customWidth="1"/>
    <col min="14854" max="14854" width="13.42578125" style="808" customWidth="1"/>
    <col min="14855" max="14855" width="17.140625" style="808" customWidth="1"/>
    <col min="14856" max="14856" width="13.85546875" style="808" customWidth="1"/>
    <col min="14857" max="15050" width="10.28515625" style="808" customWidth="1"/>
    <col min="15051" max="15051" width="2.85546875" style="808" customWidth="1"/>
    <col min="15052" max="15105" width="10.28515625" style="808"/>
    <col min="15106" max="15106" width="33.85546875" style="808" customWidth="1"/>
    <col min="15107" max="15107" width="14" style="808" customWidth="1"/>
    <col min="15108" max="15109" width="13.28515625" style="808" customWidth="1"/>
    <col min="15110" max="15110" width="13.42578125" style="808" customWidth="1"/>
    <col min="15111" max="15111" width="17.140625" style="808" customWidth="1"/>
    <col min="15112" max="15112" width="13.85546875" style="808" customWidth="1"/>
    <col min="15113" max="15306" width="10.28515625" style="808" customWidth="1"/>
    <col min="15307" max="15307" width="2.85546875" style="808" customWidth="1"/>
    <col min="15308" max="15361" width="10.28515625" style="808"/>
    <col min="15362" max="15362" width="33.85546875" style="808" customWidth="1"/>
    <col min="15363" max="15363" width="14" style="808" customWidth="1"/>
    <col min="15364" max="15365" width="13.28515625" style="808" customWidth="1"/>
    <col min="15366" max="15366" width="13.42578125" style="808" customWidth="1"/>
    <col min="15367" max="15367" width="17.140625" style="808" customWidth="1"/>
    <col min="15368" max="15368" width="13.85546875" style="808" customWidth="1"/>
    <col min="15369" max="15562" width="10.28515625" style="808" customWidth="1"/>
    <col min="15563" max="15563" width="2.85546875" style="808" customWidth="1"/>
    <col min="15564" max="15617" width="10.28515625" style="808"/>
    <col min="15618" max="15618" width="33.85546875" style="808" customWidth="1"/>
    <col min="15619" max="15619" width="14" style="808" customWidth="1"/>
    <col min="15620" max="15621" width="13.28515625" style="808" customWidth="1"/>
    <col min="15622" max="15622" width="13.42578125" style="808" customWidth="1"/>
    <col min="15623" max="15623" width="17.140625" style="808" customWidth="1"/>
    <col min="15624" max="15624" width="13.85546875" style="808" customWidth="1"/>
    <col min="15625" max="15818" width="10.28515625" style="808" customWidth="1"/>
    <col min="15819" max="15819" width="2.85546875" style="808" customWidth="1"/>
    <col min="15820" max="15873" width="10.28515625" style="808"/>
    <col min="15874" max="15874" width="33.85546875" style="808" customWidth="1"/>
    <col min="15875" max="15875" width="14" style="808" customWidth="1"/>
    <col min="15876" max="15877" width="13.28515625" style="808" customWidth="1"/>
    <col min="15878" max="15878" width="13.42578125" style="808" customWidth="1"/>
    <col min="15879" max="15879" width="17.140625" style="808" customWidth="1"/>
    <col min="15880" max="15880" width="13.85546875" style="808" customWidth="1"/>
    <col min="15881" max="16074" width="10.28515625" style="808" customWidth="1"/>
    <col min="16075" max="16075" width="2.85546875" style="808" customWidth="1"/>
    <col min="16076" max="16129" width="10.28515625" style="808"/>
    <col min="16130" max="16130" width="33.85546875" style="808" customWidth="1"/>
    <col min="16131" max="16131" width="14" style="808" customWidth="1"/>
    <col min="16132" max="16133" width="13.28515625" style="808" customWidth="1"/>
    <col min="16134" max="16134" width="13.42578125" style="808" customWidth="1"/>
    <col min="16135" max="16135" width="17.140625" style="808" customWidth="1"/>
    <col min="16136" max="16136" width="13.85546875" style="808" customWidth="1"/>
    <col min="16137" max="16330" width="10.28515625" style="808" customWidth="1"/>
    <col min="16331" max="16331" width="2.85546875" style="808" customWidth="1"/>
    <col min="16332" max="16384" width="10.28515625" style="808"/>
  </cols>
  <sheetData>
    <row r="1" spans="2:9" ht="42" customHeight="1" x14ac:dyDescent="0.25"/>
    <row r="2" spans="2:9" ht="18" x14ac:dyDescent="0.25">
      <c r="B2" s="1756" t="s">
        <v>1622</v>
      </c>
      <c r="C2" s="1756"/>
      <c r="D2" s="1756"/>
      <c r="E2" s="1756"/>
      <c r="F2" s="1756"/>
      <c r="G2" s="1756"/>
      <c r="H2" s="1756"/>
      <c r="I2" s="3" t="s">
        <v>13</v>
      </c>
    </row>
    <row r="3" spans="2:9" ht="15.75" x14ac:dyDescent="0.25">
      <c r="B3" s="1765" t="s">
        <v>1752</v>
      </c>
      <c r="C3" s="1765"/>
      <c r="D3" s="1765"/>
      <c r="E3" s="1765"/>
      <c r="F3" s="1765"/>
      <c r="G3" s="1765"/>
      <c r="H3" s="1765"/>
    </row>
    <row r="4" spans="2:9" ht="16.5" thickBot="1" x14ac:dyDescent="0.3">
      <c r="B4" s="1759">
        <v>2014</v>
      </c>
      <c r="C4" s="1759"/>
      <c r="D4" s="1759"/>
      <c r="E4" s="1759"/>
      <c r="F4" s="1759"/>
      <c r="G4" s="1759"/>
      <c r="H4" s="1759"/>
    </row>
    <row r="5" spans="2:9" ht="15.75" x14ac:dyDescent="0.25">
      <c r="B5" s="809"/>
      <c r="C5" s="809"/>
      <c r="D5" s="809"/>
      <c r="E5" s="809"/>
      <c r="F5" s="809"/>
      <c r="G5" s="809"/>
      <c r="H5" s="809"/>
    </row>
    <row r="6" spans="2:9" s="810" customFormat="1" ht="63" x14ac:dyDescent="0.25">
      <c r="B6" s="772" t="s">
        <v>789</v>
      </c>
      <c r="C6" s="772" t="s">
        <v>841</v>
      </c>
      <c r="D6" s="772" t="s">
        <v>796</v>
      </c>
      <c r="E6" s="772" t="s">
        <v>842</v>
      </c>
      <c r="F6" s="772" t="s">
        <v>797</v>
      </c>
      <c r="G6" s="772" t="s">
        <v>843</v>
      </c>
      <c r="H6" s="772" t="s">
        <v>40</v>
      </c>
    </row>
    <row r="7" spans="2:9" s="810" customFormat="1" x14ac:dyDescent="0.25">
      <c r="B7" s="789" t="s">
        <v>798</v>
      </c>
      <c r="C7" s="790">
        <v>944860</v>
      </c>
      <c r="D7" s="790">
        <v>1764824</v>
      </c>
      <c r="E7" s="790">
        <v>1956735</v>
      </c>
      <c r="F7" s="790">
        <v>191725</v>
      </c>
      <c r="G7" s="790">
        <v>40793</v>
      </c>
      <c r="H7" s="790">
        <v>4898937</v>
      </c>
    </row>
    <row r="8" spans="2:9" ht="28.5" x14ac:dyDescent="0.25">
      <c r="B8" s="803" t="s">
        <v>799</v>
      </c>
      <c r="C8" s="788">
        <v>10891</v>
      </c>
      <c r="D8" s="788">
        <v>21692</v>
      </c>
      <c r="E8" s="788">
        <v>23072</v>
      </c>
      <c r="F8" s="788">
        <v>5804</v>
      </c>
      <c r="G8" s="788"/>
      <c r="H8" s="811">
        <v>61459</v>
      </c>
    </row>
    <row r="9" spans="2:9" x14ac:dyDescent="0.25">
      <c r="B9" s="787" t="s">
        <v>800</v>
      </c>
      <c r="C9" s="788">
        <v>186076</v>
      </c>
      <c r="D9" s="788">
        <v>352434</v>
      </c>
      <c r="E9" s="788">
        <v>351551</v>
      </c>
      <c r="F9" s="788">
        <v>71675</v>
      </c>
      <c r="G9" s="788"/>
      <c r="H9" s="788">
        <v>961736</v>
      </c>
    </row>
    <row r="10" spans="2:9" x14ac:dyDescent="0.25">
      <c r="B10" s="787" t="s">
        <v>801</v>
      </c>
      <c r="C10" s="788">
        <v>1211</v>
      </c>
      <c r="D10" s="788">
        <v>2557</v>
      </c>
      <c r="E10" s="788">
        <v>3904</v>
      </c>
      <c r="F10" s="788">
        <v>374</v>
      </c>
      <c r="G10" s="788"/>
      <c r="H10" s="788">
        <v>8046</v>
      </c>
    </row>
    <row r="11" spans="2:9" x14ac:dyDescent="0.25">
      <c r="B11" s="787" t="s">
        <v>802</v>
      </c>
      <c r="C11" s="788">
        <v>250064</v>
      </c>
      <c r="D11" s="788">
        <v>475629</v>
      </c>
      <c r="E11" s="788">
        <v>522127</v>
      </c>
      <c r="F11" s="788">
        <v>89503</v>
      </c>
      <c r="G11" s="788"/>
      <c r="H11" s="788">
        <v>1337323</v>
      </c>
    </row>
    <row r="12" spans="2:9" x14ac:dyDescent="0.25">
      <c r="B12" s="787" t="s">
        <v>803</v>
      </c>
      <c r="C12" s="788">
        <v>147637</v>
      </c>
      <c r="D12" s="788">
        <v>353306</v>
      </c>
      <c r="E12" s="788">
        <v>355018</v>
      </c>
      <c r="F12" s="788">
        <v>81543</v>
      </c>
      <c r="G12" s="788"/>
      <c r="H12" s="788">
        <v>937504</v>
      </c>
    </row>
    <row r="13" spans="2:9" x14ac:dyDescent="0.25">
      <c r="B13" s="787" t="s">
        <v>804</v>
      </c>
      <c r="C13" s="788">
        <v>285272</v>
      </c>
      <c r="D13" s="788">
        <v>532705</v>
      </c>
      <c r="E13" s="788">
        <v>540942</v>
      </c>
      <c r="F13" s="788">
        <v>113807</v>
      </c>
      <c r="G13" s="788"/>
      <c r="H13" s="788">
        <v>1472726</v>
      </c>
    </row>
    <row r="14" spans="2:9" x14ac:dyDescent="0.25">
      <c r="B14" s="787" t="s">
        <v>805</v>
      </c>
      <c r="C14" s="788">
        <v>175</v>
      </c>
      <c r="D14" s="788">
        <v>484</v>
      </c>
      <c r="E14" s="788">
        <v>450</v>
      </c>
      <c r="F14" s="788">
        <v>24</v>
      </c>
      <c r="G14" s="788"/>
      <c r="H14" s="788">
        <v>1133</v>
      </c>
    </row>
    <row r="15" spans="2:9" x14ac:dyDescent="0.25">
      <c r="B15" s="787" t="s">
        <v>806</v>
      </c>
      <c r="C15" s="788">
        <v>1175</v>
      </c>
      <c r="D15" s="788">
        <v>2370</v>
      </c>
      <c r="E15" s="788">
        <v>2516</v>
      </c>
      <c r="F15" s="788">
        <v>545</v>
      </c>
      <c r="G15" s="788"/>
      <c r="H15" s="788">
        <v>6606</v>
      </c>
    </row>
    <row r="16" spans="2:9" x14ac:dyDescent="0.25">
      <c r="B16" s="787" t="s">
        <v>807</v>
      </c>
      <c r="C16" s="788">
        <v>1803</v>
      </c>
      <c r="D16" s="788">
        <v>3447</v>
      </c>
      <c r="E16" s="788">
        <v>3727</v>
      </c>
      <c r="F16" s="788">
        <v>872</v>
      </c>
      <c r="G16" s="788"/>
      <c r="H16" s="788">
        <v>9849</v>
      </c>
    </row>
    <row r="17" spans="2:8" x14ac:dyDescent="0.25">
      <c r="B17" s="787" t="s">
        <v>808</v>
      </c>
      <c r="C17" s="788">
        <v>239414</v>
      </c>
      <c r="D17" s="788">
        <v>438738</v>
      </c>
      <c r="E17" s="788">
        <v>403594</v>
      </c>
      <c r="F17" s="788">
        <v>92118</v>
      </c>
      <c r="G17" s="788"/>
      <c r="H17" s="788">
        <v>1173864</v>
      </c>
    </row>
    <row r="18" spans="2:8" x14ac:dyDescent="0.25">
      <c r="B18" s="787" t="s">
        <v>809</v>
      </c>
      <c r="C18" s="788">
        <v>168</v>
      </c>
      <c r="D18" s="788">
        <v>249</v>
      </c>
      <c r="E18" s="788">
        <v>259</v>
      </c>
      <c r="F18" s="788">
        <v>41</v>
      </c>
      <c r="G18" s="788"/>
      <c r="H18" s="788">
        <v>717</v>
      </c>
    </row>
    <row r="19" spans="2:8" x14ac:dyDescent="0.25">
      <c r="B19" s="787" t="s">
        <v>810</v>
      </c>
      <c r="C19" s="788">
        <v>122</v>
      </c>
      <c r="D19" s="788">
        <v>149</v>
      </c>
      <c r="E19" s="788">
        <v>230</v>
      </c>
      <c r="F19" s="788">
        <v>56</v>
      </c>
      <c r="G19" s="788"/>
      <c r="H19" s="788">
        <v>557</v>
      </c>
    </row>
    <row r="20" spans="2:8" x14ac:dyDescent="0.25">
      <c r="B20" s="787" t="s">
        <v>811</v>
      </c>
      <c r="C20" s="788">
        <v>45096</v>
      </c>
      <c r="D20" s="788">
        <v>86771</v>
      </c>
      <c r="E20" s="788">
        <v>87222</v>
      </c>
      <c r="F20" s="788">
        <v>13420</v>
      </c>
      <c r="G20" s="788"/>
      <c r="H20" s="788">
        <v>232509</v>
      </c>
    </row>
    <row r="21" spans="2:8" x14ac:dyDescent="0.25">
      <c r="B21" s="789" t="s">
        <v>812</v>
      </c>
      <c r="C21" s="790">
        <v>1169104</v>
      </c>
      <c r="D21" s="790">
        <v>2270531</v>
      </c>
      <c r="E21" s="790">
        <v>2294612</v>
      </c>
      <c r="F21" s="790">
        <v>469782</v>
      </c>
      <c r="G21" s="790">
        <v>0</v>
      </c>
      <c r="H21" s="790">
        <v>6204029</v>
      </c>
    </row>
    <row r="22" spans="2:8" x14ac:dyDescent="0.25">
      <c r="B22" s="787" t="s">
        <v>813</v>
      </c>
      <c r="C22" s="788">
        <v>1146146</v>
      </c>
      <c r="D22" s="788">
        <v>2145676</v>
      </c>
      <c r="E22" s="788">
        <v>2276293</v>
      </c>
      <c r="F22" s="788">
        <v>372476</v>
      </c>
      <c r="G22" s="788"/>
      <c r="H22" s="788">
        <v>5940591</v>
      </c>
    </row>
    <row r="23" spans="2:8" x14ac:dyDescent="0.25">
      <c r="B23" s="787" t="s">
        <v>814</v>
      </c>
      <c r="C23" s="788">
        <v>555077</v>
      </c>
      <c r="D23" s="788">
        <v>1034802</v>
      </c>
      <c r="E23" s="788">
        <v>1096083</v>
      </c>
      <c r="F23" s="788">
        <v>173264</v>
      </c>
      <c r="G23" s="788"/>
      <c r="H23" s="788">
        <v>2859226</v>
      </c>
    </row>
    <row r="24" spans="2:8" x14ac:dyDescent="0.25">
      <c r="B24" s="787" t="s">
        <v>815</v>
      </c>
      <c r="C24" s="788">
        <v>180208</v>
      </c>
      <c r="D24" s="788">
        <v>330776</v>
      </c>
      <c r="E24" s="788">
        <v>346005</v>
      </c>
      <c r="F24" s="788">
        <v>67794</v>
      </c>
      <c r="G24" s="788"/>
      <c r="H24" s="788">
        <v>924783</v>
      </c>
    </row>
    <row r="25" spans="2:8" x14ac:dyDescent="0.25">
      <c r="B25" s="787" t="s">
        <v>845</v>
      </c>
      <c r="C25" s="788">
        <v>195979</v>
      </c>
      <c r="D25" s="788">
        <v>370387</v>
      </c>
      <c r="E25" s="788">
        <v>394750</v>
      </c>
      <c r="F25" s="788">
        <v>59368</v>
      </c>
      <c r="G25" s="788"/>
      <c r="H25" s="788">
        <v>1020484</v>
      </c>
    </row>
    <row r="26" spans="2:8" x14ac:dyDescent="0.25">
      <c r="B26" s="787" t="s">
        <v>817</v>
      </c>
      <c r="C26" s="788">
        <v>47753</v>
      </c>
      <c r="D26" s="788">
        <v>93664</v>
      </c>
      <c r="E26" s="788">
        <v>102682</v>
      </c>
      <c r="F26" s="788">
        <v>11401</v>
      </c>
      <c r="G26" s="788"/>
      <c r="H26" s="788">
        <v>255500</v>
      </c>
    </row>
    <row r="27" spans="2:8" x14ac:dyDescent="0.25">
      <c r="B27" s="789" t="s">
        <v>818</v>
      </c>
      <c r="C27" s="790">
        <v>2125163</v>
      </c>
      <c r="D27" s="790">
        <v>3975305</v>
      </c>
      <c r="E27" s="790">
        <v>4215813</v>
      </c>
      <c r="F27" s="790">
        <v>684303</v>
      </c>
      <c r="G27" s="790">
        <v>0</v>
      </c>
      <c r="H27" s="790">
        <v>11000584</v>
      </c>
    </row>
    <row r="28" spans="2:8" ht="15.75" x14ac:dyDescent="0.25">
      <c r="B28" s="792" t="s">
        <v>40</v>
      </c>
      <c r="C28" s="793">
        <v>4239127</v>
      </c>
      <c r="D28" s="793">
        <v>8010660</v>
      </c>
      <c r="E28" s="793">
        <v>8467160</v>
      </c>
      <c r="F28" s="793">
        <v>1345810</v>
      </c>
      <c r="G28" s="793">
        <v>40793</v>
      </c>
      <c r="H28" s="793">
        <v>22103550</v>
      </c>
    </row>
    <row r="29" spans="2:8" x14ac:dyDescent="0.25">
      <c r="B29" s="1766" t="s">
        <v>837</v>
      </c>
      <c r="C29" s="1766"/>
      <c r="D29" s="1766"/>
      <c r="E29" s="1766"/>
      <c r="F29" s="1766"/>
      <c r="G29" s="1766"/>
    </row>
    <row r="30" spans="2:8" x14ac:dyDescent="0.25">
      <c r="B30" s="1774" t="s">
        <v>819</v>
      </c>
      <c r="C30" s="1775"/>
      <c r="D30" s="1775"/>
      <c r="E30" s="1775"/>
      <c r="F30" s="1775"/>
      <c r="G30" s="1775"/>
    </row>
    <row r="31" spans="2:8" ht="28.5" customHeight="1" x14ac:dyDescent="0.25">
      <c r="B31" s="1771"/>
      <c r="C31" s="1771"/>
      <c r="D31" s="1771"/>
      <c r="E31" s="1771"/>
      <c r="F31" s="1771"/>
      <c r="G31" s="1771"/>
    </row>
    <row r="32" spans="2:8" ht="15" customHeight="1" x14ac:dyDescent="0.25">
      <c r="B32" s="812"/>
    </row>
    <row r="33" spans="2:2" x14ac:dyDescent="0.25">
      <c r="B33" s="813"/>
    </row>
  </sheetData>
  <mergeCells count="6">
    <mergeCell ref="B31:G31"/>
    <mergeCell ref="B2:H2"/>
    <mergeCell ref="B3:H3"/>
    <mergeCell ref="B4:H4"/>
    <mergeCell ref="B29:G29"/>
    <mergeCell ref="B30:G30"/>
  </mergeCells>
  <hyperlinks>
    <hyperlink ref="I2" location="'Indice Total'!A101" display="Volver"/>
  </hyperlinks>
  <pageMargins left="0.7" right="0.7" top="0.75" bottom="0.75" header="0.3" footer="0.3"/>
  <pageSetup scale="9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B1:H86"/>
  <sheetViews>
    <sheetView showGridLines="0" workbookViewId="0">
      <selection activeCell="J29" sqref="J29"/>
    </sheetView>
  </sheetViews>
  <sheetFormatPr baseColWidth="10" defaultRowHeight="12.75" x14ac:dyDescent="0.2"/>
  <cols>
    <col min="1" max="1" width="21" style="71" customWidth="1"/>
    <col min="2" max="2" width="39.28515625" style="71" customWidth="1"/>
    <col min="3" max="6" width="15.7109375" style="71" customWidth="1"/>
    <col min="7" max="16384" width="11.42578125" style="71"/>
  </cols>
  <sheetData>
    <row r="1" spans="2:8" ht="48" customHeight="1" x14ac:dyDescent="0.2"/>
    <row r="2" spans="2:8" ht="21" customHeight="1" x14ac:dyDescent="0.25">
      <c r="B2" s="1525" t="s">
        <v>1580</v>
      </c>
      <c r="C2" s="1525"/>
      <c r="D2" s="1525"/>
      <c r="E2" s="1525"/>
      <c r="F2" s="1525"/>
      <c r="G2" s="3" t="s">
        <v>13</v>
      </c>
      <c r="H2" s="3"/>
    </row>
    <row r="3" spans="2:8" ht="31.5" customHeight="1" x14ac:dyDescent="0.25">
      <c r="B3" s="1519" t="s">
        <v>72</v>
      </c>
      <c r="C3" s="1519"/>
      <c r="D3" s="1519"/>
      <c r="E3" s="1519"/>
      <c r="F3" s="1519"/>
      <c r="G3" s="72"/>
    </row>
    <row r="4" spans="2:8" ht="16.5" thickBot="1" x14ac:dyDescent="0.3">
      <c r="B4" s="1564">
        <v>2014</v>
      </c>
      <c r="C4" s="1564"/>
      <c r="D4" s="1564"/>
      <c r="E4" s="1564"/>
      <c r="F4" s="1564"/>
      <c r="G4" s="73"/>
    </row>
    <row r="5" spans="2:8" ht="15.75" x14ac:dyDescent="0.25">
      <c r="B5" s="654"/>
      <c r="C5" s="654"/>
      <c r="D5" s="654"/>
      <c r="E5" s="654"/>
      <c r="F5" s="654"/>
      <c r="G5" s="73"/>
    </row>
    <row r="6" spans="2:8" ht="15" x14ac:dyDescent="0.2">
      <c r="B6" s="1546" t="s">
        <v>784</v>
      </c>
      <c r="C6" s="1548" t="s">
        <v>36</v>
      </c>
      <c r="D6" s="1548"/>
      <c r="E6" s="1548"/>
      <c r="F6" s="1548"/>
    </row>
    <row r="7" spans="2:8" ht="25.5" customHeight="1" x14ac:dyDescent="0.2">
      <c r="B7" s="1547"/>
      <c r="C7" s="735" t="s">
        <v>37</v>
      </c>
      <c r="D7" s="735" t="s">
        <v>38</v>
      </c>
      <c r="E7" s="735" t="s">
        <v>39</v>
      </c>
      <c r="F7" s="735" t="s">
        <v>40</v>
      </c>
    </row>
    <row r="8" spans="2:8" ht="20.25" customHeight="1" x14ac:dyDescent="0.25">
      <c r="B8" s="74" t="s">
        <v>73</v>
      </c>
      <c r="C8" s="75">
        <v>16289.166666666666</v>
      </c>
      <c r="D8" s="75">
        <v>9401.75</v>
      </c>
      <c r="E8" s="75">
        <v>1226.5833333333333</v>
      </c>
      <c r="F8" s="76">
        <v>26917.499999999996</v>
      </c>
    </row>
    <row r="9" spans="2:8" ht="15" x14ac:dyDescent="0.25">
      <c r="B9" s="74" t="s">
        <v>74</v>
      </c>
      <c r="C9" s="75">
        <v>13819.333333333334</v>
      </c>
      <c r="D9" s="75">
        <v>26053</v>
      </c>
      <c r="E9" s="75">
        <v>4184.166666666667</v>
      </c>
      <c r="F9" s="76">
        <v>44056.5</v>
      </c>
    </row>
    <row r="10" spans="2:8" ht="15" x14ac:dyDescent="0.25">
      <c r="B10" s="74" t="s">
        <v>75</v>
      </c>
      <c r="C10" s="75">
        <v>38998.416666666664</v>
      </c>
      <c r="D10" s="75">
        <v>55307</v>
      </c>
      <c r="E10" s="75">
        <v>7495.333333333333</v>
      </c>
      <c r="F10" s="76">
        <v>101800.74999999999</v>
      </c>
    </row>
    <row r="11" spans="2:8" ht="15" x14ac:dyDescent="0.25">
      <c r="B11" s="74" t="s">
        <v>76</v>
      </c>
      <c r="C11" s="75">
        <v>27476.416666666668</v>
      </c>
      <c r="D11" s="75">
        <v>20302.666666666668</v>
      </c>
      <c r="E11" s="75">
        <v>1281.6666666666667</v>
      </c>
      <c r="F11" s="76">
        <v>49060.75</v>
      </c>
    </row>
    <row r="12" spans="2:8" ht="15" x14ac:dyDescent="0.25">
      <c r="B12" s="74" t="s">
        <v>77</v>
      </c>
      <c r="C12" s="75">
        <v>58825.25</v>
      </c>
      <c r="D12" s="75">
        <v>38109.75</v>
      </c>
      <c r="E12" s="75">
        <v>3620.3333333333335</v>
      </c>
      <c r="F12" s="76">
        <v>100555.33333333333</v>
      </c>
    </row>
    <row r="13" spans="2:8" ht="15" x14ac:dyDescent="0.25">
      <c r="B13" s="74" t="s">
        <v>78</v>
      </c>
      <c r="C13" s="75">
        <v>68560.833333333328</v>
      </c>
      <c r="D13" s="75">
        <v>59078.833333333336</v>
      </c>
      <c r="E13" s="75">
        <v>192688.16666666666</v>
      </c>
      <c r="F13" s="76">
        <v>320327.83333333331</v>
      </c>
    </row>
    <row r="14" spans="2:8" ht="15" x14ac:dyDescent="0.25">
      <c r="B14" s="74" t="s">
        <v>79</v>
      </c>
      <c r="C14" s="75">
        <v>81947.416666666672</v>
      </c>
      <c r="D14" s="75">
        <v>65428.25</v>
      </c>
      <c r="E14" s="75">
        <v>16369.5</v>
      </c>
      <c r="F14" s="76">
        <v>163745.16666666669</v>
      </c>
    </row>
    <row r="15" spans="2:8" ht="15" x14ac:dyDescent="0.25">
      <c r="B15" s="74" t="s">
        <v>80</v>
      </c>
      <c r="C15" s="75">
        <v>74053.916666666672</v>
      </c>
      <c r="D15" s="75">
        <v>77113.416666666672</v>
      </c>
      <c r="E15" s="75">
        <v>12462.666666666666</v>
      </c>
      <c r="F15" s="76">
        <v>163630</v>
      </c>
    </row>
    <row r="16" spans="2:8" ht="15" x14ac:dyDescent="0.25">
      <c r="B16" s="74" t="s">
        <v>81</v>
      </c>
      <c r="C16" s="75">
        <v>202869.16666666666</v>
      </c>
      <c r="D16" s="75">
        <v>96657.75</v>
      </c>
      <c r="E16" s="75">
        <v>30610.833333333332</v>
      </c>
      <c r="F16" s="76">
        <v>330137.74999999994</v>
      </c>
    </row>
    <row r="17" spans="2:8" ht="15" x14ac:dyDescent="0.25">
      <c r="B17" s="74" t="s">
        <v>82</v>
      </c>
      <c r="C17" s="75">
        <v>49217.083333333336</v>
      </c>
      <c r="D17" s="75">
        <v>79626.416666666672</v>
      </c>
      <c r="E17" s="75">
        <v>427.66666666666669</v>
      </c>
      <c r="F17" s="76">
        <v>129271.16666666667</v>
      </c>
    </row>
    <row r="18" spans="2:8" ht="15" x14ac:dyDescent="0.25">
      <c r="B18" s="74" t="s">
        <v>83</v>
      </c>
      <c r="C18" s="75">
        <v>28116.333333333332</v>
      </c>
      <c r="D18" s="75">
        <v>18713.416666666668</v>
      </c>
      <c r="E18" s="75">
        <v>983.16666666666663</v>
      </c>
      <c r="F18" s="76">
        <v>47812.916666666664</v>
      </c>
    </row>
    <row r="19" spans="2:8" ht="15" x14ac:dyDescent="0.25">
      <c r="B19" s="77" t="s">
        <v>84</v>
      </c>
      <c r="C19" s="75">
        <v>66843.833333333328</v>
      </c>
      <c r="D19" s="75">
        <v>68405.083333333328</v>
      </c>
      <c r="E19" s="75">
        <v>23018.083333333332</v>
      </c>
      <c r="F19" s="76">
        <v>158267</v>
      </c>
    </row>
    <row r="20" spans="2:8" ht="15" x14ac:dyDescent="0.25">
      <c r="B20" s="77" t="s">
        <v>85</v>
      </c>
      <c r="C20" s="75">
        <v>6746.666666666667</v>
      </c>
      <c r="D20" s="75">
        <v>8506.8333333333339</v>
      </c>
      <c r="E20" s="75">
        <v>254.16666666666666</v>
      </c>
      <c r="F20" s="76">
        <v>15507.666666666666</v>
      </c>
    </row>
    <row r="21" spans="2:8" ht="15" x14ac:dyDescent="0.25">
      <c r="B21" s="74" t="s">
        <v>86</v>
      </c>
      <c r="C21" s="75">
        <v>7009.25</v>
      </c>
      <c r="D21" s="75">
        <v>12037</v>
      </c>
      <c r="E21" s="75">
        <v>11783.916666666666</v>
      </c>
      <c r="F21" s="76">
        <v>30830.166666666664</v>
      </c>
    </row>
    <row r="22" spans="2:8" ht="17.25" customHeight="1" x14ac:dyDescent="0.25">
      <c r="B22" s="74" t="s">
        <v>87</v>
      </c>
      <c r="C22" s="75">
        <v>1555513.75</v>
      </c>
      <c r="D22" s="75">
        <v>1245590.25</v>
      </c>
      <c r="E22" s="75">
        <v>239571.83333333334</v>
      </c>
      <c r="F22" s="76">
        <v>3040675.8333333335</v>
      </c>
    </row>
    <row r="23" spans="2:8" ht="21.75" customHeight="1" x14ac:dyDescent="0.25">
      <c r="B23" s="10" t="s">
        <v>88</v>
      </c>
      <c r="C23" s="70">
        <v>2296286.8333333335</v>
      </c>
      <c r="D23" s="70">
        <v>1880331.4166666667</v>
      </c>
      <c r="E23" s="70">
        <v>545978.08333333337</v>
      </c>
      <c r="F23" s="70">
        <v>4722596.333333334</v>
      </c>
    </row>
    <row r="24" spans="2:8" ht="14.25" customHeight="1" x14ac:dyDescent="0.2">
      <c r="B24" s="78" t="s">
        <v>89</v>
      </c>
    </row>
    <row r="26" spans="2:8" x14ac:dyDescent="0.2">
      <c r="B26" s="55"/>
    </row>
    <row r="28" spans="2:8" ht="18" x14ac:dyDescent="0.25">
      <c r="B28" s="1525" t="s">
        <v>1581</v>
      </c>
      <c r="C28" s="1525"/>
      <c r="D28" s="1525"/>
      <c r="E28" s="1525"/>
      <c r="F28" s="1525"/>
      <c r="G28" s="3" t="s">
        <v>13</v>
      </c>
    </row>
    <row r="29" spans="2:8" ht="33.75" customHeight="1" x14ac:dyDescent="0.25">
      <c r="B29" s="1557" t="s">
        <v>90</v>
      </c>
      <c r="C29" s="1563"/>
      <c r="D29" s="1563"/>
      <c r="E29" s="1563"/>
      <c r="F29" s="1563"/>
      <c r="H29" s="3"/>
    </row>
    <row r="30" spans="2:8" ht="16.5" thickBot="1" x14ac:dyDescent="0.3">
      <c r="B30" s="1564">
        <v>2014</v>
      </c>
      <c r="C30" s="1564"/>
      <c r="D30" s="1564"/>
      <c r="E30" s="1564"/>
      <c r="F30" s="1564"/>
    </row>
    <row r="31" spans="2:8" x14ac:dyDescent="0.2">
      <c r="B31" s="651"/>
      <c r="C31" s="651"/>
      <c r="D31" s="651"/>
      <c r="E31" s="651"/>
      <c r="F31" s="651"/>
    </row>
    <row r="32" spans="2:8" ht="15" x14ac:dyDescent="0.2">
      <c r="B32" s="1546" t="s">
        <v>784</v>
      </c>
      <c r="C32" s="1548" t="s">
        <v>36</v>
      </c>
      <c r="D32" s="1548"/>
      <c r="E32" s="1548"/>
      <c r="F32" s="1548"/>
    </row>
    <row r="33" spans="2:6" ht="15" x14ac:dyDescent="0.2">
      <c r="B33" s="1547"/>
      <c r="C33" s="735" t="s">
        <v>37</v>
      </c>
      <c r="D33" s="735" t="s">
        <v>38</v>
      </c>
      <c r="E33" s="735" t="s">
        <v>39</v>
      </c>
      <c r="F33" s="735" t="s">
        <v>40</v>
      </c>
    </row>
    <row r="34" spans="2:6" ht="15" x14ac:dyDescent="0.25">
      <c r="B34" s="74" t="s">
        <v>73</v>
      </c>
      <c r="C34" s="75">
        <v>405.41666666666669</v>
      </c>
      <c r="D34" s="75">
        <v>593.16666666666663</v>
      </c>
      <c r="E34" s="75">
        <v>48.083333333333336</v>
      </c>
      <c r="F34" s="76">
        <f>SUM(C34:E34)</f>
        <v>1046.6666666666665</v>
      </c>
    </row>
    <row r="35" spans="2:6" ht="15" x14ac:dyDescent="0.25">
      <c r="B35" s="74" t="s">
        <v>74</v>
      </c>
      <c r="C35" s="75">
        <v>451.33333333333331</v>
      </c>
      <c r="D35" s="75">
        <v>957.08333333333337</v>
      </c>
      <c r="E35" s="75">
        <v>84.916666666666671</v>
      </c>
      <c r="F35" s="76">
        <f t="shared" ref="F35:F49" si="0">SUM(C35:E35)</f>
        <v>1493.3333333333335</v>
      </c>
    </row>
    <row r="36" spans="2:6" ht="15" x14ac:dyDescent="0.25">
      <c r="B36" s="74" t="s">
        <v>75</v>
      </c>
      <c r="C36" s="75">
        <v>901.91666666666663</v>
      </c>
      <c r="D36" s="75">
        <v>1322</v>
      </c>
      <c r="E36" s="75">
        <v>348.33333333333331</v>
      </c>
      <c r="F36" s="76">
        <f t="shared" si="0"/>
        <v>2572.25</v>
      </c>
    </row>
    <row r="37" spans="2:6" ht="15" x14ac:dyDescent="0.25">
      <c r="B37" s="74" t="s">
        <v>76</v>
      </c>
      <c r="C37" s="75">
        <v>684.66666666666663</v>
      </c>
      <c r="D37" s="75">
        <v>610</v>
      </c>
      <c r="E37" s="75">
        <v>24.25</v>
      </c>
      <c r="F37" s="76">
        <f t="shared" si="0"/>
        <v>1318.9166666666665</v>
      </c>
    </row>
    <row r="38" spans="2:6" ht="15" x14ac:dyDescent="0.25">
      <c r="B38" s="74" t="s">
        <v>77</v>
      </c>
      <c r="C38" s="75">
        <v>1825.4166666666667</v>
      </c>
      <c r="D38" s="75">
        <v>1963.0833333333333</v>
      </c>
      <c r="E38" s="75">
        <v>29.416666666666668</v>
      </c>
      <c r="F38" s="76">
        <f t="shared" si="0"/>
        <v>3817.9166666666665</v>
      </c>
    </row>
    <row r="39" spans="2:6" ht="15" x14ac:dyDescent="0.25">
      <c r="B39" s="74" t="s">
        <v>78</v>
      </c>
      <c r="C39" s="75">
        <v>2458.8333333333335</v>
      </c>
      <c r="D39" s="75">
        <v>5010.333333333333</v>
      </c>
      <c r="E39" s="75">
        <v>6392.416666666667</v>
      </c>
      <c r="F39" s="76">
        <f t="shared" si="0"/>
        <v>13861.583333333332</v>
      </c>
    </row>
    <row r="40" spans="2:6" ht="15" x14ac:dyDescent="0.25">
      <c r="B40" s="74" t="s">
        <v>79</v>
      </c>
      <c r="C40" s="75">
        <v>2696.6666666666665</v>
      </c>
      <c r="D40" s="75">
        <v>3272.25</v>
      </c>
      <c r="E40" s="75">
        <v>113.91666666666667</v>
      </c>
      <c r="F40" s="76">
        <f t="shared" si="0"/>
        <v>6082.833333333333</v>
      </c>
    </row>
    <row r="41" spans="2:6" ht="15" x14ac:dyDescent="0.25">
      <c r="B41" s="74" t="s">
        <v>80</v>
      </c>
      <c r="C41" s="75">
        <v>2219.0833333333335</v>
      </c>
      <c r="D41" s="75">
        <v>4109.333333333333</v>
      </c>
      <c r="E41" s="75">
        <v>418.83333333333331</v>
      </c>
      <c r="F41" s="76">
        <f t="shared" si="0"/>
        <v>6747.2499999999991</v>
      </c>
    </row>
    <row r="42" spans="2:6" ht="15" x14ac:dyDescent="0.25">
      <c r="B42" s="74" t="s">
        <v>81</v>
      </c>
      <c r="C42" s="75">
        <v>5405.416666666667</v>
      </c>
      <c r="D42" s="75">
        <v>6142.666666666667</v>
      </c>
      <c r="E42" s="75">
        <v>964.25</v>
      </c>
      <c r="F42" s="76">
        <f t="shared" si="0"/>
        <v>12512.333333333334</v>
      </c>
    </row>
    <row r="43" spans="2:6" ht="15" x14ac:dyDescent="0.25">
      <c r="B43" s="74" t="s">
        <v>82</v>
      </c>
      <c r="C43" s="75">
        <v>1649.5</v>
      </c>
      <c r="D43" s="75">
        <v>3185.1666666666665</v>
      </c>
      <c r="E43" s="75">
        <v>14.416666666666666</v>
      </c>
      <c r="F43" s="76">
        <f t="shared" si="0"/>
        <v>4849.083333333333</v>
      </c>
    </row>
    <row r="44" spans="2:6" ht="15" x14ac:dyDescent="0.25">
      <c r="B44" s="74" t="s">
        <v>83</v>
      </c>
      <c r="C44" s="75">
        <v>1105.4166666666667</v>
      </c>
      <c r="D44" s="75">
        <v>1173.1666666666667</v>
      </c>
      <c r="E44" s="75">
        <v>25.583333333333332</v>
      </c>
      <c r="F44" s="76">
        <f t="shared" si="0"/>
        <v>2304.166666666667</v>
      </c>
    </row>
    <row r="45" spans="2:6" ht="15" x14ac:dyDescent="0.25">
      <c r="B45" s="77" t="s">
        <v>84</v>
      </c>
      <c r="C45" s="75">
        <v>2044.6666666666667</v>
      </c>
      <c r="D45" s="75">
        <v>3245.75</v>
      </c>
      <c r="E45" s="75">
        <v>635.58333333333337</v>
      </c>
      <c r="F45" s="76">
        <f t="shared" si="0"/>
        <v>5926</v>
      </c>
    </row>
    <row r="46" spans="2:6" ht="15" x14ac:dyDescent="0.25">
      <c r="B46" s="77" t="s">
        <v>85</v>
      </c>
      <c r="C46" s="75">
        <v>206</v>
      </c>
      <c r="D46" s="75">
        <v>378.41666666666669</v>
      </c>
      <c r="E46" s="75">
        <v>22.166666666666668</v>
      </c>
      <c r="F46" s="76">
        <f t="shared" si="0"/>
        <v>606.58333333333337</v>
      </c>
    </row>
    <row r="47" spans="2:6" ht="15" x14ac:dyDescent="0.25">
      <c r="B47" s="74" t="s">
        <v>86</v>
      </c>
      <c r="C47" s="75">
        <v>304.66666666666669</v>
      </c>
      <c r="D47" s="75">
        <v>489.16666666666669</v>
      </c>
      <c r="E47" s="75">
        <v>701.58333333333337</v>
      </c>
      <c r="F47" s="76">
        <f t="shared" si="0"/>
        <v>1495.4166666666667</v>
      </c>
    </row>
    <row r="48" spans="2:6" ht="15" x14ac:dyDescent="0.25">
      <c r="B48" s="74" t="s">
        <v>87</v>
      </c>
      <c r="C48" s="75">
        <v>30116.666666666668</v>
      </c>
      <c r="D48" s="75">
        <v>41260.916666666664</v>
      </c>
      <c r="E48" s="75">
        <v>5342.583333333333</v>
      </c>
      <c r="F48" s="76">
        <f t="shared" si="0"/>
        <v>76720.166666666657</v>
      </c>
    </row>
    <row r="49" spans="2:6" ht="22.5" customHeight="1" x14ac:dyDescent="0.25">
      <c r="B49" s="10" t="s">
        <v>88</v>
      </c>
      <c r="C49" s="70">
        <f>SUM(C33:C48)</f>
        <v>52475.666666666672</v>
      </c>
      <c r="D49" s="70">
        <f>SUM(D33:D48)</f>
        <v>73712.5</v>
      </c>
      <c r="E49" s="70">
        <f>SUM(E33:E48)</f>
        <v>15166.333333333336</v>
      </c>
      <c r="F49" s="70">
        <f t="shared" si="0"/>
        <v>141354.5</v>
      </c>
    </row>
    <row r="50" spans="2:6" ht="24.75" customHeight="1" x14ac:dyDescent="0.2">
      <c r="B50" s="1565" t="s">
        <v>91</v>
      </c>
      <c r="C50" s="1566"/>
      <c r="D50" s="1566"/>
      <c r="E50" s="1566"/>
      <c r="F50" s="1566"/>
    </row>
    <row r="51" spans="2:6" ht="8.25" customHeight="1" x14ac:dyDescent="0.2"/>
    <row r="52" spans="2:6" x14ac:dyDescent="0.2">
      <c r="B52" s="55"/>
    </row>
    <row r="54" spans="2:6" x14ac:dyDescent="0.2">
      <c r="C54" s="79"/>
      <c r="D54" s="79"/>
    </row>
    <row r="55" spans="2:6" x14ac:dyDescent="0.2">
      <c r="C55" s="79"/>
      <c r="D55" s="79"/>
    </row>
    <row r="56" spans="2:6" x14ac:dyDescent="0.2">
      <c r="C56" s="79"/>
      <c r="D56" s="79"/>
      <c r="E56" s="79"/>
    </row>
    <row r="57" spans="2:6" x14ac:dyDescent="0.2">
      <c r="C57" s="79"/>
      <c r="D57" s="79"/>
    </row>
    <row r="58" spans="2:6" x14ac:dyDescent="0.2">
      <c r="C58" s="79"/>
      <c r="D58" s="79"/>
    </row>
    <row r="59" spans="2:6" x14ac:dyDescent="0.2">
      <c r="C59" s="79"/>
      <c r="D59" s="79"/>
      <c r="E59" s="79"/>
    </row>
    <row r="60" spans="2:6" x14ac:dyDescent="0.2">
      <c r="C60" s="79"/>
      <c r="D60" s="79"/>
    </row>
    <row r="61" spans="2:6" x14ac:dyDescent="0.2">
      <c r="C61" s="79"/>
      <c r="D61" s="79"/>
      <c r="E61" s="79"/>
    </row>
    <row r="62" spans="2:6" x14ac:dyDescent="0.2">
      <c r="C62" s="79"/>
      <c r="D62" s="79"/>
      <c r="E62" s="79"/>
    </row>
    <row r="63" spans="2:6" x14ac:dyDescent="0.2">
      <c r="C63" s="79"/>
      <c r="D63" s="79"/>
    </row>
    <row r="64" spans="2:6" x14ac:dyDescent="0.2">
      <c r="C64" s="79"/>
      <c r="D64" s="79"/>
    </row>
    <row r="65" spans="3:5" x14ac:dyDescent="0.2">
      <c r="C65" s="79"/>
      <c r="D65" s="79"/>
      <c r="E65" s="79"/>
    </row>
    <row r="66" spans="3:5" x14ac:dyDescent="0.2">
      <c r="C66" s="79"/>
      <c r="D66" s="79"/>
    </row>
    <row r="67" spans="3:5" x14ac:dyDescent="0.2">
      <c r="C67" s="79"/>
      <c r="D67" s="79"/>
      <c r="E67" s="79"/>
    </row>
    <row r="68" spans="3:5" x14ac:dyDescent="0.2">
      <c r="C68" s="79"/>
      <c r="D68" s="79"/>
      <c r="E68" s="79"/>
    </row>
    <row r="70" spans="3:5" x14ac:dyDescent="0.2">
      <c r="C70" s="80"/>
    </row>
    <row r="71" spans="3:5" x14ac:dyDescent="0.2">
      <c r="C71" s="80"/>
    </row>
    <row r="72" spans="3:5" x14ac:dyDescent="0.2">
      <c r="C72" s="80"/>
    </row>
    <row r="73" spans="3:5" x14ac:dyDescent="0.2">
      <c r="C73" s="80"/>
    </row>
    <row r="74" spans="3:5" x14ac:dyDescent="0.2">
      <c r="C74" s="80"/>
    </row>
    <row r="75" spans="3:5" x14ac:dyDescent="0.2">
      <c r="C75" s="80"/>
    </row>
    <row r="76" spans="3:5" x14ac:dyDescent="0.2">
      <c r="C76" s="80"/>
    </row>
    <row r="77" spans="3:5" x14ac:dyDescent="0.2">
      <c r="C77" s="80"/>
    </row>
    <row r="78" spans="3:5" x14ac:dyDescent="0.2">
      <c r="C78" s="80"/>
    </row>
    <row r="79" spans="3:5" x14ac:dyDescent="0.2">
      <c r="C79" s="80"/>
    </row>
    <row r="80" spans="3:5" x14ac:dyDescent="0.2">
      <c r="C80" s="80"/>
    </row>
    <row r="81" spans="3:3" x14ac:dyDescent="0.2">
      <c r="C81" s="80"/>
    </row>
    <row r="82" spans="3:3" x14ac:dyDescent="0.2">
      <c r="C82" s="80"/>
    </row>
    <row r="83" spans="3:3" x14ac:dyDescent="0.2">
      <c r="C83" s="80"/>
    </row>
    <row r="84" spans="3:3" x14ac:dyDescent="0.2">
      <c r="C84" s="80"/>
    </row>
    <row r="85" spans="3:3" x14ac:dyDescent="0.2">
      <c r="C85" s="80"/>
    </row>
    <row r="86" spans="3:3" x14ac:dyDescent="0.2">
      <c r="C86" s="80"/>
    </row>
  </sheetData>
  <mergeCells count="11">
    <mergeCell ref="B28:F28"/>
    <mergeCell ref="B2:F2"/>
    <mergeCell ref="B3:F3"/>
    <mergeCell ref="B4:F4"/>
    <mergeCell ref="B6:B7"/>
    <mergeCell ref="C6:F6"/>
    <mergeCell ref="B29:F29"/>
    <mergeCell ref="B30:F30"/>
    <mergeCell ref="B32:B33"/>
    <mergeCell ref="C32:F32"/>
    <mergeCell ref="B50:F50"/>
  </mergeCells>
  <hyperlinks>
    <hyperlink ref="G2" location="'Indice Total'!A1" display="Volver"/>
    <hyperlink ref="G28" location="'Indice Total'!A1" display="Volver"/>
  </hyperlinks>
  <pageMargins left="0.70866141732283472" right="0.70866141732283472" top="0.74803149606299213" bottom="0.74803149606299213" header="0.31496062992125984" footer="0.31496062992125984"/>
  <pageSetup scale="88"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8">
    <pageSetUpPr fitToPage="1"/>
  </sheetPr>
  <dimension ref="B1:I34"/>
  <sheetViews>
    <sheetView showGridLines="0" zoomScaleNormal="100" workbookViewId="0">
      <selection activeCell="H25" sqref="H25"/>
    </sheetView>
  </sheetViews>
  <sheetFormatPr baseColWidth="10" defaultColWidth="10.28515625" defaultRowHeight="15" x14ac:dyDescent="0.25"/>
  <cols>
    <col min="1" max="1" width="17.5703125" style="808" customWidth="1"/>
    <col min="2" max="2" width="39.5703125" style="808" customWidth="1"/>
    <col min="3" max="3" width="14.85546875" style="808" bestFit="1" customWidth="1"/>
    <col min="4" max="5" width="15.5703125" style="808" bestFit="1" customWidth="1"/>
    <col min="6" max="6" width="18.5703125" style="808" customWidth="1"/>
    <col min="7" max="7" width="18" style="808" customWidth="1"/>
    <col min="8" max="8" width="16.28515625" style="808" bestFit="1" customWidth="1"/>
    <col min="9" max="202" width="10.28515625" style="808" customWidth="1"/>
    <col min="203" max="203" width="2.85546875" style="808" customWidth="1"/>
    <col min="204" max="257" width="10.28515625" style="808"/>
    <col min="258" max="258" width="33.85546875" style="808" customWidth="1"/>
    <col min="259" max="259" width="14" style="808" customWidth="1"/>
    <col min="260" max="261" width="13.28515625" style="808" customWidth="1"/>
    <col min="262" max="262" width="13.42578125" style="808" customWidth="1"/>
    <col min="263" max="263" width="17.140625" style="808" customWidth="1"/>
    <col min="264" max="264" width="13.85546875" style="808" customWidth="1"/>
    <col min="265" max="458" width="10.28515625" style="808" customWidth="1"/>
    <col min="459" max="459" width="2.85546875" style="808" customWidth="1"/>
    <col min="460" max="513" width="10.28515625" style="808"/>
    <col min="514" max="514" width="33.85546875" style="808" customWidth="1"/>
    <col min="515" max="515" width="14" style="808" customWidth="1"/>
    <col min="516" max="517" width="13.28515625" style="808" customWidth="1"/>
    <col min="518" max="518" width="13.42578125" style="808" customWidth="1"/>
    <col min="519" max="519" width="17.140625" style="808" customWidth="1"/>
    <col min="520" max="520" width="13.85546875" style="808" customWidth="1"/>
    <col min="521" max="714" width="10.28515625" style="808" customWidth="1"/>
    <col min="715" max="715" width="2.85546875" style="808" customWidth="1"/>
    <col min="716" max="769" width="10.28515625" style="808"/>
    <col min="770" max="770" width="33.85546875" style="808" customWidth="1"/>
    <col min="771" max="771" width="14" style="808" customWidth="1"/>
    <col min="772" max="773" width="13.28515625" style="808" customWidth="1"/>
    <col min="774" max="774" width="13.42578125" style="808" customWidth="1"/>
    <col min="775" max="775" width="17.140625" style="808" customWidth="1"/>
    <col min="776" max="776" width="13.85546875" style="808" customWidth="1"/>
    <col min="777" max="970" width="10.28515625" style="808" customWidth="1"/>
    <col min="971" max="971" width="2.85546875" style="808" customWidth="1"/>
    <col min="972" max="1025" width="10.28515625" style="808"/>
    <col min="1026" max="1026" width="33.85546875" style="808" customWidth="1"/>
    <col min="1027" max="1027" width="14" style="808" customWidth="1"/>
    <col min="1028" max="1029" width="13.28515625" style="808" customWidth="1"/>
    <col min="1030" max="1030" width="13.42578125" style="808" customWidth="1"/>
    <col min="1031" max="1031" width="17.140625" style="808" customWidth="1"/>
    <col min="1032" max="1032" width="13.85546875" style="808" customWidth="1"/>
    <col min="1033" max="1226" width="10.28515625" style="808" customWidth="1"/>
    <col min="1227" max="1227" width="2.85546875" style="808" customWidth="1"/>
    <col min="1228" max="1281" width="10.28515625" style="808"/>
    <col min="1282" max="1282" width="33.85546875" style="808" customWidth="1"/>
    <col min="1283" max="1283" width="14" style="808" customWidth="1"/>
    <col min="1284" max="1285" width="13.28515625" style="808" customWidth="1"/>
    <col min="1286" max="1286" width="13.42578125" style="808" customWidth="1"/>
    <col min="1287" max="1287" width="17.140625" style="808" customWidth="1"/>
    <col min="1288" max="1288" width="13.85546875" style="808" customWidth="1"/>
    <col min="1289" max="1482" width="10.28515625" style="808" customWidth="1"/>
    <col min="1483" max="1483" width="2.85546875" style="808" customWidth="1"/>
    <col min="1484" max="1537" width="10.28515625" style="808"/>
    <col min="1538" max="1538" width="33.85546875" style="808" customWidth="1"/>
    <col min="1539" max="1539" width="14" style="808" customWidth="1"/>
    <col min="1540" max="1541" width="13.28515625" style="808" customWidth="1"/>
    <col min="1542" max="1542" width="13.42578125" style="808" customWidth="1"/>
    <col min="1543" max="1543" width="17.140625" style="808" customWidth="1"/>
    <col min="1544" max="1544" width="13.85546875" style="808" customWidth="1"/>
    <col min="1545" max="1738" width="10.28515625" style="808" customWidth="1"/>
    <col min="1739" max="1739" width="2.85546875" style="808" customWidth="1"/>
    <col min="1740" max="1793" width="10.28515625" style="808"/>
    <col min="1794" max="1794" width="33.85546875" style="808" customWidth="1"/>
    <col min="1795" max="1795" width="14" style="808" customWidth="1"/>
    <col min="1796" max="1797" width="13.28515625" style="808" customWidth="1"/>
    <col min="1798" max="1798" width="13.42578125" style="808" customWidth="1"/>
    <col min="1799" max="1799" width="17.140625" style="808" customWidth="1"/>
    <col min="1800" max="1800" width="13.85546875" style="808" customWidth="1"/>
    <col min="1801" max="1994" width="10.28515625" style="808" customWidth="1"/>
    <col min="1995" max="1995" width="2.85546875" style="808" customWidth="1"/>
    <col min="1996" max="2049" width="10.28515625" style="808"/>
    <col min="2050" max="2050" width="33.85546875" style="808" customWidth="1"/>
    <col min="2051" max="2051" width="14" style="808" customWidth="1"/>
    <col min="2052" max="2053" width="13.28515625" style="808" customWidth="1"/>
    <col min="2054" max="2054" width="13.42578125" style="808" customWidth="1"/>
    <col min="2055" max="2055" width="17.140625" style="808" customWidth="1"/>
    <col min="2056" max="2056" width="13.85546875" style="808" customWidth="1"/>
    <col min="2057" max="2250" width="10.28515625" style="808" customWidth="1"/>
    <col min="2251" max="2251" width="2.85546875" style="808" customWidth="1"/>
    <col min="2252" max="2305" width="10.28515625" style="808"/>
    <col min="2306" max="2306" width="33.85546875" style="808" customWidth="1"/>
    <col min="2307" max="2307" width="14" style="808" customWidth="1"/>
    <col min="2308" max="2309" width="13.28515625" style="808" customWidth="1"/>
    <col min="2310" max="2310" width="13.42578125" style="808" customWidth="1"/>
    <col min="2311" max="2311" width="17.140625" style="808" customWidth="1"/>
    <col min="2312" max="2312" width="13.85546875" style="808" customWidth="1"/>
    <col min="2313" max="2506" width="10.28515625" style="808" customWidth="1"/>
    <col min="2507" max="2507" width="2.85546875" style="808" customWidth="1"/>
    <col min="2508" max="2561" width="10.28515625" style="808"/>
    <col min="2562" max="2562" width="33.85546875" style="808" customWidth="1"/>
    <col min="2563" max="2563" width="14" style="808" customWidth="1"/>
    <col min="2564" max="2565" width="13.28515625" style="808" customWidth="1"/>
    <col min="2566" max="2566" width="13.42578125" style="808" customWidth="1"/>
    <col min="2567" max="2567" width="17.140625" style="808" customWidth="1"/>
    <col min="2568" max="2568" width="13.85546875" style="808" customWidth="1"/>
    <col min="2569" max="2762" width="10.28515625" style="808" customWidth="1"/>
    <col min="2763" max="2763" width="2.85546875" style="808" customWidth="1"/>
    <col min="2764" max="2817" width="10.28515625" style="808"/>
    <col min="2818" max="2818" width="33.85546875" style="808" customWidth="1"/>
    <col min="2819" max="2819" width="14" style="808" customWidth="1"/>
    <col min="2820" max="2821" width="13.28515625" style="808" customWidth="1"/>
    <col min="2822" max="2822" width="13.42578125" style="808" customWidth="1"/>
    <col min="2823" max="2823" width="17.140625" style="808" customWidth="1"/>
    <col min="2824" max="2824" width="13.85546875" style="808" customWidth="1"/>
    <col min="2825" max="3018" width="10.28515625" style="808" customWidth="1"/>
    <col min="3019" max="3019" width="2.85546875" style="808" customWidth="1"/>
    <col min="3020" max="3073" width="10.28515625" style="808"/>
    <col min="3074" max="3074" width="33.85546875" style="808" customWidth="1"/>
    <col min="3075" max="3075" width="14" style="808" customWidth="1"/>
    <col min="3076" max="3077" width="13.28515625" style="808" customWidth="1"/>
    <col min="3078" max="3078" width="13.42578125" style="808" customWidth="1"/>
    <col min="3079" max="3079" width="17.140625" style="808" customWidth="1"/>
    <col min="3080" max="3080" width="13.85546875" style="808" customWidth="1"/>
    <col min="3081" max="3274" width="10.28515625" style="808" customWidth="1"/>
    <col min="3275" max="3275" width="2.85546875" style="808" customWidth="1"/>
    <col min="3276" max="3329" width="10.28515625" style="808"/>
    <col min="3330" max="3330" width="33.85546875" style="808" customWidth="1"/>
    <col min="3331" max="3331" width="14" style="808" customWidth="1"/>
    <col min="3332" max="3333" width="13.28515625" style="808" customWidth="1"/>
    <col min="3334" max="3334" width="13.42578125" style="808" customWidth="1"/>
    <col min="3335" max="3335" width="17.140625" style="808" customWidth="1"/>
    <col min="3336" max="3336" width="13.85546875" style="808" customWidth="1"/>
    <col min="3337" max="3530" width="10.28515625" style="808" customWidth="1"/>
    <col min="3531" max="3531" width="2.85546875" style="808" customWidth="1"/>
    <col min="3532" max="3585" width="10.28515625" style="808"/>
    <col min="3586" max="3586" width="33.85546875" style="808" customWidth="1"/>
    <col min="3587" max="3587" width="14" style="808" customWidth="1"/>
    <col min="3588" max="3589" width="13.28515625" style="808" customWidth="1"/>
    <col min="3590" max="3590" width="13.42578125" style="808" customWidth="1"/>
    <col min="3591" max="3591" width="17.140625" style="808" customWidth="1"/>
    <col min="3592" max="3592" width="13.85546875" style="808" customWidth="1"/>
    <col min="3593" max="3786" width="10.28515625" style="808" customWidth="1"/>
    <col min="3787" max="3787" width="2.85546875" style="808" customWidth="1"/>
    <col min="3788" max="3841" width="10.28515625" style="808"/>
    <col min="3842" max="3842" width="33.85546875" style="808" customWidth="1"/>
    <col min="3843" max="3843" width="14" style="808" customWidth="1"/>
    <col min="3844" max="3845" width="13.28515625" style="808" customWidth="1"/>
    <col min="3846" max="3846" width="13.42578125" style="808" customWidth="1"/>
    <col min="3847" max="3847" width="17.140625" style="808" customWidth="1"/>
    <col min="3848" max="3848" width="13.85546875" style="808" customWidth="1"/>
    <col min="3849" max="4042" width="10.28515625" style="808" customWidth="1"/>
    <col min="4043" max="4043" width="2.85546875" style="808" customWidth="1"/>
    <col min="4044" max="4097" width="10.28515625" style="808"/>
    <col min="4098" max="4098" width="33.85546875" style="808" customWidth="1"/>
    <col min="4099" max="4099" width="14" style="808" customWidth="1"/>
    <col min="4100" max="4101" width="13.28515625" style="808" customWidth="1"/>
    <col min="4102" max="4102" width="13.42578125" style="808" customWidth="1"/>
    <col min="4103" max="4103" width="17.140625" style="808" customWidth="1"/>
    <col min="4104" max="4104" width="13.85546875" style="808" customWidth="1"/>
    <col min="4105" max="4298" width="10.28515625" style="808" customWidth="1"/>
    <col min="4299" max="4299" width="2.85546875" style="808" customWidth="1"/>
    <col min="4300" max="4353" width="10.28515625" style="808"/>
    <col min="4354" max="4354" width="33.85546875" style="808" customWidth="1"/>
    <col min="4355" max="4355" width="14" style="808" customWidth="1"/>
    <col min="4356" max="4357" width="13.28515625" style="808" customWidth="1"/>
    <col min="4358" max="4358" width="13.42578125" style="808" customWidth="1"/>
    <col min="4359" max="4359" width="17.140625" style="808" customWidth="1"/>
    <col min="4360" max="4360" width="13.85546875" style="808" customWidth="1"/>
    <col min="4361" max="4554" width="10.28515625" style="808" customWidth="1"/>
    <col min="4555" max="4555" width="2.85546875" style="808" customWidth="1"/>
    <col min="4556" max="4609" width="10.28515625" style="808"/>
    <col min="4610" max="4610" width="33.85546875" style="808" customWidth="1"/>
    <col min="4611" max="4611" width="14" style="808" customWidth="1"/>
    <col min="4612" max="4613" width="13.28515625" style="808" customWidth="1"/>
    <col min="4614" max="4614" width="13.42578125" style="808" customWidth="1"/>
    <col min="4615" max="4615" width="17.140625" style="808" customWidth="1"/>
    <col min="4616" max="4616" width="13.85546875" style="808" customWidth="1"/>
    <col min="4617" max="4810" width="10.28515625" style="808" customWidth="1"/>
    <col min="4811" max="4811" width="2.85546875" style="808" customWidth="1"/>
    <col min="4812" max="4865" width="10.28515625" style="808"/>
    <col min="4866" max="4866" width="33.85546875" style="808" customWidth="1"/>
    <col min="4867" max="4867" width="14" style="808" customWidth="1"/>
    <col min="4868" max="4869" width="13.28515625" style="808" customWidth="1"/>
    <col min="4870" max="4870" width="13.42578125" style="808" customWidth="1"/>
    <col min="4871" max="4871" width="17.140625" style="808" customWidth="1"/>
    <col min="4872" max="4872" width="13.85546875" style="808" customWidth="1"/>
    <col min="4873" max="5066" width="10.28515625" style="808" customWidth="1"/>
    <col min="5067" max="5067" width="2.85546875" style="808" customWidth="1"/>
    <col min="5068" max="5121" width="10.28515625" style="808"/>
    <col min="5122" max="5122" width="33.85546875" style="808" customWidth="1"/>
    <col min="5123" max="5123" width="14" style="808" customWidth="1"/>
    <col min="5124" max="5125" width="13.28515625" style="808" customWidth="1"/>
    <col min="5126" max="5126" width="13.42578125" style="808" customWidth="1"/>
    <col min="5127" max="5127" width="17.140625" style="808" customWidth="1"/>
    <col min="5128" max="5128" width="13.85546875" style="808" customWidth="1"/>
    <col min="5129" max="5322" width="10.28515625" style="808" customWidth="1"/>
    <col min="5323" max="5323" width="2.85546875" style="808" customWidth="1"/>
    <col min="5324" max="5377" width="10.28515625" style="808"/>
    <col min="5378" max="5378" width="33.85546875" style="808" customWidth="1"/>
    <col min="5379" max="5379" width="14" style="808" customWidth="1"/>
    <col min="5380" max="5381" width="13.28515625" style="808" customWidth="1"/>
    <col min="5382" max="5382" width="13.42578125" style="808" customWidth="1"/>
    <col min="5383" max="5383" width="17.140625" style="808" customWidth="1"/>
    <col min="5384" max="5384" width="13.85546875" style="808" customWidth="1"/>
    <col min="5385" max="5578" width="10.28515625" style="808" customWidth="1"/>
    <col min="5579" max="5579" width="2.85546875" style="808" customWidth="1"/>
    <col min="5580" max="5633" width="10.28515625" style="808"/>
    <col min="5634" max="5634" width="33.85546875" style="808" customWidth="1"/>
    <col min="5635" max="5635" width="14" style="808" customWidth="1"/>
    <col min="5636" max="5637" width="13.28515625" style="808" customWidth="1"/>
    <col min="5638" max="5638" width="13.42578125" style="808" customWidth="1"/>
    <col min="5639" max="5639" width="17.140625" style="808" customWidth="1"/>
    <col min="5640" max="5640" width="13.85546875" style="808" customWidth="1"/>
    <col min="5641" max="5834" width="10.28515625" style="808" customWidth="1"/>
    <col min="5835" max="5835" width="2.85546875" style="808" customWidth="1"/>
    <col min="5836" max="5889" width="10.28515625" style="808"/>
    <col min="5890" max="5890" width="33.85546875" style="808" customWidth="1"/>
    <col min="5891" max="5891" width="14" style="808" customWidth="1"/>
    <col min="5892" max="5893" width="13.28515625" style="808" customWidth="1"/>
    <col min="5894" max="5894" width="13.42578125" style="808" customWidth="1"/>
    <col min="5895" max="5895" width="17.140625" style="808" customWidth="1"/>
    <col min="5896" max="5896" width="13.85546875" style="808" customWidth="1"/>
    <col min="5897" max="6090" width="10.28515625" style="808" customWidth="1"/>
    <col min="6091" max="6091" width="2.85546875" style="808" customWidth="1"/>
    <col min="6092" max="6145" width="10.28515625" style="808"/>
    <col min="6146" max="6146" width="33.85546875" style="808" customWidth="1"/>
    <col min="6147" max="6147" width="14" style="808" customWidth="1"/>
    <col min="6148" max="6149" width="13.28515625" style="808" customWidth="1"/>
    <col min="6150" max="6150" width="13.42578125" style="808" customWidth="1"/>
    <col min="6151" max="6151" width="17.140625" style="808" customWidth="1"/>
    <col min="6152" max="6152" width="13.85546875" style="808" customWidth="1"/>
    <col min="6153" max="6346" width="10.28515625" style="808" customWidth="1"/>
    <col min="6347" max="6347" width="2.85546875" style="808" customWidth="1"/>
    <col min="6348" max="6401" width="10.28515625" style="808"/>
    <col min="6402" max="6402" width="33.85546875" style="808" customWidth="1"/>
    <col min="6403" max="6403" width="14" style="808" customWidth="1"/>
    <col min="6404" max="6405" width="13.28515625" style="808" customWidth="1"/>
    <col min="6406" max="6406" width="13.42578125" style="808" customWidth="1"/>
    <col min="6407" max="6407" width="17.140625" style="808" customWidth="1"/>
    <col min="6408" max="6408" width="13.85546875" style="808" customWidth="1"/>
    <col min="6409" max="6602" width="10.28515625" style="808" customWidth="1"/>
    <col min="6603" max="6603" width="2.85546875" style="808" customWidth="1"/>
    <col min="6604" max="6657" width="10.28515625" style="808"/>
    <col min="6658" max="6658" width="33.85546875" style="808" customWidth="1"/>
    <col min="6659" max="6659" width="14" style="808" customWidth="1"/>
    <col min="6660" max="6661" width="13.28515625" style="808" customWidth="1"/>
    <col min="6662" max="6662" width="13.42578125" style="808" customWidth="1"/>
    <col min="6663" max="6663" width="17.140625" style="808" customWidth="1"/>
    <col min="6664" max="6664" width="13.85546875" style="808" customWidth="1"/>
    <col min="6665" max="6858" width="10.28515625" style="808" customWidth="1"/>
    <col min="6859" max="6859" width="2.85546875" style="808" customWidth="1"/>
    <col min="6860" max="6913" width="10.28515625" style="808"/>
    <col min="6914" max="6914" width="33.85546875" style="808" customWidth="1"/>
    <col min="6915" max="6915" width="14" style="808" customWidth="1"/>
    <col min="6916" max="6917" width="13.28515625" style="808" customWidth="1"/>
    <col min="6918" max="6918" width="13.42578125" style="808" customWidth="1"/>
    <col min="6919" max="6919" width="17.140625" style="808" customWidth="1"/>
    <col min="6920" max="6920" width="13.85546875" style="808" customWidth="1"/>
    <col min="6921" max="7114" width="10.28515625" style="808" customWidth="1"/>
    <col min="7115" max="7115" width="2.85546875" style="808" customWidth="1"/>
    <col min="7116" max="7169" width="10.28515625" style="808"/>
    <col min="7170" max="7170" width="33.85546875" style="808" customWidth="1"/>
    <col min="7171" max="7171" width="14" style="808" customWidth="1"/>
    <col min="7172" max="7173" width="13.28515625" style="808" customWidth="1"/>
    <col min="7174" max="7174" width="13.42578125" style="808" customWidth="1"/>
    <col min="7175" max="7175" width="17.140625" style="808" customWidth="1"/>
    <col min="7176" max="7176" width="13.85546875" style="808" customWidth="1"/>
    <col min="7177" max="7370" width="10.28515625" style="808" customWidth="1"/>
    <col min="7371" max="7371" width="2.85546875" style="808" customWidth="1"/>
    <col min="7372" max="7425" width="10.28515625" style="808"/>
    <col min="7426" max="7426" width="33.85546875" style="808" customWidth="1"/>
    <col min="7427" max="7427" width="14" style="808" customWidth="1"/>
    <col min="7428" max="7429" width="13.28515625" style="808" customWidth="1"/>
    <col min="7430" max="7430" width="13.42578125" style="808" customWidth="1"/>
    <col min="7431" max="7431" width="17.140625" style="808" customWidth="1"/>
    <col min="7432" max="7432" width="13.85546875" style="808" customWidth="1"/>
    <col min="7433" max="7626" width="10.28515625" style="808" customWidth="1"/>
    <col min="7627" max="7627" width="2.85546875" style="808" customWidth="1"/>
    <col min="7628" max="7681" width="10.28515625" style="808"/>
    <col min="7682" max="7682" width="33.85546875" style="808" customWidth="1"/>
    <col min="7683" max="7683" width="14" style="808" customWidth="1"/>
    <col min="7684" max="7685" width="13.28515625" style="808" customWidth="1"/>
    <col min="7686" max="7686" width="13.42578125" style="808" customWidth="1"/>
    <col min="7687" max="7687" width="17.140625" style="808" customWidth="1"/>
    <col min="7688" max="7688" width="13.85546875" style="808" customWidth="1"/>
    <col min="7689" max="7882" width="10.28515625" style="808" customWidth="1"/>
    <col min="7883" max="7883" width="2.85546875" style="808" customWidth="1"/>
    <col min="7884" max="7937" width="10.28515625" style="808"/>
    <col min="7938" max="7938" width="33.85546875" style="808" customWidth="1"/>
    <col min="7939" max="7939" width="14" style="808" customWidth="1"/>
    <col min="7940" max="7941" width="13.28515625" style="808" customWidth="1"/>
    <col min="7942" max="7942" width="13.42578125" style="808" customWidth="1"/>
    <col min="7943" max="7943" width="17.140625" style="808" customWidth="1"/>
    <col min="7944" max="7944" width="13.85546875" style="808" customWidth="1"/>
    <col min="7945" max="8138" width="10.28515625" style="808" customWidth="1"/>
    <col min="8139" max="8139" width="2.85546875" style="808" customWidth="1"/>
    <col min="8140" max="8193" width="10.28515625" style="808"/>
    <col min="8194" max="8194" width="33.85546875" style="808" customWidth="1"/>
    <col min="8195" max="8195" width="14" style="808" customWidth="1"/>
    <col min="8196" max="8197" width="13.28515625" style="808" customWidth="1"/>
    <col min="8198" max="8198" width="13.42578125" style="808" customWidth="1"/>
    <col min="8199" max="8199" width="17.140625" style="808" customWidth="1"/>
    <col min="8200" max="8200" width="13.85546875" style="808" customWidth="1"/>
    <col min="8201" max="8394" width="10.28515625" style="808" customWidth="1"/>
    <col min="8395" max="8395" width="2.85546875" style="808" customWidth="1"/>
    <col min="8396" max="8449" width="10.28515625" style="808"/>
    <col min="8450" max="8450" width="33.85546875" style="808" customWidth="1"/>
    <col min="8451" max="8451" width="14" style="808" customWidth="1"/>
    <col min="8452" max="8453" width="13.28515625" style="808" customWidth="1"/>
    <col min="8454" max="8454" width="13.42578125" style="808" customWidth="1"/>
    <col min="8455" max="8455" width="17.140625" style="808" customWidth="1"/>
    <col min="8456" max="8456" width="13.85546875" style="808" customWidth="1"/>
    <col min="8457" max="8650" width="10.28515625" style="808" customWidth="1"/>
    <col min="8651" max="8651" width="2.85546875" style="808" customWidth="1"/>
    <col min="8652" max="8705" width="10.28515625" style="808"/>
    <col min="8706" max="8706" width="33.85546875" style="808" customWidth="1"/>
    <col min="8707" max="8707" width="14" style="808" customWidth="1"/>
    <col min="8708" max="8709" width="13.28515625" style="808" customWidth="1"/>
    <col min="8710" max="8710" width="13.42578125" style="808" customWidth="1"/>
    <col min="8711" max="8711" width="17.140625" style="808" customWidth="1"/>
    <col min="8712" max="8712" width="13.85546875" style="808" customWidth="1"/>
    <col min="8713" max="8906" width="10.28515625" style="808" customWidth="1"/>
    <col min="8907" max="8907" width="2.85546875" style="808" customWidth="1"/>
    <col min="8908" max="8961" width="10.28515625" style="808"/>
    <col min="8962" max="8962" width="33.85546875" style="808" customWidth="1"/>
    <col min="8963" max="8963" width="14" style="808" customWidth="1"/>
    <col min="8964" max="8965" width="13.28515625" style="808" customWidth="1"/>
    <col min="8966" max="8966" width="13.42578125" style="808" customWidth="1"/>
    <col min="8967" max="8967" width="17.140625" style="808" customWidth="1"/>
    <col min="8968" max="8968" width="13.85546875" style="808" customWidth="1"/>
    <col min="8969" max="9162" width="10.28515625" style="808" customWidth="1"/>
    <col min="9163" max="9163" width="2.85546875" style="808" customWidth="1"/>
    <col min="9164" max="9217" width="10.28515625" style="808"/>
    <col min="9218" max="9218" width="33.85546875" style="808" customWidth="1"/>
    <col min="9219" max="9219" width="14" style="808" customWidth="1"/>
    <col min="9220" max="9221" width="13.28515625" style="808" customWidth="1"/>
    <col min="9222" max="9222" width="13.42578125" style="808" customWidth="1"/>
    <col min="9223" max="9223" width="17.140625" style="808" customWidth="1"/>
    <col min="9224" max="9224" width="13.85546875" style="808" customWidth="1"/>
    <col min="9225" max="9418" width="10.28515625" style="808" customWidth="1"/>
    <col min="9419" max="9419" width="2.85546875" style="808" customWidth="1"/>
    <col min="9420" max="9473" width="10.28515625" style="808"/>
    <col min="9474" max="9474" width="33.85546875" style="808" customWidth="1"/>
    <col min="9475" max="9475" width="14" style="808" customWidth="1"/>
    <col min="9476" max="9477" width="13.28515625" style="808" customWidth="1"/>
    <col min="9478" max="9478" width="13.42578125" style="808" customWidth="1"/>
    <col min="9479" max="9479" width="17.140625" style="808" customWidth="1"/>
    <col min="9480" max="9480" width="13.85546875" style="808" customWidth="1"/>
    <col min="9481" max="9674" width="10.28515625" style="808" customWidth="1"/>
    <col min="9675" max="9675" width="2.85546875" style="808" customWidth="1"/>
    <col min="9676" max="9729" width="10.28515625" style="808"/>
    <col min="9730" max="9730" width="33.85546875" style="808" customWidth="1"/>
    <col min="9731" max="9731" width="14" style="808" customWidth="1"/>
    <col min="9732" max="9733" width="13.28515625" style="808" customWidth="1"/>
    <col min="9734" max="9734" width="13.42578125" style="808" customWidth="1"/>
    <col min="9735" max="9735" width="17.140625" style="808" customWidth="1"/>
    <col min="9736" max="9736" width="13.85546875" style="808" customWidth="1"/>
    <col min="9737" max="9930" width="10.28515625" style="808" customWidth="1"/>
    <col min="9931" max="9931" width="2.85546875" style="808" customWidth="1"/>
    <col min="9932" max="9985" width="10.28515625" style="808"/>
    <col min="9986" max="9986" width="33.85546875" style="808" customWidth="1"/>
    <col min="9987" max="9987" width="14" style="808" customWidth="1"/>
    <col min="9988" max="9989" width="13.28515625" style="808" customWidth="1"/>
    <col min="9990" max="9990" width="13.42578125" style="808" customWidth="1"/>
    <col min="9991" max="9991" width="17.140625" style="808" customWidth="1"/>
    <col min="9992" max="9992" width="13.85546875" style="808" customWidth="1"/>
    <col min="9993" max="10186" width="10.28515625" style="808" customWidth="1"/>
    <col min="10187" max="10187" width="2.85546875" style="808" customWidth="1"/>
    <col min="10188" max="10241" width="10.28515625" style="808"/>
    <col min="10242" max="10242" width="33.85546875" style="808" customWidth="1"/>
    <col min="10243" max="10243" width="14" style="808" customWidth="1"/>
    <col min="10244" max="10245" width="13.28515625" style="808" customWidth="1"/>
    <col min="10246" max="10246" width="13.42578125" style="808" customWidth="1"/>
    <col min="10247" max="10247" width="17.140625" style="808" customWidth="1"/>
    <col min="10248" max="10248" width="13.85546875" style="808" customWidth="1"/>
    <col min="10249" max="10442" width="10.28515625" style="808" customWidth="1"/>
    <col min="10443" max="10443" width="2.85546875" style="808" customWidth="1"/>
    <col min="10444" max="10497" width="10.28515625" style="808"/>
    <col min="10498" max="10498" width="33.85546875" style="808" customWidth="1"/>
    <col min="10499" max="10499" width="14" style="808" customWidth="1"/>
    <col min="10500" max="10501" width="13.28515625" style="808" customWidth="1"/>
    <col min="10502" max="10502" width="13.42578125" style="808" customWidth="1"/>
    <col min="10503" max="10503" width="17.140625" style="808" customWidth="1"/>
    <col min="10504" max="10504" width="13.85546875" style="808" customWidth="1"/>
    <col min="10505" max="10698" width="10.28515625" style="808" customWidth="1"/>
    <col min="10699" max="10699" width="2.85546875" style="808" customWidth="1"/>
    <col min="10700" max="10753" width="10.28515625" style="808"/>
    <col min="10754" max="10754" width="33.85546875" style="808" customWidth="1"/>
    <col min="10755" max="10755" width="14" style="808" customWidth="1"/>
    <col min="10756" max="10757" width="13.28515625" style="808" customWidth="1"/>
    <col min="10758" max="10758" width="13.42578125" style="808" customWidth="1"/>
    <col min="10759" max="10759" width="17.140625" style="808" customWidth="1"/>
    <col min="10760" max="10760" width="13.85546875" style="808" customWidth="1"/>
    <col min="10761" max="10954" width="10.28515625" style="808" customWidth="1"/>
    <col min="10955" max="10955" width="2.85546875" style="808" customWidth="1"/>
    <col min="10956" max="11009" width="10.28515625" style="808"/>
    <col min="11010" max="11010" width="33.85546875" style="808" customWidth="1"/>
    <col min="11011" max="11011" width="14" style="808" customWidth="1"/>
    <col min="11012" max="11013" width="13.28515625" style="808" customWidth="1"/>
    <col min="11014" max="11014" width="13.42578125" style="808" customWidth="1"/>
    <col min="11015" max="11015" width="17.140625" style="808" customWidth="1"/>
    <col min="11016" max="11016" width="13.85546875" style="808" customWidth="1"/>
    <col min="11017" max="11210" width="10.28515625" style="808" customWidth="1"/>
    <col min="11211" max="11211" width="2.85546875" style="808" customWidth="1"/>
    <col min="11212" max="11265" width="10.28515625" style="808"/>
    <col min="11266" max="11266" width="33.85546875" style="808" customWidth="1"/>
    <col min="11267" max="11267" width="14" style="808" customWidth="1"/>
    <col min="11268" max="11269" width="13.28515625" style="808" customWidth="1"/>
    <col min="11270" max="11270" width="13.42578125" style="808" customWidth="1"/>
    <col min="11271" max="11271" width="17.140625" style="808" customWidth="1"/>
    <col min="11272" max="11272" width="13.85546875" style="808" customWidth="1"/>
    <col min="11273" max="11466" width="10.28515625" style="808" customWidth="1"/>
    <col min="11467" max="11467" width="2.85546875" style="808" customWidth="1"/>
    <col min="11468" max="11521" width="10.28515625" style="808"/>
    <col min="11522" max="11522" width="33.85546875" style="808" customWidth="1"/>
    <col min="11523" max="11523" width="14" style="808" customWidth="1"/>
    <col min="11524" max="11525" width="13.28515625" style="808" customWidth="1"/>
    <col min="11526" max="11526" width="13.42578125" style="808" customWidth="1"/>
    <col min="11527" max="11527" width="17.140625" style="808" customWidth="1"/>
    <col min="11528" max="11528" width="13.85546875" style="808" customWidth="1"/>
    <col min="11529" max="11722" width="10.28515625" style="808" customWidth="1"/>
    <col min="11723" max="11723" width="2.85546875" style="808" customWidth="1"/>
    <col min="11724" max="11777" width="10.28515625" style="808"/>
    <col min="11778" max="11778" width="33.85546875" style="808" customWidth="1"/>
    <col min="11779" max="11779" width="14" style="808" customWidth="1"/>
    <col min="11780" max="11781" width="13.28515625" style="808" customWidth="1"/>
    <col min="11782" max="11782" width="13.42578125" style="808" customWidth="1"/>
    <col min="11783" max="11783" width="17.140625" style="808" customWidth="1"/>
    <col min="11784" max="11784" width="13.85546875" style="808" customWidth="1"/>
    <col min="11785" max="11978" width="10.28515625" style="808" customWidth="1"/>
    <col min="11979" max="11979" width="2.85546875" style="808" customWidth="1"/>
    <col min="11980" max="12033" width="10.28515625" style="808"/>
    <col min="12034" max="12034" width="33.85546875" style="808" customWidth="1"/>
    <col min="12035" max="12035" width="14" style="808" customWidth="1"/>
    <col min="12036" max="12037" width="13.28515625" style="808" customWidth="1"/>
    <col min="12038" max="12038" width="13.42578125" style="808" customWidth="1"/>
    <col min="12039" max="12039" width="17.140625" style="808" customWidth="1"/>
    <col min="12040" max="12040" width="13.85546875" style="808" customWidth="1"/>
    <col min="12041" max="12234" width="10.28515625" style="808" customWidth="1"/>
    <col min="12235" max="12235" width="2.85546875" style="808" customWidth="1"/>
    <col min="12236" max="12289" width="10.28515625" style="808"/>
    <col min="12290" max="12290" width="33.85546875" style="808" customWidth="1"/>
    <col min="12291" max="12291" width="14" style="808" customWidth="1"/>
    <col min="12292" max="12293" width="13.28515625" style="808" customWidth="1"/>
    <col min="12294" max="12294" width="13.42578125" style="808" customWidth="1"/>
    <col min="12295" max="12295" width="17.140625" style="808" customWidth="1"/>
    <col min="12296" max="12296" width="13.85546875" style="808" customWidth="1"/>
    <col min="12297" max="12490" width="10.28515625" style="808" customWidth="1"/>
    <col min="12491" max="12491" width="2.85546875" style="808" customWidth="1"/>
    <col min="12492" max="12545" width="10.28515625" style="808"/>
    <col min="12546" max="12546" width="33.85546875" style="808" customWidth="1"/>
    <col min="12547" max="12547" width="14" style="808" customWidth="1"/>
    <col min="12548" max="12549" width="13.28515625" style="808" customWidth="1"/>
    <col min="12550" max="12550" width="13.42578125" style="808" customWidth="1"/>
    <col min="12551" max="12551" width="17.140625" style="808" customWidth="1"/>
    <col min="12552" max="12552" width="13.85546875" style="808" customWidth="1"/>
    <col min="12553" max="12746" width="10.28515625" style="808" customWidth="1"/>
    <col min="12747" max="12747" width="2.85546875" style="808" customWidth="1"/>
    <col min="12748" max="12801" width="10.28515625" style="808"/>
    <col min="12802" max="12802" width="33.85546875" style="808" customWidth="1"/>
    <col min="12803" max="12803" width="14" style="808" customWidth="1"/>
    <col min="12804" max="12805" width="13.28515625" style="808" customWidth="1"/>
    <col min="12806" max="12806" width="13.42578125" style="808" customWidth="1"/>
    <col min="12807" max="12807" width="17.140625" style="808" customWidth="1"/>
    <col min="12808" max="12808" width="13.85546875" style="808" customWidth="1"/>
    <col min="12809" max="13002" width="10.28515625" style="808" customWidth="1"/>
    <col min="13003" max="13003" width="2.85546875" style="808" customWidth="1"/>
    <col min="13004" max="13057" width="10.28515625" style="808"/>
    <col min="13058" max="13058" width="33.85546875" style="808" customWidth="1"/>
    <col min="13059" max="13059" width="14" style="808" customWidth="1"/>
    <col min="13060" max="13061" width="13.28515625" style="808" customWidth="1"/>
    <col min="13062" max="13062" width="13.42578125" style="808" customWidth="1"/>
    <col min="13063" max="13063" width="17.140625" style="808" customWidth="1"/>
    <col min="13064" max="13064" width="13.85546875" style="808" customWidth="1"/>
    <col min="13065" max="13258" width="10.28515625" style="808" customWidth="1"/>
    <col min="13259" max="13259" width="2.85546875" style="808" customWidth="1"/>
    <col min="13260" max="13313" width="10.28515625" style="808"/>
    <col min="13314" max="13314" width="33.85546875" style="808" customWidth="1"/>
    <col min="13315" max="13315" width="14" style="808" customWidth="1"/>
    <col min="13316" max="13317" width="13.28515625" style="808" customWidth="1"/>
    <col min="13318" max="13318" width="13.42578125" style="808" customWidth="1"/>
    <col min="13319" max="13319" width="17.140625" style="808" customWidth="1"/>
    <col min="13320" max="13320" width="13.85546875" style="808" customWidth="1"/>
    <col min="13321" max="13514" width="10.28515625" style="808" customWidth="1"/>
    <col min="13515" max="13515" width="2.85546875" style="808" customWidth="1"/>
    <col min="13516" max="13569" width="10.28515625" style="808"/>
    <col min="13570" max="13570" width="33.85546875" style="808" customWidth="1"/>
    <col min="13571" max="13571" width="14" style="808" customWidth="1"/>
    <col min="13572" max="13573" width="13.28515625" style="808" customWidth="1"/>
    <col min="13574" max="13574" width="13.42578125" style="808" customWidth="1"/>
    <col min="13575" max="13575" width="17.140625" style="808" customWidth="1"/>
    <col min="13576" max="13576" width="13.85546875" style="808" customWidth="1"/>
    <col min="13577" max="13770" width="10.28515625" style="808" customWidth="1"/>
    <col min="13771" max="13771" width="2.85546875" style="808" customWidth="1"/>
    <col min="13772" max="13825" width="10.28515625" style="808"/>
    <col min="13826" max="13826" width="33.85546875" style="808" customWidth="1"/>
    <col min="13827" max="13827" width="14" style="808" customWidth="1"/>
    <col min="13828" max="13829" width="13.28515625" style="808" customWidth="1"/>
    <col min="13830" max="13830" width="13.42578125" style="808" customWidth="1"/>
    <col min="13831" max="13831" width="17.140625" style="808" customWidth="1"/>
    <col min="13832" max="13832" width="13.85546875" style="808" customWidth="1"/>
    <col min="13833" max="14026" width="10.28515625" style="808" customWidth="1"/>
    <col min="14027" max="14027" width="2.85546875" style="808" customWidth="1"/>
    <col min="14028" max="14081" width="10.28515625" style="808"/>
    <col min="14082" max="14082" width="33.85546875" style="808" customWidth="1"/>
    <col min="14083" max="14083" width="14" style="808" customWidth="1"/>
    <col min="14084" max="14085" width="13.28515625" style="808" customWidth="1"/>
    <col min="14086" max="14086" width="13.42578125" style="808" customWidth="1"/>
    <col min="14087" max="14087" width="17.140625" style="808" customWidth="1"/>
    <col min="14088" max="14088" width="13.85546875" style="808" customWidth="1"/>
    <col min="14089" max="14282" width="10.28515625" style="808" customWidth="1"/>
    <col min="14283" max="14283" width="2.85546875" style="808" customWidth="1"/>
    <col min="14284" max="14337" width="10.28515625" style="808"/>
    <col min="14338" max="14338" width="33.85546875" style="808" customWidth="1"/>
    <col min="14339" max="14339" width="14" style="808" customWidth="1"/>
    <col min="14340" max="14341" width="13.28515625" style="808" customWidth="1"/>
    <col min="14342" max="14342" width="13.42578125" style="808" customWidth="1"/>
    <col min="14343" max="14343" width="17.140625" style="808" customWidth="1"/>
    <col min="14344" max="14344" width="13.85546875" style="808" customWidth="1"/>
    <col min="14345" max="14538" width="10.28515625" style="808" customWidth="1"/>
    <col min="14539" max="14539" width="2.85546875" style="808" customWidth="1"/>
    <col min="14540" max="14593" width="10.28515625" style="808"/>
    <col min="14594" max="14594" width="33.85546875" style="808" customWidth="1"/>
    <col min="14595" max="14595" width="14" style="808" customWidth="1"/>
    <col min="14596" max="14597" width="13.28515625" style="808" customWidth="1"/>
    <col min="14598" max="14598" width="13.42578125" style="808" customWidth="1"/>
    <col min="14599" max="14599" width="17.140625" style="808" customWidth="1"/>
    <col min="14600" max="14600" width="13.85546875" style="808" customWidth="1"/>
    <col min="14601" max="14794" width="10.28515625" style="808" customWidth="1"/>
    <col min="14795" max="14795" width="2.85546875" style="808" customWidth="1"/>
    <col min="14796" max="14849" width="10.28515625" style="808"/>
    <col min="14850" max="14850" width="33.85546875" style="808" customWidth="1"/>
    <col min="14851" max="14851" width="14" style="808" customWidth="1"/>
    <col min="14852" max="14853" width="13.28515625" style="808" customWidth="1"/>
    <col min="14854" max="14854" width="13.42578125" style="808" customWidth="1"/>
    <col min="14855" max="14855" width="17.140625" style="808" customWidth="1"/>
    <col min="14856" max="14856" width="13.85546875" style="808" customWidth="1"/>
    <col min="14857" max="15050" width="10.28515625" style="808" customWidth="1"/>
    <col min="15051" max="15051" width="2.85546875" style="808" customWidth="1"/>
    <col min="15052" max="15105" width="10.28515625" style="808"/>
    <col min="15106" max="15106" width="33.85546875" style="808" customWidth="1"/>
    <col min="15107" max="15107" width="14" style="808" customWidth="1"/>
    <col min="15108" max="15109" width="13.28515625" style="808" customWidth="1"/>
    <col min="15110" max="15110" width="13.42578125" style="808" customWidth="1"/>
    <col min="15111" max="15111" width="17.140625" style="808" customWidth="1"/>
    <col min="15112" max="15112" width="13.85546875" style="808" customWidth="1"/>
    <col min="15113" max="15306" width="10.28515625" style="808" customWidth="1"/>
    <col min="15307" max="15307" width="2.85546875" style="808" customWidth="1"/>
    <col min="15308" max="15361" width="10.28515625" style="808"/>
    <col min="15362" max="15362" width="33.85546875" style="808" customWidth="1"/>
    <col min="15363" max="15363" width="14" style="808" customWidth="1"/>
    <col min="15364" max="15365" width="13.28515625" style="808" customWidth="1"/>
    <col min="15366" max="15366" width="13.42578125" style="808" customWidth="1"/>
    <col min="15367" max="15367" width="17.140625" style="808" customWidth="1"/>
    <col min="15368" max="15368" width="13.85546875" style="808" customWidth="1"/>
    <col min="15369" max="15562" width="10.28515625" style="808" customWidth="1"/>
    <col min="15563" max="15563" width="2.85546875" style="808" customWidth="1"/>
    <col min="15564" max="15617" width="10.28515625" style="808"/>
    <col min="15618" max="15618" width="33.85546875" style="808" customWidth="1"/>
    <col min="15619" max="15619" width="14" style="808" customWidth="1"/>
    <col min="15620" max="15621" width="13.28515625" style="808" customWidth="1"/>
    <col min="15622" max="15622" width="13.42578125" style="808" customWidth="1"/>
    <col min="15623" max="15623" width="17.140625" style="808" customWidth="1"/>
    <col min="15624" max="15624" width="13.85546875" style="808" customWidth="1"/>
    <col min="15625" max="15818" width="10.28515625" style="808" customWidth="1"/>
    <col min="15819" max="15819" width="2.85546875" style="808" customWidth="1"/>
    <col min="15820" max="15873" width="10.28515625" style="808"/>
    <col min="15874" max="15874" width="33.85546875" style="808" customWidth="1"/>
    <col min="15875" max="15875" width="14" style="808" customWidth="1"/>
    <col min="15876" max="15877" width="13.28515625" style="808" customWidth="1"/>
    <col min="15878" max="15878" width="13.42578125" style="808" customWidth="1"/>
    <col min="15879" max="15879" width="17.140625" style="808" customWidth="1"/>
    <col min="15880" max="15880" width="13.85546875" style="808" customWidth="1"/>
    <col min="15881" max="16074" width="10.28515625" style="808" customWidth="1"/>
    <col min="16075" max="16075" width="2.85546875" style="808" customWidth="1"/>
    <col min="16076" max="16129" width="10.28515625" style="808"/>
    <col min="16130" max="16130" width="33.85546875" style="808" customWidth="1"/>
    <col min="16131" max="16131" width="14" style="808" customWidth="1"/>
    <col min="16132" max="16133" width="13.28515625" style="808" customWidth="1"/>
    <col min="16134" max="16134" width="13.42578125" style="808" customWidth="1"/>
    <col min="16135" max="16135" width="17.140625" style="808" customWidth="1"/>
    <col min="16136" max="16136" width="13.85546875" style="808" customWidth="1"/>
    <col min="16137" max="16330" width="10.28515625" style="808" customWidth="1"/>
    <col min="16331" max="16331" width="2.85546875" style="808" customWidth="1"/>
    <col min="16332" max="16384" width="10.28515625" style="808"/>
  </cols>
  <sheetData>
    <row r="1" spans="2:9" ht="57.75" customHeight="1" x14ac:dyDescent="0.25"/>
    <row r="2" spans="2:9" ht="18" x14ac:dyDescent="0.25">
      <c r="B2" s="1756" t="s">
        <v>1623</v>
      </c>
      <c r="C2" s="1756"/>
      <c r="D2" s="1756"/>
      <c r="E2" s="1756"/>
      <c r="F2" s="1756"/>
      <c r="G2" s="1756"/>
      <c r="H2" s="1756"/>
      <c r="I2" s="3" t="s">
        <v>13</v>
      </c>
    </row>
    <row r="3" spans="2:9" ht="15.75" x14ac:dyDescent="0.25">
      <c r="B3" s="1765" t="s">
        <v>1752</v>
      </c>
      <c r="C3" s="1765"/>
      <c r="D3" s="1765"/>
      <c r="E3" s="1765"/>
      <c r="F3" s="1765"/>
      <c r="G3" s="1765"/>
      <c r="H3" s="1765"/>
    </row>
    <row r="4" spans="2:9" ht="16.5" thickBot="1" x14ac:dyDescent="0.3">
      <c r="B4" s="1759">
        <v>2013</v>
      </c>
      <c r="C4" s="1759"/>
      <c r="D4" s="1759"/>
      <c r="E4" s="1759"/>
      <c r="F4" s="1759"/>
      <c r="G4" s="1759"/>
      <c r="H4" s="1759"/>
    </row>
    <row r="5" spans="2:9" x14ac:dyDescent="0.25">
      <c r="B5" s="814"/>
      <c r="C5" s="815"/>
      <c r="D5" s="815"/>
      <c r="E5" s="815"/>
      <c r="F5" s="815"/>
      <c r="G5" s="815"/>
      <c r="H5" s="815"/>
    </row>
    <row r="6" spans="2:9" s="810" customFormat="1" ht="63" x14ac:dyDescent="0.25">
      <c r="B6" s="772" t="s">
        <v>789</v>
      </c>
      <c r="C6" s="772" t="s">
        <v>841</v>
      </c>
      <c r="D6" s="772" t="s">
        <v>796</v>
      </c>
      <c r="E6" s="772" t="s">
        <v>842</v>
      </c>
      <c r="F6" s="772" t="s">
        <v>797</v>
      </c>
      <c r="G6" s="772" t="s">
        <v>843</v>
      </c>
      <c r="H6" s="772" t="s">
        <v>40</v>
      </c>
    </row>
    <row r="7" spans="2:9" s="810" customFormat="1" x14ac:dyDescent="0.25">
      <c r="B7" s="789" t="s">
        <v>846</v>
      </c>
      <c r="C7" s="790">
        <v>908664</v>
      </c>
      <c r="D7" s="790">
        <v>1708181</v>
      </c>
      <c r="E7" s="790">
        <v>2048260</v>
      </c>
      <c r="F7" s="790">
        <v>172818</v>
      </c>
      <c r="G7" s="790">
        <v>36041</v>
      </c>
      <c r="H7" s="790">
        <v>4873964</v>
      </c>
    </row>
    <row r="8" spans="2:9" ht="28.5" x14ac:dyDescent="0.25">
      <c r="B8" s="803" t="s">
        <v>799</v>
      </c>
      <c r="C8" s="788">
        <v>10452</v>
      </c>
      <c r="D8" s="788">
        <v>16861</v>
      </c>
      <c r="E8" s="788">
        <v>16800</v>
      </c>
      <c r="F8" s="788">
        <v>5700</v>
      </c>
      <c r="G8" s="788"/>
      <c r="H8" s="811">
        <v>49813</v>
      </c>
    </row>
    <row r="9" spans="2:9" x14ac:dyDescent="0.25">
      <c r="B9" s="787" t="s">
        <v>800</v>
      </c>
      <c r="C9" s="788">
        <v>173442</v>
      </c>
      <c r="D9" s="788">
        <v>329003</v>
      </c>
      <c r="E9" s="788">
        <v>324387</v>
      </c>
      <c r="F9" s="788">
        <v>58247</v>
      </c>
      <c r="G9" s="788"/>
      <c r="H9" s="788">
        <v>885079</v>
      </c>
    </row>
    <row r="10" spans="2:9" x14ac:dyDescent="0.25">
      <c r="B10" s="787" t="s">
        <v>801</v>
      </c>
      <c r="C10" s="788">
        <v>1374</v>
      </c>
      <c r="D10" s="788">
        <v>2571</v>
      </c>
      <c r="E10" s="788">
        <v>5049</v>
      </c>
      <c r="F10" s="788">
        <v>652</v>
      </c>
      <c r="G10" s="788"/>
      <c r="H10" s="788">
        <v>9646</v>
      </c>
    </row>
    <row r="11" spans="2:9" x14ac:dyDescent="0.25">
      <c r="B11" s="787" t="s">
        <v>802</v>
      </c>
      <c r="C11" s="788">
        <v>248899</v>
      </c>
      <c r="D11" s="788">
        <v>469289</v>
      </c>
      <c r="E11" s="788">
        <v>510467</v>
      </c>
      <c r="F11" s="788">
        <v>84063</v>
      </c>
      <c r="G11" s="788"/>
      <c r="H11" s="788">
        <v>1312718</v>
      </c>
    </row>
    <row r="12" spans="2:9" x14ac:dyDescent="0.25">
      <c r="B12" s="787" t="s">
        <v>803</v>
      </c>
      <c r="C12" s="788">
        <v>165199</v>
      </c>
      <c r="D12" s="788">
        <v>331238</v>
      </c>
      <c r="E12" s="788">
        <v>332936</v>
      </c>
      <c r="F12" s="788">
        <v>59608</v>
      </c>
      <c r="G12" s="788"/>
      <c r="H12" s="788">
        <v>888981</v>
      </c>
    </row>
    <row r="13" spans="2:9" x14ac:dyDescent="0.25">
      <c r="B13" s="787" t="s">
        <v>804</v>
      </c>
      <c r="C13" s="788">
        <v>254522</v>
      </c>
      <c r="D13" s="788">
        <v>473678</v>
      </c>
      <c r="E13" s="788">
        <v>495399</v>
      </c>
      <c r="F13" s="788">
        <v>94789</v>
      </c>
      <c r="G13" s="788"/>
      <c r="H13" s="788">
        <v>1318388</v>
      </c>
    </row>
    <row r="14" spans="2:9" x14ac:dyDescent="0.25">
      <c r="B14" s="787" t="s">
        <v>805</v>
      </c>
      <c r="C14" s="788">
        <v>102</v>
      </c>
      <c r="D14" s="788">
        <v>258</v>
      </c>
      <c r="E14" s="788">
        <v>198</v>
      </c>
      <c r="F14" s="788"/>
      <c r="G14" s="788"/>
      <c r="H14" s="788">
        <v>558</v>
      </c>
    </row>
    <row r="15" spans="2:9" x14ac:dyDescent="0.25">
      <c r="B15" s="787" t="s">
        <v>806</v>
      </c>
      <c r="C15" s="788">
        <v>1122</v>
      </c>
      <c r="D15" s="788">
        <v>2378</v>
      </c>
      <c r="E15" s="788">
        <v>2819</v>
      </c>
      <c r="F15" s="788">
        <v>878</v>
      </c>
      <c r="G15" s="788"/>
      <c r="H15" s="788">
        <v>7197</v>
      </c>
    </row>
    <row r="16" spans="2:9" x14ac:dyDescent="0.25">
      <c r="B16" s="787" t="s">
        <v>807</v>
      </c>
      <c r="C16" s="788">
        <v>2265</v>
      </c>
      <c r="D16" s="788">
        <v>4288</v>
      </c>
      <c r="E16" s="788">
        <v>5069</v>
      </c>
      <c r="F16" s="788">
        <v>1480</v>
      </c>
      <c r="G16" s="788"/>
      <c r="H16" s="788">
        <v>13102</v>
      </c>
    </row>
    <row r="17" spans="2:8" x14ac:dyDescent="0.25">
      <c r="B17" s="787" t="s">
        <v>808</v>
      </c>
      <c r="C17" s="788">
        <v>201498</v>
      </c>
      <c r="D17" s="788">
        <v>368858</v>
      </c>
      <c r="E17" s="788">
        <v>349783</v>
      </c>
      <c r="F17" s="788">
        <v>69928</v>
      </c>
      <c r="G17" s="788"/>
      <c r="H17" s="788">
        <v>990067</v>
      </c>
    </row>
    <row r="18" spans="2:8" x14ac:dyDescent="0.25">
      <c r="B18" s="787" t="s">
        <v>809</v>
      </c>
      <c r="C18" s="788">
        <v>342</v>
      </c>
      <c r="D18" s="788">
        <v>746</v>
      </c>
      <c r="E18" s="788">
        <v>765</v>
      </c>
      <c r="F18" s="788">
        <v>179</v>
      </c>
      <c r="G18" s="788"/>
      <c r="H18" s="788">
        <v>2032</v>
      </c>
    </row>
    <row r="19" spans="2:8" x14ac:dyDescent="0.25">
      <c r="B19" s="787" t="s">
        <v>810</v>
      </c>
      <c r="C19" s="788">
        <v>42</v>
      </c>
      <c r="D19" s="788">
        <v>83</v>
      </c>
      <c r="E19" s="788">
        <v>22</v>
      </c>
      <c r="F19" s="788"/>
      <c r="G19" s="788"/>
      <c r="H19" s="788">
        <v>147</v>
      </c>
    </row>
    <row r="20" spans="2:8" x14ac:dyDescent="0.25">
      <c r="B20" s="787" t="s">
        <v>811</v>
      </c>
      <c r="C20" s="788">
        <v>42816</v>
      </c>
      <c r="D20" s="788">
        <v>86822</v>
      </c>
      <c r="E20" s="788">
        <v>90238</v>
      </c>
      <c r="F20" s="788">
        <v>11447</v>
      </c>
      <c r="G20" s="788"/>
      <c r="H20" s="788">
        <v>231323</v>
      </c>
    </row>
    <row r="21" spans="2:8" x14ac:dyDescent="0.25">
      <c r="B21" s="789" t="s">
        <v>812</v>
      </c>
      <c r="C21" s="790">
        <v>1102075</v>
      </c>
      <c r="D21" s="790">
        <v>2086073</v>
      </c>
      <c r="E21" s="790">
        <v>2133932</v>
      </c>
      <c r="F21" s="790">
        <v>386971</v>
      </c>
      <c r="G21" s="790">
        <v>0</v>
      </c>
      <c r="H21" s="790">
        <v>5709051</v>
      </c>
    </row>
    <row r="22" spans="2:8" x14ac:dyDescent="0.25">
      <c r="B22" s="787" t="s">
        <v>813</v>
      </c>
      <c r="C22" s="788">
        <v>1015644</v>
      </c>
      <c r="D22" s="788">
        <v>1872412</v>
      </c>
      <c r="E22" s="788">
        <v>1991378</v>
      </c>
      <c r="F22" s="788">
        <v>287273</v>
      </c>
      <c r="G22" s="788"/>
      <c r="H22" s="788">
        <v>5166707</v>
      </c>
    </row>
    <row r="23" spans="2:8" x14ac:dyDescent="0.25">
      <c r="B23" s="787" t="s">
        <v>814</v>
      </c>
      <c r="C23" s="788">
        <v>520021</v>
      </c>
      <c r="D23" s="788">
        <v>976272</v>
      </c>
      <c r="E23" s="788">
        <v>1054829</v>
      </c>
      <c r="F23" s="788">
        <v>139185</v>
      </c>
      <c r="G23" s="788"/>
      <c r="H23" s="788">
        <v>2690307</v>
      </c>
    </row>
    <row r="24" spans="2:8" x14ac:dyDescent="0.25">
      <c r="B24" s="787" t="s">
        <v>815</v>
      </c>
      <c r="C24" s="788">
        <v>177137</v>
      </c>
      <c r="D24" s="788">
        <v>333552</v>
      </c>
      <c r="E24" s="788">
        <v>347902</v>
      </c>
      <c r="F24" s="788">
        <v>57314</v>
      </c>
      <c r="G24" s="788"/>
      <c r="H24" s="788">
        <v>915905</v>
      </c>
    </row>
    <row r="25" spans="2:8" x14ac:dyDescent="0.25">
      <c r="B25" s="787" t="s">
        <v>845</v>
      </c>
      <c r="C25" s="788">
        <v>181549</v>
      </c>
      <c r="D25" s="788">
        <v>348624</v>
      </c>
      <c r="E25" s="788">
        <v>385392</v>
      </c>
      <c r="F25" s="788">
        <v>49233</v>
      </c>
      <c r="G25" s="788"/>
      <c r="H25" s="788">
        <v>964798</v>
      </c>
    </row>
    <row r="26" spans="2:8" x14ac:dyDescent="0.25">
      <c r="B26" s="787" t="s">
        <v>817</v>
      </c>
      <c r="C26" s="788">
        <v>55971</v>
      </c>
      <c r="D26" s="788">
        <v>107312</v>
      </c>
      <c r="E26" s="788">
        <v>115112</v>
      </c>
      <c r="F26" s="788">
        <v>12781</v>
      </c>
      <c r="G26" s="788"/>
      <c r="H26" s="788">
        <v>291176</v>
      </c>
    </row>
    <row r="27" spans="2:8" x14ac:dyDescent="0.25">
      <c r="B27" s="789" t="s">
        <v>818</v>
      </c>
      <c r="C27" s="790">
        <v>1950322</v>
      </c>
      <c r="D27" s="790">
        <v>3638172</v>
      </c>
      <c r="E27" s="790">
        <v>3894613</v>
      </c>
      <c r="F27" s="790">
        <v>545786</v>
      </c>
      <c r="G27" s="790">
        <v>0</v>
      </c>
      <c r="H27" s="790">
        <v>10028893</v>
      </c>
    </row>
    <row r="28" spans="2:8" ht="15.75" x14ac:dyDescent="0.25">
      <c r="B28" s="792" t="s">
        <v>40</v>
      </c>
      <c r="C28" s="793">
        <v>3961061</v>
      </c>
      <c r="D28" s="793">
        <v>7432426</v>
      </c>
      <c r="E28" s="793">
        <v>8076805</v>
      </c>
      <c r="F28" s="793">
        <v>1105575</v>
      </c>
      <c r="G28" s="793">
        <v>36041</v>
      </c>
      <c r="H28" s="793">
        <v>20611908</v>
      </c>
    </row>
    <row r="29" spans="2:8" x14ac:dyDescent="0.25">
      <c r="B29" s="1766" t="s">
        <v>1753</v>
      </c>
      <c r="C29" s="1766"/>
      <c r="D29" s="1766"/>
      <c r="E29" s="1766"/>
      <c r="F29" s="1766"/>
      <c r="G29" s="1766"/>
    </row>
    <row r="30" spans="2:8" x14ac:dyDescent="0.25">
      <c r="B30" s="1774" t="s">
        <v>819</v>
      </c>
      <c r="C30" s="1775"/>
      <c r="D30" s="1775"/>
      <c r="E30" s="1775"/>
      <c r="F30" s="1775"/>
      <c r="G30" s="1775"/>
    </row>
    <row r="31" spans="2:8" ht="29.25" customHeight="1" x14ac:dyDescent="0.25">
      <c r="B31" s="1766" t="s">
        <v>848</v>
      </c>
      <c r="C31" s="1766"/>
      <c r="D31" s="1766"/>
      <c r="E31" s="1766"/>
      <c r="F31" s="1766"/>
      <c r="G31" s="1766"/>
    </row>
    <row r="32" spans="2:8" ht="15" customHeight="1" x14ac:dyDescent="0.25">
      <c r="B32" s="812"/>
    </row>
    <row r="33" spans="2:2" ht="17.25" customHeight="1" x14ac:dyDescent="0.25">
      <c r="B33" s="813"/>
    </row>
    <row r="34" spans="2:2" ht="32.25" customHeight="1" x14ac:dyDescent="0.25"/>
  </sheetData>
  <mergeCells count="6">
    <mergeCell ref="B31:G31"/>
    <mergeCell ref="B2:H2"/>
    <mergeCell ref="B3:H3"/>
    <mergeCell ref="B4:H4"/>
    <mergeCell ref="B29:G29"/>
    <mergeCell ref="B30:G30"/>
  </mergeCells>
  <hyperlinks>
    <hyperlink ref="I2" location="'Indice Total'!A101" display="Volver"/>
  </hyperlinks>
  <pageMargins left="0.70866141732283472" right="0.70866141732283472" top="0.74803149606299213" bottom="0.74803149606299213" header="0.31496062992125984" footer="0.31496062992125984"/>
  <pageSetup scale="88" orientation="landscape"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9">
    <pageSetUpPr fitToPage="1"/>
  </sheetPr>
  <dimension ref="B1:H33"/>
  <sheetViews>
    <sheetView showGridLines="0" zoomScaleNormal="100" workbookViewId="0">
      <selection activeCell="H25" sqref="H25"/>
    </sheetView>
  </sheetViews>
  <sheetFormatPr baseColWidth="10" defaultColWidth="10.28515625" defaultRowHeight="15" x14ac:dyDescent="0.25"/>
  <cols>
    <col min="1" max="1" width="21.42578125" style="808" customWidth="1"/>
    <col min="2" max="2" width="35.7109375" style="808" customWidth="1"/>
    <col min="3" max="3" width="14.42578125" style="808" bestFit="1" customWidth="1"/>
    <col min="4" max="5" width="14.85546875" style="808" bestFit="1" customWidth="1"/>
    <col min="6" max="6" width="21.28515625" style="808" customWidth="1"/>
    <col min="7" max="7" width="15.42578125" style="808" bestFit="1" customWidth="1"/>
    <col min="8" max="13" width="10.28515625" style="808" customWidth="1"/>
    <col min="14" max="14" width="14.7109375" style="808" customWidth="1"/>
    <col min="15" max="201" width="10.28515625" style="808" customWidth="1"/>
    <col min="202" max="202" width="2.85546875" style="808" customWidth="1"/>
    <col min="203" max="256" width="10.28515625" style="808"/>
    <col min="257" max="257" width="33.85546875" style="808" customWidth="1"/>
    <col min="258" max="258" width="14" style="808" customWidth="1"/>
    <col min="259" max="260" width="13.28515625" style="808" customWidth="1"/>
    <col min="261" max="261" width="13.42578125" style="808" customWidth="1"/>
    <col min="262" max="262" width="17.140625" style="808" customWidth="1"/>
    <col min="263" max="263" width="13.85546875" style="808" customWidth="1"/>
    <col min="264" max="457" width="10.28515625" style="808" customWidth="1"/>
    <col min="458" max="458" width="2.85546875" style="808" customWidth="1"/>
    <col min="459" max="512" width="10.28515625" style="808"/>
    <col min="513" max="513" width="33.85546875" style="808" customWidth="1"/>
    <col min="514" max="514" width="14" style="808" customWidth="1"/>
    <col min="515" max="516" width="13.28515625" style="808" customWidth="1"/>
    <col min="517" max="517" width="13.42578125" style="808" customWidth="1"/>
    <col min="518" max="518" width="17.140625" style="808" customWidth="1"/>
    <col min="519" max="519" width="13.85546875" style="808" customWidth="1"/>
    <col min="520" max="713" width="10.28515625" style="808" customWidth="1"/>
    <col min="714" max="714" width="2.85546875" style="808" customWidth="1"/>
    <col min="715" max="768" width="10.28515625" style="808"/>
    <col min="769" max="769" width="33.85546875" style="808" customWidth="1"/>
    <col min="770" max="770" width="14" style="808" customWidth="1"/>
    <col min="771" max="772" width="13.28515625" style="808" customWidth="1"/>
    <col min="773" max="773" width="13.42578125" style="808" customWidth="1"/>
    <col min="774" max="774" width="17.140625" style="808" customWidth="1"/>
    <col min="775" max="775" width="13.85546875" style="808" customWidth="1"/>
    <col min="776" max="969" width="10.28515625" style="808" customWidth="1"/>
    <col min="970" max="970" width="2.85546875" style="808" customWidth="1"/>
    <col min="971" max="1024" width="10.28515625" style="808"/>
    <col min="1025" max="1025" width="33.85546875" style="808" customWidth="1"/>
    <col min="1026" max="1026" width="14" style="808" customWidth="1"/>
    <col min="1027" max="1028" width="13.28515625" style="808" customWidth="1"/>
    <col min="1029" max="1029" width="13.42578125" style="808" customWidth="1"/>
    <col min="1030" max="1030" width="17.140625" style="808" customWidth="1"/>
    <col min="1031" max="1031" width="13.85546875" style="808" customWidth="1"/>
    <col min="1032" max="1225" width="10.28515625" style="808" customWidth="1"/>
    <col min="1226" max="1226" width="2.85546875" style="808" customWidth="1"/>
    <col min="1227" max="1280" width="10.28515625" style="808"/>
    <col min="1281" max="1281" width="33.85546875" style="808" customWidth="1"/>
    <col min="1282" max="1282" width="14" style="808" customWidth="1"/>
    <col min="1283" max="1284" width="13.28515625" style="808" customWidth="1"/>
    <col min="1285" max="1285" width="13.42578125" style="808" customWidth="1"/>
    <col min="1286" max="1286" width="17.140625" style="808" customWidth="1"/>
    <col min="1287" max="1287" width="13.85546875" style="808" customWidth="1"/>
    <col min="1288" max="1481" width="10.28515625" style="808" customWidth="1"/>
    <col min="1482" max="1482" width="2.85546875" style="808" customWidth="1"/>
    <col min="1483" max="1536" width="10.28515625" style="808"/>
    <col min="1537" max="1537" width="33.85546875" style="808" customWidth="1"/>
    <col min="1538" max="1538" width="14" style="808" customWidth="1"/>
    <col min="1539" max="1540" width="13.28515625" style="808" customWidth="1"/>
    <col min="1541" max="1541" width="13.42578125" style="808" customWidth="1"/>
    <col min="1542" max="1542" width="17.140625" style="808" customWidth="1"/>
    <col min="1543" max="1543" width="13.85546875" style="808" customWidth="1"/>
    <col min="1544" max="1737" width="10.28515625" style="808" customWidth="1"/>
    <col min="1738" max="1738" width="2.85546875" style="808" customWidth="1"/>
    <col min="1739" max="1792" width="10.28515625" style="808"/>
    <col min="1793" max="1793" width="33.85546875" style="808" customWidth="1"/>
    <col min="1794" max="1794" width="14" style="808" customWidth="1"/>
    <col min="1795" max="1796" width="13.28515625" style="808" customWidth="1"/>
    <col min="1797" max="1797" width="13.42578125" style="808" customWidth="1"/>
    <col min="1798" max="1798" width="17.140625" style="808" customWidth="1"/>
    <col min="1799" max="1799" width="13.85546875" style="808" customWidth="1"/>
    <col min="1800" max="1993" width="10.28515625" style="808" customWidth="1"/>
    <col min="1994" max="1994" width="2.85546875" style="808" customWidth="1"/>
    <col min="1995" max="2048" width="10.28515625" style="808"/>
    <col min="2049" max="2049" width="33.85546875" style="808" customWidth="1"/>
    <col min="2050" max="2050" width="14" style="808" customWidth="1"/>
    <col min="2051" max="2052" width="13.28515625" style="808" customWidth="1"/>
    <col min="2053" max="2053" width="13.42578125" style="808" customWidth="1"/>
    <col min="2054" max="2054" width="17.140625" style="808" customWidth="1"/>
    <col min="2055" max="2055" width="13.85546875" style="808" customWidth="1"/>
    <col min="2056" max="2249" width="10.28515625" style="808" customWidth="1"/>
    <col min="2250" max="2250" width="2.85546875" style="808" customWidth="1"/>
    <col min="2251" max="2304" width="10.28515625" style="808"/>
    <col min="2305" max="2305" width="33.85546875" style="808" customWidth="1"/>
    <col min="2306" max="2306" width="14" style="808" customWidth="1"/>
    <col min="2307" max="2308" width="13.28515625" style="808" customWidth="1"/>
    <col min="2309" max="2309" width="13.42578125" style="808" customWidth="1"/>
    <col min="2310" max="2310" width="17.140625" style="808" customWidth="1"/>
    <col min="2311" max="2311" width="13.85546875" style="808" customWidth="1"/>
    <col min="2312" max="2505" width="10.28515625" style="808" customWidth="1"/>
    <col min="2506" max="2506" width="2.85546875" style="808" customWidth="1"/>
    <col min="2507" max="2560" width="10.28515625" style="808"/>
    <col min="2561" max="2561" width="33.85546875" style="808" customWidth="1"/>
    <col min="2562" max="2562" width="14" style="808" customWidth="1"/>
    <col min="2563" max="2564" width="13.28515625" style="808" customWidth="1"/>
    <col min="2565" max="2565" width="13.42578125" style="808" customWidth="1"/>
    <col min="2566" max="2566" width="17.140625" style="808" customWidth="1"/>
    <col min="2567" max="2567" width="13.85546875" style="808" customWidth="1"/>
    <col min="2568" max="2761" width="10.28515625" style="808" customWidth="1"/>
    <col min="2762" max="2762" width="2.85546875" style="808" customWidth="1"/>
    <col min="2763" max="2816" width="10.28515625" style="808"/>
    <col min="2817" max="2817" width="33.85546875" style="808" customWidth="1"/>
    <col min="2818" max="2818" width="14" style="808" customWidth="1"/>
    <col min="2819" max="2820" width="13.28515625" style="808" customWidth="1"/>
    <col min="2821" max="2821" width="13.42578125" style="808" customWidth="1"/>
    <col min="2822" max="2822" width="17.140625" style="808" customWidth="1"/>
    <col min="2823" max="2823" width="13.85546875" style="808" customWidth="1"/>
    <col min="2824" max="3017" width="10.28515625" style="808" customWidth="1"/>
    <col min="3018" max="3018" width="2.85546875" style="808" customWidth="1"/>
    <col min="3019" max="3072" width="10.28515625" style="808"/>
    <col min="3073" max="3073" width="33.85546875" style="808" customWidth="1"/>
    <col min="3074" max="3074" width="14" style="808" customWidth="1"/>
    <col min="3075" max="3076" width="13.28515625" style="808" customWidth="1"/>
    <col min="3077" max="3077" width="13.42578125" style="808" customWidth="1"/>
    <col min="3078" max="3078" width="17.140625" style="808" customWidth="1"/>
    <col min="3079" max="3079" width="13.85546875" style="808" customWidth="1"/>
    <col min="3080" max="3273" width="10.28515625" style="808" customWidth="1"/>
    <col min="3274" max="3274" width="2.85546875" style="808" customWidth="1"/>
    <col min="3275" max="3328" width="10.28515625" style="808"/>
    <col min="3329" max="3329" width="33.85546875" style="808" customWidth="1"/>
    <col min="3330" max="3330" width="14" style="808" customWidth="1"/>
    <col min="3331" max="3332" width="13.28515625" style="808" customWidth="1"/>
    <col min="3333" max="3333" width="13.42578125" style="808" customWidth="1"/>
    <col min="3334" max="3334" width="17.140625" style="808" customWidth="1"/>
    <col min="3335" max="3335" width="13.85546875" style="808" customWidth="1"/>
    <col min="3336" max="3529" width="10.28515625" style="808" customWidth="1"/>
    <col min="3530" max="3530" width="2.85546875" style="808" customWidth="1"/>
    <col min="3531" max="3584" width="10.28515625" style="808"/>
    <col min="3585" max="3585" width="33.85546875" style="808" customWidth="1"/>
    <col min="3586" max="3586" width="14" style="808" customWidth="1"/>
    <col min="3587" max="3588" width="13.28515625" style="808" customWidth="1"/>
    <col min="3589" max="3589" width="13.42578125" style="808" customWidth="1"/>
    <col min="3590" max="3590" width="17.140625" style="808" customWidth="1"/>
    <col min="3591" max="3591" width="13.85546875" style="808" customWidth="1"/>
    <col min="3592" max="3785" width="10.28515625" style="808" customWidth="1"/>
    <col min="3786" max="3786" width="2.85546875" style="808" customWidth="1"/>
    <col min="3787" max="3840" width="10.28515625" style="808"/>
    <col min="3841" max="3841" width="33.85546875" style="808" customWidth="1"/>
    <col min="3842" max="3842" width="14" style="808" customWidth="1"/>
    <col min="3843" max="3844" width="13.28515625" style="808" customWidth="1"/>
    <col min="3845" max="3845" width="13.42578125" style="808" customWidth="1"/>
    <col min="3846" max="3846" width="17.140625" style="808" customWidth="1"/>
    <col min="3847" max="3847" width="13.85546875" style="808" customWidth="1"/>
    <col min="3848" max="4041" width="10.28515625" style="808" customWidth="1"/>
    <col min="4042" max="4042" width="2.85546875" style="808" customWidth="1"/>
    <col min="4043" max="4096" width="10.28515625" style="808"/>
    <col min="4097" max="4097" width="33.85546875" style="808" customWidth="1"/>
    <col min="4098" max="4098" width="14" style="808" customWidth="1"/>
    <col min="4099" max="4100" width="13.28515625" style="808" customWidth="1"/>
    <col min="4101" max="4101" width="13.42578125" style="808" customWidth="1"/>
    <col min="4102" max="4102" width="17.140625" style="808" customWidth="1"/>
    <col min="4103" max="4103" width="13.85546875" style="808" customWidth="1"/>
    <col min="4104" max="4297" width="10.28515625" style="808" customWidth="1"/>
    <col min="4298" max="4298" width="2.85546875" style="808" customWidth="1"/>
    <col min="4299" max="4352" width="10.28515625" style="808"/>
    <col min="4353" max="4353" width="33.85546875" style="808" customWidth="1"/>
    <col min="4354" max="4354" width="14" style="808" customWidth="1"/>
    <col min="4355" max="4356" width="13.28515625" style="808" customWidth="1"/>
    <col min="4357" max="4357" width="13.42578125" style="808" customWidth="1"/>
    <col min="4358" max="4358" width="17.140625" style="808" customWidth="1"/>
    <col min="4359" max="4359" width="13.85546875" style="808" customWidth="1"/>
    <col min="4360" max="4553" width="10.28515625" style="808" customWidth="1"/>
    <col min="4554" max="4554" width="2.85546875" style="808" customWidth="1"/>
    <col min="4555" max="4608" width="10.28515625" style="808"/>
    <col min="4609" max="4609" width="33.85546875" style="808" customWidth="1"/>
    <col min="4610" max="4610" width="14" style="808" customWidth="1"/>
    <col min="4611" max="4612" width="13.28515625" style="808" customWidth="1"/>
    <col min="4613" max="4613" width="13.42578125" style="808" customWidth="1"/>
    <col min="4614" max="4614" width="17.140625" style="808" customWidth="1"/>
    <col min="4615" max="4615" width="13.85546875" style="808" customWidth="1"/>
    <col min="4616" max="4809" width="10.28515625" style="808" customWidth="1"/>
    <col min="4810" max="4810" width="2.85546875" style="808" customWidth="1"/>
    <col min="4811" max="4864" width="10.28515625" style="808"/>
    <col min="4865" max="4865" width="33.85546875" style="808" customWidth="1"/>
    <col min="4866" max="4866" width="14" style="808" customWidth="1"/>
    <col min="4867" max="4868" width="13.28515625" style="808" customWidth="1"/>
    <col min="4869" max="4869" width="13.42578125" style="808" customWidth="1"/>
    <col min="4870" max="4870" width="17.140625" style="808" customWidth="1"/>
    <col min="4871" max="4871" width="13.85546875" style="808" customWidth="1"/>
    <col min="4872" max="5065" width="10.28515625" style="808" customWidth="1"/>
    <col min="5066" max="5066" width="2.85546875" style="808" customWidth="1"/>
    <col min="5067" max="5120" width="10.28515625" style="808"/>
    <col min="5121" max="5121" width="33.85546875" style="808" customWidth="1"/>
    <col min="5122" max="5122" width="14" style="808" customWidth="1"/>
    <col min="5123" max="5124" width="13.28515625" style="808" customWidth="1"/>
    <col min="5125" max="5125" width="13.42578125" style="808" customWidth="1"/>
    <col min="5126" max="5126" width="17.140625" style="808" customWidth="1"/>
    <col min="5127" max="5127" width="13.85546875" style="808" customWidth="1"/>
    <col min="5128" max="5321" width="10.28515625" style="808" customWidth="1"/>
    <col min="5322" max="5322" width="2.85546875" style="808" customWidth="1"/>
    <col min="5323" max="5376" width="10.28515625" style="808"/>
    <col min="5377" max="5377" width="33.85546875" style="808" customWidth="1"/>
    <col min="5378" max="5378" width="14" style="808" customWidth="1"/>
    <col min="5379" max="5380" width="13.28515625" style="808" customWidth="1"/>
    <col min="5381" max="5381" width="13.42578125" style="808" customWidth="1"/>
    <col min="5382" max="5382" width="17.140625" style="808" customWidth="1"/>
    <col min="5383" max="5383" width="13.85546875" style="808" customWidth="1"/>
    <col min="5384" max="5577" width="10.28515625" style="808" customWidth="1"/>
    <col min="5578" max="5578" width="2.85546875" style="808" customWidth="1"/>
    <col min="5579" max="5632" width="10.28515625" style="808"/>
    <col min="5633" max="5633" width="33.85546875" style="808" customWidth="1"/>
    <col min="5634" max="5634" width="14" style="808" customWidth="1"/>
    <col min="5635" max="5636" width="13.28515625" style="808" customWidth="1"/>
    <col min="5637" max="5637" width="13.42578125" style="808" customWidth="1"/>
    <col min="5638" max="5638" width="17.140625" style="808" customWidth="1"/>
    <col min="5639" max="5639" width="13.85546875" style="808" customWidth="1"/>
    <col min="5640" max="5833" width="10.28515625" style="808" customWidth="1"/>
    <col min="5834" max="5834" width="2.85546875" style="808" customWidth="1"/>
    <col min="5835" max="5888" width="10.28515625" style="808"/>
    <col min="5889" max="5889" width="33.85546875" style="808" customWidth="1"/>
    <col min="5890" max="5890" width="14" style="808" customWidth="1"/>
    <col min="5891" max="5892" width="13.28515625" style="808" customWidth="1"/>
    <col min="5893" max="5893" width="13.42578125" style="808" customWidth="1"/>
    <col min="5894" max="5894" width="17.140625" style="808" customWidth="1"/>
    <col min="5895" max="5895" width="13.85546875" style="808" customWidth="1"/>
    <col min="5896" max="6089" width="10.28515625" style="808" customWidth="1"/>
    <col min="6090" max="6090" width="2.85546875" style="808" customWidth="1"/>
    <col min="6091" max="6144" width="10.28515625" style="808"/>
    <col min="6145" max="6145" width="33.85546875" style="808" customWidth="1"/>
    <col min="6146" max="6146" width="14" style="808" customWidth="1"/>
    <col min="6147" max="6148" width="13.28515625" style="808" customWidth="1"/>
    <col min="6149" max="6149" width="13.42578125" style="808" customWidth="1"/>
    <col min="6150" max="6150" width="17.140625" style="808" customWidth="1"/>
    <col min="6151" max="6151" width="13.85546875" style="808" customWidth="1"/>
    <col min="6152" max="6345" width="10.28515625" style="808" customWidth="1"/>
    <col min="6346" max="6346" width="2.85546875" style="808" customWidth="1"/>
    <col min="6347" max="6400" width="10.28515625" style="808"/>
    <col min="6401" max="6401" width="33.85546875" style="808" customWidth="1"/>
    <col min="6402" max="6402" width="14" style="808" customWidth="1"/>
    <col min="6403" max="6404" width="13.28515625" style="808" customWidth="1"/>
    <col min="6405" max="6405" width="13.42578125" style="808" customWidth="1"/>
    <col min="6406" max="6406" width="17.140625" style="808" customWidth="1"/>
    <col min="6407" max="6407" width="13.85546875" style="808" customWidth="1"/>
    <col min="6408" max="6601" width="10.28515625" style="808" customWidth="1"/>
    <col min="6602" max="6602" width="2.85546875" style="808" customWidth="1"/>
    <col min="6603" max="6656" width="10.28515625" style="808"/>
    <col min="6657" max="6657" width="33.85546875" style="808" customWidth="1"/>
    <col min="6658" max="6658" width="14" style="808" customWidth="1"/>
    <col min="6659" max="6660" width="13.28515625" style="808" customWidth="1"/>
    <col min="6661" max="6661" width="13.42578125" style="808" customWidth="1"/>
    <col min="6662" max="6662" width="17.140625" style="808" customWidth="1"/>
    <col min="6663" max="6663" width="13.85546875" style="808" customWidth="1"/>
    <col min="6664" max="6857" width="10.28515625" style="808" customWidth="1"/>
    <col min="6858" max="6858" width="2.85546875" style="808" customWidth="1"/>
    <col min="6859" max="6912" width="10.28515625" style="808"/>
    <col min="6913" max="6913" width="33.85546875" style="808" customWidth="1"/>
    <col min="6914" max="6914" width="14" style="808" customWidth="1"/>
    <col min="6915" max="6916" width="13.28515625" style="808" customWidth="1"/>
    <col min="6917" max="6917" width="13.42578125" style="808" customWidth="1"/>
    <col min="6918" max="6918" width="17.140625" style="808" customWidth="1"/>
    <col min="6919" max="6919" width="13.85546875" style="808" customWidth="1"/>
    <col min="6920" max="7113" width="10.28515625" style="808" customWidth="1"/>
    <col min="7114" max="7114" width="2.85546875" style="808" customWidth="1"/>
    <col min="7115" max="7168" width="10.28515625" style="808"/>
    <col min="7169" max="7169" width="33.85546875" style="808" customWidth="1"/>
    <col min="7170" max="7170" width="14" style="808" customWidth="1"/>
    <col min="7171" max="7172" width="13.28515625" style="808" customWidth="1"/>
    <col min="7173" max="7173" width="13.42578125" style="808" customWidth="1"/>
    <col min="7174" max="7174" width="17.140625" style="808" customWidth="1"/>
    <col min="7175" max="7175" width="13.85546875" style="808" customWidth="1"/>
    <col min="7176" max="7369" width="10.28515625" style="808" customWidth="1"/>
    <col min="7370" max="7370" width="2.85546875" style="808" customWidth="1"/>
    <col min="7371" max="7424" width="10.28515625" style="808"/>
    <col min="7425" max="7425" width="33.85546875" style="808" customWidth="1"/>
    <col min="7426" max="7426" width="14" style="808" customWidth="1"/>
    <col min="7427" max="7428" width="13.28515625" style="808" customWidth="1"/>
    <col min="7429" max="7429" width="13.42578125" style="808" customWidth="1"/>
    <col min="7430" max="7430" width="17.140625" style="808" customWidth="1"/>
    <col min="7431" max="7431" width="13.85546875" style="808" customWidth="1"/>
    <col min="7432" max="7625" width="10.28515625" style="808" customWidth="1"/>
    <col min="7626" max="7626" width="2.85546875" style="808" customWidth="1"/>
    <col min="7627" max="7680" width="10.28515625" style="808"/>
    <col min="7681" max="7681" width="33.85546875" style="808" customWidth="1"/>
    <col min="7682" max="7682" width="14" style="808" customWidth="1"/>
    <col min="7683" max="7684" width="13.28515625" style="808" customWidth="1"/>
    <col min="7685" max="7685" width="13.42578125" style="808" customWidth="1"/>
    <col min="7686" max="7686" width="17.140625" style="808" customWidth="1"/>
    <col min="7687" max="7687" width="13.85546875" style="808" customWidth="1"/>
    <col min="7688" max="7881" width="10.28515625" style="808" customWidth="1"/>
    <col min="7882" max="7882" width="2.85546875" style="808" customWidth="1"/>
    <col min="7883" max="7936" width="10.28515625" style="808"/>
    <col min="7937" max="7937" width="33.85546875" style="808" customWidth="1"/>
    <col min="7938" max="7938" width="14" style="808" customWidth="1"/>
    <col min="7939" max="7940" width="13.28515625" style="808" customWidth="1"/>
    <col min="7941" max="7941" width="13.42578125" style="808" customWidth="1"/>
    <col min="7942" max="7942" width="17.140625" style="808" customWidth="1"/>
    <col min="7943" max="7943" width="13.85546875" style="808" customWidth="1"/>
    <col min="7944" max="8137" width="10.28515625" style="808" customWidth="1"/>
    <col min="8138" max="8138" width="2.85546875" style="808" customWidth="1"/>
    <col min="8139" max="8192" width="10.28515625" style="808"/>
    <col min="8193" max="8193" width="33.85546875" style="808" customWidth="1"/>
    <col min="8194" max="8194" width="14" style="808" customWidth="1"/>
    <col min="8195" max="8196" width="13.28515625" style="808" customWidth="1"/>
    <col min="8197" max="8197" width="13.42578125" style="808" customWidth="1"/>
    <col min="8198" max="8198" width="17.140625" style="808" customWidth="1"/>
    <col min="8199" max="8199" width="13.85546875" style="808" customWidth="1"/>
    <col min="8200" max="8393" width="10.28515625" style="808" customWidth="1"/>
    <col min="8394" max="8394" width="2.85546875" style="808" customWidth="1"/>
    <col min="8395" max="8448" width="10.28515625" style="808"/>
    <col min="8449" max="8449" width="33.85546875" style="808" customWidth="1"/>
    <col min="8450" max="8450" width="14" style="808" customWidth="1"/>
    <col min="8451" max="8452" width="13.28515625" style="808" customWidth="1"/>
    <col min="8453" max="8453" width="13.42578125" style="808" customWidth="1"/>
    <col min="8454" max="8454" width="17.140625" style="808" customWidth="1"/>
    <col min="8455" max="8455" width="13.85546875" style="808" customWidth="1"/>
    <col min="8456" max="8649" width="10.28515625" style="808" customWidth="1"/>
    <col min="8650" max="8650" width="2.85546875" style="808" customWidth="1"/>
    <col min="8651" max="8704" width="10.28515625" style="808"/>
    <col min="8705" max="8705" width="33.85546875" style="808" customWidth="1"/>
    <col min="8706" max="8706" width="14" style="808" customWidth="1"/>
    <col min="8707" max="8708" width="13.28515625" style="808" customWidth="1"/>
    <col min="8709" max="8709" width="13.42578125" style="808" customWidth="1"/>
    <col min="8710" max="8710" width="17.140625" style="808" customWidth="1"/>
    <col min="8711" max="8711" width="13.85546875" style="808" customWidth="1"/>
    <col min="8712" max="8905" width="10.28515625" style="808" customWidth="1"/>
    <col min="8906" max="8906" width="2.85546875" style="808" customWidth="1"/>
    <col min="8907" max="8960" width="10.28515625" style="808"/>
    <col min="8961" max="8961" width="33.85546875" style="808" customWidth="1"/>
    <col min="8962" max="8962" width="14" style="808" customWidth="1"/>
    <col min="8963" max="8964" width="13.28515625" style="808" customWidth="1"/>
    <col min="8965" max="8965" width="13.42578125" style="808" customWidth="1"/>
    <col min="8966" max="8966" width="17.140625" style="808" customWidth="1"/>
    <col min="8967" max="8967" width="13.85546875" style="808" customWidth="1"/>
    <col min="8968" max="9161" width="10.28515625" style="808" customWidth="1"/>
    <col min="9162" max="9162" width="2.85546875" style="808" customWidth="1"/>
    <col min="9163" max="9216" width="10.28515625" style="808"/>
    <col min="9217" max="9217" width="33.85546875" style="808" customWidth="1"/>
    <col min="9218" max="9218" width="14" style="808" customWidth="1"/>
    <col min="9219" max="9220" width="13.28515625" style="808" customWidth="1"/>
    <col min="9221" max="9221" width="13.42578125" style="808" customWidth="1"/>
    <col min="9222" max="9222" width="17.140625" style="808" customWidth="1"/>
    <col min="9223" max="9223" width="13.85546875" style="808" customWidth="1"/>
    <col min="9224" max="9417" width="10.28515625" style="808" customWidth="1"/>
    <col min="9418" max="9418" width="2.85546875" style="808" customWidth="1"/>
    <col min="9419" max="9472" width="10.28515625" style="808"/>
    <col min="9473" max="9473" width="33.85546875" style="808" customWidth="1"/>
    <col min="9474" max="9474" width="14" style="808" customWidth="1"/>
    <col min="9475" max="9476" width="13.28515625" style="808" customWidth="1"/>
    <col min="9477" max="9477" width="13.42578125" style="808" customWidth="1"/>
    <col min="9478" max="9478" width="17.140625" style="808" customWidth="1"/>
    <col min="9479" max="9479" width="13.85546875" style="808" customWidth="1"/>
    <col min="9480" max="9673" width="10.28515625" style="808" customWidth="1"/>
    <col min="9674" max="9674" width="2.85546875" style="808" customWidth="1"/>
    <col min="9675" max="9728" width="10.28515625" style="808"/>
    <col min="9729" max="9729" width="33.85546875" style="808" customWidth="1"/>
    <col min="9730" max="9730" width="14" style="808" customWidth="1"/>
    <col min="9731" max="9732" width="13.28515625" style="808" customWidth="1"/>
    <col min="9733" max="9733" width="13.42578125" style="808" customWidth="1"/>
    <col min="9734" max="9734" width="17.140625" style="808" customWidth="1"/>
    <col min="9735" max="9735" width="13.85546875" style="808" customWidth="1"/>
    <col min="9736" max="9929" width="10.28515625" style="808" customWidth="1"/>
    <col min="9930" max="9930" width="2.85546875" style="808" customWidth="1"/>
    <col min="9931" max="9984" width="10.28515625" style="808"/>
    <col min="9985" max="9985" width="33.85546875" style="808" customWidth="1"/>
    <col min="9986" max="9986" width="14" style="808" customWidth="1"/>
    <col min="9987" max="9988" width="13.28515625" style="808" customWidth="1"/>
    <col min="9989" max="9989" width="13.42578125" style="808" customWidth="1"/>
    <col min="9990" max="9990" width="17.140625" style="808" customWidth="1"/>
    <col min="9991" max="9991" width="13.85546875" style="808" customWidth="1"/>
    <col min="9992" max="10185" width="10.28515625" style="808" customWidth="1"/>
    <col min="10186" max="10186" width="2.85546875" style="808" customWidth="1"/>
    <col min="10187" max="10240" width="10.28515625" style="808"/>
    <col min="10241" max="10241" width="33.85546875" style="808" customWidth="1"/>
    <col min="10242" max="10242" width="14" style="808" customWidth="1"/>
    <col min="10243" max="10244" width="13.28515625" style="808" customWidth="1"/>
    <col min="10245" max="10245" width="13.42578125" style="808" customWidth="1"/>
    <col min="10246" max="10246" width="17.140625" style="808" customWidth="1"/>
    <col min="10247" max="10247" width="13.85546875" style="808" customWidth="1"/>
    <col min="10248" max="10441" width="10.28515625" style="808" customWidth="1"/>
    <col min="10442" max="10442" width="2.85546875" style="808" customWidth="1"/>
    <col min="10443" max="10496" width="10.28515625" style="808"/>
    <col min="10497" max="10497" width="33.85546875" style="808" customWidth="1"/>
    <col min="10498" max="10498" width="14" style="808" customWidth="1"/>
    <col min="10499" max="10500" width="13.28515625" style="808" customWidth="1"/>
    <col min="10501" max="10501" width="13.42578125" style="808" customWidth="1"/>
    <col min="10502" max="10502" width="17.140625" style="808" customWidth="1"/>
    <col min="10503" max="10503" width="13.85546875" style="808" customWidth="1"/>
    <col min="10504" max="10697" width="10.28515625" style="808" customWidth="1"/>
    <col min="10698" max="10698" width="2.85546875" style="808" customWidth="1"/>
    <col min="10699" max="10752" width="10.28515625" style="808"/>
    <col min="10753" max="10753" width="33.85546875" style="808" customWidth="1"/>
    <col min="10754" max="10754" width="14" style="808" customWidth="1"/>
    <col min="10755" max="10756" width="13.28515625" style="808" customWidth="1"/>
    <col min="10757" max="10757" width="13.42578125" style="808" customWidth="1"/>
    <col min="10758" max="10758" width="17.140625" style="808" customWidth="1"/>
    <col min="10759" max="10759" width="13.85546875" style="808" customWidth="1"/>
    <col min="10760" max="10953" width="10.28515625" style="808" customWidth="1"/>
    <col min="10954" max="10954" width="2.85546875" style="808" customWidth="1"/>
    <col min="10955" max="11008" width="10.28515625" style="808"/>
    <col min="11009" max="11009" width="33.85546875" style="808" customWidth="1"/>
    <col min="11010" max="11010" width="14" style="808" customWidth="1"/>
    <col min="11011" max="11012" width="13.28515625" style="808" customWidth="1"/>
    <col min="11013" max="11013" width="13.42578125" style="808" customWidth="1"/>
    <col min="11014" max="11014" width="17.140625" style="808" customWidth="1"/>
    <col min="11015" max="11015" width="13.85546875" style="808" customWidth="1"/>
    <col min="11016" max="11209" width="10.28515625" style="808" customWidth="1"/>
    <col min="11210" max="11210" width="2.85546875" style="808" customWidth="1"/>
    <col min="11211" max="11264" width="10.28515625" style="808"/>
    <col min="11265" max="11265" width="33.85546875" style="808" customWidth="1"/>
    <col min="11266" max="11266" width="14" style="808" customWidth="1"/>
    <col min="11267" max="11268" width="13.28515625" style="808" customWidth="1"/>
    <col min="11269" max="11269" width="13.42578125" style="808" customWidth="1"/>
    <col min="11270" max="11270" width="17.140625" style="808" customWidth="1"/>
    <col min="11271" max="11271" width="13.85546875" style="808" customWidth="1"/>
    <col min="11272" max="11465" width="10.28515625" style="808" customWidth="1"/>
    <col min="11466" max="11466" width="2.85546875" style="808" customWidth="1"/>
    <col min="11467" max="11520" width="10.28515625" style="808"/>
    <col min="11521" max="11521" width="33.85546875" style="808" customWidth="1"/>
    <col min="11522" max="11522" width="14" style="808" customWidth="1"/>
    <col min="11523" max="11524" width="13.28515625" style="808" customWidth="1"/>
    <col min="11525" max="11525" width="13.42578125" style="808" customWidth="1"/>
    <col min="11526" max="11526" width="17.140625" style="808" customWidth="1"/>
    <col min="11527" max="11527" width="13.85546875" style="808" customWidth="1"/>
    <col min="11528" max="11721" width="10.28515625" style="808" customWidth="1"/>
    <col min="11722" max="11722" width="2.85546875" style="808" customWidth="1"/>
    <col min="11723" max="11776" width="10.28515625" style="808"/>
    <col min="11777" max="11777" width="33.85546875" style="808" customWidth="1"/>
    <col min="11778" max="11778" width="14" style="808" customWidth="1"/>
    <col min="11779" max="11780" width="13.28515625" style="808" customWidth="1"/>
    <col min="11781" max="11781" width="13.42578125" style="808" customWidth="1"/>
    <col min="11782" max="11782" width="17.140625" style="808" customWidth="1"/>
    <col min="11783" max="11783" width="13.85546875" style="808" customWidth="1"/>
    <col min="11784" max="11977" width="10.28515625" style="808" customWidth="1"/>
    <col min="11978" max="11978" width="2.85546875" style="808" customWidth="1"/>
    <col min="11979" max="12032" width="10.28515625" style="808"/>
    <col min="12033" max="12033" width="33.85546875" style="808" customWidth="1"/>
    <col min="12034" max="12034" width="14" style="808" customWidth="1"/>
    <col min="12035" max="12036" width="13.28515625" style="808" customWidth="1"/>
    <col min="12037" max="12037" width="13.42578125" style="808" customWidth="1"/>
    <col min="12038" max="12038" width="17.140625" style="808" customWidth="1"/>
    <col min="12039" max="12039" width="13.85546875" style="808" customWidth="1"/>
    <col min="12040" max="12233" width="10.28515625" style="808" customWidth="1"/>
    <col min="12234" max="12234" width="2.85546875" style="808" customWidth="1"/>
    <col min="12235" max="12288" width="10.28515625" style="808"/>
    <col min="12289" max="12289" width="33.85546875" style="808" customWidth="1"/>
    <col min="12290" max="12290" width="14" style="808" customWidth="1"/>
    <col min="12291" max="12292" width="13.28515625" style="808" customWidth="1"/>
    <col min="12293" max="12293" width="13.42578125" style="808" customWidth="1"/>
    <col min="12294" max="12294" width="17.140625" style="808" customWidth="1"/>
    <col min="12295" max="12295" width="13.85546875" style="808" customWidth="1"/>
    <col min="12296" max="12489" width="10.28515625" style="808" customWidth="1"/>
    <col min="12490" max="12490" width="2.85546875" style="808" customWidth="1"/>
    <col min="12491" max="12544" width="10.28515625" style="808"/>
    <col min="12545" max="12545" width="33.85546875" style="808" customWidth="1"/>
    <col min="12546" max="12546" width="14" style="808" customWidth="1"/>
    <col min="12547" max="12548" width="13.28515625" style="808" customWidth="1"/>
    <col min="12549" max="12549" width="13.42578125" style="808" customWidth="1"/>
    <col min="12550" max="12550" width="17.140625" style="808" customWidth="1"/>
    <col min="12551" max="12551" width="13.85546875" style="808" customWidth="1"/>
    <col min="12552" max="12745" width="10.28515625" style="808" customWidth="1"/>
    <col min="12746" max="12746" width="2.85546875" style="808" customWidth="1"/>
    <col min="12747" max="12800" width="10.28515625" style="808"/>
    <col min="12801" max="12801" width="33.85546875" style="808" customWidth="1"/>
    <col min="12802" max="12802" width="14" style="808" customWidth="1"/>
    <col min="12803" max="12804" width="13.28515625" style="808" customWidth="1"/>
    <col min="12805" max="12805" width="13.42578125" style="808" customWidth="1"/>
    <col min="12806" max="12806" width="17.140625" style="808" customWidth="1"/>
    <col min="12807" max="12807" width="13.85546875" style="808" customWidth="1"/>
    <col min="12808" max="13001" width="10.28515625" style="808" customWidth="1"/>
    <col min="13002" max="13002" width="2.85546875" style="808" customWidth="1"/>
    <col min="13003" max="13056" width="10.28515625" style="808"/>
    <col min="13057" max="13057" width="33.85546875" style="808" customWidth="1"/>
    <col min="13058" max="13058" width="14" style="808" customWidth="1"/>
    <col min="13059" max="13060" width="13.28515625" style="808" customWidth="1"/>
    <col min="13061" max="13061" width="13.42578125" style="808" customWidth="1"/>
    <col min="13062" max="13062" width="17.140625" style="808" customWidth="1"/>
    <col min="13063" max="13063" width="13.85546875" style="808" customWidth="1"/>
    <col min="13064" max="13257" width="10.28515625" style="808" customWidth="1"/>
    <col min="13258" max="13258" width="2.85546875" style="808" customWidth="1"/>
    <col min="13259" max="13312" width="10.28515625" style="808"/>
    <col min="13313" max="13313" width="33.85546875" style="808" customWidth="1"/>
    <col min="13314" max="13314" width="14" style="808" customWidth="1"/>
    <col min="13315" max="13316" width="13.28515625" style="808" customWidth="1"/>
    <col min="13317" max="13317" width="13.42578125" style="808" customWidth="1"/>
    <col min="13318" max="13318" width="17.140625" style="808" customWidth="1"/>
    <col min="13319" max="13319" width="13.85546875" style="808" customWidth="1"/>
    <col min="13320" max="13513" width="10.28515625" style="808" customWidth="1"/>
    <col min="13514" max="13514" width="2.85546875" style="808" customWidth="1"/>
    <col min="13515" max="13568" width="10.28515625" style="808"/>
    <col min="13569" max="13569" width="33.85546875" style="808" customWidth="1"/>
    <col min="13570" max="13570" width="14" style="808" customWidth="1"/>
    <col min="13571" max="13572" width="13.28515625" style="808" customWidth="1"/>
    <col min="13573" max="13573" width="13.42578125" style="808" customWidth="1"/>
    <col min="13574" max="13574" width="17.140625" style="808" customWidth="1"/>
    <col min="13575" max="13575" width="13.85546875" style="808" customWidth="1"/>
    <col min="13576" max="13769" width="10.28515625" style="808" customWidth="1"/>
    <col min="13770" max="13770" width="2.85546875" style="808" customWidth="1"/>
    <col min="13771" max="13824" width="10.28515625" style="808"/>
    <col min="13825" max="13825" width="33.85546875" style="808" customWidth="1"/>
    <col min="13826" max="13826" width="14" style="808" customWidth="1"/>
    <col min="13827" max="13828" width="13.28515625" style="808" customWidth="1"/>
    <col min="13829" max="13829" width="13.42578125" style="808" customWidth="1"/>
    <col min="13830" max="13830" width="17.140625" style="808" customWidth="1"/>
    <col min="13831" max="13831" width="13.85546875" style="808" customWidth="1"/>
    <col min="13832" max="14025" width="10.28515625" style="808" customWidth="1"/>
    <col min="14026" max="14026" width="2.85546875" style="808" customWidth="1"/>
    <col min="14027" max="14080" width="10.28515625" style="808"/>
    <col min="14081" max="14081" width="33.85546875" style="808" customWidth="1"/>
    <col min="14082" max="14082" width="14" style="808" customWidth="1"/>
    <col min="14083" max="14084" width="13.28515625" style="808" customWidth="1"/>
    <col min="14085" max="14085" width="13.42578125" style="808" customWidth="1"/>
    <col min="14086" max="14086" width="17.140625" style="808" customWidth="1"/>
    <col min="14087" max="14087" width="13.85546875" style="808" customWidth="1"/>
    <col min="14088" max="14281" width="10.28515625" style="808" customWidth="1"/>
    <col min="14282" max="14282" width="2.85546875" style="808" customWidth="1"/>
    <col min="14283" max="14336" width="10.28515625" style="808"/>
    <col min="14337" max="14337" width="33.85546875" style="808" customWidth="1"/>
    <col min="14338" max="14338" width="14" style="808" customWidth="1"/>
    <col min="14339" max="14340" width="13.28515625" style="808" customWidth="1"/>
    <col min="14341" max="14341" width="13.42578125" style="808" customWidth="1"/>
    <col min="14342" max="14342" width="17.140625" style="808" customWidth="1"/>
    <col min="14343" max="14343" width="13.85546875" style="808" customWidth="1"/>
    <col min="14344" max="14537" width="10.28515625" style="808" customWidth="1"/>
    <col min="14538" max="14538" width="2.85546875" style="808" customWidth="1"/>
    <col min="14539" max="14592" width="10.28515625" style="808"/>
    <col min="14593" max="14593" width="33.85546875" style="808" customWidth="1"/>
    <col min="14594" max="14594" width="14" style="808" customWidth="1"/>
    <col min="14595" max="14596" width="13.28515625" style="808" customWidth="1"/>
    <col min="14597" max="14597" width="13.42578125" style="808" customWidth="1"/>
    <col min="14598" max="14598" width="17.140625" style="808" customWidth="1"/>
    <col min="14599" max="14599" width="13.85546875" style="808" customWidth="1"/>
    <col min="14600" max="14793" width="10.28515625" style="808" customWidth="1"/>
    <col min="14794" max="14794" width="2.85546875" style="808" customWidth="1"/>
    <col min="14795" max="14848" width="10.28515625" style="808"/>
    <col min="14849" max="14849" width="33.85546875" style="808" customWidth="1"/>
    <col min="14850" max="14850" width="14" style="808" customWidth="1"/>
    <col min="14851" max="14852" width="13.28515625" style="808" customWidth="1"/>
    <col min="14853" max="14853" width="13.42578125" style="808" customWidth="1"/>
    <col min="14854" max="14854" width="17.140625" style="808" customWidth="1"/>
    <col min="14855" max="14855" width="13.85546875" style="808" customWidth="1"/>
    <col min="14856" max="15049" width="10.28515625" style="808" customWidth="1"/>
    <col min="15050" max="15050" width="2.85546875" style="808" customWidth="1"/>
    <col min="15051" max="15104" width="10.28515625" style="808"/>
    <col min="15105" max="15105" width="33.85546875" style="808" customWidth="1"/>
    <col min="15106" max="15106" width="14" style="808" customWidth="1"/>
    <col min="15107" max="15108" width="13.28515625" style="808" customWidth="1"/>
    <col min="15109" max="15109" width="13.42578125" style="808" customWidth="1"/>
    <col min="15110" max="15110" width="17.140625" style="808" customWidth="1"/>
    <col min="15111" max="15111" width="13.85546875" style="808" customWidth="1"/>
    <col min="15112" max="15305" width="10.28515625" style="808" customWidth="1"/>
    <col min="15306" max="15306" width="2.85546875" style="808" customWidth="1"/>
    <col min="15307" max="15360" width="10.28515625" style="808"/>
    <col min="15361" max="15361" width="33.85546875" style="808" customWidth="1"/>
    <col min="15362" max="15362" width="14" style="808" customWidth="1"/>
    <col min="15363" max="15364" width="13.28515625" style="808" customWidth="1"/>
    <col min="15365" max="15365" width="13.42578125" style="808" customWidth="1"/>
    <col min="15366" max="15366" width="17.140625" style="808" customWidth="1"/>
    <col min="15367" max="15367" width="13.85546875" style="808" customWidth="1"/>
    <col min="15368" max="15561" width="10.28515625" style="808" customWidth="1"/>
    <col min="15562" max="15562" width="2.85546875" style="808" customWidth="1"/>
    <col min="15563" max="15616" width="10.28515625" style="808"/>
    <col min="15617" max="15617" width="33.85546875" style="808" customWidth="1"/>
    <col min="15618" max="15618" width="14" style="808" customWidth="1"/>
    <col min="15619" max="15620" width="13.28515625" style="808" customWidth="1"/>
    <col min="15621" max="15621" width="13.42578125" style="808" customWidth="1"/>
    <col min="15622" max="15622" width="17.140625" style="808" customWidth="1"/>
    <col min="15623" max="15623" width="13.85546875" style="808" customWidth="1"/>
    <col min="15624" max="15817" width="10.28515625" style="808" customWidth="1"/>
    <col min="15818" max="15818" width="2.85546875" style="808" customWidth="1"/>
    <col min="15819" max="15872" width="10.28515625" style="808"/>
    <col min="15873" max="15873" width="33.85546875" style="808" customWidth="1"/>
    <col min="15874" max="15874" width="14" style="808" customWidth="1"/>
    <col min="15875" max="15876" width="13.28515625" style="808" customWidth="1"/>
    <col min="15877" max="15877" width="13.42578125" style="808" customWidth="1"/>
    <col min="15878" max="15878" width="17.140625" style="808" customWidth="1"/>
    <col min="15879" max="15879" width="13.85546875" style="808" customWidth="1"/>
    <col min="15880" max="16073" width="10.28515625" style="808" customWidth="1"/>
    <col min="16074" max="16074" width="2.85546875" style="808" customWidth="1"/>
    <col min="16075" max="16128" width="10.28515625" style="808"/>
    <col min="16129" max="16129" width="33.85546875" style="808" customWidth="1"/>
    <col min="16130" max="16130" width="14" style="808" customWidth="1"/>
    <col min="16131" max="16132" width="13.28515625" style="808" customWidth="1"/>
    <col min="16133" max="16133" width="13.42578125" style="808" customWidth="1"/>
    <col min="16134" max="16134" width="17.140625" style="808" customWidth="1"/>
    <col min="16135" max="16135" width="13.85546875" style="808" customWidth="1"/>
    <col min="16136" max="16329" width="10.28515625" style="808" customWidth="1"/>
    <col min="16330" max="16330" width="2.85546875" style="808" customWidth="1"/>
    <col min="16331" max="16384" width="10.28515625" style="808"/>
  </cols>
  <sheetData>
    <row r="1" spans="2:8" ht="49.5" customHeight="1" x14ac:dyDescent="0.25"/>
    <row r="2" spans="2:8" ht="18" x14ac:dyDescent="0.25">
      <c r="B2" s="1756" t="s">
        <v>1624</v>
      </c>
      <c r="C2" s="1756"/>
      <c r="D2" s="1756"/>
      <c r="E2" s="1756"/>
      <c r="F2" s="1756"/>
      <c r="G2" s="1756"/>
      <c r="H2" s="3" t="s">
        <v>13</v>
      </c>
    </row>
    <row r="3" spans="2:8" ht="15.75" x14ac:dyDescent="0.25">
      <c r="B3" s="1765" t="s">
        <v>1752</v>
      </c>
      <c r="C3" s="1765"/>
      <c r="D3" s="1765"/>
      <c r="E3" s="1765"/>
      <c r="F3" s="1765"/>
      <c r="G3" s="1765"/>
    </row>
    <row r="4" spans="2:8" ht="16.5" thickBot="1" x14ac:dyDescent="0.3">
      <c r="B4" s="1759">
        <v>2012</v>
      </c>
      <c r="C4" s="1759"/>
      <c r="D4" s="1759"/>
      <c r="E4" s="1759"/>
      <c r="F4" s="1759"/>
      <c r="G4" s="1759"/>
    </row>
    <row r="5" spans="2:8" x14ac:dyDescent="0.25">
      <c r="B5" s="814"/>
      <c r="C5" s="814"/>
      <c r="D5" s="815"/>
      <c r="E5" s="815"/>
      <c r="F5" s="815"/>
      <c r="G5" s="815"/>
    </row>
    <row r="6" spans="2:8" s="810" customFormat="1" ht="63" x14ac:dyDescent="0.25">
      <c r="B6" s="772" t="s">
        <v>789</v>
      </c>
      <c r="C6" s="772" t="s">
        <v>841</v>
      </c>
      <c r="D6" s="772" t="s">
        <v>796</v>
      </c>
      <c r="E6" s="772" t="s">
        <v>842</v>
      </c>
      <c r="F6" s="772" t="s">
        <v>797</v>
      </c>
      <c r="G6" s="772" t="s">
        <v>40</v>
      </c>
    </row>
    <row r="7" spans="2:8" x14ac:dyDescent="0.25">
      <c r="B7" s="789" t="s">
        <v>846</v>
      </c>
      <c r="C7" s="790">
        <v>928518</v>
      </c>
      <c r="D7" s="790">
        <v>1740479</v>
      </c>
      <c r="E7" s="790">
        <v>1687424</v>
      </c>
      <c r="F7" s="790">
        <v>197878</v>
      </c>
      <c r="G7" s="802">
        <f t="shared" ref="G7:G26" si="0">SUM(C7:F7)</f>
        <v>4554299</v>
      </c>
    </row>
    <row r="8" spans="2:8" ht="28.5" x14ac:dyDescent="0.25">
      <c r="B8" s="803" t="s">
        <v>799</v>
      </c>
      <c r="C8" s="788">
        <v>8462</v>
      </c>
      <c r="D8" s="788">
        <v>16066</v>
      </c>
      <c r="E8" s="788">
        <v>21716</v>
      </c>
      <c r="F8" s="788">
        <v>5326</v>
      </c>
      <c r="G8" s="802">
        <f t="shared" si="0"/>
        <v>51570</v>
      </c>
    </row>
    <row r="9" spans="2:8" x14ac:dyDescent="0.25">
      <c r="B9" s="787" t="s">
        <v>800</v>
      </c>
      <c r="C9" s="788">
        <v>160740</v>
      </c>
      <c r="D9" s="788">
        <v>307978</v>
      </c>
      <c r="E9" s="788">
        <v>302434</v>
      </c>
      <c r="F9" s="788">
        <v>65261</v>
      </c>
      <c r="G9" s="802">
        <f t="shared" si="0"/>
        <v>836413</v>
      </c>
    </row>
    <row r="10" spans="2:8" x14ac:dyDescent="0.25">
      <c r="B10" s="787" t="s">
        <v>801</v>
      </c>
      <c r="C10" s="788">
        <v>1695</v>
      </c>
      <c r="D10" s="788">
        <v>2986</v>
      </c>
      <c r="E10" s="788">
        <v>4316</v>
      </c>
      <c r="F10" s="788">
        <v>451</v>
      </c>
      <c r="G10" s="802">
        <f t="shared" si="0"/>
        <v>9448</v>
      </c>
    </row>
    <row r="11" spans="2:8" x14ac:dyDescent="0.25">
      <c r="B11" s="787" t="s">
        <v>802</v>
      </c>
      <c r="C11" s="788">
        <v>234921</v>
      </c>
      <c r="D11" s="788">
        <v>447511</v>
      </c>
      <c r="E11" s="788">
        <v>481808</v>
      </c>
      <c r="F11" s="788">
        <v>78383</v>
      </c>
      <c r="G11" s="802">
        <f t="shared" si="0"/>
        <v>1242623</v>
      </c>
    </row>
    <row r="12" spans="2:8" x14ac:dyDescent="0.25">
      <c r="B12" s="787" t="s">
        <v>803</v>
      </c>
      <c r="C12" s="788">
        <v>150096</v>
      </c>
      <c r="D12" s="788">
        <v>282358</v>
      </c>
      <c r="E12" s="788">
        <v>300684</v>
      </c>
      <c r="F12" s="788">
        <v>64954</v>
      </c>
      <c r="G12" s="802">
        <f t="shared" si="0"/>
        <v>798092</v>
      </c>
    </row>
    <row r="13" spans="2:8" x14ac:dyDescent="0.25">
      <c r="B13" s="787" t="s">
        <v>804</v>
      </c>
      <c r="C13" s="788">
        <v>225601</v>
      </c>
      <c r="D13" s="788">
        <v>416671</v>
      </c>
      <c r="E13" s="788">
        <v>427035</v>
      </c>
      <c r="F13" s="788">
        <v>88501</v>
      </c>
      <c r="G13" s="802">
        <f t="shared" si="0"/>
        <v>1157808</v>
      </c>
    </row>
    <row r="14" spans="2:8" x14ac:dyDescent="0.25">
      <c r="B14" s="787" t="s">
        <v>805</v>
      </c>
      <c r="C14" s="788">
        <v>67</v>
      </c>
      <c r="D14" s="788">
        <v>113</v>
      </c>
      <c r="E14" s="788">
        <v>250</v>
      </c>
      <c r="F14" s="788"/>
      <c r="G14" s="802">
        <f t="shared" si="0"/>
        <v>430</v>
      </c>
    </row>
    <row r="15" spans="2:8" x14ac:dyDescent="0.25">
      <c r="B15" s="787" t="s">
        <v>806</v>
      </c>
      <c r="C15" s="788">
        <v>1845</v>
      </c>
      <c r="D15" s="788">
        <v>3322</v>
      </c>
      <c r="E15" s="788">
        <v>3435</v>
      </c>
      <c r="F15" s="788">
        <v>1253</v>
      </c>
      <c r="G15" s="802">
        <f t="shared" si="0"/>
        <v>9855</v>
      </c>
    </row>
    <row r="16" spans="2:8" x14ac:dyDescent="0.25">
      <c r="B16" s="787" t="s">
        <v>807</v>
      </c>
      <c r="C16" s="788">
        <v>2640</v>
      </c>
      <c r="D16" s="788">
        <v>4372</v>
      </c>
      <c r="E16" s="788">
        <v>4564</v>
      </c>
      <c r="F16" s="788">
        <v>1664</v>
      </c>
      <c r="G16" s="802">
        <f t="shared" si="0"/>
        <v>13240</v>
      </c>
    </row>
    <row r="17" spans="2:7" x14ac:dyDescent="0.25">
      <c r="B17" s="787" t="s">
        <v>808</v>
      </c>
      <c r="C17" s="788">
        <v>180085</v>
      </c>
      <c r="D17" s="788">
        <v>339729</v>
      </c>
      <c r="E17" s="788">
        <v>317795</v>
      </c>
      <c r="F17" s="788">
        <v>63706</v>
      </c>
      <c r="G17" s="802">
        <f t="shared" si="0"/>
        <v>901315</v>
      </c>
    </row>
    <row r="18" spans="2:7" x14ac:dyDescent="0.25">
      <c r="B18" s="787" t="s">
        <v>809</v>
      </c>
      <c r="C18" s="788">
        <v>394</v>
      </c>
      <c r="D18" s="788">
        <v>844</v>
      </c>
      <c r="E18" s="788">
        <v>925</v>
      </c>
      <c r="F18" s="788">
        <v>22</v>
      </c>
      <c r="G18" s="802">
        <f t="shared" si="0"/>
        <v>2185</v>
      </c>
    </row>
    <row r="19" spans="2:7" x14ac:dyDescent="0.25">
      <c r="B19" s="787" t="s">
        <v>810</v>
      </c>
      <c r="C19" s="788">
        <v>12</v>
      </c>
      <c r="D19" s="788">
        <v>140</v>
      </c>
      <c r="E19" s="788">
        <v>336</v>
      </c>
      <c r="F19" s="788">
        <v>109</v>
      </c>
      <c r="G19" s="802">
        <f t="shared" si="0"/>
        <v>597</v>
      </c>
    </row>
    <row r="20" spans="2:7" x14ac:dyDescent="0.25">
      <c r="B20" s="787" t="s">
        <v>811</v>
      </c>
      <c r="C20" s="788">
        <v>45529</v>
      </c>
      <c r="D20" s="788">
        <v>82695</v>
      </c>
      <c r="E20" s="788">
        <v>80141</v>
      </c>
      <c r="F20" s="788">
        <v>13689</v>
      </c>
      <c r="G20" s="802">
        <f t="shared" si="0"/>
        <v>222054</v>
      </c>
    </row>
    <row r="21" spans="2:7" x14ac:dyDescent="0.25">
      <c r="B21" s="789" t="s">
        <v>812</v>
      </c>
      <c r="C21" s="790">
        <f>SUM(C8:C20)</f>
        <v>1012087</v>
      </c>
      <c r="D21" s="790">
        <f>SUM(D8:D20)</f>
        <v>1904785</v>
      </c>
      <c r="E21" s="790">
        <f>SUM(E8:E20)</f>
        <v>1945439</v>
      </c>
      <c r="F21" s="790">
        <f>SUM(F8:F20)</f>
        <v>383319</v>
      </c>
      <c r="G21" s="802">
        <f t="shared" si="0"/>
        <v>5245630</v>
      </c>
    </row>
    <row r="22" spans="2:7" x14ac:dyDescent="0.25">
      <c r="B22" s="787" t="s">
        <v>813</v>
      </c>
      <c r="C22" s="788">
        <v>945330</v>
      </c>
      <c r="D22" s="788">
        <v>1756858</v>
      </c>
      <c r="E22" s="788">
        <v>1933825</v>
      </c>
      <c r="F22" s="788">
        <v>338144</v>
      </c>
      <c r="G22" s="802">
        <f t="shared" si="0"/>
        <v>4974157</v>
      </c>
    </row>
    <row r="23" spans="2:7" x14ac:dyDescent="0.25">
      <c r="B23" s="787" t="s">
        <v>814</v>
      </c>
      <c r="C23" s="788">
        <v>512195</v>
      </c>
      <c r="D23" s="788">
        <v>966302</v>
      </c>
      <c r="E23" s="788">
        <v>1069300</v>
      </c>
      <c r="F23" s="788">
        <v>142111</v>
      </c>
      <c r="G23" s="802">
        <f t="shared" si="0"/>
        <v>2689908</v>
      </c>
    </row>
    <row r="24" spans="2:7" x14ac:dyDescent="0.25">
      <c r="B24" s="787" t="s">
        <v>815</v>
      </c>
      <c r="C24" s="788">
        <v>179720</v>
      </c>
      <c r="D24" s="788">
        <v>331978</v>
      </c>
      <c r="E24" s="788">
        <v>346658</v>
      </c>
      <c r="F24" s="788">
        <v>54508</v>
      </c>
      <c r="G24" s="802">
        <f t="shared" si="0"/>
        <v>912864</v>
      </c>
    </row>
    <row r="25" spans="2:7" x14ac:dyDescent="0.25">
      <c r="B25" s="787" t="s">
        <v>845</v>
      </c>
      <c r="C25" s="788">
        <v>195112</v>
      </c>
      <c r="D25" s="788">
        <v>364806</v>
      </c>
      <c r="E25" s="788">
        <v>397892</v>
      </c>
      <c r="F25" s="788">
        <v>53029</v>
      </c>
      <c r="G25" s="802">
        <f t="shared" si="0"/>
        <v>1010839</v>
      </c>
    </row>
    <row r="26" spans="2:7" x14ac:dyDescent="0.25">
      <c r="B26" s="787" t="s">
        <v>817</v>
      </c>
      <c r="C26" s="788">
        <v>59864</v>
      </c>
      <c r="D26" s="788">
        <v>115136</v>
      </c>
      <c r="E26" s="788">
        <v>134532</v>
      </c>
      <c r="F26" s="788">
        <v>14944</v>
      </c>
      <c r="G26" s="802">
        <f t="shared" si="0"/>
        <v>324476</v>
      </c>
    </row>
    <row r="27" spans="2:7" x14ac:dyDescent="0.25">
      <c r="B27" s="789" t="s">
        <v>818</v>
      </c>
      <c r="C27" s="790">
        <f>SUM(C22:C26)</f>
        <v>1892221</v>
      </c>
      <c r="D27" s="790">
        <f t="shared" ref="D27:F27" si="1">SUM(D22:D26)</f>
        <v>3535080</v>
      </c>
      <c r="E27" s="790">
        <f t="shared" si="1"/>
        <v>3882207</v>
      </c>
      <c r="F27" s="790">
        <f t="shared" si="1"/>
        <v>602736</v>
      </c>
      <c r="G27" s="802">
        <f>SUM(C27:F27)</f>
        <v>9912244</v>
      </c>
    </row>
    <row r="28" spans="2:7" ht="15.75" x14ac:dyDescent="0.25">
      <c r="B28" s="792" t="s">
        <v>40</v>
      </c>
      <c r="C28" s="793">
        <f>SUM(C27,C21,C7)</f>
        <v>3832826</v>
      </c>
      <c r="D28" s="793">
        <f>SUM(D27,D21,D7)</f>
        <v>7180344</v>
      </c>
      <c r="E28" s="793">
        <f>SUM(E27,E21,E7)</f>
        <v>7515070</v>
      </c>
      <c r="F28" s="793">
        <f>SUM(F27,F21,F7)</f>
        <v>1183933</v>
      </c>
      <c r="G28" s="793">
        <f>SUM(G27,G21,G7)</f>
        <v>19712173</v>
      </c>
    </row>
    <row r="29" spans="2:7" x14ac:dyDescent="0.25">
      <c r="B29" s="1766" t="s">
        <v>1753</v>
      </c>
      <c r="C29" s="1766"/>
      <c r="D29" s="1766"/>
      <c r="E29" s="1766"/>
      <c r="F29" s="1766"/>
      <c r="G29" s="1766"/>
    </row>
    <row r="30" spans="2:7" x14ac:dyDescent="0.2">
      <c r="B30" s="1773" t="s">
        <v>819</v>
      </c>
      <c r="C30" s="1773"/>
      <c r="D30" s="1773"/>
      <c r="E30" s="1773"/>
      <c r="F30" s="1773"/>
      <c r="G30" s="1773"/>
    </row>
    <row r="31" spans="2:7" ht="30.75" customHeight="1" x14ac:dyDescent="0.25">
      <c r="B31" s="1766" t="s">
        <v>849</v>
      </c>
      <c r="C31" s="1766"/>
      <c r="D31" s="1766"/>
      <c r="E31" s="1766"/>
      <c r="F31" s="1766"/>
      <c r="G31" s="1766"/>
    </row>
    <row r="32" spans="2:7" x14ac:dyDescent="0.25">
      <c r="B32" s="812"/>
      <c r="C32" s="812"/>
    </row>
    <row r="33" spans="2:3" x14ac:dyDescent="0.25">
      <c r="B33" s="813"/>
      <c r="C33" s="813"/>
    </row>
  </sheetData>
  <mergeCells count="6">
    <mergeCell ref="B31:G31"/>
    <mergeCell ref="B2:G2"/>
    <mergeCell ref="B3:G3"/>
    <mergeCell ref="B4:G4"/>
    <mergeCell ref="B29:G29"/>
    <mergeCell ref="B30:G30"/>
  </mergeCells>
  <hyperlinks>
    <hyperlink ref="H2" location="'Indice Total'!A101" display="Volver"/>
  </hyperlinks>
  <pageMargins left="0.70866141732283472" right="0.70866141732283472" top="0.74803149606299213" bottom="0.74803149606299213" header="0.31496062992125984" footer="0.31496062992125984"/>
  <pageSetup scale="92" orientation="landscape"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0"/>
  <dimension ref="B1:I34"/>
  <sheetViews>
    <sheetView showGridLines="0" zoomScaleNormal="100" workbookViewId="0">
      <selection activeCell="H25" sqref="H25"/>
    </sheetView>
  </sheetViews>
  <sheetFormatPr baseColWidth="10" defaultColWidth="10.28515625" defaultRowHeight="15" x14ac:dyDescent="0.2"/>
  <cols>
    <col min="1" max="1" width="21.85546875" style="816" customWidth="1"/>
    <col min="2" max="2" width="33.28515625" style="816" customWidth="1"/>
    <col min="3" max="5" width="16.85546875" style="816" bestFit="1" customWidth="1"/>
    <col min="6" max="7" width="20.7109375" style="816" customWidth="1"/>
    <col min="8" max="8" width="17.7109375" style="816" bestFit="1" customWidth="1"/>
    <col min="9" max="10" width="17.85546875" style="816" customWidth="1"/>
    <col min="11" max="11" width="8.5703125" style="816" customWidth="1"/>
    <col min="12" max="12" width="13.85546875" style="816" customWidth="1"/>
    <col min="13" max="14" width="10.28515625" style="816" customWidth="1"/>
    <col min="15" max="15" width="17.42578125" style="816" customWidth="1"/>
    <col min="16" max="206" width="10.28515625" style="816" customWidth="1"/>
    <col min="207" max="207" width="2.85546875" style="816" customWidth="1"/>
    <col min="208" max="257" width="10.28515625" style="816"/>
    <col min="258" max="258" width="38.7109375" style="816" customWidth="1"/>
    <col min="259" max="259" width="15.85546875" style="816" customWidth="1"/>
    <col min="260" max="260" width="13.28515625" style="816" customWidth="1"/>
    <col min="261" max="261" width="14" style="816" customWidth="1"/>
    <col min="262" max="262" width="17.85546875" style="816" customWidth="1"/>
    <col min="263" max="263" width="19.85546875" style="816" customWidth="1"/>
    <col min="264" max="266" width="17.85546875" style="816" customWidth="1"/>
    <col min="267" max="267" width="8.5703125" style="816" customWidth="1"/>
    <col min="268" max="268" width="13.85546875" style="816" customWidth="1"/>
    <col min="269" max="462" width="10.28515625" style="816" customWidth="1"/>
    <col min="463" max="463" width="2.85546875" style="816" customWidth="1"/>
    <col min="464" max="513" width="10.28515625" style="816"/>
    <col min="514" max="514" width="38.7109375" style="816" customWidth="1"/>
    <col min="515" max="515" width="15.85546875" style="816" customWidth="1"/>
    <col min="516" max="516" width="13.28515625" style="816" customWidth="1"/>
    <col min="517" max="517" width="14" style="816" customWidth="1"/>
    <col min="518" max="518" width="17.85546875" style="816" customWidth="1"/>
    <col min="519" max="519" width="19.85546875" style="816" customWidth="1"/>
    <col min="520" max="522" width="17.85546875" style="816" customWidth="1"/>
    <col min="523" max="523" width="8.5703125" style="816" customWidth="1"/>
    <col min="524" max="524" width="13.85546875" style="816" customWidth="1"/>
    <col min="525" max="718" width="10.28515625" style="816" customWidth="1"/>
    <col min="719" max="719" width="2.85546875" style="816" customWidth="1"/>
    <col min="720" max="769" width="10.28515625" style="816"/>
    <col min="770" max="770" width="38.7109375" style="816" customWidth="1"/>
    <col min="771" max="771" width="15.85546875" style="816" customWidth="1"/>
    <col min="772" max="772" width="13.28515625" style="816" customWidth="1"/>
    <col min="773" max="773" width="14" style="816" customWidth="1"/>
    <col min="774" max="774" width="17.85546875" style="816" customWidth="1"/>
    <col min="775" max="775" width="19.85546875" style="816" customWidth="1"/>
    <col min="776" max="778" width="17.85546875" style="816" customWidth="1"/>
    <col min="779" max="779" width="8.5703125" style="816" customWidth="1"/>
    <col min="780" max="780" width="13.85546875" style="816" customWidth="1"/>
    <col min="781" max="974" width="10.28515625" style="816" customWidth="1"/>
    <col min="975" max="975" width="2.85546875" style="816" customWidth="1"/>
    <col min="976" max="1025" width="10.28515625" style="816"/>
    <col min="1026" max="1026" width="38.7109375" style="816" customWidth="1"/>
    <col min="1027" max="1027" width="15.85546875" style="816" customWidth="1"/>
    <col min="1028" max="1028" width="13.28515625" style="816" customWidth="1"/>
    <col min="1029" max="1029" width="14" style="816" customWidth="1"/>
    <col min="1030" max="1030" width="17.85546875" style="816" customWidth="1"/>
    <col min="1031" max="1031" width="19.85546875" style="816" customWidth="1"/>
    <col min="1032" max="1034" width="17.85546875" style="816" customWidth="1"/>
    <col min="1035" max="1035" width="8.5703125" style="816" customWidth="1"/>
    <col min="1036" max="1036" width="13.85546875" style="816" customWidth="1"/>
    <col min="1037" max="1230" width="10.28515625" style="816" customWidth="1"/>
    <col min="1231" max="1231" width="2.85546875" style="816" customWidth="1"/>
    <col min="1232" max="1281" width="10.28515625" style="816"/>
    <col min="1282" max="1282" width="38.7109375" style="816" customWidth="1"/>
    <col min="1283" max="1283" width="15.85546875" style="816" customWidth="1"/>
    <col min="1284" max="1284" width="13.28515625" style="816" customWidth="1"/>
    <col min="1285" max="1285" width="14" style="816" customWidth="1"/>
    <col min="1286" max="1286" width="17.85546875" style="816" customWidth="1"/>
    <col min="1287" max="1287" width="19.85546875" style="816" customWidth="1"/>
    <col min="1288" max="1290" width="17.85546875" style="816" customWidth="1"/>
    <col min="1291" max="1291" width="8.5703125" style="816" customWidth="1"/>
    <col min="1292" max="1292" width="13.85546875" style="816" customWidth="1"/>
    <col min="1293" max="1486" width="10.28515625" style="816" customWidth="1"/>
    <col min="1487" max="1487" width="2.85546875" style="816" customWidth="1"/>
    <col min="1488" max="1537" width="10.28515625" style="816"/>
    <col min="1538" max="1538" width="38.7109375" style="816" customWidth="1"/>
    <col min="1539" max="1539" width="15.85546875" style="816" customWidth="1"/>
    <col min="1540" max="1540" width="13.28515625" style="816" customWidth="1"/>
    <col min="1541" max="1541" width="14" style="816" customWidth="1"/>
    <col min="1542" max="1542" width="17.85546875" style="816" customWidth="1"/>
    <col min="1543" max="1543" width="19.85546875" style="816" customWidth="1"/>
    <col min="1544" max="1546" width="17.85546875" style="816" customWidth="1"/>
    <col min="1547" max="1547" width="8.5703125" style="816" customWidth="1"/>
    <col min="1548" max="1548" width="13.85546875" style="816" customWidth="1"/>
    <col min="1549" max="1742" width="10.28515625" style="816" customWidth="1"/>
    <col min="1743" max="1743" width="2.85546875" style="816" customWidth="1"/>
    <col min="1744" max="1793" width="10.28515625" style="816"/>
    <col min="1794" max="1794" width="38.7109375" style="816" customWidth="1"/>
    <col min="1795" max="1795" width="15.85546875" style="816" customWidth="1"/>
    <col min="1796" max="1796" width="13.28515625" style="816" customWidth="1"/>
    <col min="1797" max="1797" width="14" style="816" customWidth="1"/>
    <col min="1798" max="1798" width="17.85546875" style="816" customWidth="1"/>
    <col min="1799" max="1799" width="19.85546875" style="816" customWidth="1"/>
    <col min="1800" max="1802" width="17.85546875" style="816" customWidth="1"/>
    <col min="1803" max="1803" width="8.5703125" style="816" customWidth="1"/>
    <col min="1804" max="1804" width="13.85546875" style="816" customWidth="1"/>
    <col min="1805" max="1998" width="10.28515625" style="816" customWidth="1"/>
    <col min="1999" max="1999" width="2.85546875" style="816" customWidth="1"/>
    <col min="2000" max="2049" width="10.28515625" style="816"/>
    <col min="2050" max="2050" width="38.7109375" style="816" customWidth="1"/>
    <col min="2051" max="2051" width="15.85546875" style="816" customWidth="1"/>
    <col min="2052" max="2052" width="13.28515625" style="816" customWidth="1"/>
    <col min="2053" max="2053" width="14" style="816" customWidth="1"/>
    <col min="2054" max="2054" width="17.85546875" style="816" customWidth="1"/>
    <col min="2055" max="2055" width="19.85546875" style="816" customWidth="1"/>
    <col min="2056" max="2058" width="17.85546875" style="816" customWidth="1"/>
    <col min="2059" max="2059" width="8.5703125" style="816" customWidth="1"/>
    <col min="2060" max="2060" width="13.85546875" style="816" customWidth="1"/>
    <col min="2061" max="2254" width="10.28515625" style="816" customWidth="1"/>
    <col min="2255" max="2255" width="2.85546875" style="816" customWidth="1"/>
    <col min="2256" max="2305" width="10.28515625" style="816"/>
    <col min="2306" max="2306" width="38.7109375" style="816" customWidth="1"/>
    <col min="2307" max="2307" width="15.85546875" style="816" customWidth="1"/>
    <col min="2308" max="2308" width="13.28515625" style="816" customWidth="1"/>
    <col min="2309" max="2309" width="14" style="816" customWidth="1"/>
    <col min="2310" max="2310" width="17.85546875" style="816" customWidth="1"/>
    <col min="2311" max="2311" width="19.85546875" style="816" customWidth="1"/>
    <col min="2312" max="2314" width="17.85546875" style="816" customWidth="1"/>
    <col min="2315" max="2315" width="8.5703125" style="816" customWidth="1"/>
    <col min="2316" max="2316" width="13.85546875" style="816" customWidth="1"/>
    <col min="2317" max="2510" width="10.28515625" style="816" customWidth="1"/>
    <col min="2511" max="2511" width="2.85546875" style="816" customWidth="1"/>
    <col min="2512" max="2561" width="10.28515625" style="816"/>
    <col min="2562" max="2562" width="38.7109375" style="816" customWidth="1"/>
    <col min="2563" max="2563" width="15.85546875" style="816" customWidth="1"/>
    <col min="2564" max="2564" width="13.28515625" style="816" customWidth="1"/>
    <col min="2565" max="2565" width="14" style="816" customWidth="1"/>
    <col min="2566" max="2566" width="17.85546875" style="816" customWidth="1"/>
    <col min="2567" max="2567" width="19.85546875" style="816" customWidth="1"/>
    <col min="2568" max="2570" width="17.85546875" style="816" customWidth="1"/>
    <col min="2571" max="2571" width="8.5703125" style="816" customWidth="1"/>
    <col min="2572" max="2572" width="13.85546875" style="816" customWidth="1"/>
    <col min="2573" max="2766" width="10.28515625" style="816" customWidth="1"/>
    <col min="2767" max="2767" width="2.85546875" style="816" customWidth="1"/>
    <col min="2768" max="2817" width="10.28515625" style="816"/>
    <col min="2818" max="2818" width="38.7109375" style="816" customWidth="1"/>
    <col min="2819" max="2819" width="15.85546875" style="816" customWidth="1"/>
    <col min="2820" max="2820" width="13.28515625" style="816" customWidth="1"/>
    <col min="2821" max="2821" width="14" style="816" customWidth="1"/>
    <col min="2822" max="2822" width="17.85546875" style="816" customWidth="1"/>
    <col min="2823" max="2823" width="19.85546875" style="816" customWidth="1"/>
    <col min="2824" max="2826" width="17.85546875" style="816" customWidth="1"/>
    <col min="2827" max="2827" width="8.5703125" style="816" customWidth="1"/>
    <col min="2828" max="2828" width="13.85546875" style="816" customWidth="1"/>
    <col min="2829" max="3022" width="10.28515625" style="816" customWidth="1"/>
    <col min="3023" max="3023" width="2.85546875" style="816" customWidth="1"/>
    <col min="3024" max="3073" width="10.28515625" style="816"/>
    <col min="3074" max="3074" width="38.7109375" style="816" customWidth="1"/>
    <col min="3075" max="3075" width="15.85546875" style="816" customWidth="1"/>
    <col min="3076" max="3076" width="13.28515625" style="816" customWidth="1"/>
    <col min="3077" max="3077" width="14" style="816" customWidth="1"/>
    <col min="3078" max="3078" width="17.85546875" style="816" customWidth="1"/>
    <col min="3079" max="3079" width="19.85546875" style="816" customWidth="1"/>
    <col min="3080" max="3082" width="17.85546875" style="816" customWidth="1"/>
    <col min="3083" max="3083" width="8.5703125" style="816" customWidth="1"/>
    <col min="3084" max="3084" width="13.85546875" style="816" customWidth="1"/>
    <col min="3085" max="3278" width="10.28515625" style="816" customWidth="1"/>
    <col min="3279" max="3279" width="2.85546875" style="816" customWidth="1"/>
    <col min="3280" max="3329" width="10.28515625" style="816"/>
    <col min="3330" max="3330" width="38.7109375" style="816" customWidth="1"/>
    <col min="3331" max="3331" width="15.85546875" style="816" customWidth="1"/>
    <col min="3332" max="3332" width="13.28515625" style="816" customWidth="1"/>
    <col min="3333" max="3333" width="14" style="816" customWidth="1"/>
    <col min="3334" max="3334" width="17.85546875" style="816" customWidth="1"/>
    <col min="3335" max="3335" width="19.85546875" style="816" customWidth="1"/>
    <col min="3336" max="3338" width="17.85546875" style="816" customWidth="1"/>
    <col min="3339" max="3339" width="8.5703125" style="816" customWidth="1"/>
    <col min="3340" max="3340" width="13.85546875" style="816" customWidth="1"/>
    <col min="3341" max="3534" width="10.28515625" style="816" customWidth="1"/>
    <col min="3535" max="3535" width="2.85546875" style="816" customWidth="1"/>
    <col min="3536" max="3585" width="10.28515625" style="816"/>
    <col min="3586" max="3586" width="38.7109375" style="816" customWidth="1"/>
    <col min="3587" max="3587" width="15.85546875" style="816" customWidth="1"/>
    <col min="3588" max="3588" width="13.28515625" style="816" customWidth="1"/>
    <col min="3589" max="3589" width="14" style="816" customWidth="1"/>
    <col min="3590" max="3590" width="17.85546875" style="816" customWidth="1"/>
    <col min="3591" max="3591" width="19.85546875" style="816" customWidth="1"/>
    <col min="3592" max="3594" width="17.85546875" style="816" customWidth="1"/>
    <col min="3595" max="3595" width="8.5703125" style="816" customWidth="1"/>
    <col min="3596" max="3596" width="13.85546875" style="816" customWidth="1"/>
    <col min="3597" max="3790" width="10.28515625" style="816" customWidth="1"/>
    <col min="3791" max="3791" width="2.85546875" style="816" customWidth="1"/>
    <col min="3792" max="3841" width="10.28515625" style="816"/>
    <col min="3842" max="3842" width="38.7109375" style="816" customWidth="1"/>
    <col min="3843" max="3843" width="15.85546875" style="816" customWidth="1"/>
    <col min="3844" max="3844" width="13.28515625" style="816" customWidth="1"/>
    <col min="3845" max="3845" width="14" style="816" customWidth="1"/>
    <col min="3846" max="3846" width="17.85546875" style="816" customWidth="1"/>
    <col min="3847" max="3847" width="19.85546875" style="816" customWidth="1"/>
    <col min="3848" max="3850" width="17.85546875" style="816" customWidth="1"/>
    <col min="3851" max="3851" width="8.5703125" style="816" customWidth="1"/>
    <col min="3852" max="3852" width="13.85546875" style="816" customWidth="1"/>
    <col min="3853" max="4046" width="10.28515625" style="816" customWidth="1"/>
    <col min="4047" max="4047" width="2.85546875" style="816" customWidth="1"/>
    <col min="4048" max="4097" width="10.28515625" style="816"/>
    <col min="4098" max="4098" width="38.7109375" style="816" customWidth="1"/>
    <col min="4099" max="4099" width="15.85546875" style="816" customWidth="1"/>
    <col min="4100" max="4100" width="13.28515625" style="816" customWidth="1"/>
    <col min="4101" max="4101" width="14" style="816" customWidth="1"/>
    <col min="4102" max="4102" width="17.85546875" style="816" customWidth="1"/>
    <col min="4103" max="4103" width="19.85546875" style="816" customWidth="1"/>
    <col min="4104" max="4106" width="17.85546875" style="816" customWidth="1"/>
    <col min="4107" max="4107" width="8.5703125" style="816" customWidth="1"/>
    <col min="4108" max="4108" width="13.85546875" style="816" customWidth="1"/>
    <col min="4109" max="4302" width="10.28515625" style="816" customWidth="1"/>
    <col min="4303" max="4303" width="2.85546875" style="816" customWidth="1"/>
    <col min="4304" max="4353" width="10.28515625" style="816"/>
    <col min="4354" max="4354" width="38.7109375" style="816" customWidth="1"/>
    <col min="4355" max="4355" width="15.85546875" style="816" customWidth="1"/>
    <col min="4356" max="4356" width="13.28515625" style="816" customWidth="1"/>
    <col min="4357" max="4357" width="14" style="816" customWidth="1"/>
    <col min="4358" max="4358" width="17.85546875" style="816" customWidth="1"/>
    <col min="4359" max="4359" width="19.85546875" style="816" customWidth="1"/>
    <col min="4360" max="4362" width="17.85546875" style="816" customWidth="1"/>
    <col min="4363" max="4363" width="8.5703125" style="816" customWidth="1"/>
    <col min="4364" max="4364" width="13.85546875" style="816" customWidth="1"/>
    <col min="4365" max="4558" width="10.28515625" style="816" customWidth="1"/>
    <col min="4559" max="4559" width="2.85546875" style="816" customWidth="1"/>
    <col min="4560" max="4609" width="10.28515625" style="816"/>
    <col min="4610" max="4610" width="38.7109375" style="816" customWidth="1"/>
    <col min="4611" max="4611" width="15.85546875" style="816" customWidth="1"/>
    <col min="4612" max="4612" width="13.28515625" style="816" customWidth="1"/>
    <col min="4613" max="4613" width="14" style="816" customWidth="1"/>
    <col min="4614" max="4614" width="17.85546875" style="816" customWidth="1"/>
    <col min="4615" max="4615" width="19.85546875" style="816" customWidth="1"/>
    <col min="4616" max="4618" width="17.85546875" style="816" customWidth="1"/>
    <col min="4619" max="4619" width="8.5703125" style="816" customWidth="1"/>
    <col min="4620" max="4620" width="13.85546875" style="816" customWidth="1"/>
    <col min="4621" max="4814" width="10.28515625" style="816" customWidth="1"/>
    <col min="4815" max="4815" width="2.85546875" style="816" customWidth="1"/>
    <col min="4816" max="4865" width="10.28515625" style="816"/>
    <col min="4866" max="4866" width="38.7109375" style="816" customWidth="1"/>
    <col min="4867" max="4867" width="15.85546875" style="816" customWidth="1"/>
    <col min="4868" max="4868" width="13.28515625" style="816" customWidth="1"/>
    <col min="4869" max="4869" width="14" style="816" customWidth="1"/>
    <col min="4870" max="4870" width="17.85546875" style="816" customWidth="1"/>
    <col min="4871" max="4871" width="19.85546875" style="816" customWidth="1"/>
    <col min="4872" max="4874" width="17.85546875" style="816" customWidth="1"/>
    <col min="4875" max="4875" width="8.5703125" style="816" customWidth="1"/>
    <col min="4876" max="4876" width="13.85546875" style="816" customWidth="1"/>
    <col min="4877" max="5070" width="10.28515625" style="816" customWidth="1"/>
    <col min="5071" max="5071" width="2.85546875" style="816" customWidth="1"/>
    <col min="5072" max="5121" width="10.28515625" style="816"/>
    <col min="5122" max="5122" width="38.7109375" style="816" customWidth="1"/>
    <col min="5123" max="5123" width="15.85546875" style="816" customWidth="1"/>
    <col min="5124" max="5124" width="13.28515625" style="816" customWidth="1"/>
    <col min="5125" max="5125" width="14" style="816" customWidth="1"/>
    <col min="5126" max="5126" width="17.85546875" style="816" customWidth="1"/>
    <col min="5127" max="5127" width="19.85546875" style="816" customWidth="1"/>
    <col min="5128" max="5130" width="17.85546875" style="816" customWidth="1"/>
    <col min="5131" max="5131" width="8.5703125" style="816" customWidth="1"/>
    <col min="5132" max="5132" width="13.85546875" style="816" customWidth="1"/>
    <col min="5133" max="5326" width="10.28515625" style="816" customWidth="1"/>
    <col min="5327" max="5327" width="2.85546875" style="816" customWidth="1"/>
    <col min="5328" max="5377" width="10.28515625" style="816"/>
    <col min="5378" max="5378" width="38.7109375" style="816" customWidth="1"/>
    <col min="5379" max="5379" width="15.85546875" style="816" customWidth="1"/>
    <col min="5380" max="5380" width="13.28515625" style="816" customWidth="1"/>
    <col min="5381" max="5381" width="14" style="816" customWidth="1"/>
    <col min="5382" max="5382" width="17.85546875" style="816" customWidth="1"/>
    <col min="5383" max="5383" width="19.85546875" style="816" customWidth="1"/>
    <col min="5384" max="5386" width="17.85546875" style="816" customWidth="1"/>
    <col min="5387" max="5387" width="8.5703125" style="816" customWidth="1"/>
    <col min="5388" max="5388" width="13.85546875" style="816" customWidth="1"/>
    <col min="5389" max="5582" width="10.28515625" style="816" customWidth="1"/>
    <col min="5583" max="5583" width="2.85546875" style="816" customWidth="1"/>
    <col min="5584" max="5633" width="10.28515625" style="816"/>
    <col min="5634" max="5634" width="38.7109375" style="816" customWidth="1"/>
    <col min="5635" max="5635" width="15.85546875" style="816" customWidth="1"/>
    <col min="5636" max="5636" width="13.28515625" style="816" customWidth="1"/>
    <col min="5637" max="5637" width="14" style="816" customWidth="1"/>
    <col min="5638" max="5638" width="17.85546875" style="816" customWidth="1"/>
    <col min="5639" max="5639" width="19.85546875" style="816" customWidth="1"/>
    <col min="5640" max="5642" width="17.85546875" style="816" customWidth="1"/>
    <col min="5643" max="5643" width="8.5703125" style="816" customWidth="1"/>
    <col min="5644" max="5644" width="13.85546875" style="816" customWidth="1"/>
    <col min="5645" max="5838" width="10.28515625" style="816" customWidth="1"/>
    <col min="5839" max="5839" width="2.85546875" style="816" customWidth="1"/>
    <col min="5840" max="5889" width="10.28515625" style="816"/>
    <col min="5890" max="5890" width="38.7109375" style="816" customWidth="1"/>
    <col min="5891" max="5891" width="15.85546875" style="816" customWidth="1"/>
    <col min="5892" max="5892" width="13.28515625" style="816" customWidth="1"/>
    <col min="5893" max="5893" width="14" style="816" customWidth="1"/>
    <col min="5894" max="5894" width="17.85546875" style="816" customWidth="1"/>
    <col min="5895" max="5895" width="19.85546875" style="816" customWidth="1"/>
    <col min="5896" max="5898" width="17.85546875" style="816" customWidth="1"/>
    <col min="5899" max="5899" width="8.5703125" style="816" customWidth="1"/>
    <col min="5900" max="5900" width="13.85546875" style="816" customWidth="1"/>
    <col min="5901" max="6094" width="10.28515625" style="816" customWidth="1"/>
    <col min="6095" max="6095" width="2.85546875" style="816" customWidth="1"/>
    <col min="6096" max="6145" width="10.28515625" style="816"/>
    <col min="6146" max="6146" width="38.7109375" style="816" customWidth="1"/>
    <col min="6147" max="6147" width="15.85546875" style="816" customWidth="1"/>
    <col min="6148" max="6148" width="13.28515625" style="816" customWidth="1"/>
    <col min="6149" max="6149" width="14" style="816" customWidth="1"/>
    <col min="6150" max="6150" width="17.85546875" style="816" customWidth="1"/>
    <col min="6151" max="6151" width="19.85546875" style="816" customWidth="1"/>
    <col min="6152" max="6154" width="17.85546875" style="816" customWidth="1"/>
    <col min="6155" max="6155" width="8.5703125" style="816" customWidth="1"/>
    <col min="6156" max="6156" width="13.85546875" style="816" customWidth="1"/>
    <col min="6157" max="6350" width="10.28515625" style="816" customWidth="1"/>
    <col min="6351" max="6351" width="2.85546875" style="816" customWidth="1"/>
    <col min="6352" max="6401" width="10.28515625" style="816"/>
    <col min="6402" max="6402" width="38.7109375" style="816" customWidth="1"/>
    <col min="6403" max="6403" width="15.85546875" style="816" customWidth="1"/>
    <col min="6404" max="6404" width="13.28515625" style="816" customWidth="1"/>
    <col min="6405" max="6405" width="14" style="816" customWidth="1"/>
    <col min="6406" max="6406" width="17.85546875" style="816" customWidth="1"/>
    <col min="6407" max="6407" width="19.85546875" style="816" customWidth="1"/>
    <col min="6408" max="6410" width="17.85546875" style="816" customWidth="1"/>
    <col min="6411" max="6411" width="8.5703125" style="816" customWidth="1"/>
    <col min="6412" max="6412" width="13.85546875" style="816" customWidth="1"/>
    <col min="6413" max="6606" width="10.28515625" style="816" customWidth="1"/>
    <col min="6607" max="6607" width="2.85546875" style="816" customWidth="1"/>
    <col min="6608" max="6657" width="10.28515625" style="816"/>
    <col min="6658" max="6658" width="38.7109375" style="816" customWidth="1"/>
    <col min="6659" max="6659" width="15.85546875" style="816" customWidth="1"/>
    <col min="6660" max="6660" width="13.28515625" style="816" customWidth="1"/>
    <col min="6661" max="6661" width="14" style="816" customWidth="1"/>
    <col min="6662" max="6662" width="17.85546875" style="816" customWidth="1"/>
    <col min="6663" max="6663" width="19.85546875" style="816" customWidth="1"/>
    <col min="6664" max="6666" width="17.85546875" style="816" customWidth="1"/>
    <col min="6667" max="6667" width="8.5703125" style="816" customWidth="1"/>
    <col min="6668" max="6668" width="13.85546875" style="816" customWidth="1"/>
    <col min="6669" max="6862" width="10.28515625" style="816" customWidth="1"/>
    <col min="6863" max="6863" width="2.85546875" style="816" customWidth="1"/>
    <col min="6864" max="6913" width="10.28515625" style="816"/>
    <col min="6914" max="6914" width="38.7109375" style="816" customWidth="1"/>
    <col min="6915" max="6915" width="15.85546875" style="816" customWidth="1"/>
    <col min="6916" max="6916" width="13.28515625" style="816" customWidth="1"/>
    <col min="6917" max="6917" width="14" style="816" customWidth="1"/>
    <col min="6918" max="6918" width="17.85546875" style="816" customWidth="1"/>
    <col min="6919" max="6919" width="19.85546875" style="816" customWidth="1"/>
    <col min="6920" max="6922" width="17.85546875" style="816" customWidth="1"/>
    <col min="6923" max="6923" width="8.5703125" style="816" customWidth="1"/>
    <col min="6924" max="6924" width="13.85546875" style="816" customWidth="1"/>
    <col min="6925" max="7118" width="10.28515625" style="816" customWidth="1"/>
    <col min="7119" max="7119" width="2.85546875" style="816" customWidth="1"/>
    <col min="7120" max="7169" width="10.28515625" style="816"/>
    <col min="7170" max="7170" width="38.7109375" style="816" customWidth="1"/>
    <col min="7171" max="7171" width="15.85546875" style="816" customWidth="1"/>
    <col min="7172" max="7172" width="13.28515625" style="816" customWidth="1"/>
    <col min="7173" max="7173" width="14" style="816" customWidth="1"/>
    <col min="7174" max="7174" width="17.85546875" style="816" customWidth="1"/>
    <col min="7175" max="7175" width="19.85546875" style="816" customWidth="1"/>
    <col min="7176" max="7178" width="17.85546875" style="816" customWidth="1"/>
    <col min="7179" max="7179" width="8.5703125" style="816" customWidth="1"/>
    <col min="7180" max="7180" width="13.85546875" style="816" customWidth="1"/>
    <col min="7181" max="7374" width="10.28515625" style="816" customWidth="1"/>
    <col min="7375" max="7375" width="2.85546875" style="816" customWidth="1"/>
    <col min="7376" max="7425" width="10.28515625" style="816"/>
    <col min="7426" max="7426" width="38.7109375" style="816" customWidth="1"/>
    <col min="7427" max="7427" width="15.85546875" style="816" customWidth="1"/>
    <col min="7428" max="7428" width="13.28515625" style="816" customWidth="1"/>
    <col min="7429" max="7429" width="14" style="816" customWidth="1"/>
    <col min="7430" max="7430" width="17.85546875" style="816" customWidth="1"/>
    <col min="7431" max="7431" width="19.85546875" style="816" customWidth="1"/>
    <col min="7432" max="7434" width="17.85546875" style="816" customWidth="1"/>
    <col min="7435" max="7435" width="8.5703125" style="816" customWidth="1"/>
    <col min="7436" max="7436" width="13.85546875" style="816" customWidth="1"/>
    <col min="7437" max="7630" width="10.28515625" style="816" customWidth="1"/>
    <col min="7631" max="7631" width="2.85546875" style="816" customWidth="1"/>
    <col min="7632" max="7681" width="10.28515625" style="816"/>
    <col min="7682" max="7682" width="38.7109375" style="816" customWidth="1"/>
    <col min="7683" max="7683" width="15.85546875" style="816" customWidth="1"/>
    <col min="7684" max="7684" width="13.28515625" style="816" customWidth="1"/>
    <col min="7685" max="7685" width="14" style="816" customWidth="1"/>
    <col min="7686" max="7686" width="17.85546875" style="816" customWidth="1"/>
    <col min="7687" max="7687" width="19.85546875" style="816" customWidth="1"/>
    <col min="7688" max="7690" width="17.85546875" style="816" customWidth="1"/>
    <col min="7691" max="7691" width="8.5703125" style="816" customWidth="1"/>
    <col min="7692" max="7692" width="13.85546875" style="816" customWidth="1"/>
    <col min="7693" max="7886" width="10.28515625" style="816" customWidth="1"/>
    <col min="7887" max="7887" width="2.85546875" style="816" customWidth="1"/>
    <col min="7888" max="7937" width="10.28515625" style="816"/>
    <col min="7938" max="7938" width="38.7109375" style="816" customWidth="1"/>
    <col min="7939" max="7939" width="15.85546875" style="816" customWidth="1"/>
    <col min="7940" max="7940" width="13.28515625" style="816" customWidth="1"/>
    <col min="7941" max="7941" width="14" style="816" customWidth="1"/>
    <col min="7942" max="7942" width="17.85546875" style="816" customWidth="1"/>
    <col min="7943" max="7943" width="19.85546875" style="816" customWidth="1"/>
    <col min="7944" max="7946" width="17.85546875" style="816" customWidth="1"/>
    <col min="7947" max="7947" width="8.5703125" style="816" customWidth="1"/>
    <col min="7948" max="7948" width="13.85546875" style="816" customWidth="1"/>
    <col min="7949" max="8142" width="10.28515625" style="816" customWidth="1"/>
    <col min="8143" max="8143" width="2.85546875" style="816" customWidth="1"/>
    <col min="8144" max="8193" width="10.28515625" style="816"/>
    <col min="8194" max="8194" width="38.7109375" style="816" customWidth="1"/>
    <col min="8195" max="8195" width="15.85546875" style="816" customWidth="1"/>
    <col min="8196" max="8196" width="13.28515625" style="816" customWidth="1"/>
    <col min="8197" max="8197" width="14" style="816" customWidth="1"/>
    <col min="8198" max="8198" width="17.85546875" style="816" customWidth="1"/>
    <col min="8199" max="8199" width="19.85546875" style="816" customWidth="1"/>
    <col min="8200" max="8202" width="17.85546875" style="816" customWidth="1"/>
    <col min="8203" max="8203" width="8.5703125" style="816" customWidth="1"/>
    <col min="8204" max="8204" width="13.85546875" style="816" customWidth="1"/>
    <col min="8205" max="8398" width="10.28515625" style="816" customWidth="1"/>
    <col min="8399" max="8399" width="2.85546875" style="816" customWidth="1"/>
    <col min="8400" max="8449" width="10.28515625" style="816"/>
    <col min="8450" max="8450" width="38.7109375" style="816" customWidth="1"/>
    <col min="8451" max="8451" width="15.85546875" style="816" customWidth="1"/>
    <col min="8452" max="8452" width="13.28515625" style="816" customWidth="1"/>
    <col min="8453" max="8453" width="14" style="816" customWidth="1"/>
    <col min="8454" max="8454" width="17.85546875" style="816" customWidth="1"/>
    <col min="8455" max="8455" width="19.85546875" style="816" customWidth="1"/>
    <col min="8456" max="8458" width="17.85546875" style="816" customWidth="1"/>
    <col min="8459" max="8459" width="8.5703125" style="816" customWidth="1"/>
    <col min="8460" max="8460" width="13.85546875" style="816" customWidth="1"/>
    <col min="8461" max="8654" width="10.28515625" style="816" customWidth="1"/>
    <col min="8655" max="8655" width="2.85546875" style="816" customWidth="1"/>
    <col min="8656" max="8705" width="10.28515625" style="816"/>
    <col min="8706" max="8706" width="38.7109375" style="816" customWidth="1"/>
    <col min="8707" max="8707" width="15.85546875" style="816" customWidth="1"/>
    <col min="8708" max="8708" width="13.28515625" style="816" customWidth="1"/>
    <col min="8709" max="8709" width="14" style="816" customWidth="1"/>
    <col min="8710" max="8710" width="17.85546875" style="816" customWidth="1"/>
    <col min="8711" max="8711" width="19.85546875" style="816" customWidth="1"/>
    <col min="8712" max="8714" width="17.85546875" style="816" customWidth="1"/>
    <col min="8715" max="8715" width="8.5703125" style="816" customWidth="1"/>
    <col min="8716" max="8716" width="13.85546875" style="816" customWidth="1"/>
    <col min="8717" max="8910" width="10.28515625" style="816" customWidth="1"/>
    <col min="8911" max="8911" width="2.85546875" style="816" customWidth="1"/>
    <col min="8912" max="8961" width="10.28515625" style="816"/>
    <col min="8962" max="8962" width="38.7109375" style="816" customWidth="1"/>
    <col min="8963" max="8963" width="15.85546875" style="816" customWidth="1"/>
    <col min="8964" max="8964" width="13.28515625" style="816" customWidth="1"/>
    <col min="8965" max="8965" width="14" style="816" customWidth="1"/>
    <col min="8966" max="8966" width="17.85546875" style="816" customWidth="1"/>
    <col min="8967" max="8967" width="19.85546875" style="816" customWidth="1"/>
    <col min="8968" max="8970" width="17.85546875" style="816" customWidth="1"/>
    <col min="8971" max="8971" width="8.5703125" style="816" customWidth="1"/>
    <col min="8972" max="8972" width="13.85546875" style="816" customWidth="1"/>
    <col min="8973" max="9166" width="10.28515625" style="816" customWidth="1"/>
    <col min="9167" max="9167" width="2.85546875" style="816" customWidth="1"/>
    <col min="9168" max="9217" width="10.28515625" style="816"/>
    <col min="9218" max="9218" width="38.7109375" style="816" customWidth="1"/>
    <col min="9219" max="9219" width="15.85546875" style="816" customWidth="1"/>
    <col min="9220" max="9220" width="13.28515625" style="816" customWidth="1"/>
    <col min="9221" max="9221" width="14" style="816" customWidth="1"/>
    <col min="9222" max="9222" width="17.85546875" style="816" customWidth="1"/>
    <col min="9223" max="9223" width="19.85546875" style="816" customWidth="1"/>
    <col min="9224" max="9226" width="17.85546875" style="816" customWidth="1"/>
    <col min="9227" max="9227" width="8.5703125" style="816" customWidth="1"/>
    <col min="9228" max="9228" width="13.85546875" style="816" customWidth="1"/>
    <col min="9229" max="9422" width="10.28515625" style="816" customWidth="1"/>
    <col min="9423" max="9423" width="2.85546875" style="816" customWidth="1"/>
    <col min="9424" max="9473" width="10.28515625" style="816"/>
    <col min="9474" max="9474" width="38.7109375" style="816" customWidth="1"/>
    <col min="9475" max="9475" width="15.85546875" style="816" customWidth="1"/>
    <col min="9476" max="9476" width="13.28515625" style="816" customWidth="1"/>
    <col min="9477" max="9477" width="14" style="816" customWidth="1"/>
    <col min="9478" max="9478" width="17.85546875" style="816" customWidth="1"/>
    <col min="9479" max="9479" width="19.85546875" style="816" customWidth="1"/>
    <col min="9480" max="9482" width="17.85546875" style="816" customWidth="1"/>
    <col min="9483" max="9483" width="8.5703125" style="816" customWidth="1"/>
    <col min="9484" max="9484" width="13.85546875" style="816" customWidth="1"/>
    <col min="9485" max="9678" width="10.28515625" style="816" customWidth="1"/>
    <col min="9679" max="9679" width="2.85546875" style="816" customWidth="1"/>
    <col min="9680" max="9729" width="10.28515625" style="816"/>
    <col min="9730" max="9730" width="38.7109375" style="816" customWidth="1"/>
    <col min="9731" max="9731" width="15.85546875" style="816" customWidth="1"/>
    <col min="9732" max="9732" width="13.28515625" style="816" customWidth="1"/>
    <col min="9733" max="9733" width="14" style="816" customWidth="1"/>
    <col min="9734" max="9734" width="17.85546875" style="816" customWidth="1"/>
    <col min="9735" max="9735" width="19.85546875" style="816" customWidth="1"/>
    <col min="9736" max="9738" width="17.85546875" style="816" customWidth="1"/>
    <col min="9739" max="9739" width="8.5703125" style="816" customWidth="1"/>
    <col min="9740" max="9740" width="13.85546875" style="816" customWidth="1"/>
    <col min="9741" max="9934" width="10.28515625" style="816" customWidth="1"/>
    <col min="9935" max="9935" width="2.85546875" style="816" customWidth="1"/>
    <col min="9936" max="9985" width="10.28515625" style="816"/>
    <col min="9986" max="9986" width="38.7109375" style="816" customWidth="1"/>
    <col min="9987" max="9987" width="15.85546875" style="816" customWidth="1"/>
    <col min="9988" max="9988" width="13.28515625" style="816" customWidth="1"/>
    <col min="9989" max="9989" width="14" style="816" customWidth="1"/>
    <col min="9990" max="9990" width="17.85546875" style="816" customWidth="1"/>
    <col min="9991" max="9991" width="19.85546875" style="816" customWidth="1"/>
    <col min="9992" max="9994" width="17.85546875" style="816" customWidth="1"/>
    <col min="9995" max="9995" width="8.5703125" style="816" customWidth="1"/>
    <col min="9996" max="9996" width="13.85546875" style="816" customWidth="1"/>
    <col min="9997" max="10190" width="10.28515625" style="816" customWidth="1"/>
    <col min="10191" max="10191" width="2.85546875" style="816" customWidth="1"/>
    <col min="10192" max="10241" width="10.28515625" style="816"/>
    <col min="10242" max="10242" width="38.7109375" style="816" customWidth="1"/>
    <col min="10243" max="10243" width="15.85546875" style="816" customWidth="1"/>
    <col min="10244" max="10244" width="13.28515625" style="816" customWidth="1"/>
    <col min="10245" max="10245" width="14" style="816" customWidth="1"/>
    <col min="10246" max="10246" width="17.85546875" style="816" customWidth="1"/>
    <col min="10247" max="10247" width="19.85546875" style="816" customWidth="1"/>
    <col min="10248" max="10250" width="17.85546875" style="816" customWidth="1"/>
    <col min="10251" max="10251" width="8.5703125" style="816" customWidth="1"/>
    <col min="10252" max="10252" width="13.85546875" style="816" customWidth="1"/>
    <col min="10253" max="10446" width="10.28515625" style="816" customWidth="1"/>
    <col min="10447" max="10447" width="2.85546875" style="816" customWidth="1"/>
    <col min="10448" max="10497" width="10.28515625" style="816"/>
    <col min="10498" max="10498" width="38.7109375" style="816" customWidth="1"/>
    <col min="10499" max="10499" width="15.85546875" style="816" customWidth="1"/>
    <col min="10500" max="10500" width="13.28515625" style="816" customWidth="1"/>
    <col min="10501" max="10501" width="14" style="816" customWidth="1"/>
    <col min="10502" max="10502" width="17.85546875" style="816" customWidth="1"/>
    <col min="10503" max="10503" width="19.85546875" style="816" customWidth="1"/>
    <col min="10504" max="10506" width="17.85546875" style="816" customWidth="1"/>
    <col min="10507" max="10507" width="8.5703125" style="816" customWidth="1"/>
    <col min="10508" max="10508" width="13.85546875" style="816" customWidth="1"/>
    <col min="10509" max="10702" width="10.28515625" style="816" customWidth="1"/>
    <col min="10703" max="10703" width="2.85546875" style="816" customWidth="1"/>
    <col min="10704" max="10753" width="10.28515625" style="816"/>
    <col min="10754" max="10754" width="38.7109375" style="816" customWidth="1"/>
    <col min="10755" max="10755" width="15.85546875" style="816" customWidth="1"/>
    <col min="10756" max="10756" width="13.28515625" style="816" customWidth="1"/>
    <col min="10757" max="10757" width="14" style="816" customWidth="1"/>
    <col min="10758" max="10758" width="17.85546875" style="816" customWidth="1"/>
    <col min="10759" max="10759" width="19.85546875" style="816" customWidth="1"/>
    <col min="10760" max="10762" width="17.85546875" style="816" customWidth="1"/>
    <col min="10763" max="10763" width="8.5703125" style="816" customWidth="1"/>
    <col min="10764" max="10764" width="13.85546875" style="816" customWidth="1"/>
    <col min="10765" max="10958" width="10.28515625" style="816" customWidth="1"/>
    <col min="10959" max="10959" width="2.85546875" style="816" customWidth="1"/>
    <col min="10960" max="11009" width="10.28515625" style="816"/>
    <col min="11010" max="11010" width="38.7109375" style="816" customWidth="1"/>
    <col min="11011" max="11011" width="15.85546875" style="816" customWidth="1"/>
    <col min="11012" max="11012" width="13.28515625" style="816" customWidth="1"/>
    <col min="11013" max="11013" width="14" style="816" customWidth="1"/>
    <col min="11014" max="11014" width="17.85546875" style="816" customWidth="1"/>
    <col min="11015" max="11015" width="19.85546875" style="816" customWidth="1"/>
    <col min="11016" max="11018" width="17.85546875" style="816" customWidth="1"/>
    <col min="11019" max="11019" width="8.5703125" style="816" customWidth="1"/>
    <col min="11020" max="11020" width="13.85546875" style="816" customWidth="1"/>
    <col min="11021" max="11214" width="10.28515625" style="816" customWidth="1"/>
    <col min="11215" max="11215" width="2.85546875" style="816" customWidth="1"/>
    <col min="11216" max="11265" width="10.28515625" style="816"/>
    <col min="11266" max="11266" width="38.7109375" style="816" customWidth="1"/>
    <col min="11267" max="11267" width="15.85546875" style="816" customWidth="1"/>
    <col min="11268" max="11268" width="13.28515625" style="816" customWidth="1"/>
    <col min="11269" max="11269" width="14" style="816" customWidth="1"/>
    <col min="11270" max="11270" width="17.85546875" style="816" customWidth="1"/>
    <col min="11271" max="11271" width="19.85546875" style="816" customWidth="1"/>
    <col min="11272" max="11274" width="17.85546875" style="816" customWidth="1"/>
    <col min="11275" max="11275" width="8.5703125" style="816" customWidth="1"/>
    <col min="11276" max="11276" width="13.85546875" style="816" customWidth="1"/>
    <col min="11277" max="11470" width="10.28515625" style="816" customWidth="1"/>
    <col min="11471" max="11471" width="2.85546875" style="816" customWidth="1"/>
    <col min="11472" max="11521" width="10.28515625" style="816"/>
    <col min="11522" max="11522" width="38.7109375" style="816" customWidth="1"/>
    <col min="11523" max="11523" width="15.85546875" style="816" customWidth="1"/>
    <col min="11524" max="11524" width="13.28515625" style="816" customWidth="1"/>
    <col min="11525" max="11525" width="14" style="816" customWidth="1"/>
    <col min="11526" max="11526" width="17.85546875" style="816" customWidth="1"/>
    <col min="11527" max="11527" width="19.85546875" style="816" customWidth="1"/>
    <col min="11528" max="11530" width="17.85546875" style="816" customWidth="1"/>
    <col min="11531" max="11531" width="8.5703125" style="816" customWidth="1"/>
    <col min="11532" max="11532" width="13.85546875" style="816" customWidth="1"/>
    <col min="11533" max="11726" width="10.28515625" style="816" customWidth="1"/>
    <col min="11727" max="11727" width="2.85546875" style="816" customWidth="1"/>
    <col min="11728" max="11777" width="10.28515625" style="816"/>
    <col min="11778" max="11778" width="38.7109375" style="816" customWidth="1"/>
    <col min="11779" max="11779" width="15.85546875" style="816" customWidth="1"/>
    <col min="11780" max="11780" width="13.28515625" style="816" customWidth="1"/>
    <col min="11781" max="11781" width="14" style="816" customWidth="1"/>
    <col min="11782" max="11782" width="17.85546875" style="816" customWidth="1"/>
    <col min="11783" max="11783" width="19.85546875" style="816" customWidth="1"/>
    <col min="11784" max="11786" width="17.85546875" style="816" customWidth="1"/>
    <col min="11787" max="11787" width="8.5703125" style="816" customWidth="1"/>
    <col min="11788" max="11788" width="13.85546875" style="816" customWidth="1"/>
    <col min="11789" max="11982" width="10.28515625" style="816" customWidth="1"/>
    <col min="11983" max="11983" width="2.85546875" style="816" customWidth="1"/>
    <col min="11984" max="12033" width="10.28515625" style="816"/>
    <col min="12034" max="12034" width="38.7109375" style="816" customWidth="1"/>
    <col min="12035" max="12035" width="15.85546875" style="816" customWidth="1"/>
    <col min="12036" max="12036" width="13.28515625" style="816" customWidth="1"/>
    <col min="12037" max="12037" width="14" style="816" customWidth="1"/>
    <col min="12038" max="12038" width="17.85546875" style="816" customWidth="1"/>
    <col min="12039" max="12039" width="19.85546875" style="816" customWidth="1"/>
    <col min="12040" max="12042" width="17.85546875" style="816" customWidth="1"/>
    <col min="12043" max="12043" width="8.5703125" style="816" customWidth="1"/>
    <col min="12044" max="12044" width="13.85546875" style="816" customWidth="1"/>
    <col min="12045" max="12238" width="10.28515625" style="816" customWidth="1"/>
    <col min="12239" max="12239" width="2.85546875" style="816" customWidth="1"/>
    <col min="12240" max="12289" width="10.28515625" style="816"/>
    <col min="12290" max="12290" width="38.7109375" style="816" customWidth="1"/>
    <col min="12291" max="12291" width="15.85546875" style="816" customWidth="1"/>
    <col min="12292" max="12292" width="13.28515625" style="816" customWidth="1"/>
    <col min="12293" max="12293" width="14" style="816" customWidth="1"/>
    <col min="12294" max="12294" width="17.85546875" style="816" customWidth="1"/>
    <col min="12295" max="12295" width="19.85546875" style="816" customWidth="1"/>
    <col min="12296" max="12298" width="17.85546875" style="816" customWidth="1"/>
    <col min="12299" max="12299" width="8.5703125" style="816" customWidth="1"/>
    <col min="12300" max="12300" width="13.85546875" style="816" customWidth="1"/>
    <col min="12301" max="12494" width="10.28515625" style="816" customWidth="1"/>
    <col min="12495" max="12495" width="2.85546875" style="816" customWidth="1"/>
    <col min="12496" max="12545" width="10.28515625" style="816"/>
    <col min="12546" max="12546" width="38.7109375" style="816" customWidth="1"/>
    <col min="12547" max="12547" width="15.85546875" style="816" customWidth="1"/>
    <col min="12548" max="12548" width="13.28515625" style="816" customWidth="1"/>
    <col min="12549" max="12549" width="14" style="816" customWidth="1"/>
    <col min="12550" max="12550" width="17.85546875" style="816" customWidth="1"/>
    <col min="12551" max="12551" width="19.85546875" style="816" customWidth="1"/>
    <col min="12552" max="12554" width="17.85546875" style="816" customWidth="1"/>
    <col min="12555" max="12555" width="8.5703125" style="816" customWidth="1"/>
    <col min="12556" max="12556" width="13.85546875" style="816" customWidth="1"/>
    <col min="12557" max="12750" width="10.28515625" style="816" customWidth="1"/>
    <col min="12751" max="12751" width="2.85546875" style="816" customWidth="1"/>
    <col min="12752" max="12801" width="10.28515625" style="816"/>
    <col min="12802" max="12802" width="38.7109375" style="816" customWidth="1"/>
    <col min="12803" max="12803" width="15.85546875" style="816" customWidth="1"/>
    <col min="12804" max="12804" width="13.28515625" style="816" customWidth="1"/>
    <col min="12805" max="12805" width="14" style="816" customWidth="1"/>
    <col min="12806" max="12806" width="17.85546875" style="816" customWidth="1"/>
    <col min="12807" max="12807" width="19.85546875" style="816" customWidth="1"/>
    <col min="12808" max="12810" width="17.85546875" style="816" customWidth="1"/>
    <col min="12811" max="12811" width="8.5703125" style="816" customWidth="1"/>
    <col min="12812" max="12812" width="13.85546875" style="816" customWidth="1"/>
    <col min="12813" max="13006" width="10.28515625" style="816" customWidth="1"/>
    <col min="13007" max="13007" width="2.85546875" style="816" customWidth="1"/>
    <col min="13008" max="13057" width="10.28515625" style="816"/>
    <col min="13058" max="13058" width="38.7109375" style="816" customWidth="1"/>
    <col min="13059" max="13059" width="15.85546875" style="816" customWidth="1"/>
    <col min="13060" max="13060" width="13.28515625" style="816" customWidth="1"/>
    <col min="13061" max="13061" width="14" style="816" customWidth="1"/>
    <col min="13062" max="13062" width="17.85546875" style="816" customWidth="1"/>
    <col min="13063" max="13063" width="19.85546875" style="816" customWidth="1"/>
    <col min="13064" max="13066" width="17.85546875" style="816" customWidth="1"/>
    <col min="13067" max="13067" width="8.5703125" style="816" customWidth="1"/>
    <col min="13068" max="13068" width="13.85546875" style="816" customWidth="1"/>
    <col min="13069" max="13262" width="10.28515625" style="816" customWidth="1"/>
    <col min="13263" max="13263" width="2.85546875" style="816" customWidth="1"/>
    <col min="13264" max="13313" width="10.28515625" style="816"/>
    <col min="13314" max="13314" width="38.7109375" style="816" customWidth="1"/>
    <col min="13315" max="13315" width="15.85546875" style="816" customWidth="1"/>
    <col min="13316" max="13316" width="13.28515625" style="816" customWidth="1"/>
    <col min="13317" max="13317" width="14" style="816" customWidth="1"/>
    <col min="13318" max="13318" width="17.85546875" style="816" customWidth="1"/>
    <col min="13319" max="13319" width="19.85546875" style="816" customWidth="1"/>
    <col min="13320" max="13322" width="17.85546875" style="816" customWidth="1"/>
    <col min="13323" max="13323" width="8.5703125" style="816" customWidth="1"/>
    <col min="13324" max="13324" width="13.85546875" style="816" customWidth="1"/>
    <col min="13325" max="13518" width="10.28515625" style="816" customWidth="1"/>
    <col min="13519" max="13519" width="2.85546875" style="816" customWidth="1"/>
    <col min="13520" max="13569" width="10.28515625" style="816"/>
    <col min="13570" max="13570" width="38.7109375" style="816" customWidth="1"/>
    <col min="13571" max="13571" width="15.85546875" style="816" customWidth="1"/>
    <col min="13572" max="13572" width="13.28515625" style="816" customWidth="1"/>
    <col min="13573" max="13573" width="14" style="816" customWidth="1"/>
    <col min="13574" max="13574" width="17.85546875" style="816" customWidth="1"/>
    <col min="13575" max="13575" width="19.85546875" style="816" customWidth="1"/>
    <col min="13576" max="13578" width="17.85546875" style="816" customWidth="1"/>
    <col min="13579" max="13579" width="8.5703125" style="816" customWidth="1"/>
    <col min="13580" max="13580" width="13.85546875" style="816" customWidth="1"/>
    <col min="13581" max="13774" width="10.28515625" style="816" customWidth="1"/>
    <col min="13775" max="13775" width="2.85546875" style="816" customWidth="1"/>
    <col min="13776" max="13825" width="10.28515625" style="816"/>
    <col min="13826" max="13826" width="38.7109375" style="816" customWidth="1"/>
    <col min="13827" max="13827" width="15.85546875" style="816" customWidth="1"/>
    <col min="13828" max="13828" width="13.28515625" style="816" customWidth="1"/>
    <col min="13829" max="13829" width="14" style="816" customWidth="1"/>
    <col min="13830" max="13830" width="17.85546875" style="816" customWidth="1"/>
    <col min="13831" max="13831" width="19.85546875" style="816" customWidth="1"/>
    <col min="13832" max="13834" width="17.85546875" style="816" customWidth="1"/>
    <col min="13835" max="13835" width="8.5703125" style="816" customWidth="1"/>
    <col min="13836" max="13836" width="13.85546875" style="816" customWidth="1"/>
    <col min="13837" max="14030" width="10.28515625" style="816" customWidth="1"/>
    <col min="14031" max="14031" width="2.85546875" style="816" customWidth="1"/>
    <col min="14032" max="14081" width="10.28515625" style="816"/>
    <col min="14082" max="14082" width="38.7109375" style="816" customWidth="1"/>
    <col min="14083" max="14083" width="15.85546875" style="816" customWidth="1"/>
    <col min="14084" max="14084" width="13.28515625" style="816" customWidth="1"/>
    <col min="14085" max="14085" width="14" style="816" customWidth="1"/>
    <col min="14086" max="14086" width="17.85546875" style="816" customWidth="1"/>
    <col min="14087" max="14087" width="19.85546875" style="816" customWidth="1"/>
    <col min="14088" max="14090" width="17.85546875" style="816" customWidth="1"/>
    <col min="14091" max="14091" width="8.5703125" style="816" customWidth="1"/>
    <col min="14092" max="14092" width="13.85546875" style="816" customWidth="1"/>
    <col min="14093" max="14286" width="10.28515625" style="816" customWidth="1"/>
    <col min="14287" max="14287" width="2.85546875" style="816" customWidth="1"/>
    <col min="14288" max="14337" width="10.28515625" style="816"/>
    <col min="14338" max="14338" width="38.7109375" style="816" customWidth="1"/>
    <col min="14339" max="14339" width="15.85546875" style="816" customWidth="1"/>
    <col min="14340" max="14340" width="13.28515625" style="816" customWidth="1"/>
    <col min="14341" max="14341" width="14" style="816" customWidth="1"/>
    <col min="14342" max="14342" width="17.85546875" style="816" customWidth="1"/>
    <col min="14343" max="14343" width="19.85546875" style="816" customWidth="1"/>
    <col min="14344" max="14346" width="17.85546875" style="816" customWidth="1"/>
    <col min="14347" max="14347" width="8.5703125" style="816" customWidth="1"/>
    <col min="14348" max="14348" width="13.85546875" style="816" customWidth="1"/>
    <col min="14349" max="14542" width="10.28515625" style="816" customWidth="1"/>
    <col min="14543" max="14543" width="2.85546875" style="816" customWidth="1"/>
    <col min="14544" max="14593" width="10.28515625" style="816"/>
    <col min="14594" max="14594" width="38.7109375" style="816" customWidth="1"/>
    <col min="14595" max="14595" width="15.85546875" style="816" customWidth="1"/>
    <col min="14596" max="14596" width="13.28515625" style="816" customWidth="1"/>
    <col min="14597" max="14597" width="14" style="816" customWidth="1"/>
    <col min="14598" max="14598" width="17.85546875" style="816" customWidth="1"/>
    <col min="14599" max="14599" width="19.85546875" style="816" customWidth="1"/>
    <col min="14600" max="14602" width="17.85546875" style="816" customWidth="1"/>
    <col min="14603" max="14603" width="8.5703125" style="816" customWidth="1"/>
    <col min="14604" max="14604" width="13.85546875" style="816" customWidth="1"/>
    <col min="14605" max="14798" width="10.28515625" style="816" customWidth="1"/>
    <col min="14799" max="14799" width="2.85546875" style="816" customWidth="1"/>
    <col min="14800" max="14849" width="10.28515625" style="816"/>
    <col min="14850" max="14850" width="38.7109375" style="816" customWidth="1"/>
    <col min="14851" max="14851" width="15.85546875" style="816" customWidth="1"/>
    <col min="14852" max="14852" width="13.28515625" style="816" customWidth="1"/>
    <col min="14853" max="14853" width="14" style="816" customWidth="1"/>
    <col min="14854" max="14854" width="17.85546875" style="816" customWidth="1"/>
    <col min="14855" max="14855" width="19.85546875" style="816" customWidth="1"/>
    <col min="14856" max="14858" width="17.85546875" style="816" customWidth="1"/>
    <col min="14859" max="14859" width="8.5703125" style="816" customWidth="1"/>
    <col min="14860" max="14860" width="13.85546875" style="816" customWidth="1"/>
    <col min="14861" max="15054" width="10.28515625" style="816" customWidth="1"/>
    <col min="15055" max="15055" width="2.85546875" style="816" customWidth="1"/>
    <col min="15056" max="15105" width="10.28515625" style="816"/>
    <col min="15106" max="15106" width="38.7109375" style="816" customWidth="1"/>
    <col min="15107" max="15107" width="15.85546875" style="816" customWidth="1"/>
    <col min="15108" max="15108" width="13.28515625" style="816" customWidth="1"/>
    <col min="15109" max="15109" width="14" style="816" customWidth="1"/>
    <col min="15110" max="15110" width="17.85546875" style="816" customWidth="1"/>
    <col min="15111" max="15111" width="19.85546875" style="816" customWidth="1"/>
    <col min="15112" max="15114" width="17.85546875" style="816" customWidth="1"/>
    <col min="15115" max="15115" width="8.5703125" style="816" customWidth="1"/>
    <col min="15116" max="15116" width="13.85546875" style="816" customWidth="1"/>
    <col min="15117" max="15310" width="10.28515625" style="816" customWidth="1"/>
    <col min="15311" max="15311" width="2.85546875" style="816" customWidth="1"/>
    <col min="15312" max="15361" width="10.28515625" style="816"/>
    <col min="15362" max="15362" width="38.7109375" style="816" customWidth="1"/>
    <col min="15363" max="15363" width="15.85546875" style="816" customWidth="1"/>
    <col min="15364" max="15364" width="13.28515625" style="816" customWidth="1"/>
    <col min="15365" max="15365" width="14" style="816" customWidth="1"/>
    <col min="15366" max="15366" width="17.85546875" style="816" customWidth="1"/>
    <col min="15367" max="15367" width="19.85546875" style="816" customWidth="1"/>
    <col min="15368" max="15370" width="17.85546875" style="816" customWidth="1"/>
    <col min="15371" max="15371" width="8.5703125" style="816" customWidth="1"/>
    <col min="15372" max="15372" width="13.85546875" style="816" customWidth="1"/>
    <col min="15373" max="15566" width="10.28515625" style="816" customWidth="1"/>
    <col min="15567" max="15567" width="2.85546875" style="816" customWidth="1"/>
    <col min="15568" max="15617" width="10.28515625" style="816"/>
    <col min="15618" max="15618" width="38.7109375" style="816" customWidth="1"/>
    <col min="15619" max="15619" width="15.85546875" style="816" customWidth="1"/>
    <col min="15620" max="15620" width="13.28515625" style="816" customWidth="1"/>
    <col min="15621" max="15621" width="14" style="816" customWidth="1"/>
    <col min="15622" max="15622" width="17.85546875" style="816" customWidth="1"/>
    <col min="15623" max="15623" width="19.85546875" style="816" customWidth="1"/>
    <col min="15624" max="15626" width="17.85546875" style="816" customWidth="1"/>
    <col min="15627" max="15627" width="8.5703125" style="816" customWidth="1"/>
    <col min="15628" max="15628" width="13.85546875" style="816" customWidth="1"/>
    <col min="15629" max="15822" width="10.28515625" style="816" customWidth="1"/>
    <col min="15823" max="15823" width="2.85546875" style="816" customWidth="1"/>
    <col min="15824" max="15873" width="10.28515625" style="816"/>
    <col min="15874" max="15874" width="38.7109375" style="816" customWidth="1"/>
    <col min="15875" max="15875" width="15.85546875" style="816" customWidth="1"/>
    <col min="15876" max="15876" width="13.28515625" style="816" customWidth="1"/>
    <col min="15877" max="15877" width="14" style="816" customWidth="1"/>
    <col min="15878" max="15878" width="17.85546875" style="816" customWidth="1"/>
    <col min="15879" max="15879" width="19.85546875" style="816" customWidth="1"/>
    <col min="15880" max="15882" width="17.85546875" style="816" customWidth="1"/>
    <col min="15883" max="15883" width="8.5703125" style="816" customWidth="1"/>
    <col min="15884" max="15884" width="13.85546875" style="816" customWidth="1"/>
    <col min="15885" max="16078" width="10.28515625" style="816" customWidth="1"/>
    <col min="16079" max="16079" width="2.85546875" style="816" customWidth="1"/>
    <col min="16080" max="16129" width="10.28515625" style="816"/>
    <col min="16130" max="16130" width="38.7109375" style="816" customWidth="1"/>
    <col min="16131" max="16131" width="15.85546875" style="816" customWidth="1"/>
    <col min="16132" max="16132" width="13.28515625" style="816" customWidth="1"/>
    <col min="16133" max="16133" width="14" style="816" customWidth="1"/>
    <col min="16134" max="16134" width="17.85546875" style="816" customWidth="1"/>
    <col min="16135" max="16135" width="19.85546875" style="816" customWidth="1"/>
    <col min="16136" max="16138" width="17.85546875" style="816" customWidth="1"/>
    <col min="16139" max="16139" width="8.5703125" style="816" customWidth="1"/>
    <col min="16140" max="16140" width="13.85546875" style="816" customWidth="1"/>
    <col min="16141" max="16334" width="10.28515625" style="816" customWidth="1"/>
    <col min="16335" max="16335" width="2.85546875" style="816" customWidth="1"/>
    <col min="16336" max="16384" width="10.28515625" style="816"/>
  </cols>
  <sheetData>
    <row r="1" spans="2:9" ht="42.75" customHeight="1" x14ac:dyDescent="0.2"/>
    <row r="2" spans="2:9" ht="18" x14ac:dyDescent="0.25">
      <c r="B2" s="1756" t="s">
        <v>1227</v>
      </c>
      <c r="C2" s="1756"/>
      <c r="D2" s="1756"/>
      <c r="E2" s="1756"/>
      <c r="F2" s="1756"/>
      <c r="G2" s="1756"/>
      <c r="H2" s="1756"/>
      <c r="I2" s="3" t="s">
        <v>13</v>
      </c>
    </row>
    <row r="3" spans="2:9" ht="15.75" x14ac:dyDescent="0.2">
      <c r="B3" s="1765" t="s">
        <v>1754</v>
      </c>
      <c r="C3" s="1765"/>
      <c r="D3" s="1765"/>
      <c r="E3" s="1765"/>
      <c r="F3" s="1765"/>
      <c r="G3" s="1765"/>
      <c r="H3" s="1765"/>
    </row>
    <row r="4" spans="2:9" ht="15.75" x14ac:dyDescent="0.25">
      <c r="B4" s="1776" t="s">
        <v>249</v>
      </c>
      <c r="C4" s="1776"/>
      <c r="D4" s="1776"/>
      <c r="E4" s="1776"/>
      <c r="F4" s="1776"/>
      <c r="G4" s="1776"/>
      <c r="H4" s="1776"/>
    </row>
    <row r="5" spans="2:9" ht="16.5" thickBot="1" x14ac:dyDescent="0.3">
      <c r="B5" s="1759">
        <v>2014</v>
      </c>
      <c r="C5" s="1759"/>
      <c r="D5" s="1759"/>
      <c r="E5" s="1759"/>
      <c r="F5" s="1759"/>
      <c r="G5" s="1759"/>
      <c r="H5" s="1759"/>
    </row>
    <row r="6" spans="2:9" x14ac:dyDescent="0.2">
      <c r="B6" s="817"/>
      <c r="C6" s="818"/>
      <c r="D6" s="818"/>
      <c r="E6" s="817"/>
      <c r="F6" s="817"/>
      <c r="G6" s="817"/>
      <c r="H6" s="817"/>
    </row>
    <row r="7" spans="2:9" s="799" customFormat="1" ht="63" x14ac:dyDescent="0.2">
      <c r="B7" s="772" t="s">
        <v>789</v>
      </c>
      <c r="C7" s="772" t="s">
        <v>841</v>
      </c>
      <c r="D7" s="772" t="s">
        <v>796</v>
      </c>
      <c r="E7" s="772" t="s">
        <v>842</v>
      </c>
      <c r="F7" s="772" t="s">
        <v>797</v>
      </c>
      <c r="G7" s="772" t="s">
        <v>843</v>
      </c>
      <c r="H7" s="772" t="s">
        <v>40</v>
      </c>
    </row>
    <row r="8" spans="2:9" s="799" customFormat="1" x14ac:dyDescent="0.2">
      <c r="B8" s="789" t="s">
        <v>850</v>
      </c>
      <c r="C8" s="790">
        <v>9050069</v>
      </c>
      <c r="D8" s="790">
        <v>16665412</v>
      </c>
      <c r="E8" s="790">
        <v>17787270</v>
      </c>
      <c r="F8" s="790">
        <v>2603679</v>
      </c>
      <c r="G8" s="790">
        <v>209281</v>
      </c>
      <c r="H8" s="790">
        <v>46315711</v>
      </c>
    </row>
    <row r="9" spans="2:9" ht="28.5" x14ac:dyDescent="0.2">
      <c r="B9" s="803" t="s">
        <v>799</v>
      </c>
      <c r="C9" s="788">
        <v>348357</v>
      </c>
      <c r="D9" s="788">
        <v>699063</v>
      </c>
      <c r="E9" s="788">
        <v>742740</v>
      </c>
      <c r="F9" s="788">
        <v>189993</v>
      </c>
      <c r="G9" s="788"/>
      <c r="H9" s="811">
        <v>1980153</v>
      </c>
    </row>
    <row r="10" spans="2:9" x14ac:dyDescent="0.2">
      <c r="B10" s="787" t="s">
        <v>800</v>
      </c>
      <c r="C10" s="788">
        <v>6218453</v>
      </c>
      <c r="D10" s="788">
        <v>11764632</v>
      </c>
      <c r="E10" s="788">
        <v>11350292</v>
      </c>
      <c r="F10" s="788">
        <v>2584516</v>
      </c>
      <c r="G10" s="788"/>
      <c r="H10" s="788">
        <v>31917893</v>
      </c>
    </row>
    <row r="11" spans="2:9" x14ac:dyDescent="0.2">
      <c r="B11" s="787" t="s">
        <v>801</v>
      </c>
      <c r="C11" s="788">
        <v>51042</v>
      </c>
      <c r="D11" s="788">
        <v>103647</v>
      </c>
      <c r="E11" s="788">
        <v>119278</v>
      </c>
      <c r="F11" s="788">
        <v>14090</v>
      </c>
      <c r="G11" s="788"/>
      <c r="H11" s="788">
        <v>288057</v>
      </c>
    </row>
    <row r="12" spans="2:9" x14ac:dyDescent="0.2">
      <c r="B12" s="787" t="s">
        <v>802</v>
      </c>
      <c r="C12" s="788">
        <v>9902994</v>
      </c>
      <c r="D12" s="788">
        <v>18721930</v>
      </c>
      <c r="E12" s="788">
        <v>19731850</v>
      </c>
      <c r="F12" s="788">
        <v>3358697</v>
      </c>
      <c r="G12" s="788"/>
      <c r="H12" s="788">
        <v>51715471</v>
      </c>
    </row>
    <row r="13" spans="2:9" x14ac:dyDescent="0.2">
      <c r="B13" s="787" t="s">
        <v>803</v>
      </c>
      <c r="C13" s="788">
        <v>4332741</v>
      </c>
      <c r="D13" s="788">
        <v>9719957</v>
      </c>
      <c r="E13" s="788">
        <v>9463952</v>
      </c>
      <c r="F13" s="788">
        <v>2186734</v>
      </c>
      <c r="G13" s="788"/>
      <c r="H13" s="788">
        <v>25703384</v>
      </c>
    </row>
    <row r="14" spans="2:9" x14ac:dyDescent="0.2">
      <c r="B14" s="787" t="s">
        <v>804</v>
      </c>
      <c r="C14" s="788">
        <v>9150456</v>
      </c>
      <c r="D14" s="788">
        <v>17392634</v>
      </c>
      <c r="E14" s="788">
        <v>17198821</v>
      </c>
      <c r="F14" s="788">
        <v>3554407</v>
      </c>
      <c r="G14" s="788"/>
      <c r="H14" s="788">
        <v>47296318</v>
      </c>
    </row>
    <row r="15" spans="2:9" x14ac:dyDescent="0.2">
      <c r="B15" s="787" t="s">
        <v>805</v>
      </c>
      <c r="C15" s="788">
        <v>5237</v>
      </c>
      <c r="D15" s="788">
        <v>13527</v>
      </c>
      <c r="E15" s="788">
        <v>11875</v>
      </c>
      <c r="F15" s="788">
        <v>599</v>
      </c>
      <c r="G15" s="788"/>
      <c r="H15" s="788">
        <v>31238</v>
      </c>
    </row>
    <row r="16" spans="2:9" x14ac:dyDescent="0.2">
      <c r="B16" s="787" t="s">
        <v>1755</v>
      </c>
      <c r="C16" s="788">
        <v>24147</v>
      </c>
      <c r="D16" s="788">
        <v>50844</v>
      </c>
      <c r="E16" s="788">
        <v>57053</v>
      </c>
      <c r="F16" s="788">
        <v>12769</v>
      </c>
      <c r="G16" s="788"/>
      <c r="H16" s="788">
        <v>144813</v>
      </c>
    </row>
    <row r="17" spans="2:8" x14ac:dyDescent="0.2">
      <c r="B17" s="787" t="s">
        <v>807</v>
      </c>
      <c r="C17" s="788">
        <v>48417</v>
      </c>
      <c r="D17" s="788">
        <v>93127</v>
      </c>
      <c r="E17" s="788">
        <v>102637</v>
      </c>
      <c r="F17" s="788">
        <v>22025</v>
      </c>
      <c r="G17" s="788"/>
      <c r="H17" s="788">
        <v>266206</v>
      </c>
    </row>
    <row r="18" spans="2:8" x14ac:dyDescent="0.2">
      <c r="B18" s="787" t="s">
        <v>808</v>
      </c>
      <c r="C18" s="788">
        <v>7985227</v>
      </c>
      <c r="D18" s="788">
        <v>14831312</v>
      </c>
      <c r="E18" s="788">
        <v>13363245</v>
      </c>
      <c r="F18" s="788">
        <v>3097578</v>
      </c>
      <c r="G18" s="788"/>
      <c r="H18" s="788">
        <v>39277362</v>
      </c>
    </row>
    <row r="19" spans="2:8" x14ac:dyDescent="0.2">
      <c r="B19" s="787" t="s">
        <v>809</v>
      </c>
      <c r="C19" s="788">
        <v>6900</v>
      </c>
      <c r="D19" s="788">
        <v>11827</v>
      </c>
      <c r="E19" s="788">
        <v>8868</v>
      </c>
      <c r="F19" s="788">
        <v>1511</v>
      </c>
      <c r="G19" s="788"/>
      <c r="H19" s="788">
        <v>29106</v>
      </c>
    </row>
    <row r="20" spans="2:8" x14ac:dyDescent="0.2">
      <c r="B20" s="787" t="s">
        <v>810</v>
      </c>
      <c r="C20" s="788">
        <v>4612</v>
      </c>
      <c r="D20" s="788">
        <v>5788</v>
      </c>
      <c r="E20" s="788">
        <v>8249</v>
      </c>
      <c r="F20" s="788">
        <v>2540</v>
      </c>
      <c r="G20" s="788"/>
      <c r="H20" s="788">
        <v>21189</v>
      </c>
    </row>
    <row r="21" spans="2:8" x14ac:dyDescent="0.2">
      <c r="B21" s="787" t="s">
        <v>811</v>
      </c>
      <c r="C21" s="788">
        <v>1839462</v>
      </c>
      <c r="D21" s="788">
        <v>3516375</v>
      </c>
      <c r="E21" s="788">
        <v>3435856</v>
      </c>
      <c r="F21" s="788">
        <v>582698</v>
      </c>
      <c r="G21" s="788"/>
      <c r="H21" s="788">
        <v>9374391</v>
      </c>
    </row>
    <row r="22" spans="2:8" x14ac:dyDescent="0.2">
      <c r="B22" s="789" t="s">
        <v>812</v>
      </c>
      <c r="C22" s="790">
        <v>39918045</v>
      </c>
      <c r="D22" s="790">
        <v>76924663</v>
      </c>
      <c r="E22" s="790">
        <v>75594716</v>
      </c>
      <c r="F22" s="790">
        <v>15608157</v>
      </c>
      <c r="G22" s="790">
        <v>0</v>
      </c>
      <c r="H22" s="790">
        <v>208045581</v>
      </c>
    </row>
    <row r="23" spans="2:8" x14ac:dyDescent="0.2">
      <c r="B23" s="787" t="s">
        <v>813</v>
      </c>
      <c r="C23" s="788">
        <v>14891464</v>
      </c>
      <c r="D23" s="788">
        <v>27405171</v>
      </c>
      <c r="E23" s="788">
        <v>28551475</v>
      </c>
      <c r="F23" s="788">
        <v>4945564</v>
      </c>
      <c r="G23" s="788"/>
      <c r="H23" s="788">
        <v>75793674</v>
      </c>
    </row>
    <row r="24" spans="2:8" x14ac:dyDescent="0.2">
      <c r="B24" s="787" t="s">
        <v>814</v>
      </c>
      <c r="C24" s="788">
        <v>6529793</v>
      </c>
      <c r="D24" s="788">
        <v>11977637</v>
      </c>
      <c r="E24" s="788">
        <v>12430329</v>
      </c>
      <c r="F24" s="788">
        <v>2124478</v>
      </c>
      <c r="G24" s="788"/>
      <c r="H24" s="788">
        <v>33062237</v>
      </c>
    </row>
    <row r="25" spans="2:8" x14ac:dyDescent="0.2">
      <c r="B25" s="787" t="s">
        <v>815</v>
      </c>
      <c r="C25" s="788">
        <v>2307513</v>
      </c>
      <c r="D25" s="788">
        <v>4203497</v>
      </c>
      <c r="E25" s="788">
        <v>4315628</v>
      </c>
      <c r="F25" s="788">
        <v>920810</v>
      </c>
      <c r="G25" s="788"/>
      <c r="H25" s="788">
        <v>11747448</v>
      </c>
    </row>
    <row r="26" spans="2:8" x14ac:dyDescent="0.2">
      <c r="B26" s="787" t="s">
        <v>845</v>
      </c>
      <c r="C26" s="788">
        <v>2148928</v>
      </c>
      <c r="D26" s="788">
        <v>4012215</v>
      </c>
      <c r="E26" s="788">
        <v>4203347</v>
      </c>
      <c r="F26" s="788">
        <v>659180</v>
      </c>
      <c r="G26" s="788"/>
      <c r="H26" s="788">
        <v>11023670</v>
      </c>
    </row>
    <row r="27" spans="2:8" x14ac:dyDescent="0.2">
      <c r="B27" s="787" t="s">
        <v>817</v>
      </c>
      <c r="C27" s="788">
        <v>502571</v>
      </c>
      <c r="D27" s="788">
        <v>981258</v>
      </c>
      <c r="E27" s="788">
        <v>1057774</v>
      </c>
      <c r="F27" s="788">
        <v>126393</v>
      </c>
      <c r="G27" s="788"/>
      <c r="H27" s="788">
        <v>2667996</v>
      </c>
    </row>
    <row r="28" spans="2:8" x14ac:dyDescent="0.2">
      <c r="B28" s="789" t="s">
        <v>818</v>
      </c>
      <c r="C28" s="790">
        <v>26380269</v>
      </c>
      <c r="D28" s="790">
        <v>48579778</v>
      </c>
      <c r="E28" s="790">
        <v>50558553</v>
      </c>
      <c r="F28" s="790">
        <v>8776425</v>
      </c>
      <c r="G28" s="790">
        <v>0</v>
      </c>
      <c r="H28" s="790">
        <v>134295025</v>
      </c>
    </row>
    <row r="29" spans="2:8" ht="15.75" x14ac:dyDescent="0.2">
      <c r="B29" s="792" t="s">
        <v>67</v>
      </c>
      <c r="C29" s="793">
        <v>75348383</v>
      </c>
      <c r="D29" s="793">
        <v>142169853</v>
      </c>
      <c r="E29" s="793">
        <v>143940539</v>
      </c>
      <c r="F29" s="793">
        <v>26988261</v>
      </c>
      <c r="G29" s="793">
        <v>209281</v>
      </c>
      <c r="H29" s="793">
        <v>388656317</v>
      </c>
    </row>
    <row r="30" spans="2:8" ht="20.25" customHeight="1" x14ac:dyDescent="0.2">
      <c r="B30" s="1777" t="s">
        <v>851</v>
      </c>
      <c r="C30" s="1777"/>
      <c r="D30" s="1777"/>
      <c r="E30" s="1777"/>
      <c r="F30" s="1777"/>
      <c r="G30" s="1777"/>
    </row>
    <row r="32" spans="2:8" ht="15.75" x14ac:dyDescent="0.25">
      <c r="B32" s="819"/>
      <c r="C32" s="820"/>
      <c r="D32" s="820"/>
      <c r="E32" s="821"/>
      <c r="F32" s="821"/>
      <c r="G32" s="821"/>
    </row>
    <row r="34" spans="2:2" x14ac:dyDescent="0.2">
      <c r="B34" s="822"/>
    </row>
  </sheetData>
  <mergeCells count="5">
    <mergeCell ref="B2:H2"/>
    <mergeCell ref="B3:H3"/>
    <mergeCell ref="B4:H4"/>
    <mergeCell ref="B5:H5"/>
    <mergeCell ref="B30:G30"/>
  </mergeCells>
  <hyperlinks>
    <hyperlink ref="I2" location="'Indice Total'!A101" display="Volver"/>
  </hyperlinks>
  <pageMargins left="0.7" right="0.7" top="0.75" bottom="0.75" header="0.3" footer="0.3"/>
  <pageSetup scale="85" orientation="landscape"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2">
    <pageSetUpPr fitToPage="1"/>
  </sheetPr>
  <dimension ref="B1:H74"/>
  <sheetViews>
    <sheetView showGridLines="0" zoomScaleNormal="100" workbookViewId="0">
      <selection activeCell="H25" sqref="H25"/>
    </sheetView>
  </sheetViews>
  <sheetFormatPr baseColWidth="10" defaultColWidth="10.28515625" defaultRowHeight="15" x14ac:dyDescent="0.2"/>
  <cols>
    <col min="1" max="1" width="19.5703125" style="816" customWidth="1"/>
    <col min="2" max="2" width="54.28515625" style="816" customWidth="1"/>
    <col min="3" max="4" width="15.85546875" style="816" customWidth="1"/>
    <col min="5" max="5" width="17.7109375" style="816" customWidth="1"/>
    <col min="6" max="6" width="17.5703125" style="816" customWidth="1"/>
    <col min="7" max="7" width="18.42578125" style="816" customWidth="1"/>
    <col min="8" max="8" width="10.28515625" style="816" customWidth="1"/>
    <col min="9" max="9" width="15.42578125" style="816" customWidth="1"/>
    <col min="10" max="10" width="14.28515625" style="816" customWidth="1"/>
    <col min="11" max="202" width="10.28515625" style="816" customWidth="1"/>
    <col min="203" max="203" width="1.85546875" style="816" customWidth="1"/>
    <col min="204" max="16384" width="10.28515625" style="816"/>
  </cols>
  <sheetData>
    <row r="1" spans="2:8" ht="48" customHeight="1" x14ac:dyDescent="0.2"/>
    <row r="2" spans="2:8" ht="18" x14ac:dyDescent="0.25">
      <c r="B2" s="1756" t="s">
        <v>1625</v>
      </c>
      <c r="C2" s="1756"/>
      <c r="D2" s="1756"/>
      <c r="E2" s="1756"/>
      <c r="F2" s="1756"/>
      <c r="G2" s="3" t="s">
        <v>13</v>
      </c>
    </row>
    <row r="3" spans="2:8" ht="15.75" x14ac:dyDescent="0.25">
      <c r="B3" s="1765" t="s">
        <v>1756</v>
      </c>
      <c r="C3" s="1765"/>
      <c r="D3" s="1765"/>
      <c r="E3" s="1765"/>
      <c r="F3" s="1765"/>
      <c r="G3" s="487"/>
    </row>
    <row r="4" spans="2:8" ht="15.75" x14ac:dyDescent="0.25">
      <c r="B4" s="1776" t="s">
        <v>249</v>
      </c>
      <c r="C4" s="1776"/>
      <c r="D4" s="1776"/>
      <c r="E4" s="1776"/>
      <c r="F4" s="1776"/>
      <c r="G4" s="823"/>
      <c r="H4" s="823"/>
    </row>
    <row r="5" spans="2:8" ht="16.5" thickBot="1" x14ac:dyDescent="0.3">
      <c r="B5" s="1759" t="s">
        <v>265</v>
      </c>
      <c r="C5" s="1759"/>
      <c r="D5" s="1759"/>
      <c r="E5" s="1759"/>
      <c r="F5" s="1759"/>
      <c r="G5" s="487"/>
    </row>
    <row r="6" spans="2:8" x14ac:dyDescent="0.2">
      <c r="D6" s="824"/>
    </row>
    <row r="7" spans="2:8" ht="15.75" x14ac:dyDescent="0.2">
      <c r="B7" s="772"/>
      <c r="C7" s="772">
        <v>2011</v>
      </c>
      <c r="D7" s="772">
        <v>2012</v>
      </c>
      <c r="E7" s="772">
        <v>2013</v>
      </c>
      <c r="F7" s="772">
        <v>2014</v>
      </c>
    </row>
    <row r="8" spans="2:8" ht="15.75" x14ac:dyDescent="0.25">
      <c r="B8" s="775" t="s">
        <v>790</v>
      </c>
      <c r="C8" s="775"/>
      <c r="D8" s="775"/>
      <c r="E8" s="775"/>
      <c r="F8" s="775"/>
    </row>
    <row r="9" spans="2:8" x14ac:dyDescent="0.2">
      <c r="B9" s="780"/>
      <c r="C9" s="825"/>
      <c r="D9" s="825"/>
      <c r="E9" s="825"/>
      <c r="F9" s="825"/>
    </row>
    <row r="10" spans="2:8" x14ac:dyDescent="0.2">
      <c r="B10" s="780" t="s">
        <v>852</v>
      </c>
      <c r="C10" s="826">
        <v>226627000</v>
      </c>
      <c r="D10" s="826">
        <v>282745500</v>
      </c>
      <c r="E10" s="826">
        <v>323791000</v>
      </c>
      <c r="F10" s="826">
        <v>391422160</v>
      </c>
    </row>
    <row r="11" spans="2:8" x14ac:dyDescent="0.2">
      <c r="B11" s="780" t="s">
        <v>853</v>
      </c>
      <c r="C11" s="826">
        <v>120834</v>
      </c>
      <c r="D11" s="826">
        <v>248467</v>
      </c>
      <c r="E11" s="826">
        <v>164187</v>
      </c>
      <c r="F11" s="826">
        <v>226885</v>
      </c>
    </row>
    <row r="12" spans="2:8" ht="15.75" x14ac:dyDescent="0.25">
      <c r="B12" s="827" t="s">
        <v>791</v>
      </c>
      <c r="C12" s="828">
        <v>226747834</v>
      </c>
      <c r="D12" s="828">
        <v>282993967</v>
      </c>
      <c r="E12" s="828">
        <v>323955187</v>
      </c>
      <c r="F12" s="828">
        <v>391649045</v>
      </c>
    </row>
    <row r="13" spans="2:8" x14ac:dyDescent="0.2">
      <c r="B13" s="488"/>
      <c r="C13" s="829"/>
      <c r="D13" s="829"/>
      <c r="E13" s="829"/>
      <c r="F13" s="829"/>
    </row>
    <row r="14" spans="2:8" ht="15.75" x14ac:dyDescent="0.25">
      <c r="B14" s="775" t="s">
        <v>792</v>
      </c>
      <c r="C14" s="830"/>
      <c r="D14" s="830"/>
      <c r="E14" s="830"/>
      <c r="F14" s="830"/>
    </row>
    <row r="15" spans="2:8" x14ac:dyDescent="0.2">
      <c r="B15" s="780"/>
      <c r="C15" s="826"/>
      <c r="D15" s="826"/>
      <c r="E15" s="826"/>
      <c r="F15" s="826"/>
    </row>
    <row r="16" spans="2:8" x14ac:dyDescent="0.2">
      <c r="B16" s="780" t="s">
        <v>854</v>
      </c>
      <c r="C16" s="826">
        <v>39443348</v>
      </c>
      <c r="D16" s="826">
        <v>44474912</v>
      </c>
      <c r="E16" s="826">
        <v>50299943</v>
      </c>
      <c r="F16" s="826">
        <v>57978009</v>
      </c>
    </row>
    <row r="17" spans="2:8" x14ac:dyDescent="0.2">
      <c r="B17" s="780" t="s">
        <v>855</v>
      </c>
      <c r="C17" s="826">
        <v>73444472</v>
      </c>
      <c r="D17" s="826">
        <v>82306721</v>
      </c>
      <c r="E17" s="826">
        <v>93380329</v>
      </c>
      <c r="F17" s="826">
        <v>108687260</v>
      </c>
    </row>
    <row r="18" spans="2:8" x14ac:dyDescent="0.2">
      <c r="B18" s="780" t="s">
        <v>856</v>
      </c>
      <c r="C18" s="826">
        <v>9650416</v>
      </c>
      <c r="D18" s="826">
        <v>80380663</v>
      </c>
      <c r="E18" s="826">
        <v>96272110</v>
      </c>
      <c r="F18" s="826">
        <v>109481658</v>
      </c>
    </row>
    <row r="19" spans="2:8" x14ac:dyDescent="0.2">
      <c r="B19" s="780" t="s">
        <v>857</v>
      </c>
      <c r="C19" s="826">
        <v>52099853</v>
      </c>
      <c r="D19" s="826">
        <v>15415256</v>
      </c>
      <c r="E19" s="826">
        <v>15681628</v>
      </c>
      <c r="F19" s="826">
        <v>20446963</v>
      </c>
    </row>
    <row r="20" spans="2:8" x14ac:dyDescent="0.2">
      <c r="B20" s="780" t="s">
        <v>858</v>
      </c>
      <c r="C20" s="826"/>
      <c r="D20" s="826">
        <v>0</v>
      </c>
      <c r="E20" s="826">
        <v>139571</v>
      </c>
      <c r="F20" s="826">
        <v>169257</v>
      </c>
    </row>
    <row r="21" spans="2:8" x14ac:dyDescent="0.2">
      <c r="B21" s="780" t="s">
        <v>859</v>
      </c>
      <c r="C21" s="826">
        <v>6598089</v>
      </c>
      <c r="D21" s="826">
        <v>7286752</v>
      </c>
      <c r="E21" s="826">
        <v>8107874</v>
      </c>
      <c r="F21" s="826">
        <v>9335294</v>
      </c>
    </row>
    <row r="22" spans="2:8" x14ac:dyDescent="0.2">
      <c r="B22" s="780" t="s">
        <v>860</v>
      </c>
      <c r="C22" s="826">
        <v>12330194</v>
      </c>
      <c r="D22" s="826">
        <v>13356317</v>
      </c>
      <c r="E22" s="826">
        <v>15074889</v>
      </c>
      <c r="F22" s="826">
        <v>17486863</v>
      </c>
    </row>
    <row r="23" spans="2:8" x14ac:dyDescent="0.2">
      <c r="B23" s="780" t="s">
        <v>861</v>
      </c>
      <c r="C23" s="826">
        <v>1533989</v>
      </c>
      <c r="D23" s="826">
        <v>13231274</v>
      </c>
      <c r="E23" s="826">
        <v>15735586</v>
      </c>
      <c r="F23" s="826">
        <v>17433574</v>
      </c>
    </row>
    <row r="24" spans="2:8" x14ac:dyDescent="0.2">
      <c r="B24" s="780" t="s">
        <v>862</v>
      </c>
      <c r="C24" s="826">
        <v>8231134</v>
      </c>
      <c r="D24" s="826">
        <v>2527820</v>
      </c>
      <c r="E24" s="826">
        <v>2677774</v>
      </c>
      <c r="F24" s="826">
        <v>3362260</v>
      </c>
    </row>
    <row r="25" spans="2:8" x14ac:dyDescent="0.2">
      <c r="B25" s="780" t="s">
        <v>863</v>
      </c>
      <c r="C25" s="826"/>
      <c r="D25" s="826"/>
      <c r="E25" s="826">
        <v>21328</v>
      </c>
      <c r="F25" s="826">
        <v>25350</v>
      </c>
    </row>
    <row r="26" spans="2:8" x14ac:dyDescent="0.2">
      <c r="B26" s="780" t="s">
        <v>864</v>
      </c>
      <c r="C26" s="826">
        <v>5250231</v>
      </c>
      <c r="D26" s="826">
        <v>5836098</v>
      </c>
      <c r="E26" s="826">
        <v>6612984</v>
      </c>
      <c r="F26" s="826">
        <v>8035085</v>
      </c>
    </row>
    <row r="27" spans="2:8" x14ac:dyDescent="0.2">
      <c r="B27" s="780" t="s">
        <v>865</v>
      </c>
      <c r="C27" s="826">
        <v>10706229</v>
      </c>
      <c r="D27" s="826">
        <v>12047287</v>
      </c>
      <c r="E27" s="826">
        <v>13659245</v>
      </c>
      <c r="F27" s="826">
        <v>15995727</v>
      </c>
    </row>
    <row r="28" spans="2:8" x14ac:dyDescent="0.2">
      <c r="B28" s="780" t="s">
        <v>866</v>
      </c>
      <c r="C28" s="826">
        <v>1562939</v>
      </c>
      <c r="D28" s="826">
        <v>12359381</v>
      </c>
      <c r="E28" s="826">
        <v>14351114</v>
      </c>
      <c r="F28" s="826">
        <v>16651512</v>
      </c>
    </row>
    <row r="29" spans="2:8" x14ac:dyDescent="0.2">
      <c r="B29" s="780" t="s">
        <v>867</v>
      </c>
      <c r="C29" s="826">
        <v>7663268</v>
      </c>
      <c r="D29" s="826">
        <v>2343140</v>
      </c>
      <c r="E29" s="826">
        <v>2450066</v>
      </c>
      <c r="F29" s="826">
        <v>3179042</v>
      </c>
    </row>
    <row r="30" spans="2:8" x14ac:dyDescent="0.2">
      <c r="B30" s="780" t="s">
        <v>868</v>
      </c>
      <c r="C30" s="826"/>
      <c r="D30" s="826"/>
      <c r="E30" s="826">
        <v>12163</v>
      </c>
      <c r="F30" s="826">
        <v>14674</v>
      </c>
    </row>
    <row r="31" spans="2:8" x14ac:dyDescent="0.2">
      <c r="B31" s="780" t="s">
        <v>869</v>
      </c>
      <c r="C31" s="826">
        <v>241</v>
      </c>
      <c r="D31" s="826">
        <v>184</v>
      </c>
      <c r="E31" s="826">
        <v>1385343</v>
      </c>
      <c r="F31" s="826">
        <v>373789</v>
      </c>
      <c r="G31" s="831"/>
    </row>
    <row r="32" spans="2:8" x14ac:dyDescent="0.2">
      <c r="B32" s="780" t="s">
        <v>870</v>
      </c>
      <c r="C32" s="826">
        <v>228514403</v>
      </c>
      <c r="D32" s="826">
        <v>291565805</v>
      </c>
      <c r="E32" s="826">
        <v>335861947</v>
      </c>
      <c r="F32" s="826">
        <v>388656317</v>
      </c>
      <c r="G32" s="824"/>
      <c r="H32" s="824"/>
    </row>
    <row r="33" spans="2:8" x14ac:dyDescent="0.2">
      <c r="B33" s="780" t="s">
        <v>871</v>
      </c>
      <c r="C33" s="826">
        <v>595834</v>
      </c>
      <c r="D33" s="826">
        <v>241463</v>
      </c>
      <c r="E33" s="826">
        <v>207729</v>
      </c>
      <c r="F33" s="826">
        <v>254945</v>
      </c>
      <c r="G33" s="831"/>
      <c r="H33" s="831"/>
    </row>
    <row r="34" spans="2:8" x14ac:dyDescent="0.2">
      <c r="B34" s="780" t="s">
        <v>872</v>
      </c>
      <c r="C34" s="826">
        <v>4243310</v>
      </c>
      <c r="D34" s="826">
        <v>4322872</v>
      </c>
      <c r="E34" s="826">
        <v>4745546</v>
      </c>
      <c r="F34" s="826">
        <v>5013325</v>
      </c>
    </row>
    <row r="35" spans="2:8" x14ac:dyDescent="0.2">
      <c r="B35" s="780" t="s">
        <v>873</v>
      </c>
      <c r="C35" s="826">
        <v>-45906</v>
      </c>
      <c r="D35" s="826">
        <v>6602</v>
      </c>
      <c r="E35" s="826">
        <v>-37317</v>
      </c>
      <c r="F35" s="826">
        <v>308913</v>
      </c>
    </row>
    <row r="36" spans="2:8" x14ac:dyDescent="0.2">
      <c r="B36" s="780" t="s">
        <v>874</v>
      </c>
      <c r="C36" s="826">
        <v>-6490591</v>
      </c>
      <c r="D36" s="826">
        <v>-7151705</v>
      </c>
      <c r="E36" s="826">
        <v>-7952749</v>
      </c>
      <c r="F36" s="826">
        <v>-8607049</v>
      </c>
      <c r="G36" s="831"/>
    </row>
    <row r="37" spans="2:8" x14ac:dyDescent="0.2">
      <c r="B37" s="780" t="s">
        <v>875</v>
      </c>
      <c r="C37" s="826">
        <v>-712021</v>
      </c>
      <c r="D37" s="826">
        <v>-483258</v>
      </c>
      <c r="E37" s="826">
        <v>-315528</v>
      </c>
      <c r="F37" s="826">
        <v>-383481</v>
      </c>
      <c r="G37" s="831"/>
    </row>
    <row r="38" spans="2:8" ht="15.75" x14ac:dyDescent="0.25">
      <c r="B38" s="827" t="s">
        <v>876</v>
      </c>
      <c r="C38" s="828">
        <v>226105029</v>
      </c>
      <c r="D38" s="828">
        <v>288501779</v>
      </c>
      <c r="E38" s="828">
        <v>332509628</v>
      </c>
      <c r="F38" s="828">
        <v>385242970</v>
      </c>
      <c r="G38" s="831"/>
    </row>
    <row r="39" spans="2:8" x14ac:dyDescent="0.2">
      <c r="B39" s="832"/>
      <c r="C39" s="833"/>
      <c r="D39" s="833"/>
      <c r="E39" s="833"/>
      <c r="F39" s="833"/>
    </row>
    <row r="40" spans="2:8" ht="15.75" x14ac:dyDescent="0.25">
      <c r="B40" s="827" t="s">
        <v>1757</v>
      </c>
      <c r="C40" s="828">
        <v>642805</v>
      </c>
      <c r="D40" s="828">
        <v>-5507812</v>
      </c>
      <c r="E40" s="828">
        <v>-8554441</v>
      </c>
      <c r="F40" s="828">
        <v>6406075</v>
      </c>
    </row>
    <row r="41" spans="2:8" x14ac:dyDescent="0.2">
      <c r="B41" s="819"/>
      <c r="C41" s="821"/>
      <c r="D41" s="821"/>
      <c r="G41" s="824"/>
    </row>
    <row r="42" spans="2:8" x14ac:dyDescent="0.2">
      <c r="B42" s="834"/>
      <c r="C42" s="824"/>
      <c r="F42" s="489"/>
      <c r="G42" s="824"/>
    </row>
    <row r="43" spans="2:8" x14ac:dyDescent="0.2">
      <c r="D43" s="824"/>
      <c r="G43" s="824"/>
    </row>
    <row r="44" spans="2:8" x14ac:dyDescent="0.2">
      <c r="D44" s="824"/>
      <c r="G44" s="824"/>
    </row>
    <row r="45" spans="2:8" x14ac:dyDescent="0.2">
      <c r="D45" s="824"/>
      <c r="G45" s="824"/>
    </row>
    <row r="46" spans="2:8" x14ac:dyDescent="0.2">
      <c r="D46" s="824"/>
      <c r="G46" s="824"/>
    </row>
    <row r="47" spans="2:8" x14ac:dyDescent="0.2">
      <c r="D47" s="824"/>
      <c r="G47" s="824"/>
    </row>
    <row r="48" spans="2:8" x14ac:dyDescent="0.2">
      <c r="D48" s="824"/>
      <c r="G48" s="824"/>
    </row>
    <row r="49" spans="4:7" x14ac:dyDescent="0.2">
      <c r="D49" s="824"/>
      <c r="G49" s="824"/>
    </row>
    <row r="50" spans="4:7" x14ac:dyDescent="0.2">
      <c r="D50" s="824"/>
      <c r="G50" s="824"/>
    </row>
    <row r="51" spans="4:7" x14ac:dyDescent="0.2">
      <c r="D51" s="824"/>
      <c r="G51" s="824"/>
    </row>
    <row r="52" spans="4:7" x14ac:dyDescent="0.2">
      <c r="D52" s="824"/>
      <c r="G52" s="824"/>
    </row>
    <row r="53" spans="4:7" x14ac:dyDescent="0.2">
      <c r="D53" s="824"/>
      <c r="G53" s="824"/>
    </row>
    <row r="54" spans="4:7" x14ac:dyDescent="0.2">
      <c r="D54" s="824"/>
      <c r="G54" s="824"/>
    </row>
    <row r="55" spans="4:7" x14ac:dyDescent="0.2">
      <c r="D55" s="824"/>
      <c r="G55" s="824"/>
    </row>
    <row r="56" spans="4:7" x14ac:dyDescent="0.2">
      <c r="D56" s="824"/>
    </row>
    <row r="57" spans="4:7" x14ac:dyDescent="0.2">
      <c r="D57" s="824"/>
    </row>
    <row r="58" spans="4:7" x14ac:dyDescent="0.2">
      <c r="D58" s="824"/>
    </row>
    <row r="59" spans="4:7" x14ac:dyDescent="0.2">
      <c r="D59" s="824"/>
    </row>
    <row r="60" spans="4:7" x14ac:dyDescent="0.2">
      <c r="D60" s="824"/>
    </row>
    <row r="61" spans="4:7" x14ac:dyDescent="0.2">
      <c r="D61" s="824"/>
    </row>
    <row r="62" spans="4:7" x14ac:dyDescent="0.2">
      <c r="D62" s="824"/>
    </row>
    <row r="63" spans="4:7" x14ac:dyDescent="0.2">
      <c r="D63" s="824"/>
    </row>
    <row r="64" spans="4:7" x14ac:dyDescent="0.2">
      <c r="D64" s="824"/>
    </row>
    <row r="65" spans="4:4" x14ac:dyDescent="0.2">
      <c r="D65" s="824"/>
    </row>
    <row r="66" spans="4:4" x14ac:dyDescent="0.2">
      <c r="D66" s="824"/>
    </row>
    <row r="67" spans="4:4" x14ac:dyDescent="0.2">
      <c r="D67" s="824"/>
    </row>
    <row r="68" spans="4:4" x14ac:dyDescent="0.2">
      <c r="D68" s="824"/>
    </row>
    <row r="69" spans="4:4" x14ac:dyDescent="0.2">
      <c r="D69" s="824"/>
    </row>
    <row r="70" spans="4:4" x14ac:dyDescent="0.2">
      <c r="D70" s="824"/>
    </row>
    <row r="71" spans="4:4" x14ac:dyDescent="0.2">
      <c r="D71" s="824"/>
    </row>
    <row r="72" spans="4:4" x14ac:dyDescent="0.2">
      <c r="D72" s="824"/>
    </row>
    <row r="73" spans="4:4" x14ac:dyDescent="0.2">
      <c r="D73" s="824"/>
    </row>
    <row r="74" spans="4:4" x14ac:dyDescent="0.2">
      <c r="D74" s="824"/>
    </row>
  </sheetData>
  <mergeCells count="4">
    <mergeCell ref="B2:F2"/>
    <mergeCell ref="B3:F3"/>
    <mergeCell ref="B4:F4"/>
    <mergeCell ref="B5:F5"/>
  </mergeCells>
  <hyperlinks>
    <hyperlink ref="G2" location="'Indice Total'!A101" display="Volver"/>
  </hyperlinks>
  <pageMargins left="1.1023622047244095" right="0.70866141732283472" top="0.74803149606299213" bottom="0.74803149606299213" header="0.31496062992125984" footer="0.31496062992125984"/>
  <pageSetup scale="83" orientation="landscape"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3"/>
  <dimension ref="B1:J30"/>
  <sheetViews>
    <sheetView showGridLines="0" zoomScaleNormal="100" workbookViewId="0">
      <selection activeCell="H25" sqref="H25"/>
    </sheetView>
  </sheetViews>
  <sheetFormatPr baseColWidth="10" defaultRowHeight="15" x14ac:dyDescent="0.25"/>
  <cols>
    <col min="1" max="1" width="20" customWidth="1"/>
    <col min="2" max="2" width="45.85546875" bestFit="1" customWidth="1"/>
    <col min="3" max="3" width="13.28515625" customWidth="1"/>
    <col min="4" max="4" width="14.42578125" customWidth="1"/>
    <col min="5" max="5" width="13.28515625" customWidth="1"/>
    <col min="6" max="6" width="19.42578125" customWidth="1"/>
  </cols>
  <sheetData>
    <row r="1" spans="2:10" ht="53.25" customHeight="1" x14ac:dyDescent="0.25"/>
    <row r="2" spans="2:10" ht="18" x14ac:dyDescent="0.25">
      <c r="B2" s="1756" t="s">
        <v>1626</v>
      </c>
      <c r="C2" s="1756"/>
      <c r="D2" s="1756"/>
      <c r="E2" s="1756"/>
      <c r="F2" s="3" t="s">
        <v>13</v>
      </c>
      <c r="G2" s="835"/>
      <c r="H2" s="835"/>
      <c r="I2" s="835"/>
      <c r="J2" s="835"/>
    </row>
    <row r="3" spans="2:10" ht="44.25" customHeight="1" x14ac:dyDescent="0.25">
      <c r="B3" s="1765" t="s">
        <v>877</v>
      </c>
      <c r="C3" s="1765"/>
      <c r="D3" s="1765"/>
      <c r="E3" s="1765"/>
      <c r="F3" s="836"/>
      <c r="G3" s="836"/>
      <c r="H3" s="836"/>
      <c r="I3" s="836"/>
      <c r="J3" s="836"/>
    </row>
    <row r="4" spans="2:10" ht="16.5" thickBot="1" x14ac:dyDescent="0.3">
      <c r="B4" s="1759">
        <v>2014</v>
      </c>
      <c r="C4" s="1759"/>
      <c r="D4" s="1759"/>
      <c r="E4" s="1759"/>
      <c r="F4" s="837"/>
      <c r="G4" s="837"/>
      <c r="H4" s="837"/>
      <c r="I4" s="837"/>
      <c r="J4" s="837"/>
    </row>
    <row r="5" spans="2:10" x14ac:dyDescent="0.25">
      <c r="B5" s="838"/>
      <c r="C5" s="838"/>
      <c r="D5" s="838"/>
      <c r="E5" s="838"/>
      <c r="F5" s="838"/>
      <c r="G5" s="838"/>
      <c r="H5" s="838"/>
      <c r="I5" s="838"/>
      <c r="J5" s="838"/>
    </row>
    <row r="6" spans="2:10" s="799" customFormat="1" ht="31.5" x14ac:dyDescent="0.2">
      <c r="B6" s="772" t="s">
        <v>789</v>
      </c>
      <c r="C6" s="772" t="s">
        <v>879</v>
      </c>
      <c r="D6" s="772" t="s">
        <v>880</v>
      </c>
      <c r="E6" s="772" t="s">
        <v>40</v>
      </c>
      <c r="F6" s="839"/>
      <c r="G6" s="839"/>
      <c r="H6" s="839"/>
      <c r="I6" s="839"/>
    </row>
    <row r="7" spans="2:10" x14ac:dyDescent="0.25">
      <c r="B7" s="789" t="s">
        <v>798</v>
      </c>
      <c r="C7" s="801">
        <v>81</v>
      </c>
      <c r="D7" s="801">
        <v>23509</v>
      </c>
      <c r="E7" s="802">
        <v>23590</v>
      </c>
      <c r="F7" s="840"/>
    </row>
    <row r="8" spans="2:10" x14ac:dyDescent="0.25">
      <c r="B8" s="787" t="s">
        <v>799</v>
      </c>
      <c r="C8" s="788">
        <v>2</v>
      </c>
      <c r="D8" s="788">
        <v>274</v>
      </c>
      <c r="E8" s="802">
        <v>276</v>
      </c>
      <c r="F8" s="840"/>
    </row>
    <row r="9" spans="2:10" x14ac:dyDescent="0.25">
      <c r="B9" s="787" t="s">
        <v>800</v>
      </c>
      <c r="C9" s="788">
        <v>106</v>
      </c>
      <c r="D9" s="788">
        <v>4083</v>
      </c>
      <c r="E9" s="802">
        <v>4189</v>
      </c>
      <c r="F9" s="840"/>
    </row>
    <row r="10" spans="2:10" x14ac:dyDescent="0.25">
      <c r="B10" s="787" t="s">
        <v>801</v>
      </c>
      <c r="C10" s="788">
        <v>1</v>
      </c>
      <c r="D10" s="788">
        <v>34</v>
      </c>
      <c r="E10" s="802">
        <v>35</v>
      </c>
      <c r="F10" s="840"/>
    </row>
    <row r="11" spans="2:10" x14ac:dyDescent="0.25">
      <c r="B11" s="787" t="s">
        <v>802</v>
      </c>
      <c r="C11" s="788">
        <v>195</v>
      </c>
      <c r="D11" s="788">
        <v>5927</v>
      </c>
      <c r="E11" s="802">
        <v>6122</v>
      </c>
      <c r="F11" s="840"/>
    </row>
    <row r="12" spans="2:10" x14ac:dyDescent="0.25">
      <c r="B12" s="787" t="s">
        <v>803</v>
      </c>
      <c r="C12" s="788">
        <v>61</v>
      </c>
      <c r="D12" s="788">
        <v>4141</v>
      </c>
      <c r="E12" s="802">
        <v>4202</v>
      </c>
      <c r="F12" s="840"/>
    </row>
    <row r="13" spans="2:10" x14ac:dyDescent="0.25">
      <c r="B13" s="787" t="s">
        <v>804</v>
      </c>
      <c r="C13" s="788">
        <v>161</v>
      </c>
      <c r="D13" s="788">
        <v>6119</v>
      </c>
      <c r="E13" s="802">
        <v>6280</v>
      </c>
      <c r="F13" s="840"/>
    </row>
    <row r="14" spans="2:10" x14ac:dyDescent="0.25">
      <c r="B14" s="787" t="s">
        <v>805</v>
      </c>
      <c r="C14" s="788"/>
      <c r="D14" s="788">
        <v>7</v>
      </c>
      <c r="E14" s="802">
        <v>7</v>
      </c>
      <c r="F14" s="840"/>
    </row>
    <row r="15" spans="2:10" x14ac:dyDescent="0.25">
      <c r="B15" s="787" t="s">
        <v>806</v>
      </c>
      <c r="C15" s="788"/>
      <c r="D15" s="788">
        <v>28</v>
      </c>
      <c r="E15" s="802">
        <v>28</v>
      </c>
      <c r="F15" s="840"/>
    </row>
    <row r="16" spans="2:10" x14ac:dyDescent="0.25">
      <c r="B16" s="787" t="s">
        <v>807</v>
      </c>
      <c r="C16" s="788"/>
      <c r="D16" s="788">
        <v>44</v>
      </c>
      <c r="E16" s="802">
        <v>44</v>
      </c>
      <c r="F16" s="840"/>
    </row>
    <row r="17" spans="2:8" x14ac:dyDescent="0.25">
      <c r="B17" s="787" t="s">
        <v>808</v>
      </c>
      <c r="C17" s="788">
        <v>120</v>
      </c>
      <c r="D17" s="788">
        <v>4794</v>
      </c>
      <c r="E17" s="802">
        <v>4914</v>
      </c>
      <c r="F17" s="840"/>
    </row>
    <row r="18" spans="2:8" x14ac:dyDescent="0.25">
      <c r="B18" s="787" t="s">
        <v>809</v>
      </c>
      <c r="C18" s="788"/>
      <c r="D18" s="788">
        <v>4</v>
      </c>
      <c r="E18" s="802">
        <v>4</v>
      </c>
      <c r="F18" s="840"/>
    </row>
    <row r="19" spans="2:8" x14ac:dyDescent="0.25">
      <c r="B19" s="787" t="s">
        <v>810</v>
      </c>
      <c r="C19" s="788"/>
      <c r="D19" s="788">
        <v>2</v>
      </c>
      <c r="E19" s="802">
        <v>2</v>
      </c>
      <c r="F19" s="840"/>
    </row>
    <row r="20" spans="2:8" x14ac:dyDescent="0.25">
      <c r="B20" s="787" t="s">
        <v>811</v>
      </c>
      <c r="C20" s="788">
        <v>37</v>
      </c>
      <c r="D20" s="788">
        <v>994</v>
      </c>
      <c r="E20" s="802">
        <v>1031</v>
      </c>
      <c r="F20" s="840"/>
    </row>
    <row r="21" spans="2:8" x14ac:dyDescent="0.25">
      <c r="B21" s="789" t="s">
        <v>812</v>
      </c>
      <c r="C21" s="801">
        <v>683</v>
      </c>
      <c r="D21" s="801">
        <v>26451</v>
      </c>
      <c r="E21" s="802">
        <v>27134</v>
      </c>
      <c r="F21" s="838"/>
    </row>
    <row r="22" spans="2:8" x14ac:dyDescent="0.25">
      <c r="B22" s="787" t="s">
        <v>813</v>
      </c>
      <c r="C22" s="788">
        <v>79</v>
      </c>
      <c r="D22" s="788">
        <v>27796</v>
      </c>
      <c r="E22" s="802">
        <v>27875</v>
      </c>
      <c r="F22" s="838"/>
    </row>
    <row r="23" spans="2:8" x14ac:dyDescent="0.25">
      <c r="B23" s="787" t="s">
        <v>814</v>
      </c>
      <c r="C23" s="788">
        <v>88</v>
      </c>
      <c r="D23" s="788">
        <v>13014</v>
      </c>
      <c r="E23" s="802">
        <v>13102</v>
      </c>
      <c r="F23" s="841"/>
    </row>
    <row r="24" spans="2:8" x14ac:dyDescent="0.25">
      <c r="B24" s="787" t="s">
        <v>815</v>
      </c>
      <c r="C24" s="788">
        <v>8</v>
      </c>
      <c r="D24" s="788">
        <v>4354</v>
      </c>
      <c r="E24" s="802">
        <v>4362</v>
      </c>
      <c r="F24" s="840"/>
    </row>
    <row r="25" spans="2:8" x14ac:dyDescent="0.25">
      <c r="B25" s="787" t="s">
        <v>845</v>
      </c>
      <c r="C25" s="788">
        <v>6</v>
      </c>
      <c r="D25" s="788">
        <v>4679</v>
      </c>
      <c r="E25" s="802">
        <v>4685</v>
      </c>
      <c r="F25" s="840"/>
    </row>
    <row r="26" spans="2:8" x14ac:dyDescent="0.25">
      <c r="B26" s="787" t="s">
        <v>817</v>
      </c>
      <c r="C26" s="788">
        <v>2</v>
      </c>
      <c r="D26" s="788">
        <v>1221</v>
      </c>
      <c r="E26" s="802">
        <v>1223</v>
      </c>
      <c r="F26" s="840"/>
    </row>
    <row r="27" spans="2:8" x14ac:dyDescent="0.25">
      <c r="B27" s="789" t="s">
        <v>818</v>
      </c>
      <c r="C27" s="801">
        <v>183</v>
      </c>
      <c r="D27" s="801">
        <v>51064</v>
      </c>
      <c r="E27" s="802">
        <v>51247</v>
      </c>
      <c r="F27" s="840"/>
    </row>
    <row r="28" spans="2:8" ht="15.75" x14ac:dyDescent="0.25">
      <c r="B28" s="792" t="s">
        <v>40</v>
      </c>
      <c r="C28" s="793">
        <v>947</v>
      </c>
      <c r="D28" s="793">
        <v>101024</v>
      </c>
      <c r="E28" s="793">
        <v>101971</v>
      </c>
      <c r="F28" s="840"/>
    </row>
    <row r="29" spans="2:8" ht="15" customHeight="1" x14ac:dyDescent="0.25">
      <c r="B29" s="1778" t="s">
        <v>819</v>
      </c>
      <c r="C29" s="1778"/>
      <c r="D29" s="1778"/>
      <c r="E29" s="1778"/>
      <c r="F29" s="842"/>
      <c r="G29" s="842"/>
      <c r="H29" s="842"/>
    </row>
    <row r="30" spans="2:8" x14ac:dyDescent="0.25">
      <c r="F30" s="818"/>
      <c r="G30" s="838"/>
      <c r="H30" s="838"/>
    </row>
  </sheetData>
  <mergeCells count="4">
    <mergeCell ref="B2:E2"/>
    <mergeCell ref="B3:E3"/>
    <mergeCell ref="B4:E4"/>
    <mergeCell ref="B29:E29"/>
  </mergeCells>
  <hyperlinks>
    <hyperlink ref="F2" location="'Indice Total'!A101" display="Volver"/>
  </hyperlinks>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4"/>
  <dimension ref="B1:H30"/>
  <sheetViews>
    <sheetView showGridLines="0" zoomScaleNormal="100" zoomScaleSheetLayoutView="50" workbookViewId="0">
      <selection activeCell="H25" sqref="H25"/>
    </sheetView>
  </sheetViews>
  <sheetFormatPr baseColWidth="10" defaultRowHeight="15" x14ac:dyDescent="0.25"/>
  <cols>
    <col min="1" max="1" width="18.5703125" customWidth="1"/>
    <col min="2" max="2" width="47" bestFit="1" customWidth="1"/>
    <col min="3" max="3" width="12.5703125" bestFit="1" customWidth="1"/>
    <col min="4" max="4" width="14.140625" bestFit="1" customWidth="1"/>
    <col min="5" max="5" width="11" customWidth="1"/>
    <col min="7" max="7" width="5.28515625" customWidth="1"/>
  </cols>
  <sheetData>
    <row r="1" spans="2:6" ht="45.75" customHeight="1" x14ac:dyDescent="0.25"/>
    <row r="2" spans="2:6" ht="18" x14ac:dyDescent="0.25">
      <c r="B2" s="1756" t="s">
        <v>1627</v>
      </c>
      <c r="C2" s="1756"/>
      <c r="D2" s="1756"/>
      <c r="E2" s="1756"/>
      <c r="F2" s="3" t="s">
        <v>13</v>
      </c>
    </row>
    <row r="3" spans="2:6" ht="50.25" customHeight="1" x14ac:dyDescent="0.25">
      <c r="B3" s="1765" t="s">
        <v>1758</v>
      </c>
      <c r="C3" s="1765"/>
      <c r="D3" s="1765"/>
      <c r="E3" s="1765"/>
      <c r="F3" s="836"/>
    </row>
    <row r="4" spans="2:6" ht="16.5" thickBot="1" x14ac:dyDescent="0.3">
      <c r="B4" s="1759">
        <v>2014</v>
      </c>
      <c r="C4" s="1759"/>
      <c r="D4" s="1759"/>
      <c r="E4" s="1759"/>
      <c r="F4" s="837"/>
    </row>
    <row r="5" spans="2:6" ht="15.75" x14ac:dyDescent="0.25">
      <c r="B5" s="809"/>
      <c r="C5" s="809"/>
      <c r="D5" s="809"/>
      <c r="E5" s="809"/>
      <c r="F5" s="837"/>
    </row>
    <row r="6" spans="2:6" s="799" customFormat="1" ht="31.5" x14ac:dyDescent="0.2">
      <c r="B6" s="772" t="s">
        <v>789</v>
      </c>
      <c r="C6" s="772" t="s">
        <v>879</v>
      </c>
      <c r="D6" s="772" t="s">
        <v>880</v>
      </c>
      <c r="E6" s="772" t="s">
        <v>40</v>
      </c>
    </row>
    <row r="7" spans="2:6" s="799" customFormat="1" x14ac:dyDescent="0.2">
      <c r="B7" s="789" t="s">
        <v>798</v>
      </c>
      <c r="C7" s="801">
        <v>0</v>
      </c>
      <c r="D7" s="801">
        <v>7</v>
      </c>
      <c r="E7" s="802">
        <v>7</v>
      </c>
    </row>
    <row r="8" spans="2:6" x14ac:dyDescent="0.25">
      <c r="B8" s="787" t="s">
        <v>881</v>
      </c>
      <c r="C8" s="788">
        <v>0</v>
      </c>
      <c r="D8" s="788">
        <v>1</v>
      </c>
      <c r="E8" s="802">
        <v>1</v>
      </c>
    </row>
    <row r="9" spans="2:6" x14ac:dyDescent="0.25">
      <c r="B9" s="787" t="s">
        <v>800</v>
      </c>
      <c r="C9" s="788">
        <v>4</v>
      </c>
      <c r="D9" s="788">
        <v>35</v>
      </c>
      <c r="E9" s="802">
        <v>39</v>
      </c>
    </row>
    <row r="10" spans="2:6" x14ac:dyDescent="0.25">
      <c r="B10" s="787" t="s">
        <v>801</v>
      </c>
      <c r="C10" s="788">
        <v>1</v>
      </c>
      <c r="D10" s="788">
        <v>1</v>
      </c>
      <c r="E10" s="802">
        <v>2</v>
      </c>
    </row>
    <row r="11" spans="2:6" x14ac:dyDescent="0.25">
      <c r="B11" s="787" t="s">
        <v>802</v>
      </c>
      <c r="C11" s="788">
        <v>6</v>
      </c>
      <c r="D11" s="788">
        <v>28</v>
      </c>
      <c r="E11" s="802">
        <v>34</v>
      </c>
    </row>
    <row r="12" spans="2:6" x14ac:dyDescent="0.25">
      <c r="B12" s="787" t="s">
        <v>803</v>
      </c>
      <c r="C12" s="788">
        <v>0</v>
      </c>
      <c r="D12" s="788">
        <v>22</v>
      </c>
      <c r="E12" s="802">
        <v>22</v>
      </c>
    </row>
    <row r="13" spans="2:6" x14ac:dyDescent="0.25">
      <c r="B13" s="787" t="s">
        <v>804</v>
      </c>
      <c r="C13" s="788">
        <v>0</v>
      </c>
      <c r="D13" s="788">
        <v>29</v>
      </c>
      <c r="E13" s="802">
        <v>29</v>
      </c>
    </row>
    <row r="14" spans="2:6" x14ac:dyDescent="0.25">
      <c r="B14" s="787" t="s">
        <v>882</v>
      </c>
      <c r="C14" s="788">
        <v>0</v>
      </c>
      <c r="D14" s="788">
        <v>0</v>
      </c>
      <c r="E14" s="802">
        <v>0</v>
      </c>
    </row>
    <row r="15" spans="2:6" x14ac:dyDescent="0.25">
      <c r="B15" s="787" t="s">
        <v>806</v>
      </c>
      <c r="C15" s="788">
        <v>0</v>
      </c>
      <c r="D15" s="788">
        <v>0</v>
      </c>
      <c r="E15" s="802">
        <v>0</v>
      </c>
    </row>
    <row r="16" spans="2:6" x14ac:dyDescent="0.25">
      <c r="B16" s="787" t="s">
        <v>807</v>
      </c>
      <c r="C16" s="788">
        <v>0</v>
      </c>
      <c r="D16" s="788">
        <v>0</v>
      </c>
      <c r="E16" s="802">
        <v>0</v>
      </c>
    </row>
    <row r="17" spans="2:8" x14ac:dyDescent="0.25">
      <c r="B17" s="787" t="s">
        <v>808</v>
      </c>
      <c r="C17" s="788">
        <v>2</v>
      </c>
      <c r="D17" s="788">
        <v>32</v>
      </c>
      <c r="E17" s="802">
        <v>34</v>
      </c>
    </row>
    <row r="18" spans="2:8" x14ac:dyDescent="0.25">
      <c r="B18" s="787" t="s">
        <v>809</v>
      </c>
      <c r="C18" s="788">
        <v>0</v>
      </c>
      <c r="D18" s="788">
        <v>0</v>
      </c>
      <c r="E18" s="802">
        <v>0</v>
      </c>
    </row>
    <row r="19" spans="2:8" x14ac:dyDescent="0.25">
      <c r="B19" s="787" t="s">
        <v>810</v>
      </c>
      <c r="C19" s="788">
        <v>0</v>
      </c>
      <c r="D19" s="788">
        <v>0</v>
      </c>
      <c r="E19" s="802">
        <v>0</v>
      </c>
    </row>
    <row r="20" spans="2:8" x14ac:dyDescent="0.25">
      <c r="B20" s="787" t="s">
        <v>811</v>
      </c>
      <c r="C20" s="788">
        <v>1</v>
      </c>
      <c r="D20" s="788">
        <v>6</v>
      </c>
      <c r="E20" s="802">
        <v>7</v>
      </c>
    </row>
    <row r="21" spans="2:8" x14ac:dyDescent="0.25">
      <c r="B21" s="789" t="s">
        <v>812</v>
      </c>
      <c r="C21" s="801">
        <v>14</v>
      </c>
      <c r="D21" s="801">
        <v>154</v>
      </c>
      <c r="E21" s="802">
        <v>168</v>
      </c>
    </row>
    <row r="22" spans="2:8" x14ac:dyDescent="0.25">
      <c r="B22" s="787" t="s">
        <v>813</v>
      </c>
      <c r="C22" s="788">
        <v>1</v>
      </c>
      <c r="D22" s="788">
        <v>25</v>
      </c>
      <c r="E22" s="802">
        <v>26</v>
      </c>
    </row>
    <row r="23" spans="2:8" x14ac:dyDescent="0.25">
      <c r="B23" s="787" t="s">
        <v>844</v>
      </c>
      <c r="C23" s="788">
        <v>1</v>
      </c>
      <c r="D23" s="788">
        <v>10</v>
      </c>
      <c r="E23" s="802">
        <v>11</v>
      </c>
    </row>
    <row r="24" spans="2:8" x14ac:dyDescent="0.25">
      <c r="B24" s="787" t="s">
        <v>815</v>
      </c>
      <c r="C24" s="788">
        <v>0</v>
      </c>
      <c r="D24" s="788">
        <v>8</v>
      </c>
      <c r="E24" s="802">
        <v>8</v>
      </c>
    </row>
    <row r="25" spans="2:8" x14ac:dyDescent="0.25">
      <c r="B25" s="787" t="s">
        <v>845</v>
      </c>
      <c r="C25" s="788">
        <v>0</v>
      </c>
      <c r="D25" s="788">
        <v>1</v>
      </c>
      <c r="E25" s="802">
        <v>1</v>
      </c>
    </row>
    <row r="26" spans="2:8" x14ac:dyDescent="0.25">
      <c r="B26" s="787" t="s">
        <v>817</v>
      </c>
      <c r="C26" s="788">
        <v>0</v>
      </c>
      <c r="D26" s="788">
        <v>2</v>
      </c>
      <c r="E26" s="802">
        <v>2</v>
      </c>
    </row>
    <row r="27" spans="2:8" x14ac:dyDescent="0.25">
      <c r="B27" s="789" t="s">
        <v>818</v>
      </c>
      <c r="C27" s="801">
        <v>2</v>
      </c>
      <c r="D27" s="801">
        <v>46</v>
      </c>
      <c r="E27" s="802">
        <v>48</v>
      </c>
    </row>
    <row r="28" spans="2:8" ht="15.75" x14ac:dyDescent="0.25">
      <c r="B28" s="792" t="s">
        <v>67</v>
      </c>
      <c r="C28" s="793">
        <v>16</v>
      </c>
      <c r="D28" s="793">
        <v>207</v>
      </c>
      <c r="E28" s="793">
        <v>223</v>
      </c>
    </row>
    <row r="29" spans="2:8" ht="45.75" customHeight="1" x14ac:dyDescent="0.25">
      <c r="B29" s="1766" t="s">
        <v>1759</v>
      </c>
      <c r="C29" s="1766"/>
      <c r="D29" s="1766"/>
      <c r="E29" s="1766"/>
      <c r="F29" s="842"/>
      <c r="G29" s="842"/>
      <c r="H29" s="843"/>
    </row>
    <row r="30" spans="2:8" x14ac:dyDescent="0.25">
      <c r="B30" s="1763" t="s">
        <v>819</v>
      </c>
      <c r="C30" s="1763"/>
      <c r="D30" s="1764"/>
      <c r="E30" s="1764"/>
      <c r="F30" s="1764"/>
      <c r="G30" s="1764"/>
      <c r="H30" s="1764"/>
    </row>
  </sheetData>
  <mergeCells count="5">
    <mergeCell ref="B2:E2"/>
    <mergeCell ref="B3:E3"/>
    <mergeCell ref="B4:E4"/>
    <mergeCell ref="B29:E29"/>
    <mergeCell ref="B30:H30"/>
  </mergeCells>
  <hyperlinks>
    <hyperlink ref="F2" location="'Indice Total'!A101" display="Volver"/>
  </hyperlinks>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5">
    <tabColor theme="1"/>
  </sheetPr>
  <dimension ref="B1:C9"/>
  <sheetViews>
    <sheetView showGridLines="0" workbookViewId="0">
      <selection activeCell="H25" sqref="H25"/>
    </sheetView>
  </sheetViews>
  <sheetFormatPr baseColWidth="10" defaultRowHeight="15" x14ac:dyDescent="0.25"/>
  <cols>
    <col min="1" max="1" width="23" customWidth="1"/>
    <col min="2" max="2" width="8.85546875" style="638" customWidth="1"/>
    <col min="3" max="3" width="111.5703125" customWidth="1"/>
  </cols>
  <sheetData>
    <row r="1" spans="2:3" ht="48.75" customHeight="1" x14ac:dyDescent="0.25"/>
    <row r="2" spans="2:3" ht="21" x14ac:dyDescent="0.35">
      <c r="C2" s="1" t="s">
        <v>4</v>
      </c>
    </row>
    <row r="3" spans="2:3" ht="21" x14ac:dyDescent="0.35">
      <c r="B3" s="637" t="s">
        <v>1660</v>
      </c>
      <c r="C3" s="484"/>
    </row>
    <row r="4" spans="2:3" x14ac:dyDescent="0.25">
      <c r="B4" s="638">
        <v>106</v>
      </c>
      <c r="C4" t="str">
        <f>CONCATENATE('106 107'!B3,"  ",'106 107'!B4)</f>
        <v>NÚMERO PROMEDIO MENSUAL DE ASIGNACIONES FAMILIARES EMITIDAS A PAGO, SEGÚN ENTIDADES PAGADORAS   2011 - 2014</v>
      </c>
    </row>
    <row r="5" spans="2:3" x14ac:dyDescent="0.25">
      <c r="B5" s="638">
        <v>107</v>
      </c>
      <c r="C5" t="str">
        <f>CONCATENATE('106 107'!B20,"  ",'106 107'!B22)</f>
        <v>MONTO TOTAL  DE ASIGNACIONES FAMILIARES EMITIDAS A PAGO, SEGÚN ENTIDADES PAGADORAS   2011 - 2014</v>
      </c>
    </row>
    <row r="6" spans="2:3" x14ac:dyDescent="0.25">
      <c r="B6" s="638">
        <v>108</v>
      </c>
      <c r="C6" t="str">
        <f>CONCATENATE('108'!B3,"  ",'108'!B4)</f>
        <v>NÚMERO PROMEDIO MENSUAL DE ASIGNACIONES FAMILIARES EMITIDAS A PAGO SEGÚN ENTIDAD PAGADORA  2014</v>
      </c>
    </row>
    <row r="7" spans="2:3" x14ac:dyDescent="0.25">
      <c r="B7" s="638">
        <v>109</v>
      </c>
      <c r="C7" t="str">
        <f>CONCATENATE('109'!B3,"  ",'109'!B5)</f>
        <v>MONTO TOTAL DE ASIGNACIONES FAMILIARES EMITIDAS A PAGO SEGÚN ENTIDAD PAGADORA  AÑO 2014</v>
      </c>
    </row>
    <row r="8" spans="2:3" x14ac:dyDescent="0.25">
      <c r="B8" s="638">
        <v>110</v>
      </c>
      <c r="C8" t="str">
        <f>CONCATENATE('110'!B3,"  ",'110'!B5)</f>
        <v>VALOR  DE LA ASIGNACION FAMILIAR SEGUN TRAMOS DE RENTA  1990 - 2014</v>
      </c>
    </row>
    <row r="9" spans="2:3" x14ac:dyDescent="0.25">
      <c r="B9" s="638">
        <v>111</v>
      </c>
      <c r="C9" t="str">
        <f>CONCATENATE('111'!B3,"  ",'111'!B5)</f>
        <v>INGRESOS Y EGRESOS DEL SISTEMA DE PRESTACIONES FAMILIARES   2010 - 2014</v>
      </c>
    </row>
  </sheetData>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6">
    <pageSetUpPr fitToPage="1"/>
  </sheetPr>
  <dimension ref="B1:GT73"/>
  <sheetViews>
    <sheetView showGridLines="0" zoomScale="95" zoomScaleNormal="95" workbookViewId="0">
      <selection activeCell="H28" sqref="H28"/>
    </sheetView>
  </sheetViews>
  <sheetFormatPr baseColWidth="10" defaultColWidth="10.28515625" defaultRowHeight="15" x14ac:dyDescent="0.25"/>
  <cols>
    <col min="1" max="1" width="19.85546875" style="845" customWidth="1"/>
    <col min="2" max="2" width="60.42578125" style="844" customWidth="1"/>
    <col min="3" max="6" width="15.28515625" style="844" bestFit="1" customWidth="1"/>
    <col min="7" max="7" width="14.42578125" style="844" customWidth="1"/>
    <col min="8" max="8" width="47.85546875" style="844" customWidth="1"/>
    <col min="9" max="9" width="8" style="844" customWidth="1"/>
    <col min="10" max="10" width="12.42578125" style="844" customWidth="1"/>
    <col min="11" max="201" width="10.28515625" style="845" customWidth="1"/>
    <col min="202" max="202" width="0" style="844" hidden="1" customWidth="1"/>
    <col min="203" max="16384" width="10.28515625" style="845"/>
  </cols>
  <sheetData>
    <row r="1" spans="2:202" ht="48.75" customHeight="1" x14ac:dyDescent="0.25"/>
    <row r="2" spans="2:202" ht="18" x14ac:dyDescent="0.25">
      <c r="B2" s="1779" t="s">
        <v>1760</v>
      </c>
      <c r="C2" s="1780"/>
      <c r="D2" s="1780"/>
      <c r="E2" s="1780"/>
      <c r="F2" s="1780"/>
      <c r="G2" s="3" t="s">
        <v>13</v>
      </c>
      <c r="H2" s="845"/>
      <c r="I2" s="845"/>
      <c r="J2" s="845"/>
      <c r="T2" s="844"/>
      <c r="U2" s="844"/>
      <c r="V2" s="844"/>
      <c r="GT2" s="845"/>
    </row>
    <row r="3" spans="2:202" ht="36.75" customHeight="1" x14ac:dyDescent="0.25">
      <c r="B3" s="1781" t="s">
        <v>1761</v>
      </c>
      <c r="C3" s="1782"/>
      <c r="D3" s="1782"/>
      <c r="E3" s="1782"/>
      <c r="F3" s="1782"/>
      <c r="H3" s="845"/>
      <c r="I3" s="845"/>
      <c r="J3" s="845"/>
      <c r="T3" s="844"/>
      <c r="U3" s="844"/>
      <c r="V3" s="844"/>
      <c r="GT3" s="845"/>
    </row>
    <row r="4" spans="2:202" ht="16.5" thickBot="1" x14ac:dyDescent="0.3">
      <c r="B4" s="1759" t="s">
        <v>198</v>
      </c>
      <c r="C4" s="1759"/>
      <c r="D4" s="1759"/>
      <c r="E4" s="1759"/>
      <c r="F4" s="1759"/>
      <c r="H4" s="845"/>
      <c r="I4" s="845"/>
      <c r="J4" s="845"/>
      <c r="T4" s="844"/>
      <c r="U4" s="844"/>
      <c r="V4" s="844"/>
      <c r="GT4" s="845"/>
    </row>
    <row r="5" spans="2:202" x14ac:dyDescent="0.25">
      <c r="H5" s="845"/>
      <c r="I5" s="845"/>
      <c r="J5" s="845"/>
      <c r="T5" s="844"/>
      <c r="U5" s="844"/>
      <c r="V5" s="844"/>
      <c r="GT5" s="845"/>
    </row>
    <row r="6" spans="2:202" ht="15.75" x14ac:dyDescent="0.25">
      <c r="B6" s="772" t="s">
        <v>883</v>
      </c>
      <c r="C6" s="772">
        <v>2011</v>
      </c>
      <c r="D6" s="772">
        <v>2012</v>
      </c>
      <c r="E6" s="772">
        <v>2013</v>
      </c>
      <c r="F6" s="772">
        <v>2014</v>
      </c>
      <c r="H6" s="845"/>
      <c r="I6" s="845"/>
      <c r="J6" s="845"/>
      <c r="T6" s="844"/>
      <c r="U6" s="844"/>
      <c r="V6" s="844"/>
      <c r="GT6" s="845"/>
    </row>
    <row r="7" spans="2:202" x14ac:dyDescent="0.25">
      <c r="B7" s="787" t="s">
        <v>884</v>
      </c>
      <c r="C7" s="846">
        <v>517769</v>
      </c>
      <c r="D7" s="846">
        <v>459744</v>
      </c>
      <c r="E7" s="846">
        <v>404381</v>
      </c>
      <c r="F7" s="846">
        <v>368011</v>
      </c>
      <c r="G7" s="845"/>
      <c r="H7" s="845"/>
      <c r="I7" s="845"/>
      <c r="J7" s="845"/>
      <c r="S7" s="844"/>
      <c r="T7" s="844"/>
      <c r="U7" s="844"/>
      <c r="GT7" s="845"/>
    </row>
    <row r="8" spans="2:202" x14ac:dyDescent="0.25">
      <c r="B8" s="787" t="s">
        <v>885</v>
      </c>
      <c r="C8" s="846">
        <v>859974</v>
      </c>
      <c r="D8" s="846">
        <v>746934</v>
      </c>
      <c r="E8" s="846">
        <v>698706</v>
      </c>
      <c r="F8" s="846">
        <v>665717</v>
      </c>
      <c r="G8" s="845"/>
      <c r="H8" s="845"/>
      <c r="I8" s="845"/>
      <c r="J8" s="845"/>
      <c r="S8" s="844"/>
      <c r="T8" s="844"/>
      <c r="U8" s="844"/>
      <c r="GT8" s="845"/>
    </row>
    <row r="9" spans="2:202" x14ac:dyDescent="0.25">
      <c r="B9" s="787" t="s">
        <v>886</v>
      </c>
      <c r="C9" s="846">
        <v>1941</v>
      </c>
      <c r="D9" s="846">
        <v>4929</v>
      </c>
      <c r="E9" s="846">
        <v>4212</v>
      </c>
      <c r="F9" s="846">
        <v>3647</v>
      </c>
      <c r="G9" s="845"/>
      <c r="H9" s="845"/>
      <c r="I9" s="845"/>
      <c r="J9" s="845"/>
      <c r="S9" s="844"/>
      <c r="T9" s="844"/>
      <c r="U9" s="844"/>
      <c r="GT9" s="845"/>
    </row>
    <row r="10" spans="2:202" ht="28.5" x14ac:dyDescent="0.25">
      <c r="B10" s="803" t="s">
        <v>887</v>
      </c>
      <c r="C10" s="846">
        <v>8192</v>
      </c>
      <c r="D10" s="846">
        <v>6760</v>
      </c>
      <c r="E10" s="846">
        <v>8153</v>
      </c>
      <c r="F10" s="846">
        <v>6527</v>
      </c>
      <c r="G10" s="845"/>
      <c r="H10" s="845"/>
      <c r="I10" s="845"/>
      <c r="J10" s="845"/>
      <c r="S10" s="844"/>
      <c r="T10" s="844"/>
      <c r="U10" s="844"/>
      <c r="GT10" s="845"/>
    </row>
    <row r="11" spans="2:202" x14ac:dyDescent="0.25">
      <c r="B11" s="787" t="s">
        <v>888</v>
      </c>
      <c r="C11" s="846">
        <v>34244</v>
      </c>
      <c r="D11" s="846">
        <v>33447</v>
      </c>
      <c r="E11" s="846">
        <v>30770</v>
      </c>
      <c r="F11" s="846">
        <v>30772</v>
      </c>
      <c r="G11" s="845"/>
      <c r="H11" s="845"/>
      <c r="I11" s="845"/>
      <c r="J11" s="845"/>
      <c r="S11" s="844"/>
      <c r="T11" s="844"/>
      <c r="U11" s="844"/>
      <c r="GT11" s="845"/>
    </row>
    <row r="12" spans="2:202" x14ac:dyDescent="0.25">
      <c r="B12" s="787" t="s">
        <v>889</v>
      </c>
      <c r="C12" s="846">
        <v>18811</v>
      </c>
      <c r="D12" s="846">
        <v>17051</v>
      </c>
      <c r="E12" s="846">
        <v>15521</v>
      </c>
      <c r="F12" s="846">
        <v>15163</v>
      </c>
      <c r="G12" s="845"/>
      <c r="H12" s="845"/>
      <c r="I12" s="845"/>
      <c r="J12" s="845"/>
      <c r="S12" s="844"/>
      <c r="T12" s="844"/>
      <c r="U12" s="844"/>
      <c r="GT12" s="845"/>
    </row>
    <row r="13" spans="2:202" x14ac:dyDescent="0.25">
      <c r="B13" s="787" t="s">
        <v>890</v>
      </c>
      <c r="C13" s="846">
        <v>12210</v>
      </c>
      <c r="D13" s="846">
        <v>11009</v>
      </c>
      <c r="E13" s="846">
        <v>10090</v>
      </c>
      <c r="F13" s="846">
        <v>9775</v>
      </c>
      <c r="G13" s="845"/>
      <c r="H13" s="845"/>
      <c r="I13" s="845"/>
      <c r="J13" s="845"/>
      <c r="S13" s="844"/>
      <c r="T13" s="844"/>
      <c r="U13" s="844"/>
      <c r="GT13" s="845"/>
    </row>
    <row r="14" spans="2:202" x14ac:dyDescent="0.25">
      <c r="B14" s="787" t="s">
        <v>891</v>
      </c>
      <c r="C14" s="846">
        <v>56726</v>
      </c>
      <c r="D14" s="846">
        <v>51930</v>
      </c>
      <c r="E14" s="846">
        <v>52845</v>
      </c>
      <c r="F14" s="846">
        <v>47792</v>
      </c>
      <c r="G14" s="845"/>
      <c r="H14" s="845"/>
      <c r="I14" s="845"/>
      <c r="J14" s="845"/>
      <c r="S14" s="844"/>
      <c r="T14" s="844"/>
      <c r="U14" s="844"/>
      <c r="GT14" s="845"/>
    </row>
    <row r="15" spans="2:202" x14ac:dyDescent="0.25">
      <c r="B15" s="787" t="s">
        <v>892</v>
      </c>
      <c r="C15" s="846">
        <v>63682</v>
      </c>
      <c r="D15" s="846">
        <v>58846</v>
      </c>
      <c r="E15" s="846">
        <v>55798</v>
      </c>
      <c r="F15" s="846">
        <v>52902</v>
      </c>
      <c r="G15" s="845"/>
      <c r="H15" s="845"/>
      <c r="I15" s="845"/>
      <c r="J15" s="845"/>
      <c r="S15" s="844"/>
      <c r="T15" s="844"/>
      <c r="U15" s="844"/>
      <c r="GT15" s="845"/>
    </row>
    <row r="16" spans="2:202" ht="15.75" x14ac:dyDescent="0.25">
      <c r="B16" s="792" t="s">
        <v>40</v>
      </c>
      <c r="C16" s="847">
        <v>1573549</v>
      </c>
      <c r="D16" s="847">
        <v>1390650</v>
      </c>
      <c r="E16" s="847">
        <v>1280476</v>
      </c>
      <c r="F16" s="847">
        <v>1200306</v>
      </c>
      <c r="H16" s="845"/>
      <c r="I16" s="845"/>
      <c r="J16" s="845"/>
      <c r="T16" s="844"/>
      <c r="U16" s="844"/>
      <c r="V16" s="844"/>
      <c r="GT16" s="845"/>
    </row>
    <row r="17" spans="2:202" x14ac:dyDescent="0.2">
      <c r="B17" s="848"/>
      <c r="C17" s="849"/>
      <c r="D17" s="849"/>
      <c r="E17" s="849"/>
      <c r="F17" s="849"/>
      <c r="H17" s="845"/>
      <c r="I17" s="845"/>
      <c r="J17" s="845"/>
      <c r="T17" s="844"/>
      <c r="U17" s="844"/>
      <c r="V17" s="844"/>
      <c r="GT17" s="845"/>
    </row>
    <row r="18" spans="2:202" x14ac:dyDescent="0.25">
      <c r="B18" s="850"/>
      <c r="C18" s="849"/>
      <c r="D18" s="849"/>
      <c r="E18" s="849"/>
      <c r="F18" s="849"/>
      <c r="H18" s="845"/>
      <c r="I18" s="845"/>
      <c r="J18" s="845"/>
      <c r="T18" s="844"/>
      <c r="U18" s="844"/>
      <c r="V18" s="844"/>
      <c r="GT18" s="845"/>
    </row>
    <row r="19" spans="2:202" ht="18" x14ac:dyDescent="0.25">
      <c r="B19" s="1779" t="s">
        <v>1762</v>
      </c>
      <c r="C19" s="1780"/>
      <c r="D19" s="1780"/>
      <c r="E19" s="1780"/>
      <c r="F19" s="1780"/>
      <c r="G19" s="3" t="s">
        <v>13</v>
      </c>
      <c r="T19" s="844"/>
      <c r="U19" s="844"/>
      <c r="V19" s="844"/>
    </row>
    <row r="20" spans="2:202" x14ac:dyDescent="0.25">
      <c r="B20" s="1781" t="s">
        <v>1663</v>
      </c>
      <c r="C20" s="1782"/>
      <c r="D20" s="1782"/>
      <c r="E20" s="1782"/>
      <c r="F20" s="1782"/>
      <c r="T20" s="844"/>
      <c r="U20" s="844"/>
      <c r="V20" s="844"/>
    </row>
    <row r="21" spans="2:202" x14ac:dyDescent="0.25">
      <c r="B21" s="1783" t="s">
        <v>249</v>
      </c>
      <c r="C21" s="1783"/>
      <c r="D21" s="1783"/>
      <c r="E21" s="1783"/>
      <c r="F21" s="1784"/>
      <c r="T21" s="844"/>
      <c r="U21" s="844"/>
      <c r="V21" s="844"/>
    </row>
    <row r="22" spans="2:202" ht="16.5" thickBot="1" x14ac:dyDescent="0.3">
      <c r="B22" s="1759" t="s">
        <v>198</v>
      </c>
      <c r="C22" s="1759"/>
      <c r="D22" s="1759"/>
      <c r="E22" s="1759"/>
      <c r="F22" s="1759"/>
      <c r="T22" s="844"/>
      <c r="U22" s="844"/>
      <c r="V22" s="844"/>
    </row>
    <row r="23" spans="2:202" x14ac:dyDescent="0.25">
      <c r="B23" s="845"/>
      <c r="C23" s="845"/>
      <c r="D23" s="845"/>
      <c r="E23" s="845"/>
      <c r="F23" s="845"/>
      <c r="T23" s="844"/>
      <c r="U23" s="844"/>
      <c r="V23" s="844"/>
    </row>
    <row r="24" spans="2:202" ht="15.75" x14ac:dyDescent="0.25">
      <c r="B24" s="851" t="s">
        <v>883</v>
      </c>
      <c r="C24" s="851">
        <v>2011</v>
      </c>
      <c r="D24" s="851">
        <v>2012</v>
      </c>
      <c r="E24" s="851">
        <v>2013</v>
      </c>
      <c r="F24" s="851">
        <v>2014</v>
      </c>
      <c r="J24" s="845"/>
      <c r="S24" s="844"/>
      <c r="T24" s="844"/>
      <c r="U24" s="844"/>
      <c r="GS24" s="844"/>
      <c r="GT24" s="845"/>
    </row>
    <row r="25" spans="2:202" x14ac:dyDescent="0.25">
      <c r="B25" s="787" t="s">
        <v>884</v>
      </c>
      <c r="C25" s="846">
        <v>31760347</v>
      </c>
      <c r="D25" s="846">
        <v>24528571</v>
      </c>
      <c r="E25" s="846">
        <v>23756870</v>
      </c>
      <c r="F25" s="846">
        <v>21038078</v>
      </c>
      <c r="J25" s="845"/>
      <c r="S25" s="844"/>
      <c r="T25" s="844"/>
      <c r="U25" s="844"/>
      <c r="GS25" s="844"/>
      <c r="GT25" s="845"/>
    </row>
    <row r="26" spans="2:202" x14ac:dyDescent="0.25">
      <c r="B26" s="787" t="s">
        <v>885</v>
      </c>
      <c r="C26" s="846">
        <v>39571721</v>
      </c>
      <c r="D26" s="846">
        <v>37799208</v>
      </c>
      <c r="E26" s="846">
        <v>33784339</v>
      </c>
      <c r="F26" s="846">
        <v>30489825</v>
      </c>
      <c r="J26" s="845"/>
      <c r="S26" s="844"/>
      <c r="T26" s="844"/>
      <c r="U26" s="844"/>
      <c r="GS26" s="844"/>
      <c r="GT26" s="845"/>
    </row>
    <row r="27" spans="2:202" x14ac:dyDescent="0.25">
      <c r="B27" s="787" t="s">
        <v>886</v>
      </c>
      <c r="C27" s="846">
        <v>274461</v>
      </c>
      <c r="D27" s="846">
        <v>336999</v>
      </c>
      <c r="E27" s="846">
        <v>257355</v>
      </c>
      <c r="F27" s="846">
        <v>291113</v>
      </c>
      <c r="J27" s="845"/>
      <c r="S27" s="844"/>
      <c r="T27" s="844"/>
      <c r="U27" s="844"/>
      <c r="GS27" s="844"/>
      <c r="GT27" s="845"/>
    </row>
    <row r="28" spans="2:202" ht="28.5" x14ac:dyDescent="0.25">
      <c r="B28" s="803" t="s">
        <v>887</v>
      </c>
      <c r="C28" s="846">
        <v>203755</v>
      </c>
      <c r="D28" s="846">
        <v>196555</v>
      </c>
      <c r="E28" s="846">
        <v>257654</v>
      </c>
      <c r="F28" s="846">
        <v>157354</v>
      </c>
      <c r="J28" s="845"/>
      <c r="S28" s="844"/>
      <c r="T28" s="844"/>
      <c r="U28" s="844"/>
      <c r="GS28" s="844"/>
      <c r="GT28" s="845"/>
    </row>
    <row r="29" spans="2:202" x14ac:dyDescent="0.25">
      <c r="B29" s="787" t="s">
        <v>888</v>
      </c>
      <c r="C29" s="846">
        <v>964575</v>
      </c>
      <c r="D29" s="846">
        <v>928805</v>
      </c>
      <c r="E29" s="846">
        <v>805189</v>
      </c>
      <c r="F29" s="846">
        <v>834373</v>
      </c>
      <c r="J29" s="845"/>
      <c r="S29" s="844"/>
      <c r="T29" s="844"/>
      <c r="U29" s="844"/>
      <c r="GS29" s="844"/>
      <c r="GT29" s="845"/>
    </row>
    <row r="30" spans="2:202" x14ac:dyDescent="0.25">
      <c r="B30" s="787" t="s">
        <v>889</v>
      </c>
      <c r="C30" s="846">
        <v>614849</v>
      </c>
      <c r="D30" s="846">
        <v>578660</v>
      </c>
      <c r="E30" s="846">
        <v>536973</v>
      </c>
      <c r="F30" s="846">
        <v>477828</v>
      </c>
      <c r="J30" s="845"/>
      <c r="S30" s="844"/>
      <c r="T30" s="844"/>
      <c r="U30" s="844"/>
      <c r="GS30" s="844"/>
      <c r="GT30" s="845"/>
    </row>
    <row r="31" spans="2:202" x14ac:dyDescent="0.25">
      <c r="B31" s="787" t="s">
        <v>890</v>
      </c>
      <c r="C31" s="846">
        <v>909388</v>
      </c>
      <c r="D31" s="846">
        <v>849335</v>
      </c>
      <c r="E31" s="846">
        <v>794160</v>
      </c>
      <c r="F31" s="846">
        <v>587334</v>
      </c>
      <c r="J31" s="845"/>
      <c r="S31" s="844"/>
      <c r="T31" s="844"/>
      <c r="U31" s="844"/>
      <c r="GS31" s="844"/>
      <c r="GT31" s="845"/>
    </row>
    <row r="32" spans="2:202" x14ac:dyDescent="0.25">
      <c r="B32" s="787" t="s">
        <v>891</v>
      </c>
      <c r="C32" s="846">
        <v>4429033</v>
      </c>
      <c r="D32" s="846">
        <v>4432646</v>
      </c>
      <c r="E32" s="846">
        <v>5470931</v>
      </c>
      <c r="F32" s="846">
        <v>3865627</v>
      </c>
      <c r="J32" s="845"/>
      <c r="S32" s="844"/>
      <c r="T32" s="844"/>
      <c r="U32" s="844"/>
      <c r="GS32" s="844"/>
      <c r="GT32" s="845"/>
    </row>
    <row r="33" spans="2:202" x14ac:dyDescent="0.25">
      <c r="B33" s="787" t="s">
        <v>892</v>
      </c>
      <c r="C33" s="846">
        <v>4240282</v>
      </c>
      <c r="D33" s="846">
        <v>4124520</v>
      </c>
      <c r="E33" s="846">
        <v>4126735</v>
      </c>
      <c r="F33" s="846">
        <v>3864769</v>
      </c>
      <c r="J33" s="845"/>
      <c r="S33" s="844"/>
      <c r="T33" s="844"/>
      <c r="U33" s="844"/>
      <c r="GS33" s="844"/>
      <c r="GT33" s="845"/>
    </row>
    <row r="34" spans="2:202" ht="15.75" x14ac:dyDescent="0.25">
      <c r="B34" s="852" t="s">
        <v>40</v>
      </c>
      <c r="C34" s="847">
        <v>82968411</v>
      </c>
      <c r="D34" s="847">
        <v>73775299</v>
      </c>
      <c r="E34" s="847">
        <v>69790206</v>
      </c>
      <c r="F34" s="847">
        <v>61606301</v>
      </c>
      <c r="J34" s="845"/>
      <c r="S34" s="844"/>
      <c r="T34" s="844"/>
      <c r="U34" s="844"/>
      <c r="GS34" s="844"/>
      <c r="GT34" s="845"/>
    </row>
    <row r="35" spans="2:202" x14ac:dyDescent="0.2">
      <c r="B35" s="848"/>
      <c r="T35" s="844"/>
      <c r="U35" s="844"/>
      <c r="V35" s="844"/>
    </row>
    <row r="36" spans="2:202" x14ac:dyDescent="0.25">
      <c r="T36" s="844"/>
      <c r="U36" s="844"/>
      <c r="V36" s="844"/>
    </row>
    <row r="37" spans="2:202" x14ac:dyDescent="0.25">
      <c r="T37" s="844"/>
      <c r="U37" s="844"/>
      <c r="V37" s="844"/>
    </row>
    <row r="38" spans="2:202" x14ac:dyDescent="0.25">
      <c r="T38" s="844"/>
      <c r="U38" s="844"/>
      <c r="V38" s="844"/>
    </row>
    <row r="39" spans="2:202" x14ac:dyDescent="0.25">
      <c r="T39" s="844"/>
      <c r="U39" s="844"/>
      <c r="V39" s="844"/>
    </row>
    <row r="40" spans="2:202" x14ac:dyDescent="0.25">
      <c r="T40" s="844"/>
      <c r="U40" s="844"/>
      <c r="V40" s="844"/>
    </row>
    <row r="41" spans="2:202" x14ac:dyDescent="0.25">
      <c r="T41" s="844"/>
      <c r="U41" s="844"/>
      <c r="V41" s="844"/>
    </row>
    <row r="42" spans="2:202" x14ac:dyDescent="0.25">
      <c r="T42" s="844"/>
      <c r="U42" s="844"/>
      <c r="V42" s="844"/>
    </row>
    <row r="43" spans="2:202" x14ac:dyDescent="0.25">
      <c r="T43" s="844"/>
      <c r="U43" s="844"/>
      <c r="V43" s="844"/>
    </row>
    <row r="44" spans="2:202" x14ac:dyDescent="0.25">
      <c r="T44" s="844"/>
      <c r="U44" s="844"/>
      <c r="V44" s="844"/>
    </row>
    <row r="45" spans="2:202" x14ac:dyDescent="0.25">
      <c r="T45" s="844"/>
      <c r="U45" s="844"/>
      <c r="V45" s="844"/>
    </row>
    <row r="46" spans="2:202" x14ac:dyDescent="0.25">
      <c r="T46" s="844"/>
      <c r="U46" s="844"/>
      <c r="V46" s="844"/>
    </row>
    <row r="47" spans="2:202" x14ac:dyDescent="0.25">
      <c r="T47" s="844"/>
      <c r="U47" s="844"/>
      <c r="V47" s="844"/>
    </row>
    <row r="48" spans="2:202" x14ac:dyDescent="0.25">
      <c r="T48" s="844"/>
      <c r="U48" s="844"/>
      <c r="V48" s="844"/>
    </row>
    <row r="49" spans="20:22" x14ac:dyDescent="0.25">
      <c r="T49" s="844"/>
      <c r="U49" s="844"/>
      <c r="V49" s="844"/>
    </row>
    <row r="50" spans="20:22" x14ac:dyDescent="0.25">
      <c r="T50" s="844"/>
      <c r="U50" s="844"/>
      <c r="V50" s="844"/>
    </row>
    <row r="51" spans="20:22" x14ac:dyDescent="0.25">
      <c r="T51" s="844"/>
      <c r="U51" s="844"/>
      <c r="V51" s="844"/>
    </row>
    <row r="52" spans="20:22" x14ac:dyDescent="0.25">
      <c r="T52" s="844"/>
      <c r="U52" s="844"/>
      <c r="V52" s="844"/>
    </row>
    <row r="53" spans="20:22" x14ac:dyDescent="0.25">
      <c r="T53" s="844"/>
      <c r="U53" s="844"/>
      <c r="V53" s="844"/>
    </row>
    <row r="54" spans="20:22" x14ac:dyDescent="0.25">
      <c r="T54" s="844"/>
      <c r="U54" s="844"/>
      <c r="V54" s="844"/>
    </row>
    <row r="55" spans="20:22" x14ac:dyDescent="0.25">
      <c r="T55" s="844"/>
      <c r="U55" s="844"/>
      <c r="V55" s="844"/>
    </row>
    <row r="56" spans="20:22" x14ac:dyDescent="0.25">
      <c r="T56" s="844"/>
      <c r="U56" s="844"/>
      <c r="V56" s="844"/>
    </row>
    <row r="57" spans="20:22" x14ac:dyDescent="0.25">
      <c r="T57" s="844"/>
      <c r="U57" s="844"/>
      <c r="V57" s="844"/>
    </row>
    <row r="58" spans="20:22" x14ac:dyDescent="0.25">
      <c r="T58" s="844"/>
      <c r="U58" s="844"/>
      <c r="V58" s="844"/>
    </row>
    <row r="59" spans="20:22" x14ac:dyDescent="0.25">
      <c r="T59" s="844"/>
      <c r="U59" s="844"/>
      <c r="V59" s="844"/>
    </row>
    <row r="60" spans="20:22" x14ac:dyDescent="0.25">
      <c r="T60" s="844"/>
      <c r="U60" s="844"/>
      <c r="V60" s="844"/>
    </row>
    <row r="61" spans="20:22" x14ac:dyDescent="0.25">
      <c r="T61" s="844"/>
      <c r="U61" s="844"/>
      <c r="V61" s="844"/>
    </row>
    <row r="62" spans="20:22" x14ac:dyDescent="0.25">
      <c r="T62" s="844"/>
      <c r="U62" s="844"/>
      <c r="V62" s="844"/>
    </row>
    <row r="63" spans="20:22" x14ac:dyDescent="0.25">
      <c r="T63" s="844"/>
      <c r="U63" s="844"/>
      <c r="V63" s="844"/>
    </row>
    <row r="64" spans="20:22" x14ac:dyDescent="0.25">
      <c r="T64" s="844"/>
      <c r="U64" s="844"/>
      <c r="V64" s="844"/>
    </row>
    <row r="65" spans="20:22" x14ac:dyDescent="0.25">
      <c r="T65" s="844"/>
      <c r="U65" s="844"/>
      <c r="V65" s="844"/>
    </row>
    <row r="66" spans="20:22" x14ac:dyDescent="0.25">
      <c r="T66" s="844"/>
      <c r="U66" s="844"/>
      <c r="V66" s="844"/>
    </row>
    <row r="67" spans="20:22" x14ac:dyDescent="0.25">
      <c r="T67" s="844"/>
      <c r="U67" s="844"/>
      <c r="V67" s="844"/>
    </row>
    <row r="68" spans="20:22" x14ac:dyDescent="0.25">
      <c r="T68" s="844"/>
      <c r="U68" s="844"/>
      <c r="V68" s="844"/>
    </row>
    <row r="69" spans="20:22" x14ac:dyDescent="0.25">
      <c r="T69" s="844"/>
      <c r="U69" s="844"/>
      <c r="V69" s="844"/>
    </row>
    <row r="70" spans="20:22" x14ac:dyDescent="0.25">
      <c r="T70" s="844"/>
      <c r="U70" s="844"/>
      <c r="V70" s="844"/>
    </row>
    <row r="71" spans="20:22" x14ac:dyDescent="0.25">
      <c r="T71" s="844"/>
      <c r="U71" s="844"/>
      <c r="V71" s="844"/>
    </row>
    <row r="72" spans="20:22" x14ac:dyDescent="0.25">
      <c r="T72" s="844"/>
      <c r="U72" s="844"/>
      <c r="V72" s="844"/>
    </row>
    <row r="73" spans="20:22" x14ac:dyDescent="0.25">
      <c r="T73" s="844"/>
      <c r="U73" s="844"/>
      <c r="V73" s="844"/>
    </row>
  </sheetData>
  <mergeCells count="7">
    <mergeCell ref="B22:F22"/>
    <mergeCell ref="B2:F2"/>
    <mergeCell ref="B3:F3"/>
    <mergeCell ref="B4:F4"/>
    <mergeCell ref="B19:F19"/>
    <mergeCell ref="B20:F20"/>
    <mergeCell ref="B21:F21"/>
  </mergeCells>
  <hyperlinks>
    <hyperlink ref="G2" location="'Indice Total'!A133" display="Volver"/>
    <hyperlink ref="G19" location="'Indice Total'!A133" display="Volver"/>
  </hyperlinks>
  <pageMargins left="0.70866141732283472" right="0.70866141732283472" top="0.74803149606299213" bottom="0.74803149606299213" header="0.31496062992125984" footer="0.31496062992125984"/>
  <pageSetup orientation="landscape"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7">
    <pageSetUpPr fitToPage="1"/>
  </sheetPr>
  <dimension ref="B1:GO325"/>
  <sheetViews>
    <sheetView showGridLines="0" zoomScaleNormal="100" workbookViewId="0">
      <selection activeCell="I10" sqref="I10"/>
    </sheetView>
  </sheetViews>
  <sheetFormatPr baseColWidth="10" defaultColWidth="10.28515625" defaultRowHeight="15" x14ac:dyDescent="0.25"/>
  <cols>
    <col min="1" max="1" width="22.140625" style="845" customWidth="1"/>
    <col min="2" max="2" width="50.140625" style="853" customWidth="1"/>
    <col min="3" max="3" width="20.140625" style="854" bestFit="1" customWidth="1"/>
    <col min="4" max="4" width="20.5703125" style="844" bestFit="1" customWidth="1"/>
    <col min="5" max="5" width="18.140625" style="844" bestFit="1" customWidth="1"/>
    <col min="6" max="6" width="18.28515625" style="844" bestFit="1" customWidth="1"/>
    <col min="7" max="196" width="10.28515625" style="845" customWidth="1"/>
    <col min="197" max="197" width="0" style="844" hidden="1" customWidth="1"/>
    <col min="198" max="16384" width="10.28515625" style="845"/>
  </cols>
  <sheetData>
    <row r="1" spans="2:197" ht="39.75" customHeight="1" x14ac:dyDescent="0.25"/>
    <row r="2" spans="2:197" ht="18" x14ac:dyDescent="0.25">
      <c r="B2" s="1779" t="s">
        <v>1628</v>
      </c>
      <c r="C2" s="1780"/>
      <c r="D2" s="1780"/>
      <c r="E2" s="1780"/>
      <c r="F2" s="1780"/>
      <c r="G2" s="3" t="s">
        <v>13</v>
      </c>
      <c r="GO2" s="845"/>
    </row>
    <row r="3" spans="2:197" ht="33.75" customHeight="1" x14ac:dyDescent="0.25">
      <c r="B3" s="1781" t="s">
        <v>1763</v>
      </c>
      <c r="C3" s="1782"/>
      <c r="D3" s="1782"/>
      <c r="E3" s="1782"/>
      <c r="F3" s="1782"/>
      <c r="G3" s="844"/>
      <c r="H3" s="844"/>
      <c r="GO3" s="845"/>
    </row>
    <row r="4" spans="2:197" ht="16.5" thickBot="1" x14ac:dyDescent="0.3">
      <c r="B4" s="1759">
        <v>2014</v>
      </c>
      <c r="C4" s="1759"/>
      <c r="D4" s="1759"/>
      <c r="E4" s="1759"/>
      <c r="F4" s="1759"/>
      <c r="G4" s="844"/>
      <c r="H4" s="844"/>
      <c r="GO4" s="845"/>
    </row>
    <row r="5" spans="2:197" x14ac:dyDescent="0.25">
      <c r="G5" s="844"/>
      <c r="H5" s="844"/>
      <c r="GO5" s="845"/>
    </row>
    <row r="6" spans="2:197" ht="31.5" x14ac:dyDescent="0.25">
      <c r="B6" s="772" t="s">
        <v>883</v>
      </c>
      <c r="C6" s="772" t="s">
        <v>786</v>
      </c>
      <c r="D6" s="772" t="s">
        <v>893</v>
      </c>
      <c r="E6" s="772" t="s">
        <v>787</v>
      </c>
      <c r="F6" s="772" t="s">
        <v>127</v>
      </c>
      <c r="GO6" s="845"/>
    </row>
    <row r="7" spans="2:197" x14ac:dyDescent="0.25">
      <c r="B7" s="855" t="s">
        <v>894</v>
      </c>
      <c r="C7" s="856">
        <v>296650</v>
      </c>
      <c r="D7" s="856">
        <v>67</v>
      </c>
      <c r="E7" s="856">
        <v>71294</v>
      </c>
      <c r="F7" s="857">
        <v>368011</v>
      </c>
      <c r="GO7" s="845"/>
    </row>
    <row r="8" spans="2:197" x14ac:dyDescent="0.25">
      <c r="B8" s="803" t="s">
        <v>815</v>
      </c>
      <c r="C8" s="846">
        <v>68669</v>
      </c>
      <c r="D8" s="846">
        <v>130</v>
      </c>
      <c r="E8" s="846"/>
      <c r="F8" s="857">
        <v>68799</v>
      </c>
      <c r="GO8" s="845"/>
    </row>
    <row r="9" spans="2:197" x14ac:dyDescent="0.25">
      <c r="B9" s="803" t="s">
        <v>813</v>
      </c>
      <c r="C9" s="846">
        <v>287494</v>
      </c>
      <c r="D9" s="846">
        <v>265</v>
      </c>
      <c r="E9" s="846"/>
      <c r="F9" s="857">
        <v>287759</v>
      </c>
      <c r="GO9" s="845"/>
    </row>
    <row r="10" spans="2:197" x14ac:dyDescent="0.25">
      <c r="B10" s="803" t="s">
        <v>817</v>
      </c>
      <c r="C10" s="846">
        <v>28528</v>
      </c>
      <c r="D10" s="846">
        <v>6</v>
      </c>
      <c r="E10" s="846"/>
      <c r="F10" s="857">
        <v>28534</v>
      </c>
      <c r="GO10" s="845"/>
    </row>
    <row r="11" spans="2:197" x14ac:dyDescent="0.25">
      <c r="B11" s="803" t="s">
        <v>895</v>
      </c>
      <c r="C11" s="846">
        <v>100017</v>
      </c>
      <c r="D11" s="846">
        <v>71</v>
      </c>
      <c r="E11" s="846"/>
      <c r="F11" s="857">
        <v>100088</v>
      </c>
      <c r="GO11" s="845"/>
    </row>
    <row r="12" spans="2:197" x14ac:dyDescent="0.25">
      <c r="B12" s="803" t="s">
        <v>814</v>
      </c>
      <c r="C12" s="846">
        <v>180351</v>
      </c>
      <c r="D12" s="846">
        <v>186</v>
      </c>
      <c r="E12" s="846"/>
      <c r="F12" s="857">
        <v>180537</v>
      </c>
      <c r="GO12" s="845"/>
    </row>
    <row r="13" spans="2:197" x14ac:dyDescent="0.25">
      <c r="B13" s="858" t="s">
        <v>818</v>
      </c>
      <c r="C13" s="859">
        <v>665059</v>
      </c>
      <c r="D13" s="859">
        <v>658</v>
      </c>
      <c r="E13" s="859">
        <v>0</v>
      </c>
      <c r="F13" s="857">
        <v>665717</v>
      </c>
      <c r="GO13" s="845"/>
    </row>
    <row r="14" spans="2:197" x14ac:dyDescent="0.25">
      <c r="B14" s="858" t="s">
        <v>886</v>
      </c>
      <c r="C14" s="859"/>
      <c r="D14" s="859">
        <v>3647</v>
      </c>
      <c r="E14" s="859"/>
      <c r="F14" s="857">
        <v>3647</v>
      </c>
      <c r="GO14" s="845"/>
    </row>
    <row r="15" spans="2:197" ht="30" x14ac:dyDescent="0.25">
      <c r="B15" s="858" t="s">
        <v>887</v>
      </c>
      <c r="C15" s="859">
        <v>6516</v>
      </c>
      <c r="D15" s="859">
        <v>0</v>
      </c>
      <c r="E15" s="859">
        <v>11</v>
      </c>
      <c r="F15" s="857">
        <v>6527</v>
      </c>
      <c r="GO15" s="845"/>
    </row>
    <row r="16" spans="2:197" x14ac:dyDescent="0.25">
      <c r="B16" s="803" t="s">
        <v>896</v>
      </c>
      <c r="C16" s="846">
        <v>16</v>
      </c>
      <c r="D16" s="846"/>
      <c r="E16" s="846"/>
      <c r="F16" s="857">
        <v>16</v>
      </c>
      <c r="G16" s="844"/>
      <c r="H16" s="844"/>
      <c r="I16" s="844"/>
      <c r="J16" s="844"/>
      <c r="K16" s="844"/>
      <c r="L16" s="844"/>
      <c r="M16" s="844"/>
      <c r="N16" s="844"/>
      <c r="O16" s="844"/>
      <c r="GO16" s="845"/>
    </row>
    <row r="17" spans="2:197" x14ac:dyDescent="0.25">
      <c r="B17" s="803" t="s">
        <v>897</v>
      </c>
      <c r="C17" s="846">
        <v>16</v>
      </c>
      <c r="D17" s="846"/>
      <c r="E17" s="846"/>
      <c r="F17" s="857">
        <v>16</v>
      </c>
      <c r="G17" s="844"/>
      <c r="H17" s="844"/>
      <c r="I17" s="844"/>
      <c r="J17" s="844"/>
      <c r="K17" s="844"/>
      <c r="L17" s="844"/>
      <c r="M17" s="844"/>
      <c r="N17" s="844"/>
      <c r="O17" s="844"/>
      <c r="GO17" s="845"/>
    </row>
    <row r="18" spans="2:197" x14ac:dyDescent="0.25">
      <c r="B18" s="803" t="s">
        <v>898</v>
      </c>
      <c r="C18" s="846">
        <v>0</v>
      </c>
      <c r="D18" s="846"/>
      <c r="E18" s="846"/>
      <c r="F18" s="857">
        <v>0</v>
      </c>
      <c r="G18" s="844"/>
      <c r="H18" s="844"/>
      <c r="I18" s="844"/>
      <c r="J18" s="844"/>
      <c r="K18" s="844"/>
      <c r="L18" s="844"/>
      <c r="M18" s="844"/>
      <c r="N18" s="844"/>
      <c r="O18" s="844"/>
      <c r="GO18" s="845"/>
    </row>
    <row r="19" spans="2:197" x14ac:dyDescent="0.25">
      <c r="B19" s="803" t="s">
        <v>899</v>
      </c>
      <c r="C19" s="846">
        <v>1</v>
      </c>
      <c r="D19" s="846"/>
      <c r="E19" s="846"/>
      <c r="F19" s="857">
        <v>1</v>
      </c>
      <c r="G19" s="844"/>
      <c r="H19" s="844"/>
      <c r="I19" s="844"/>
      <c r="J19" s="844"/>
      <c r="K19" s="844"/>
      <c r="L19" s="844"/>
      <c r="M19" s="844"/>
      <c r="N19" s="844"/>
      <c r="O19" s="844"/>
      <c r="GO19" s="845"/>
    </row>
    <row r="20" spans="2:197" x14ac:dyDescent="0.25">
      <c r="B20" s="803" t="s">
        <v>900</v>
      </c>
      <c r="C20" s="846">
        <v>0</v>
      </c>
      <c r="D20" s="846"/>
      <c r="E20" s="846"/>
      <c r="F20" s="857">
        <v>0</v>
      </c>
      <c r="G20" s="844"/>
      <c r="H20" s="844"/>
      <c r="I20" s="844"/>
      <c r="J20" s="844"/>
      <c r="K20" s="844"/>
      <c r="L20" s="844"/>
      <c r="M20" s="844"/>
      <c r="N20" s="844"/>
      <c r="O20" s="844"/>
      <c r="GO20" s="845"/>
    </row>
    <row r="21" spans="2:197" x14ac:dyDescent="0.25">
      <c r="B21" s="803" t="s">
        <v>901</v>
      </c>
      <c r="C21" s="846">
        <v>0</v>
      </c>
      <c r="D21" s="846"/>
      <c r="E21" s="846"/>
      <c r="F21" s="857">
        <v>0</v>
      </c>
      <c r="G21" s="844"/>
      <c r="H21" s="844"/>
      <c r="I21" s="844"/>
      <c r="J21" s="844"/>
      <c r="K21" s="844"/>
      <c r="L21" s="844"/>
      <c r="M21" s="844"/>
      <c r="N21" s="844"/>
      <c r="O21" s="844"/>
      <c r="GO21" s="845"/>
    </row>
    <row r="22" spans="2:197" ht="28.5" x14ac:dyDescent="0.25">
      <c r="B22" s="803" t="s">
        <v>902</v>
      </c>
      <c r="C22" s="846">
        <v>0</v>
      </c>
      <c r="D22" s="846"/>
      <c r="E22" s="846"/>
      <c r="F22" s="857">
        <v>0</v>
      </c>
      <c r="G22" s="844"/>
      <c r="H22" s="844"/>
      <c r="I22" s="844"/>
      <c r="J22" s="844"/>
      <c r="K22" s="844"/>
      <c r="L22" s="844"/>
      <c r="M22" s="844"/>
      <c r="N22" s="844"/>
      <c r="O22" s="844"/>
      <c r="GO22" s="845"/>
    </row>
    <row r="23" spans="2:197" x14ac:dyDescent="0.25">
      <c r="B23" s="803" t="s">
        <v>903</v>
      </c>
      <c r="C23" s="846">
        <v>1</v>
      </c>
      <c r="D23" s="846"/>
      <c r="E23" s="846"/>
      <c r="F23" s="857">
        <v>1</v>
      </c>
      <c r="G23" s="844"/>
      <c r="H23" s="844"/>
      <c r="I23" s="844"/>
      <c r="J23" s="844"/>
      <c r="K23" s="844"/>
      <c r="L23" s="844"/>
      <c r="M23" s="844"/>
      <c r="N23" s="844"/>
      <c r="O23" s="844"/>
      <c r="GO23" s="845"/>
    </row>
    <row r="24" spans="2:197" x14ac:dyDescent="0.25">
      <c r="B24" s="803" t="s">
        <v>904</v>
      </c>
      <c r="C24" s="846">
        <v>94</v>
      </c>
      <c r="D24" s="846"/>
      <c r="E24" s="846"/>
      <c r="F24" s="857">
        <v>94</v>
      </c>
      <c r="G24" s="844"/>
      <c r="H24" s="844"/>
      <c r="I24" s="844"/>
      <c r="J24" s="844"/>
      <c r="K24" s="844"/>
      <c r="L24" s="844"/>
      <c r="M24" s="844"/>
      <c r="N24" s="844"/>
      <c r="O24" s="844"/>
      <c r="GO24" s="845"/>
    </row>
    <row r="25" spans="2:197" ht="28.5" x14ac:dyDescent="0.25">
      <c r="B25" s="803" t="s">
        <v>905</v>
      </c>
      <c r="C25" s="846">
        <v>10</v>
      </c>
      <c r="D25" s="846"/>
      <c r="E25" s="846"/>
      <c r="F25" s="857">
        <v>10</v>
      </c>
      <c r="G25" s="844"/>
      <c r="H25" s="844"/>
      <c r="I25" s="844"/>
      <c r="J25" s="844"/>
      <c r="K25" s="844"/>
      <c r="L25" s="844"/>
      <c r="M25" s="844"/>
      <c r="N25" s="844"/>
      <c r="O25" s="844"/>
      <c r="GO25" s="845"/>
    </row>
    <row r="26" spans="2:197" x14ac:dyDescent="0.25">
      <c r="B26" s="803" t="s">
        <v>906</v>
      </c>
      <c r="C26" s="846">
        <v>0</v>
      </c>
      <c r="D26" s="846"/>
      <c r="E26" s="846"/>
      <c r="F26" s="857">
        <v>0</v>
      </c>
      <c r="G26" s="844"/>
      <c r="H26" s="844"/>
      <c r="I26" s="844"/>
      <c r="J26" s="844"/>
      <c r="K26" s="844"/>
      <c r="L26" s="844"/>
      <c r="M26" s="844"/>
      <c r="N26" s="844"/>
      <c r="O26" s="844"/>
      <c r="GO26" s="845"/>
    </row>
    <row r="27" spans="2:197" ht="28.5" x14ac:dyDescent="0.25">
      <c r="B27" s="803" t="s">
        <v>907</v>
      </c>
      <c r="C27" s="846">
        <v>11</v>
      </c>
      <c r="D27" s="846"/>
      <c r="E27" s="846"/>
      <c r="F27" s="857">
        <v>11</v>
      </c>
      <c r="G27" s="844"/>
      <c r="H27" s="844"/>
      <c r="I27" s="844"/>
      <c r="J27" s="844"/>
      <c r="K27" s="844"/>
      <c r="L27" s="844"/>
      <c r="M27" s="844"/>
      <c r="N27" s="844"/>
      <c r="O27" s="844"/>
      <c r="GO27" s="845"/>
    </row>
    <row r="28" spans="2:197" x14ac:dyDescent="0.25">
      <c r="B28" s="803" t="s">
        <v>908</v>
      </c>
      <c r="C28" s="846">
        <v>0</v>
      </c>
      <c r="D28" s="846"/>
      <c r="E28" s="846"/>
      <c r="F28" s="857">
        <v>0</v>
      </c>
      <c r="G28" s="844"/>
      <c r="H28" s="844"/>
      <c r="I28" s="844"/>
      <c r="J28" s="844"/>
      <c r="K28" s="844"/>
      <c r="L28" s="844"/>
      <c r="M28" s="844"/>
      <c r="N28" s="844"/>
      <c r="O28" s="844"/>
      <c r="GO28" s="845"/>
    </row>
    <row r="29" spans="2:197" x14ac:dyDescent="0.25">
      <c r="B29" s="803" t="s">
        <v>909</v>
      </c>
      <c r="C29" s="846">
        <v>49</v>
      </c>
      <c r="D29" s="846"/>
      <c r="E29" s="846"/>
      <c r="F29" s="857">
        <v>49</v>
      </c>
      <c r="G29" s="844"/>
      <c r="H29" s="844"/>
      <c r="I29" s="844"/>
      <c r="J29" s="844"/>
      <c r="K29" s="844"/>
      <c r="L29" s="844"/>
      <c r="M29" s="844"/>
      <c r="N29" s="844"/>
      <c r="O29" s="844"/>
      <c r="GO29" s="845"/>
    </row>
    <row r="30" spans="2:197" x14ac:dyDescent="0.25">
      <c r="B30" s="803" t="s">
        <v>910</v>
      </c>
      <c r="C30" s="846">
        <v>4</v>
      </c>
      <c r="D30" s="846"/>
      <c r="E30" s="846"/>
      <c r="F30" s="857">
        <v>4</v>
      </c>
      <c r="M30" s="844"/>
      <c r="N30" s="844"/>
      <c r="O30" s="844"/>
      <c r="GO30" s="845"/>
    </row>
    <row r="31" spans="2:197" x14ac:dyDescent="0.25">
      <c r="B31" s="803" t="s">
        <v>911</v>
      </c>
      <c r="C31" s="846">
        <v>0</v>
      </c>
      <c r="D31" s="846"/>
      <c r="E31" s="846"/>
      <c r="F31" s="857">
        <v>0</v>
      </c>
      <c r="M31" s="844"/>
      <c r="N31" s="844"/>
      <c r="O31" s="844"/>
      <c r="GO31" s="845"/>
    </row>
    <row r="32" spans="2:197" x14ac:dyDescent="0.25">
      <c r="B32" s="803" t="s">
        <v>912</v>
      </c>
      <c r="C32" s="846">
        <v>434</v>
      </c>
      <c r="D32" s="846"/>
      <c r="E32" s="846"/>
      <c r="F32" s="857">
        <v>434</v>
      </c>
      <c r="M32" s="844"/>
      <c r="N32" s="844"/>
      <c r="O32" s="844"/>
      <c r="GO32" s="845"/>
    </row>
    <row r="33" spans="2:197" x14ac:dyDescent="0.25">
      <c r="B33" s="803" t="s">
        <v>913</v>
      </c>
      <c r="C33" s="846">
        <v>1</v>
      </c>
      <c r="D33" s="846"/>
      <c r="E33" s="846"/>
      <c r="F33" s="857">
        <v>1</v>
      </c>
      <c r="M33" s="844"/>
      <c r="N33" s="844"/>
      <c r="O33" s="844"/>
      <c r="GO33" s="845"/>
    </row>
    <row r="34" spans="2:197" x14ac:dyDescent="0.25">
      <c r="B34" s="803" t="s">
        <v>914</v>
      </c>
      <c r="C34" s="846">
        <v>0</v>
      </c>
      <c r="D34" s="846"/>
      <c r="E34" s="846"/>
      <c r="F34" s="857">
        <v>0</v>
      </c>
      <c r="M34" s="844"/>
      <c r="N34" s="844"/>
      <c r="O34" s="844"/>
      <c r="GO34" s="845"/>
    </row>
    <row r="35" spans="2:197" x14ac:dyDescent="0.25">
      <c r="B35" s="803" t="s">
        <v>915</v>
      </c>
      <c r="C35" s="846">
        <v>0</v>
      </c>
      <c r="D35" s="846"/>
      <c r="E35" s="846"/>
      <c r="F35" s="857">
        <v>0</v>
      </c>
      <c r="M35" s="844"/>
      <c r="N35" s="844"/>
      <c r="O35" s="844"/>
      <c r="GO35" s="845"/>
    </row>
    <row r="36" spans="2:197" x14ac:dyDescent="0.25">
      <c r="B36" s="803" t="s">
        <v>916</v>
      </c>
      <c r="C36" s="846">
        <v>0</v>
      </c>
      <c r="D36" s="846"/>
      <c r="E36" s="846"/>
      <c r="F36" s="857">
        <v>0</v>
      </c>
      <c r="M36" s="844"/>
      <c r="N36" s="844"/>
      <c r="O36" s="844"/>
      <c r="GO36" s="845"/>
    </row>
    <row r="37" spans="2:197" x14ac:dyDescent="0.25">
      <c r="B37" s="803" t="s">
        <v>917</v>
      </c>
      <c r="C37" s="846">
        <v>0</v>
      </c>
      <c r="D37" s="846"/>
      <c r="E37" s="846"/>
      <c r="F37" s="857">
        <v>0</v>
      </c>
      <c r="M37" s="844"/>
      <c r="N37" s="844"/>
      <c r="O37" s="844"/>
      <c r="GO37" s="845"/>
    </row>
    <row r="38" spans="2:197" x14ac:dyDescent="0.25">
      <c r="B38" s="803" t="s">
        <v>918</v>
      </c>
      <c r="C38" s="846">
        <v>3</v>
      </c>
      <c r="D38" s="846"/>
      <c r="E38" s="846"/>
      <c r="F38" s="857">
        <v>3</v>
      </c>
      <c r="M38" s="844"/>
      <c r="N38" s="844"/>
      <c r="O38" s="844"/>
      <c r="GO38" s="845"/>
    </row>
    <row r="39" spans="2:197" x14ac:dyDescent="0.25">
      <c r="B39" s="803" t="s">
        <v>919</v>
      </c>
      <c r="C39" s="846">
        <v>382</v>
      </c>
      <c r="D39" s="846"/>
      <c r="E39" s="846"/>
      <c r="F39" s="857">
        <v>382</v>
      </c>
      <c r="M39" s="844"/>
      <c r="N39" s="844"/>
      <c r="O39" s="844"/>
      <c r="GO39" s="845"/>
    </row>
    <row r="40" spans="2:197" x14ac:dyDescent="0.25">
      <c r="B40" s="803" t="s">
        <v>920</v>
      </c>
      <c r="C40" s="846">
        <v>0</v>
      </c>
      <c r="D40" s="846"/>
      <c r="E40" s="846"/>
      <c r="F40" s="857">
        <v>0</v>
      </c>
      <c r="M40" s="844"/>
      <c r="N40" s="844"/>
      <c r="O40" s="844"/>
      <c r="GO40" s="845"/>
    </row>
    <row r="41" spans="2:197" x14ac:dyDescent="0.25">
      <c r="B41" s="803" t="s">
        <v>921</v>
      </c>
      <c r="C41" s="846">
        <v>4</v>
      </c>
      <c r="D41" s="846"/>
      <c r="E41" s="846"/>
      <c r="F41" s="857">
        <v>4</v>
      </c>
      <c r="M41" s="844"/>
      <c r="N41" s="844"/>
      <c r="O41" s="844"/>
      <c r="GO41" s="845"/>
    </row>
    <row r="42" spans="2:197" x14ac:dyDescent="0.25">
      <c r="B42" s="803" t="s">
        <v>922</v>
      </c>
      <c r="C42" s="846">
        <v>0</v>
      </c>
      <c r="D42" s="846"/>
      <c r="E42" s="846"/>
      <c r="F42" s="857">
        <v>0</v>
      </c>
      <c r="M42" s="844"/>
      <c r="N42" s="844"/>
      <c r="O42" s="844"/>
      <c r="GO42" s="845"/>
    </row>
    <row r="43" spans="2:197" x14ac:dyDescent="0.25">
      <c r="B43" s="803" t="s">
        <v>923</v>
      </c>
      <c r="C43" s="846">
        <v>179</v>
      </c>
      <c r="D43" s="846"/>
      <c r="E43" s="846"/>
      <c r="F43" s="857">
        <v>179</v>
      </c>
      <c r="M43" s="844"/>
      <c r="N43" s="844"/>
      <c r="O43" s="844"/>
      <c r="GO43" s="845"/>
    </row>
    <row r="44" spans="2:197" x14ac:dyDescent="0.25">
      <c r="B44" s="803" t="s">
        <v>924</v>
      </c>
      <c r="C44" s="846">
        <v>0</v>
      </c>
      <c r="D44" s="846"/>
      <c r="E44" s="846"/>
      <c r="F44" s="857">
        <v>0</v>
      </c>
      <c r="M44" s="844"/>
      <c r="N44" s="844"/>
      <c r="O44" s="844"/>
      <c r="GO44" s="845"/>
    </row>
    <row r="45" spans="2:197" x14ac:dyDescent="0.25">
      <c r="B45" s="803" t="s">
        <v>925</v>
      </c>
      <c r="C45" s="846">
        <v>39</v>
      </c>
      <c r="D45" s="846"/>
      <c r="E45" s="846"/>
      <c r="F45" s="857">
        <v>39</v>
      </c>
      <c r="M45" s="844"/>
      <c r="N45" s="844"/>
      <c r="O45" s="844"/>
      <c r="GO45" s="845"/>
    </row>
    <row r="46" spans="2:197" x14ac:dyDescent="0.25">
      <c r="B46" s="803" t="s">
        <v>926</v>
      </c>
      <c r="C46" s="846">
        <v>23</v>
      </c>
      <c r="D46" s="846"/>
      <c r="E46" s="846"/>
      <c r="F46" s="857">
        <v>23</v>
      </c>
      <c r="M46" s="844"/>
      <c r="N46" s="844"/>
      <c r="O46" s="844"/>
      <c r="GO46" s="845"/>
    </row>
    <row r="47" spans="2:197" x14ac:dyDescent="0.25">
      <c r="B47" s="803" t="s">
        <v>927</v>
      </c>
      <c r="C47" s="846">
        <v>0</v>
      </c>
      <c r="D47" s="846"/>
      <c r="E47" s="846"/>
      <c r="F47" s="857">
        <v>0</v>
      </c>
      <c r="M47" s="844"/>
      <c r="N47" s="844"/>
      <c r="O47" s="844"/>
      <c r="GO47" s="845"/>
    </row>
    <row r="48" spans="2:197" x14ac:dyDescent="0.25">
      <c r="B48" s="803" t="s">
        <v>928</v>
      </c>
      <c r="C48" s="846">
        <v>12</v>
      </c>
      <c r="D48" s="846"/>
      <c r="E48" s="846"/>
      <c r="F48" s="857">
        <v>12</v>
      </c>
      <c r="M48" s="844"/>
      <c r="N48" s="844"/>
      <c r="O48" s="844"/>
      <c r="GO48" s="845"/>
    </row>
    <row r="49" spans="2:197" x14ac:dyDescent="0.25">
      <c r="B49" s="803" t="s">
        <v>929</v>
      </c>
      <c r="C49" s="846">
        <v>0</v>
      </c>
      <c r="D49" s="846"/>
      <c r="E49" s="846"/>
      <c r="F49" s="857">
        <v>0</v>
      </c>
      <c r="M49" s="844"/>
      <c r="N49" s="844"/>
      <c r="O49" s="844"/>
      <c r="GO49" s="845"/>
    </row>
    <row r="50" spans="2:197" x14ac:dyDescent="0.25">
      <c r="B50" s="803" t="s">
        <v>930</v>
      </c>
      <c r="C50" s="846">
        <v>1</v>
      </c>
      <c r="D50" s="846"/>
      <c r="E50" s="846"/>
      <c r="F50" s="857">
        <v>1</v>
      </c>
      <c r="M50" s="844"/>
      <c r="N50" s="844"/>
      <c r="O50" s="844"/>
      <c r="GO50" s="845"/>
    </row>
    <row r="51" spans="2:197" x14ac:dyDescent="0.25">
      <c r="B51" s="803" t="s">
        <v>931</v>
      </c>
      <c r="C51" s="846">
        <v>0</v>
      </c>
      <c r="D51" s="846"/>
      <c r="E51" s="846"/>
      <c r="F51" s="857">
        <v>0</v>
      </c>
      <c r="M51" s="844"/>
      <c r="N51" s="844"/>
      <c r="O51" s="844"/>
      <c r="GO51" s="845"/>
    </row>
    <row r="52" spans="2:197" x14ac:dyDescent="0.25">
      <c r="B52" s="803" t="s">
        <v>932</v>
      </c>
      <c r="C52" s="846">
        <v>0</v>
      </c>
      <c r="D52" s="846"/>
      <c r="E52" s="846"/>
      <c r="F52" s="857">
        <v>0</v>
      </c>
      <c r="M52" s="844"/>
      <c r="N52" s="844"/>
      <c r="O52" s="844"/>
      <c r="GO52" s="845"/>
    </row>
    <row r="53" spans="2:197" x14ac:dyDescent="0.25">
      <c r="B53" s="803" t="s">
        <v>933</v>
      </c>
      <c r="C53" s="846">
        <v>0</v>
      </c>
      <c r="D53" s="846"/>
      <c r="E53" s="846"/>
      <c r="F53" s="857">
        <v>0</v>
      </c>
      <c r="M53" s="844"/>
      <c r="N53" s="844"/>
      <c r="O53" s="844"/>
      <c r="GO53" s="845"/>
    </row>
    <row r="54" spans="2:197" x14ac:dyDescent="0.25">
      <c r="B54" s="803" t="s">
        <v>934</v>
      </c>
      <c r="C54" s="846">
        <v>352</v>
      </c>
      <c r="D54" s="846"/>
      <c r="E54" s="846"/>
      <c r="F54" s="857">
        <v>352</v>
      </c>
      <c r="M54" s="844"/>
      <c r="N54" s="844"/>
      <c r="O54" s="844"/>
      <c r="GO54" s="845"/>
    </row>
    <row r="55" spans="2:197" x14ac:dyDescent="0.25">
      <c r="B55" s="803" t="s">
        <v>935</v>
      </c>
      <c r="C55" s="846">
        <v>624</v>
      </c>
      <c r="D55" s="846"/>
      <c r="E55" s="846"/>
      <c r="F55" s="857">
        <v>624</v>
      </c>
      <c r="M55" s="844"/>
      <c r="N55" s="844"/>
      <c r="O55" s="844"/>
      <c r="GO55" s="845"/>
    </row>
    <row r="56" spans="2:197" x14ac:dyDescent="0.25">
      <c r="B56" s="803" t="s">
        <v>936</v>
      </c>
      <c r="C56" s="846">
        <v>1318</v>
      </c>
      <c r="D56" s="846"/>
      <c r="E56" s="846"/>
      <c r="F56" s="857">
        <v>1318</v>
      </c>
      <c r="M56" s="844"/>
      <c r="N56" s="844"/>
      <c r="O56" s="844"/>
      <c r="GO56" s="845"/>
    </row>
    <row r="57" spans="2:197" x14ac:dyDescent="0.25">
      <c r="B57" s="803" t="s">
        <v>937</v>
      </c>
      <c r="C57" s="846">
        <v>298</v>
      </c>
      <c r="D57" s="846"/>
      <c r="E57" s="846"/>
      <c r="F57" s="857">
        <v>298</v>
      </c>
      <c r="M57" s="844"/>
      <c r="N57" s="844"/>
      <c r="O57" s="844"/>
      <c r="GO57" s="845"/>
    </row>
    <row r="58" spans="2:197" x14ac:dyDescent="0.25">
      <c r="B58" s="803" t="s">
        <v>938</v>
      </c>
      <c r="C58" s="846">
        <v>199</v>
      </c>
      <c r="D58" s="846"/>
      <c r="E58" s="846"/>
      <c r="F58" s="857">
        <v>199</v>
      </c>
      <c r="M58" s="844"/>
      <c r="N58" s="844"/>
      <c r="O58" s="844"/>
      <c r="GO58" s="845"/>
    </row>
    <row r="59" spans="2:197" x14ac:dyDescent="0.25">
      <c r="B59" s="803" t="s">
        <v>939</v>
      </c>
      <c r="C59" s="846">
        <v>568</v>
      </c>
      <c r="D59" s="846"/>
      <c r="E59" s="846"/>
      <c r="F59" s="857">
        <v>568</v>
      </c>
      <c r="M59" s="844"/>
      <c r="N59" s="844"/>
      <c r="O59" s="844"/>
      <c r="GO59" s="845"/>
    </row>
    <row r="60" spans="2:197" x14ac:dyDescent="0.25">
      <c r="B60" s="803" t="s">
        <v>940</v>
      </c>
      <c r="C60" s="846">
        <v>729</v>
      </c>
      <c r="D60" s="846"/>
      <c r="E60" s="846"/>
      <c r="F60" s="857">
        <v>729</v>
      </c>
      <c r="M60" s="844"/>
      <c r="N60" s="844"/>
      <c r="O60" s="844"/>
      <c r="GO60" s="845"/>
    </row>
    <row r="61" spans="2:197" x14ac:dyDescent="0.25">
      <c r="B61" s="803" t="s">
        <v>941</v>
      </c>
      <c r="C61" s="846">
        <v>301</v>
      </c>
      <c r="D61" s="846"/>
      <c r="E61" s="846"/>
      <c r="F61" s="857">
        <v>301</v>
      </c>
      <c r="M61" s="844"/>
      <c r="N61" s="844"/>
      <c r="O61" s="844"/>
      <c r="GO61" s="845"/>
    </row>
    <row r="62" spans="2:197" x14ac:dyDescent="0.25">
      <c r="B62" s="803" t="s">
        <v>942</v>
      </c>
      <c r="C62" s="846">
        <v>1513</v>
      </c>
      <c r="D62" s="846"/>
      <c r="E62" s="846"/>
      <c r="F62" s="857">
        <v>1513</v>
      </c>
      <c r="M62" s="844"/>
      <c r="N62" s="844"/>
      <c r="O62" s="844"/>
      <c r="GO62" s="845"/>
    </row>
    <row r="63" spans="2:197" x14ac:dyDescent="0.25">
      <c r="B63" s="803" t="s">
        <v>943</v>
      </c>
      <c r="C63" s="846">
        <v>1451</v>
      </c>
      <c r="D63" s="846"/>
      <c r="E63" s="846"/>
      <c r="F63" s="857">
        <v>1451</v>
      </c>
      <c r="M63" s="844"/>
      <c r="N63" s="844"/>
      <c r="O63" s="844"/>
      <c r="GO63" s="845"/>
    </row>
    <row r="64" spans="2:197" x14ac:dyDescent="0.25">
      <c r="B64" s="803" t="s">
        <v>944</v>
      </c>
      <c r="C64" s="846">
        <v>25</v>
      </c>
      <c r="D64" s="846"/>
      <c r="E64" s="846"/>
      <c r="F64" s="857">
        <v>25</v>
      </c>
      <c r="M64" s="844"/>
      <c r="N64" s="844"/>
      <c r="O64" s="844"/>
      <c r="GO64" s="845"/>
    </row>
    <row r="65" spans="2:197" x14ac:dyDescent="0.25">
      <c r="B65" s="803" t="s">
        <v>945</v>
      </c>
      <c r="C65" s="846">
        <v>1388</v>
      </c>
      <c r="D65" s="846"/>
      <c r="E65" s="846"/>
      <c r="F65" s="857">
        <v>1388</v>
      </c>
      <c r="M65" s="844"/>
      <c r="N65" s="844"/>
      <c r="O65" s="844"/>
      <c r="GO65" s="845"/>
    </row>
    <row r="66" spans="2:197" x14ac:dyDescent="0.25">
      <c r="B66" s="803" t="s">
        <v>946</v>
      </c>
      <c r="C66" s="846">
        <v>2046</v>
      </c>
      <c r="D66" s="846"/>
      <c r="E66" s="846"/>
      <c r="F66" s="857">
        <v>2046</v>
      </c>
      <c r="M66" s="844"/>
      <c r="N66" s="844"/>
      <c r="O66" s="844"/>
      <c r="GO66" s="845"/>
    </row>
    <row r="67" spans="2:197" x14ac:dyDescent="0.25">
      <c r="B67" s="803" t="s">
        <v>947</v>
      </c>
      <c r="C67" s="846">
        <v>788</v>
      </c>
      <c r="D67" s="846"/>
      <c r="E67" s="846"/>
      <c r="F67" s="857">
        <v>788</v>
      </c>
      <c r="M67" s="844"/>
      <c r="N67" s="844"/>
      <c r="O67" s="844"/>
      <c r="GO67" s="845"/>
    </row>
    <row r="68" spans="2:197" x14ac:dyDescent="0.25">
      <c r="B68" s="803" t="s">
        <v>948</v>
      </c>
      <c r="C68" s="846">
        <v>269</v>
      </c>
      <c r="D68" s="846"/>
      <c r="E68" s="846"/>
      <c r="F68" s="857">
        <v>269</v>
      </c>
      <c r="M68" s="844"/>
      <c r="N68" s="844"/>
      <c r="O68" s="844"/>
      <c r="GO68" s="845"/>
    </row>
    <row r="69" spans="2:197" x14ac:dyDescent="0.25">
      <c r="B69" s="803" t="s">
        <v>949</v>
      </c>
      <c r="C69" s="846">
        <v>43</v>
      </c>
      <c r="D69" s="846"/>
      <c r="E69" s="846"/>
      <c r="F69" s="857">
        <v>43</v>
      </c>
      <c r="M69" s="844"/>
      <c r="N69" s="844"/>
      <c r="O69" s="844"/>
      <c r="GO69" s="845"/>
    </row>
    <row r="70" spans="2:197" x14ac:dyDescent="0.25">
      <c r="B70" s="803" t="s">
        <v>950</v>
      </c>
      <c r="C70" s="846">
        <v>1687</v>
      </c>
      <c r="D70" s="846"/>
      <c r="E70" s="846"/>
      <c r="F70" s="857">
        <v>1687</v>
      </c>
      <c r="M70" s="844"/>
      <c r="N70" s="844"/>
      <c r="O70" s="844"/>
      <c r="GO70" s="845"/>
    </row>
    <row r="71" spans="2:197" x14ac:dyDescent="0.25">
      <c r="B71" s="803" t="s">
        <v>951</v>
      </c>
      <c r="C71" s="846">
        <v>1097</v>
      </c>
      <c r="D71" s="846"/>
      <c r="E71" s="846"/>
      <c r="F71" s="857">
        <v>1097</v>
      </c>
      <c r="M71" s="844"/>
      <c r="N71" s="844"/>
      <c r="O71" s="844"/>
      <c r="GO71" s="845"/>
    </row>
    <row r="72" spans="2:197" x14ac:dyDescent="0.25">
      <c r="B72" s="803" t="s">
        <v>952</v>
      </c>
      <c r="C72" s="846">
        <v>1611</v>
      </c>
      <c r="D72" s="846"/>
      <c r="E72" s="846"/>
      <c r="F72" s="857">
        <v>1611</v>
      </c>
      <c r="M72" s="844"/>
      <c r="N72" s="844"/>
      <c r="O72" s="844"/>
      <c r="GO72" s="845"/>
    </row>
    <row r="73" spans="2:197" x14ac:dyDescent="0.25">
      <c r="B73" s="803" t="s">
        <v>953</v>
      </c>
      <c r="C73" s="846">
        <v>1465</v>
      </c>
      <c r="D73" s="846"/>
      <c r="E73" s="846"/>
      <c r="F73" s="857">
        <v>1465</v>
      </c>
      <c r="M73" s="844"/>
      <c r="N73" s="844"/>
      <c r="O73" s="844"/>
      <c r="GO73" s="845"/>
    </row>
    <row r="74" spans="2:197" x14ac:dyDescent="0.25">
      <c r="B74" s="803" t="s">
        <v>954</v>
      </c>
      <c r="C74" s="846">
        <v>1584</v>
      </c>
      <c r="D74" s="846"/>
      <c r="E74" s="846"/>
      <c r="F74" s="857">
        <v>1584</v>
      </c>
      <c r="M74" s="844"/>
      <c r="N74" s="844"/>
      <c r="O74" s="844"/>
      <c r="GO74" s="845"/>
    </row>
    <row r="75" spans="2:197" x14ac:dyDescent="0.25">
      <c r="B75" s="803" t="s">
        <v>955</v>
      </c>
      <c r="C75" s="846">
        <v>1158</v>
      </c>
      <c r="D75" s="846"/>
      <c r="E75" s="846"/>
      <c r="F75" s="857">
        <v>1158</v>
      </c>
      <c r="M75" s="844"/>
      <c r="N75" s="844"/>
      <c r="O75" s="844"/>
      <c r="GO75" s="845"/>
    </row>
    <row r="76" spans="2:197" x14ac:dyDescent="0.25">
      <c r="B76" s="803" t="s">
        <v>956</v>
      </c>
      <c r="C76" s="846">
        <v>770</v>
      </c>
      <c r="D76" s="846"/>
      <c r="E76" s="846"/>
      <c r="F76" s="857">
        <v>770</v>
      </c>
      <c r="M76" s="844"/>
      <c r="N76" s="844"/>
      <c r="O76" s="844"/>
      <c r="GO76" s="845"/>
    </row>
    <row r="77" spans="2:197" x14ac:dyDescent="0.25">
      <c r="B77" s="803" t="s">
        <v>957</v>
      </c>
      <c r="C77" s="846">
        <v>671</v>
      </c>
      <c r="D77" s="846"/>
      <c r="E77" s="846"/>
      <c r="F77" s="857">
        <v>671</v>
      </c>
      <c r="M77" s="844"/>
      <c r="N77" s="844"/>
      <c r="O77" s="844"/>
      <c r="GO77" s="845"/>
    </row>
    <row r="78" spans="2:197" x14ac:dyDescent="0.25">
      <c r="B78" s="803" t="s">
        <v>958</v>
      </c>
      <c r="C78" s="846">
        <v>789</v>
      </c>
      <c r="D78" s="846"/>
      <c r="E78" s="846"/>
      <c r="F78" s="857">
        <v>789</v>
      </c>
      <c r="M78" s="844"/>
      <c r="N78" s="844"/>
      <c r="O78" s="844"/>
      <c r="GO78" s="845"/>
    </row>
    <row r="79" spans="2:197" x14ac:dyDescent="0.25">
      <c r="B79" s="803" t="s">
        <v>959</v>
      </c>
      <c r="C79" s="846">
        <v>577</v>
      </c>
      <c r="D79" s="846"/>
      <c r="E79" s="846"/>
      <c r="F79" s="857">
        <v>577</v>
      </c>
      <c r="M79" s="844"/>
      <c r="N79" s="844"/>
      <c r="O79" s="844"/>
      <c r="GO79" s="845"/>
    </row>
    <row r="80" spans="2:197" x14ac:dyDescent="0.25">
      <c r="B80" s="803" t="s">
        <v>960</v>
      </c>
      <c r="C80" s="846">
        <v>649</v>
      </c>
      <c r="D80" s="846"/>
      <c r="E80" s="846"/>
      <c r="F80" s="857">
        <v>649</v>
      </c>
      <c r="M80" s="844"/>
      <c r="N80" s="844"/>
      <c r="O80" s="844"/>
      <c r="GO80" s="845"/>
    </row>
    <row r="81" spans="2:197" x14ac:dyDescent="0.25">
      <c r="B81" s="803" t="s">
        <v>961</v>
      </c>
      <c r="C81" s="846">
        <v>1020</v>
      </c>
      <c r="D81" s="846"/>
      <c r="E81" s="846"/>
      <c r="F81" s="857">
        <v>1020</v>
      </c>
      <c r="M81" s="844"/>
      <c r="N81" s="844"/>
      <c r="O81" s="844"/>
      <c r="GO81" s="845"/>
    </row>
    <row r="82" spans="2:197" x14ac:dyDescent="0.25">
      <c r="B82" s="803" t="s">
        <v>962</v>
      </c>
      <c r="C82" s="846">
        <v>1525</v>
      </c>
      <c r="D82" s="846"/>
      <c r="E82" s="846"/>
      <c r="F82" s="857">
        <v>1525</v>
      </c>
      <c r="M82" s="844"/>
      <c r="N82" s="844"/>
      <c r="O82" s="844"/>
      <c r="GO82" s="845"/>
    </row>
    <row r="83" spans="2:197" x14ac:dyDescent="0.25">
      <c r="B83" s="803" t="s">
        <v>963</v>
      </c>
      <c r="C83" s="846">
        <v>0</v>
      </c>
      <c r="D83" s="846"/>
      <c r="E83" s="846"/>
      <c r="F83" s="857">
        <v>0</v>
      </c>
      <c r="M83" s="844"/>
      <c r="N83" s="844"/>
      <c r="O83" s="844"/>
      <c r="GO83" s="845"/>
    </row>
    <row r="84" spans="2:197" x14ac:dyDescent="0.25">
      <c r="B84" s="803" t="s">
        <v>964</v>
      </c>
      <c r="C84" s="846">
        <v>0</v>
      </c>
      <c r="D84" s="846"/>
      <c r="E84" s="846"/>
      <c r="F84" s="857">
        <v>0</v>
      </c>
      <c r="M84" s="844"/>
      <c r="N84" s="844"/>
      <c r="O84" s="844"/>
      <c r="GO84" s="845"/>
    </row>
    <row r="85" spans="2:197" x14ac:dyDescent="0.25">
      <c r="B85" s="803" t="s">
        <v>965</v>
      </c>
      <c r="C85" s="846">
        <v>0</v>
      </c>
      <c r="D85" s="846"/>
      <c r="E85" s="846"/>
      <c r="F85" s="857">
        <v>0</v>
      </c>
      <c r="M85" s="844"/>
      <c r="N85" s="844"/>
      <c r="O85" s="844"/>
      <c r="GO85" s="845"/>
    </row>
    <row r="86" spans="2:197" x14ac:dyDescent="0.25">
      <c r="B86" s="803" t="s">
        <v>966</v>
      </c>
      <c r="C86" s="846">
        <v>0</v>
      </c>
      <c r="D86" s="846"/>
      <c r="E86" s="846"/>
      <c r="F86" s="857">
        <v>0</v>
      </c>
      <c r="M86" s="844"/>
      <c r="N86" s="844"/>
      <c r="O86" s="844"/>
      <c r="GO86" s="845"/>
    </row>
    <row r="87" spans="2:197" x14ac:dyDescent="0.25">
      <c r="B87" s="803" t="s">
        <v>967</v>
      </c>
      <c r="C87" s="846">
        <v>0</v>
      </c>
      <c r="D87" s="846"/>
      <c r="E87" s="846"/>
      <c r="F87" s="857">
        <v>0</v>
      </c>
      <c r="M87" s="844"/>
      <c r="N87" s="844"/>
      <c r="O87" s="844"/>
      <c r="GO87" s="845"/>
    </row>
    <row r="88" spans="2:197" x14ac:dyDescent="0.25">
      <c r="B88" s="803" t="s">
        <v>968</v>
      </c>
      <c r="C88" s="846">
        <v>27</v>
      </c>
      <c r="D88" s="846"/>
      <c r="E88" s="846"/>
      <c r="F88" s="857">
        <v>27</v>
      </c>
      <c r="M88" s="844"/>
      <c r="N88" s="844"/>
      <c r="O88" s="844"/>
      <c r="GO88" s="845"/>
    </row>
    <row r="89" spans="2:197" x14ac:dyDescent="0.25">
      <c r="B89" s="803" t="s">
        <v>969</v>
      </c>
      <c r="C89" s="846">
        <v>0</v>
      </c>
      <c r="D89" s="846"/>
      <c r="E89" s="846"/>
      <c r="F89" s="857">
        <v>0</v>
      </c>
      <c r="M89" s="844"/>
      <c r="N89" s="844"/>
      <c r="O89" s="844"/>
      <c r="GO89" s="845"/>
    </row>
    <row r="90" spans="2:197" x14ac:dyDescent="0.25">
      <c r="B90" s="803" t="s">
        <v>970</v>
      </c>
      <c r="C90" s="846">
        <v>0</v>
      </c>
      <c r="D90" s="846"/>
      <c r="E90" s="846"/>
      <c r="F90" s="857">
        <v>0</v>
      </c>
      <c r="M90" s="844"/>
      <c r="N90" s="844"/>
      <c r="O90" s="844"/>
      <c r="GO90" s="845"/>
    </row>
    <row r="91" spans="2:197" x14ac:dyDescent="0.25">
      <c r="B91" s="803" t="s">
        <v>971</v>
      </c>
      <c r="C91" s="846">
        <v>0</v>
      </c>
      <c r="D91" s="846"/>
      <c r="E91" s="846"/>
      <c r="F91" s="857">
        <v>0</v>
      </c>
      <c r="M91" s="844"/>
      <c r="N91" s="844"/>
      <c r="O91" s="844"/>
      <c r="GO91" s="845"/>
    </row>
    <row r="92" spans="2:197" x14ac:dyDescent="0.25">
      <c r="B92" s="803" t="s">
        <v>972</v>
      </c>
      <c r="C92" s="846">
        <v>0</v>
      </c>
      <c r="D92" s="846"/>
      <c r="E92" s="846"/>
      <c r="F92" s="857">
        <v>0</v>
      </c>
      <c r="M92" s="844"/>
      <c r="N92" s="844"/>
      <c r="O92" s="844"/>
      <c r="GO92" s="845"/>
    </row>
    <row r="93" spans="2:197" x14ac:dyDescent="0.25">
      <c r="B93" s="803" t="s">
        <v>973</v>
      </c>
      <c r="C93" s="846">
        <v>0</v>
      </c>
      <c r="D93" s="846"/>
      <c r="E93" s="846"/>
      <c r="F93" s="857">
        <v>0</v>
      </c>
      <c r="M93" s="844"/>
      <c r="N93" s="844"/>
      <c r="O93" s="844"/>
      <c r="GO93" s="845"/>
    </row>
    <row r="94" spans="2:197" x14ac:dyDescent="0.25">
      <c r="B94" s="803" t="s">
        <v>974</v>
      </c>
      <c r="C94" s="846">
        <v>0</v>
      </c>
      <c r="D94" s="846"/>
      <c r="E94" s="846"/>
      <c r="F94" s="857">
        <v>0</v>
      </c>
      <c r="M94" s="844"/>
      <c r="N94" s="844"/>
      <c r="O94" s="844"/>
      <c r="GO94" s="845"/>
    </row>
    <row r="95" spans="2:197" x14ac:dyDescent="0.25">
      <c r="B95" s="803" t="s">
        <v>975</v>
      </c>
      <c r="C95" s="846">
        <v>0</v>
      </c>
      <c r="D95" s="846"/>
      <c r="E95" s="846"/>
      <c r="F95" s="857">
        <v>0</v>
      </c>
      <c r="M95" s="844"/>
      <c r="N95" s="844"/>
      <c r="O95" s="844"/>
      <c r="GO95" s="845"/>
    </row>
    <row r="96" spans="2:197" x14ac:dyDescent="0.25">
      <c r="B96" s="803" t="s">
        <v>976</v>
      </c>
      <c r="C96" s="846">
        <v>0</v>
      </c>
      <c r="D96" s="846"/>
      <c r="E96" s="846"/>
      <c r="F96" s="857">
        <v>0</v>
      </c>
      <c r="M96" s="844"/>
      <c r="N96" s="844"/>
      <c r="O96" s="844"/>
      <c r="GO96" s="845"/>
    </row>
    <row r="97" spans="2:197" x14ac:dyDescent="0.25">
      <c r="B97" s="803" t="s">
        <v>977</v>
      </c>
      <c r="C97" s="846">
        <v>0</v>
      </c>
      <c r="D97" s="846"/>
      <c r="E97" s="846"/>
      <c r="F97" s="857">
        <v>0</v>
      </c>
      <c r="M97" s="844"/>
      <c r="N97" s="844"/>
      <c r="O97" s="844"/>
      <c r="GO97" s="845"/>
    </row>
    <row r="98" spans="2:197" x14ac:dyDescent="0.25">
      <c r="B98" s="803" t="s">
        <v>978</v>
      </c>
      <c r="C98" s="846">
        <v>192</v>
      </c>
      <c r="D98" s="846"/>
      <c r="E98" s="846"/>
      <c r="F98" s="857">
        <v>192</v>
      </c>
      <c r="M98" s="844"/>
      <c r="N98" s="844"/>
      <c r="O98" s="844"/>
      <c r="GO98" s="845"/>
    </row>
    <row r="99" spans="2:197" x14ac:dyDescent="0.25">
      <c r="B99" s="803" t="s">
        <v>979</v>
      </c>
      <c r="C99" s="846">
        <v>11</v>
      </c>
      <c r="D99" s="846"/>
      <c r="E99" s="846"/>
      <c r="F99" s="857">
        <v>11</v>
      </c>
      <c r="M99" s="844"/>
      <c r="N99" s="844"/>
      <c r="O99" s="844"/>
      <c r="GO99" s="845"/>
    </row>
    <row r="100" spans="2:197" x14ac:dyDescent="0.25">
      <c r="B100" s="803" t="s">
        <v>980</v>
      </c>
      <c r="C100" s="846">
        <v>38</v>
      </c>
      <c r="D100" s="846"/>
      <c r="E100" s="846"/>
      <c r="F100" s="857">
        <v>38</v>
      </c>
      <c r="M100" s="844"/>
      <c r="N100" s="844"/>
      <c r="O100" s="844"/>
      <c r="GO100" s="845"/>
    </row>
    <row r="101" spans="2:197" x14ac:dyDescent="0.25">
      <c r="B101" s="803" t="s">
        <v>981</v>
      </c>
      <c r="C101" s="846">
        <v>190</v>
      </c>
      <c r="D101" s="846"/>
      <c r="E101" s="846"/>
      <c r="F101" s="857">
        <v>190</v>
      </c>
      <c r="M101" s="844"/>
      <c r="N101" s="844"/>
      <c r="O101" s="844"/>
      <c r="GO101" s="845"/>
    </row>
    <row r="102" spans="2:197" x14ac:dyDescent="0.25">
      <c r="B102" s="803" t="s">
        <v>982</v>
      </c>
      <c r="C102" s="846">
        <v>1266</v>
      </c>
      <c r="D102" s="846"/>
      <c r="E102" s="846"/>
      <c r="F102" s="857">
        <v>1266</v>
      </c>
      <c r="M102" s="844"/>
      <c r="N102" s="844"/>
      <c r="O102" s="844"/>
      <c r="GO102" s="845"/>
    </row>
    <row r="103" spans="2:197" x14ac:dyDescent="0.25">
      <c r="B103" s="803" t="s">
        <v>983</v>
      </c>
      <c r="C103" s="846">
        <v>346</v>
      </c>
      <c r="D103" s="846"/>
      <c r="E103" s="846"/>
      <c r="F103" s="857">
        <v>346</v>
      </c>
      <c r="M103" s="844"/>
      <c r="N103" s="844"/>
      <c r="O103" s="844"/>
      <c r="GO103" s="845"/>
    </row>
    <row r="104" spans="2:197" x14ac:dyDescent="0.25">
      <c r="B104" s="803" t="s">
        <v>984</v>
      </c>
      <c r="C104" s="846">
        <v>211</v>
      </c>
      <c r="D104" s="846"/>
      <c r="E104" s="846"/>
      <c r="F104" s="857">
        <v>211</v>
      </c>
      <c r="M104" s="844"/>
      <c r="N104" s="844"/>
      <c r="O104" s="844"/>
      <c r="GO104" s="845"/>
    </row>
    <row r="105" spans="2:197" x14ac:dyDescent="0.25">
      <c r="B105" s="803" t="s">
        <v>985</v>
      </c>
      <c r="C105" s="846">
        <v>57</v>
      </c>
      <c r="D105" s="846"/>
      <c r="E105" s="846"/>
      <c r="F105" s="857">
        <v>57</v>
      </c>
      <c r="M105" s="844"/>
      <c r="N105" s="844"/>
      <c r="O105" s="844"/>
      <c r="GO105" s="845"/>
    </row>
    <row r="106" spans="2:197" x14ac:dyDescent="0.25">
      <c r="B106" s="803" t="s">
        <v>986</v>
      </c>
      <c r="C106" s="846">
        <v>86</v>
      </c>
      <c r="D106" s="846"/>
      <c r="E106" s="846"/>
      <c r="F106" s="857">
        <v>86</v>
      </c>
      <c r="M106" s="844"/>
      <c r="N106" s="844"/>
      <c r="O106" s="844"/>
      <c r="GO106" s="845"/>
    </row>
    <row r="107" spans="2:197" x14ac:dyDescent="0.25">
      <c r="B107" s="803" t="s">
        <v>987</v>
      </c>
      <c r="C107" s="846">
        <v>60</v>
      </c>
      <c r="D107" s="846"/>
      <c r="E107" s="846"/>
      <c r="F107" s="857">
        <v>60</v>
      </c>
      <c r="M107" s="844"/>
      <c r="N107" s="844"/>
      <c r="O107" s="844"/>
      <c r="GO107" s="845"/>
    </row>
    <row r="108" spans="2:197" x14ac:dyDescent="0.25">
      <c r="B108" s="803" t="s">
        <v>988</v>
      </c>
      <c r="C108" s="846">
        <v>5</v>
      </c>
      <c r="D108" s="846"/>
      <c r="E108" s="846"/>
      <c r="F108" s="857">
        <v>5</v>
      </c>
      <c r="M108" s="844"/>
      <c r="N108" s="844"/>
      <c r="O108" s="844"/>
      <c r="GO108" s="845"/>
    </row>
    <row r="109" spans="2:197" x14ac:dyDescent="0.25">
      <c r="B109" s="803" t="s">
        <v>989</v>
      </c>
      <c r="C109" s="846">
        <v>27</v>
      </c>
      <c r="D109" s="846"/>
      <c r="E109" s="846"/>
      <c r="F109" s="857">
        <v>27</v>
      </c>
      <c r="M109" s="844"/>
      <c r="N109" s="844"/>
      <c r="O109" s="844"/>
      <c r="GO109" s="845"/>
    </row>
    <row r="110" spans="2:197" x14ac:dyDescent="0.25">
      <c r="B110" s="803" t="s">
        <v>990</v>
      </c>
      <c r="C110" s="846">
        <v>201</v>
      </c>
      <c r="D110" s="846"/>
      <c r="E110" s="846"/>
      <c r="F110" s="857">
        <v>201</v>
      </c>
      <c r="M110" s="844"/>
      <c r="N110" s="844"/>
      <c r="O110" s="844"/>
      <c r="GO110" s="845"/>
    </row>
    <row r="111" spans="2:197" ht="28.5" x14ac:dyDescent="0.25">
      <c r="B111" s="803" t="s">
        <v>991</v>
      </c>
      <c r="C111" s="846">
        <v>123</v>
      </c>
      <c r="D111" s="846"/>
      <c r="E111" s="846"/>
      <c r="F111" s="857">
        <v>123</v>
      </c>
      <c r="M111" s="844"/>
      <c r="N111" s="844"/>
      <c r="O111" s="844"/>
      <c r="GO111" s="845"/>
    </row>
    <row r="112" spans="2:197" ht="28.5" x14ac:dyDescent="0.25">
      <c r="B112" s="803" t="s">
        <v>992</v>
      </c>
      <c r="C112" s="846">
        <v>134</v>
      </c>
      <c r="D112" s="846"/>
      <c r="E112" s="846"/>
      <c r="F112" s="857">
        <v>134</v>
      </c>
      <c r="M112" s="844"/>
      <c r="N112" s="844"/>
      <c r="O112" s="844"/>
      <c r="GO112" s="845"/>
    </row>
    <row r="113" spans="2:197" x14ac:dyDescent="0.25">
      <c r="B113" s="803" t="s">
        <v>993</v>
      </c>
      <c r="C113" s="846">
        <v>3</v>
      </c>
      <c r="D113" s="846"/>
      <c r="E113" s="846"/>
      <c r="F113" s="857">
        <v>3</v>
      </c>
      <c r="M113" s="844"/>
      <c r="N113" s="844"/>
      <c r="O113" s="844"/>
      <c r="GO113" s="845"/>
    </row>
    <row r="114" spans="2:197" x14ac:dyDescent="0.25">
      <c r="B114" s="855" t="s">
        <v>994</v>
      </c>
      <c r="C114" s="856">
        <v>30772</v>
      </c>
      <c r="D114" s="856">
        <v>0</v>
      </c>
      <c r="E114" s="856">
        <v>0</v>
      </c>
      <c r="F114" s="857">
        <v>30772</v>
      </c>
      <c r="M114" s="844"/>
      <c r="N114" s="844"/>
      <c r="O114" s="844"/>
      <c r="GO114" s="845"/>
    </row>
    <row r="115" spans="2:197" x14ac:dyDescent="0.25">
      <c r="B115" s="803" t="s">
        <v>995</v>
      </c>
      <c r="C115" s="846">
        <v>180</v>
      </c>
      <c r="D115" s="846"/>
      <c r="E115" s="846">
        <v>7565</v>
      </c>
      <c r="F115" s="857">
        <v>7745</v>
      </c>
      <c r="M115" s="844"/>
      <c r="N115" s="844"/>
      <c r="O115" s="844"/>
      <c r="GO115" s="845"/>
    </row>
    <row r="116" spans="2:197" x14ac:dyDescent="0.25">
      <c r="B116" s="803" t="s">
        <v>996</v>
      </c>
      <c r="C116" s="846">
        <v>96</v>
      </c>
      <c r="D116" s="846"/>
      <c r="E116" s="846">
        <v>7322</v>
      </c>
      <c r="F116" s="857">
        <v>7418</v>
      </c>
      <c r="M116" s="844"/>
      <c r="N116" s="844"/>
      <c r="O116" s="844"/>
      <c r="GO116" s="845"/>
    </row>
    <row r="117" spans="2:197" x14ac:dyDescent="0.25">
      <c r="B117" s="855" t="s">
        <v>997</v>
      </c>
      <c r="C117" s="856">
        <v>276</v>
      </c>
      <c r="D117" s="856">
        <v>0</v>
      </c>
      <c r="E117" s="856">
        <v>14887</v>
      </c>
      <c r="F117" s="857">
        <v>15163</v>
      </c>
      <c r="M117" s="844"/>
      <c r="N117" s="844"/>
      <c r="O117" s="844"/>
      <c r="GO117" s="845"/>
    </row>
    <row r="118" spans="2:197" x14ac:dyDescent="0.25">
      <c r="B118" s="803" t="s">
        <v>16</v>
      </c>
      <c r="C118" s="846"/>
      <c r="D118" s="846"/>
      <c r="E118" s="846">
        <v>2848</v>
      </c>
      <c r="F118" s="857">
        <v>2848</v>
      </c>
      <c r="M118" s="844"/>
      <c r="N118" s="844"/>
      <c r="O118" s="844"/>
      <c r="GO118" s="845"/>
    </row>
    <row r="119" spans="2:197" x14ac:dyDescent="0.25">
      <c r="B119" s="803" t="s">
        <v>998</v>
      </c>
      <c r="C119" s="846"/>
      <c r="D119" s="846"/>
      <c r="E119" s="846">
        <v>2364</v>
      </c>
      <c r="F119" s="857">
        <v>2364</v>
      </c>
      <c r="M119" s="844"/>
      <c r="N119" s="844"/>
      <c r="O119" s="844"/>
      <c r="GO119" s="845"/>
    </row>
    <row r="120" spans="2:197" x14ac:dyDescent="0.25">
      <c r="B120" s="803" t="s">
        <v>18</v>
      </c>
      <c r="C120" s="846"/>
      <c r="D120" s="846"/>
      <c r="E120" s="846">
        <v>615</v>
      </c>
      <c r="F120" s="857">
        <v>615</v>
      </c>
      <c r="M120" s="844"/>
      <c r="N120" s="844"/>
      <c r="O120" s="844"/>
      <c r="GO120" s="845"/>
    </row>
    <row r="121" spans="2:197" x14ac:dyDescent="0.25">
      <c r="B121" s="803" t="s">
        <v>999</v>
      </c>
      <c r="C121" s="846"/>
      <c r="D121" s="846"/>
      <c r="E121" s="846">
        <v>3948</v>
      </c>
      <c r="F121" s="857">
        <v>3948</v>
      </c>
      <c r="M121" s="844"/>
      <c r="N121" s="844"/>
      <c r="O121" s="844"/>
      <c r="GO121" s="845"/>
    </row>
    <row r="122" spans="2:197" x14ac:dyDescent="0.25">
      <c r="B122" s="855" t="s">
        <v>1000</v>
      </c>
      <c r="C122" s="856">
        <v>0</v>
      </c>
      <c r="D122" s="856">
        <v>0</v>
      </c>
      <c r="E122" s="856">
        <v>9775</v>
      </c>
      <c r="F122" s="857">
        <v>9775</v>
      </c>
      <c r="M122" s="844"/>
      <c r="N122" s="844"/>
      <c r="O122" s="844"/>
      <c r="GO122" s="845"/>
    </row>
    <row r="123" spans="2:197" x14ac:dyDescent="0.25">
      <c r="B123" s="803" t="s">
        <v>1001</v>
      </c>
      <c r="C123" s="846"/>
      <c r="D123" s="846"/>
      <c r="E123" s="846">
        <v>1632</v>
      </c>
      <c r="F123" s="857">
        <v>1632</v>
      </c>
      <c r="M123" s="844"/>
      <c r="N123" s="844"/>
      <c r="O123" s="844"/>
      <c r="GO123" s="845"/>
    </row>
    <row r="124" spans="2:197" x14ac:dyDescent="0.25">
      <c r="B124" s="803" t="s">
        <v>1002</v>
      </c>
      <c r="C124" s="846"/>
      <c r="D124" s="846"/>
      <c r="E124" s="846">
        <v>11573</v>
      </c>
      <c r="F124" s="857">
        <v>11573</v>
      </c>
      <c r="M124" s="844"/>
      <c r="N124" s="844"/>
      <c r="O124" s="844"/>
      <c r="GO124" s="845"/>
    </row>
    <row r="125" spans="2:197" x14ac:dyDescent="0.25">
      <c r="B125" s="803" t="s">
        <v>1003</v>
      </c>
      <c r="C125" s="846"/>
      <c r="D125" s="846"/>
      <c r="E125" s="846">
        <v>5006</v>
      </c>
      <c r="F125" s="857">
        <v>5006</v>
      </c>
      <c r="M125" s="844"/>
      <c r="N125" s="844"/>
      <c r="O125" s="844"/>
      <c r="GO125" s="845"/>
    </row>
    <row r="126" spans="2:197" x14ac:dyDescent="0.25">
      <c r="B126" s="803" t="s">
        <v>1004</v>
      </c>
      <c r="C126" s="846"/>
      <c r="D126" s="846"/>
      <c r="E126" s="846">
        <v>17412</v>
      </c>
      <c r="F126" s="857">
        <v>17412</v>
      </c>
      <c r="M126" s="844"/>
      <c r="N126" s="844"/>
      <c r="O126" s="844"/>
      <c r="GO126" s="845"/>
    </row>
    <row r="127" spans="2:197" x14ac:dyDescent="0.25">
      <c r="B127" s="803" t="s">
        <v>1005</v>
      </c>
      <c r="C127" s="846"/>
      <c r="D127" s="846"/>
      <c r="E127" s="846">
        <v>12154</v>
      </c>
      <c r="F127" s="857">
        <v>12154</v>
      </c>
      <c r="M127" s="844"/>
      <c r="N127" s="844"/>
      <c r="O127" s="844"/>
      <c r="GO127" s="845"/>
    </row>
    <row r="128" spans="2:197" x14ac:dyDescent="0.25">
      <c r="B128" s="803" t="s">
        <v>1006</v>
      </c>
      <c r="C128" s="846"/>
      <c r="D128" s="846"/>
      <c r="E128" s="846">
        <v>15</v>
      </c>
      <c r="F128" s="857">
        <v>15</v>
      </c>
      <c r="M128" s="844"/>
      <c r="N128" s="844"/>
      <c r="O128" s="844"/>
      <c r="GO128" s="845"/>
    </row>
    <row r="129" spans="2:197" ht="30" x14ac:dyDescent="0.25">
      <c r="B129" s="855" t="s">
        <v>1007</v>
      </c>
      <c r="C129" s="856">
        <v>0</v>
      </c>
      <c r="D129" s="856">
        <v>0</v>
      </c>
      <c r="E129" s="856">
        <v>47792</v>
      </c>
      <c r="F129" s="857">
        <v>47792</v>
      </c>
      <c r="M129" s="844"/>
      <c r="N129" s="844"/>
      <c r="O129" s="844"/>
      <c r="GO129" s="845"/>
    </row>
    <row r="130" spans="2:197" x14ac:dyDescent="0.25">
      <c r="B130" s="803" t="s">
        <v>1008</v>
      </c>
      <c r="C130" s="846"/>
      <c r="D130" s="846"/>
      <c r="E130" s="846">
        <v>131</v>
      </c>
      <c r="F130" s="857">
        <v>131</v>
      </c>
      <c r="M130" s="844"/>
      <c r="N130" s="844"/>
      <c r="O130" s="844"/>
      <c r="GO130" s="845"/>
    </row>
    <row r="131" spans="2:197" x14ac:dyDescent="0.25">
      <c r="B131" s="803" t="s">
        <v>1009</v>
      </c>
      <c r="C131" s="846"/>
      <c r="D131" s="846"/>
      <c r="E131" s="846">
        <v>196</v>
      </c>
      <c r="F131" s="857">
        <v>196</v>
      </c>
      <c r="M131" s="844"/>
      <c r="N131" s="844"/>
      <c r="O131" s="844"/>
      <c r="GO131" s="845"/>
    </row>
    <row r="132" spans="2:197" x14ac:dyDescent="0.25">
      <c r="B132" s="803" t="s">
        <v>1010</v>
      </c>
      <c r="C132" s="846"/>
      <c r="D132" s="846"/>
      <c r="E132" s="846">
        <v>5583</v>
      </c>
      <c r="F132" s="857">
        <v>5583</v>
      </c>
      <c r="M132" s="844"/>
      <c r="N132" s="844"/>
      <c r="O132" s="844"/>
      <c r="GO132" s="845"/>
    </row>
    <row r="133" spans="2:197" x14ac:dyDescent="0.25">
      <c r="B133" s="803" t="s">
        <v>1011</v>
      </c>
      <c r="C133" s="846"/>
      <c r="D133" s="846"/>
      <c r="E133" s="846">
        <v>2858</v>
      </c>
      <c r="F133" s="857">
        <v>2858</v>
      </c>
      <c r="M133" s="844"/>
      <c r="N133" s="844"/>
      <c r="O133" s="844"/>
      <c r="GO133" s="845"/>
    </row>
    <row r="134" spans="2:197" x14ac:dyDescent="0.25">
      <c r="B134" s="803" t="s">
        <v>1012</v>
      </c>
      <c r="C134" s="846"/>
      <c r="D134" s="846"/>
      <c r="E134" s="846">
        <v>461</v>
      </c>
      <c r="F134" s="857">
        <v>461</v>
      </c>
      <c r="M134" s="844"/>
      <c r="N134" s="844"/>
      <c r="O134" s="844"/>
      <c r="GO134" s="845"/>
    </row>
    <row r="135" spans="2:197" x14ac:dyDescent="0.25">
      <c r="B135" s="803" t="s">
        <v>1013</v>
      </c>
      <c r="C135" s="846"/>
      <c r="D135" s="846"/>
      <c r="E135" s="846">
        <v>1268</v>
      </c>
      <c r="F135" s="857">
        <v>1268</v>
      </c>
      <c r="M135" s="844"/>
      <c r="N135" s="844"/>
      <c r="O135" s="844"/>
      <c r="GO135" s="845"/>
    </row>
    <row r="136" spans="2:197" x14ac:dyDescent="0.25">
      <c r="B136" s="803" t="s">
        <v>1014</v>
      </c>
      <c r="C136" s="846"/>
      <c r="D136" s="846"/>
      <c r="E136" s="846">
        <v>6831</v>
      </c>
      <c r="F136" s="857">
        <v>6831</v>
      </c>
      <c r="M136" s="844"/>
      <c r="N136" s="844"/>
      <c r="O136" s="844"/>
      <c r="GO136" s="845"/>
    </row>
    <row r="137" spans="2:197" x14ac:dyDescent="0.25">
      <c r="B137" s="803" t="s">
        <v>1015</v>
      </c>
      <c r="C137" s="846"/>
      <c r="D137" s="846"/>
      <c r="E137" s="846">
        <v>4447</v>
      </c>
      <c r="F137" s="857">
        <v>4447</v>
      </c>
      <c r="M137" s="844"/>
      <c r="N137" s="844"/>
      <c r="O137" s="844"/>
      <c r="GO137" s="845"/>
    </row>
    <row r="138" spans="2:197" x14ac:dyDescent="0.25">
      <c r="B138" s="803" t="s">
        <v>1016</v>
      </c>
      <c r="C138" s="846"/>
      <c r="D138" s="846"/>
      <c r="E138" s="846">
        <v>6163</v>
      </c>
      <c r="F138" s="857">
        <v>6163</v>
      </c>
      <c r="M138" s="844"/>
      <c r="N138" s="844"/>
      <c r="O138" s="844"/>
      <c r="GO138" s="845"/>
    </row>
    <row r="139" spans="2:197" x14ac:dyDescent="0.25">
      <c r="B139" s="803" t="s">
        <v>1017</v>
      </c>
      <c r="C139" s="846"/>
      <c r="D139" s="846"/>
      <c r="E139" s="846">
        <v>931</v>
      </c>
      <c r="F139" s="857">
        <v>931</v>
      </c>
      <c r="M139" s="844"/>
      <c r="N139" s="844"/>
      <c r="O139" s="844"/>
      <c r="GO139" s="845"/>
    </row>
    <row r="140" spans="2:197" x14ac:dyDescent="0.25">
      <c r="B140" s="803" t="s">
        <v>1018</v>
      </c>
      <c r="C140" s="846"/>
      <c r="D140" s="846"/>
      <c r="E140" s="846">
        <v>80</v>
      </c>
      <c r="F140" s="857">
        <v>80</v>
      </c>
      <c r="M140" s="844"/>
      <c r="N140" s="844"/>
      <c r="O140" s="844"/>
      <c r="GO140" s="845"/>
    </row>
    <row r="141" spans="2:197" x14ac:dyDescent="0.25">
      <c r="B141" s="803" t="s">
        <v>1019</v>
      </c>
      <c r="C141" s="846"/>
      <c r="D141" s="846"/>
      <c r="E141" s="846">
        <v>7625</v>
      </c>
      <c r="F141" s="857">
        <v>7625</v>
      </c>
      <c r="M141" s="844"/>
      <c r="N141" s="844"/>
      <c r="O141" s="844"/>
      <c r="GO141" s="845"/>
    </row>
    <row r="142" spans="2:197" x14ac:dyDescent="0.25">
      <c r="B142" s="803" t="s">
        <v>1020</v>
      </c>
      <c r="C142" s="846"/>
      <c r="D142" s="846"/>
      <c r="E142" s="846">
        <v>1351</v>
      </c>
      <c r="F142" s="857">
        <v>1351</v>
      </c>
      <c r="M142" s="844"/>
      <c r="N142" s="844"/>
      <c r="O142" s="844"/>
      <c r="GO142" s="845"/>
    </row>
    <row r="143" spans="2:197" x14ac:dyDescent="0.25">
      <c r="B143" s="803" t="s">
        <v>1021</v>
      </c>
      <c r="C143" s="846"/>
      <c r="D143" s="846"/>
      <c r="E143" s="846">
        <v>3683</v>
      </c>
      <c r="F143" s="857">
        <v>3683</v>
      </c>
      <c r="M143" s="844"/>
      <c r="N143" s="844"/>
      <c r="O143" s="844"/>
      <c r="GO143" s="845"/>
    </row>
    <row r="144" spans="2:197" x14ac:dyDescent="0.25">
      <c r="B144" s="803" t="s">
        <v>1022</v>
      </c>
      <c r="C144" s="846"/>
      <c r="D144" s="846"/>
      <c r="E144" s="846">
        <v>5117</v>
      </c>
      <c r="F144" s="857">
        <v>5117</v>
      </c>
      <c r="M144" s="844"/>
      <c r="N144" s="844"/>
      <c r="O144" s="844"/>
      <c r="GO144" s="845"/>
    </row>
    <row r="145" spans="2:197" x14ac:dyDescent="0.25">
      <c r="B145" s="803" t="s">
        <v>1023</v>
      </c>
      <c r="C145" s="846"/>
      <c r="D145" s="846"/>
      <c r="E145" s="846">
        <v>2884</v>
      </c>
      <c r="F145" s="857">
        <v>2884</v>
      </c>
      <c r="M145" s="844"/>
      <c r="N145" s="844"/>
      <c r="O145" s="844"/>
      <c r="GO145" s="845"/>
    </row>
    <row r="146" spans="2:197" x14ac:dyDescent="0.25">
      <c r="B146" s="803" t="s">
        <v>1024</v>
      </c>
      <c r="C146" s="846"/>
      <c r="D146" s="846"/>
      <c r="E146" s="846">
        <v>78</v>
      </c>
      <c r="F146" s="857">
        <v>78</v>
      </c>
      <c r="M146" s="844"/>
      <c r="N146" s="844"/>
      <c r="O146" s="844"/>
      <c r="GO146" s="845"/>
    </row>
    <row r="147" spans="2:197" x14ac:dyDescent="0.25">
      <c r="B147" s="803" t="s">
        <v>1025</v>
      </c>
      <c r="C147" s="846"/>
      <c r="D147" s="846"/>
      <c r="E147" s="846">
        <v>3215</v>
      </c>
      <c r="F147" s="857">
        <v>3215</v>
      </c>
      <c r="M147" s="844"/>
      <c r="N147" s="844"/>
      <c r="O147" s="844"/>
      <c r="GO147" s="845"/>
    </row>
    <row r="148" spans="2:197" x14ac:dyDescent="0.25">
      <c r="B148" s="855" t="s">
        <v>1026</v>
      </c>
      <c r="C148" s="856">
        <v>0</v>
      </c>
      <c r="D148" s="856">
        <v>0</v>
      </c>
      <c r="E148" s="856">
        <v>52902</v>
      </c>
      <c r="F148" s="857">
        <v>52902</v>
      </c>
      <c r="M148" s="844"/>
      <c r="N148" s="844"/>
      <c r="O148" s="844"/>
      <c r="GO148" s="845"/>
    </row>
    <row r="149" spans="2:197" ht="15.75" x14ac:dyDescent="0.25">
      <c r="B149" s="860" t="s">
        <v>40</v>
      </c>
      <c r="C149" s="847">
        <v>999273</v>
      </c>
      <c r="D149" s="847">
        <v>4372</v>
      </c>
      <c r="E149" s="847">
        <v>196661</v>
      </c>
      <c r="F149" s="847">
        <v>1200306</v>
      </c>
      <c r="M149" s="844"/>
      <c r="N149" s="844"/>
      <c r="O149" s="844"/>
      <c r="GO149" s="845"/>
    </row>
    <row r="150" spans="2:197" ht="30.75" customHeight="1" x14ac:dyDescent="0.25">
      <c r="B150" s="1762" t="s">
        <v>1764</v>
      </c>
      <c r="C150" s="1762"/>
      <c r="D150" s="1762"/>
      <c r="E150" s="1762"/>
      <c r="F150" s="1762"/>
    </row>
    <row r="151" spans="2:197" x14ac:dyDescent="0.25">
      <c r="B151" s="861"/>
      <c r="C151" s="862"/>
      <c r="O151" s="844"/>
      <c r="P151" s="844"/>
      <c r="Q151" s="844"/>
      <c r="GO151" s="845"/>
    </row>
    <row r="152" spans="2:197" x14ac:dyDescent="0.25">
      <c r="B152" s="863"/>
      <c r="C152" s="864"/>
      <c r="O152" s="844"/>
      <c r="P152" s="844"/>
      <c r="Q152" s="844"/>
      <c r="GO152" s="845"/>
    </row>
    <row r="153" spans="2:197" x14ac:dyDescent="0.25">
      <c r="B153" s="865"/>
      <c r="C153" s="866"/>
      <c r="D153" s="845"/>
      <c r="E153" s="845"/>
      <c r="F153" s="845"/>
      <c r="O153" s="844"/>
      <c r="P153" s="844"/>
      <c r="Q153" s="844"/>
    </row>
    <row r="154" spans="2:197" x14ac:dyDescent="0.25">
      <c r="B154" s="861"/>
      <c r="C154" s="862"/>
      <c r="O154" s="844"/>
      <c r="P154" s="844"/>
      <c r="Q154" s="844"/>
      <c r="GO154" s="845"/>
    </row>
    <row r="155" spans="2:197" x14ac:dyDescent="0.25">
      <c r="B155" s="865"/>
      <c r="C155" s="866"/>
      <c r="D155" s="845"/>
      <c r="E155" s="845"/>
      <c r="F155" s="845"/>
      <c r="O155" s="844"/>
      <c r="P155" s="844"/>
      <c r="Q155" s="844"/>
    </row>
    <row r="156" spans="2:197" x14ac:dyDescent="0.25">
      <c r="B156" s="865"/>
      <c r="C156" s="866"/>
      <c r="D156" s="845"/>
      <c r="E156" s="845"/>
      <c r="F156" s="845"/>
      <c r="O156" s="844"/>
      <c r="P156" s="844"/>
      <c r="Q156" s="844"/>
    </row>
    <row r="157" spans="2:197" x14ac:dyDescent="0.25">
      <c r="B157" s="865"/>
      <c r="C157" s="866"/>
      <c r="D157" s="845"/>
      <c r="E157" s="845"/>
      <c r="F157" s="845"/>
      <c r="O157" s="844"/>
      <c r="P157" s="844"/>
      <c r="Q157" s="844"/>
    </row>
    <row r="158" spans="2:197" x14ac:dyDescent="0.25">
      <c r="O158" s="844"/>
      <c r="P158" s="844"/>
      <c r="Q158" s="844"/>
    </row>
    <row r="159" spans="2:197" x14ac:dyDescent="0.25">
      <c r="O159" s="844"/>
      <c r="P159" s="844"/>
      <c r="Q159" s="844"/>
    </row>
    <row r="160" spans="2:197" x14ac:dyDescent="0.25">
      <c r="O160" s="844"/>
      <c r="P160" s="844"/>
      <c r="Q160" s="844"/>
    </row>
    <row r="161" spans="2:197" x14ac:dyDescent="0.25">
      <c r="O161" s="844"/>
      <c r="P161" s="844"/>
      <c r="Q161" s="844"/>
    </row>
    <row r="162" spans="2:197" x14ac:dyDescent="0.25">
      <c r="O162" s="844"/>
      <c r="P162" s="844"/>
      <c r="Q162" s="844"/>
    </row>
    <row r="163" spans="2:197" x14ac:dyDescent="0.25">
      <c r="O163" s="844"/>
      <c r="P163" s="844"/>
      <c r="Q163" s="844"/>
    </row>
    <row r="164" spans="2:197" x14ac:dyDescent="0.25">
      <c r="O164" s="844"/>
      <c r="P164" s="844"/>
      <c r="Q164" s="844"/>
    </row>
    <row r="165" spans="2:197" x14ac:dyDescent="0.25">
      <c r="O165" s="844"/>
      <c r="P165" s="844"/>
      <c r="Q165" s="844"/>
    </row>
    <row r="166" spans="2:197" x14ac:dyDescent="0.25">
      <c r="B166" s="865"/>
      <c r="C166" s="866"/>
      <c r="D166" s="845"/>
      <c r="E166" s="845"/>
      <c r="F166" s="845"/>
      <c r="O166" s="844"/>
      <c r="P166" s="844"/>
      <c r="Q166" s="844"/>
      <c r="GO166" s="845"/>
    </row>
    <row r="167" spans="2:197" x14ac:dyDescent="0.25">
      <c r="B167" s="865"/>
      <c r="C167" s="866"/>
      <c r="D167" s="845"/>
      <c r="E167" s="845"/>
      <c r="F167" s="845"/>
      <c r="O167" s="844"/>
      <c r="P167" s="844"/>
      <c r="Q167" s="844"/>
      <c r="GO167" s="845"/>
    </row>
    <row r="168" spans="2:197" x14ac:dyDescent="0.25">
      <c r="B168" s="865"/>
      <c r="C168" s="866"/>
      <c r="D168" s="845"/>
      <c r="E168" s="845"/>
      <c r="F168" s="845"/>
      <c r="O168" s="844"/>
      <c r="P168" s="844"/>
      <c r="Q168" s="844"/>
      <c r="GO168" s="845"/>
    </row>
    <row r="169" spans="2:197" x14ac:dyDescent="0.25">
      <c r="B169" s="865"/>
      <c r="C169" s="866"/>
      <c r="D169" s="845"/>
      <c r="E169" s="845"/>
      <c r="F169" s="845"/>
      <c r="O169" s="844"/>
      <c r="P169" s="844"/>
      <c r="Q169" s="844"/>
      <c r="GO169" s="845"/>
    </row>
    <row r="170" spans="2:197" x14ac:dyDescent="0.25">
      <c r="B170" s="865"/>
      <c r="C170" s="866"/>
      <c r="D170" s="845"/>
      <c r="E170" s="845"/>
      <c r="F170" s="845"/>
      <c r="O170" s="844"/>
      <c r="P170" s="844"/>
      <c r="Q170" s="844"/>
      <c r="GO170" s="845"/>
    </row>
    <row r="171" spans="2:197" x14ac:dyDescent="0.25">
      <c r="B171" s="865"/>
      <c r="C171" s="866"/>
      <c r="D171" s="845"/>
      <c r="E171" s="845"/>
      <c r="F171" s="845"/>
      <c r="O171" s="844"/>
      <c r="P171" s="844"/>
      <c r="Q171" s="844"/>
      <c r="GO171" s="845"/>
    </row>
    <row r="172" spans="2:197" x14ac:dyDescent="0.25">
      <c r="B172" s="865"/>
      <c r="C172" s="866"/>
      <c r="D172" s="845"/>
      <c r="E172" s="845"/>
      <c r="F172" s="845"/>
      <c r="O172" s="844"/>
      <c r="P172" s="844"/>
      <c r="Q172" s="844"/>
      <c r="GO172" s="845"/>
    </row>
    <row r="173" spans="2:197" x14ac:dyDescent="0.25">
      <c r="B173" s="865"/>
      <c r="C173" s="866"/>
      <c r="D173" s="845"/>
      <c r="E173" s="845"/>
      <c r="F173" s="845"/>
      <c r="O173" s="844"/>
      <c r="P173" s="844"/>
      <c r="Q173" s="844"/>
      <c r="GO173" s="845"/>
    </row>
    <row r="174" spans="2:197" x14ac:dyDescent="0.25">
      <c r="B174" s="865"/>
      <c r="C174" s="866"/>
      <c r="D174" s="845"/>
      <c r="E174" s="845"/>
      <c r="F174" s="845"/>
      <c r="O174" s="844"/>
      <c r="P174" s="844"/>
      <c r="Q174" s="844"/>
      <c r="GO174" s="845"/>
    </row>
    <row r="175" spans="2:197" x14ac:dyDescent="0.25">
      <c r="B175" s="865"/>
      <c r="C175" s="866"/>
      <c r="D175" s="845"/>
      <c r="E175" s="845"/>
      <c r="F175" s="845"/>
      <c r="O175" s="844"/>
      <c r="P175" s="844"/>
      <c r="Q175" s="844"/>
      <c r="GO175" s="845"/>
    </row>
    <row r="176" spans="2:197" x14ac:dyDescent="0.25">
      <c r="B176" s="865"/>
      <c r="C176" s="866"/>
      <c r="D176" s="845"/>
      <c r="E176" s="845"/>
      <c r="F176" s="845"/>
      <c r="O176" s="844"/>
      <c r="P176" s="844"/>
      <c r="Q176" s="844"/>
      <c r="GO176" s="845"/>
    </row>
    <row r="177" spans="2:197" x14ac:dyDescent="0.25">
      <c r="B177" s="865"/>
      <c r="C177" s="866"/>
      <c r="D177" s="845"/>
      <c r="E177" s="845"/>
      <c r="F177" s="845"/>
      <c r="O177" s="844"/>
      <c r="P177" s="844"/>
      <c r="Q177" s="844"/>
      <c r="GO177" s="845"/>
    </row>
    <row r="178" spans="2:197" x14ac:dyDescent="0.25">
      <c r="B178" s="865"/>
      <c r="C178" s="866"/>
      <c r="D178" s="845"/>
      <c r="E178" s="845"/>
      <c r="F178" s="845"/>
      <c r="O178" s="844"/>
      <c r="P178" s="844"/>
      <c r="Q178" s="844"/>
      <c r="GO178" s="845"/>
    </row>
    <row r="179" spans="2:197" x14ac:dyDescent="0.25">
      <c r="B179" s="865"/>
      <c r="C179" s="866"/>
      <c r="D179" s="845"/>
      <c r="E179" s="845"/>
      <c r="F179" s="845"/>
      <c r="O179" s="844"/>
      <c r="P179" s="844"/>
      <c r="Q179" s="844"/>
      <c r="GO179" s="845"/>
    </row>
    <row r="180" spans="2:197" x14ac:dyDescent="0.25">
      <c r="B180" s="865"/>
      <c r="C180" s="866"/>
      <c r="D180" s="845"/>
      <c r="E180" s="845"/>
      <c r="F180" s="845"/>
      <c r="O180" s="844"/>
      <c r="P180" s="844"/>
      <c r="Q180" s="844"/>
      <c r="GO180" s="845"/>
    </row>
    <row r="181" spans="2:197" x14ac:dyDescent="0.25">
      <c r="B181" s="865"/>
      <c r="C181" s="866"/>
      <c r="D181" s="845"/>
      <c r="E181" s="845"/>
      <c r="F181" s="845"/>
      <c r="O181" s="844"/>
      <c r="P181" s="844"/>
      <c r="Q181" s="844"/>
      <c r="GO181" s="845"/>
    </row>
    <row r="182" spans="2:197" x14ac:dyDescent="0.25">
      <c r="B182" s="865"/>
      <c r="C182" s="866"/>
      <c r="D182" s="845"/>
      <c r="E182" s="845"/>
      <c r="F182" s="845"/>
      <c r="O182" s="844"/>
      <c r="P182" s="844"/>
      <c r="Q182" s="844"/>
      <c r="GO182" s="845"/>
    </row>
    <row r="183" spans="2:197" x14ac:dyDescent="0.25">
      <c r="B183" s="865"/>
      <c r="C183" s="866"/>
      <c r="D183" s="845"/>
      <c r="E183" s="845"/>
      <c r="F183" s="845"/>
      <c r="O183" s="844"/>
      <c r="P183" s="844"/>
      <c r="Q183" s="844"/>
      <c r="GO183" s="845"/>
    </row>
    <row r="184" spans="2:197" x14ac:dyDescent="0.25">
      <c r="B184" s="865"/>
      <c r="C184" s="866"/>
      <c r="D184" s="845"/>
      <c r="E184" s="845"/>
      <c r="F184" s="845"/>
      <c r="O184" s="844"/>
      <c r="P184" s="844"/>
      <c r="Q184" s="844"/>
      <c r="GO184" s="845"/>
    </row>
    <row r="185" spans="2:197" x14ac:dyDescent="0.25">
      <c r="B185" s="865"/>
      <c r="C185" s="866"/>
      <c r="D185" s="845"/>
      <c r="E185" s="845"/>
      <c r="F185" s="845"/>
      <c r="O185" s="844"/>
      <c r="P185" s="844"/>
      <c r="Q185" s="844"/>
      <c r="GO185" s="845"/>
    </row>
    <row r="186" spans="2:197" x14ac:dyDescent="0.25">
      <c r="B186" s="865"/>
      <c r="C186" s="866"/>
      <c r="D186" s="845"/>
      <c r="E186" s="845"/>
      <c r="F186" s="845"/>
      <c r="O186" s="844"/>
      <c r="P186" s="844"/>
      <c r="Q186" s="844"/>
      <c r="GO186" s="845"/>
    </row>
    <row r="187" spans="2:197" x14ac:dyDescent="0.25">
      <c r="B187" s="865"/>
      <c r="C187" s="866"/>
      <c r="D187" s="845"/>
      <c r="E187" s="845"/>
      <c r="F187" s="845"/>
      <c r="O187" s="844"/>
      <c r="P187" s="844"/>
      <c r="Q187" s="844"/>
      <c r="GO187" s="845"/>
    </row>
    <row r="188" spans="2:197" x14ac:dyDescent="0.25">
      <c r="B188" s="865"/>
      <c r="C188" s="866"/>
      <c r="D188" s="845"/>
      <c r="E188" s="845"/>
      <c r="F188" s="845"/>
      <c r="O188" s="844"/>
      <c r="P188" s="844"/>
      <c r="Q188" s="844"/>
      <c r="GO188" s="845"/>
    </row>
    <row r="189" spans="2:197" x14ac:dyDescent="0.25">
      <c r="B189" s="865"/>
      <c r="C189" s="866"/>
      <c r="D189" s="845"/>
      <c r="E189" s="845"/>
      <c r="F189" s="845"/>
      <c r="O189" s="844"/>
      <c r="P189" s="844"/>
      <c r="Q189" s="844"/>
      <c r="GO189" s="845"/>
    </row>
    <row r="190" spans="2:197" x14ac:dyDescent="0.25">
      <c r="B190" s="865"/>
      <c r="C190" s="866"/>
      <c r="D190" s="845"/>
      <c r="E190" s="845"/>
      <c r="F190" s="845"/>
      <c r="O190" s="844"/>
      <c r="P190" s="844"/>
      <c r="Q190" s="844"/>
      <c r="GO190" s="845"/>
    </row>
    <row r="191" spans="2:197" x14ac:dyDescent="0.25">
      <c r="B191" s="865"/>
      <c r="C191" s="866"/>
      <c r="D191" s="845"/>
      <c r="E191" s="845"/>
      <c r="F191" s="845"/>
      <c r="O191" s="844"/>
      <c r="P191" s="844"/>
      <c r="Q191" s="844"/>
      <c r="GO191" s="845"/>
    </row>
    <row r="192" spans="2:197" x14ac:dyDescent="0.25">
      <c r="B192" s="865"/>
      <c r="C192" s="866"/>
      <c r="D192" s="845"/>
      <c r="E192" s="845"/>
      <c r="F192" s="845"/>
      <c r="O192" s="844"/>
      <c r="P192" s="844"/>
      <c r="Q192" s="844"/>
      <c r="GO192" s="845"/>
    </row>
    <row r="193" spans="2:197" x14ac:dyDescent="0.25">
      <c r="B193" s="865"/>
      <c r="C193" s="866"/>
      <c r="D193" s="845"/>
      <c r="E193" s="845"/>
      <c r="F193" s="845"/>
      <c r="O193" s="844"/>
      <c r="P193" s="844"/>
      <c r="Q193" s="844"/>
      <c r="GO193" s="845"/>
    </row>
    <row r="194" spans="2:197" x14ac:dyDescent="0.25">
      <c r="B194" s="865"/>
      <c r="C194" s="866"/>
      <c r="D194" s="845"/>
      <c r="E194" s="845"/>
      <c r="F194" s="845"/>
      <c r="O194" s="844"/>
      <c r="P194" s="844"/>
      <c r="Q194" s="844"/>
      <c r="GO194" s="845"/>
    </row>
    <row r="195" spans="2:197" x14ac:dyDescent="0.25">
      <c r="B195" s="865"/>
      <c r="C195" s="866"/>
      <c r="D195" s="845"/>
      <c r="E195" s="845"/>
      <c r="F195" s="845"/>
      <c r="O195" s="844"/>
      <c r="P195" s="844"/>
      <c r="Q195" s="844"/>
      <c r="GO195" s="845"/>
    </row>
    <row r="196" spans="2:197" x14ac:dyDescent="0.25">
      <c r="B196" s="865"/>
      <c r="C196" s="866"/>
      <c r="D196" s="845"/>
      <c r="E196" s="845"/>
      <c r="F196" s="845"/>
      <c r="O196" s="844"/>
      <c r="P196" s="844"/>
      <c r="Q196" s="844"/>
      <c r="GO196" s="845"/>
    </row>
    <row r="197" spans="2:197" x14ac:dyDescent="0.25">
      <c r="B197" s="865"/>
      <c r="C197" s="866"/>
      <c r="D197" s="845"/>
      <c r="E197" s="845"/>
      <c r="F197" s="845"/>
      <c r="O197" s="844"/>
      <c r="P197" s="844"/>
      <c r="Q197" s="844"/>
      <c r="GO197" s="845"/>
    </row>
    <row r="198" spans="2:197" x14ac:dyDescent="0.25">
      <c r="B198" s="865"/>
      <c r="C198" s="866"/>
      <c r="D198" s="845"/>
      <c r="E198" s="845"/>
      <c r="F198" s="845"/>
      <c r="O198" s="844"/>
      <c r="P198" s="844"/>
      <c r="Q198" s="844"/>
      <c r="GO198" s="845"/>
    </row>
    <row r="199" spans="2:197" x14ac:dyDescent="0.25">
      <c r="B199" s="865"/>
      <c r="C199" s="866"/>
      <c r="D199" s="845"/>
      <c r="E199" s="845"/>
      <c r="F199" s="845"/>
      <c r="O199" s="844"/>
      <c r="P199" s="844"/>
      <c r="Q199" s="844"/>
      <c r="GO199" s="845"/>
    </row>
    <row r="200" spans="2:197" x14ac:dyDescent="0.25">
      <c r="B200" s="865"/>
      <c r="C200" s="866"/>
      <c r="D200" s="845"/>
      <c r="E200" s="845"/>
      <c r="F200" s="845"/>
      <c r="O200" s="844"/>
      <c r="P200" s="844"/>
      <c r="Q200" s="844"/>
      <c r="GO200" s="845"/>
    </row>
    <row r="201" spans="2:197" x14ac:dyDescent="0.25">
      <c r="B201" s="865"/>
      <c r="C201" s="866"/>
      <c r="D201" s="845"/>
      <c r="E201" s="845"/>
      <c r="F201" s="845"/>
      <c r="O201" s="844"/>
      <c r="P201" s="844"/>
      <c r="Q201" s="844"/>
      <c r="GO201" s="845"/>
    </row>
    <row r="202" spans="2:197" x14ac:dyDescent="0.25">
      <c r="B202" s="865"/>
      <c r="C202" s="866"/>
      <c r="D202" s="845"/>
      <c r="E202" s="845"/>
      <c r="F202" s="845"/>
      <c r="O202" s="844"/>
      <c r="P202" s="844"/>
      <c r="Q202" s="844"/>
      <c r="GO202" s="845"/>
    </row>
    <row r="203" spans="2:197" x14ac:dyDescent="0.25">
      <c r="B203" s="865"/>
      <c r="C203" s="866"/>
      <c r="D203" s="845"/>
      <c r="E203" s="845"/>
      <c r="F203" s="845"/>
      <c r="O203" s="844"/>
      <c r="P203" s="844"/>
      <c r="Q203" s="844"/>
      <c r="GO203" s="845"/>
    </row>
    <row r="204" spans="2:197" x14ac:dyDescent="0.25">
      <c r="B204" s="865"/>
      <c r="C204" s="866"/>
      <c r="D204" s="845"/>
      <c r="E204" s="845"/>
      <c r="F204" s="845"/>
      <c r="O204" s="844"/>
      <c r="P204" s="844"/>
      <c r="Q204" s="844"/>
      <c r="GO204" s="845"/>
    </row>
    <row r="205" spans="2:197" x14ac:dyDescent="0.25">
      <c r="B205" s="865"/>
      <c r="C205" s="866"/>
      <c r="D205" s="845"/>
      <c r="E205" s="845"/>
      <c r="F205" s="845"/>
      <c r="O205" s="844"/>
      <c r="P205" s="844"/>
      <c r="Q205" s="844"/>
      <c r="GO205" s="845"/>
    </row>
    <row r="206" spans="2:197" x14ac:dyDescent="0.25">
      <c r="B206" s="865"/>
      <c r="C206" s="866"/>
      <c r="D206" s="845"/>
      <c r="E206" s="845"/>
      <c r="F206" s="845"/>
      <c r="O206" s="844"/>
      <c r="P206" s="844"/>
      <c r="Q206" s="844"/>
      <c r="GO206" s="845"/>
    </row>
    <row r="207" spans="2:197" x14ac:dyDescent="0.25">
      <c r="B207" s="865"/>
      <c r="C207" s="866"/>
      <c r="D207" s="845"/>
      <c r="E207" s="845"/>
      <c r="F207" s="845"/>
      <c r="O207" s="844"/>
      <c r="P207" s="844"/>
      <c r="Q207" s="844"/>
      <c r="GO207" s="845"/>
    </row>
    <row r="208" spans="2:197" x14ac:dyDescent="0.25">
      <c r="B208" s="865"/>
      <c r="C208" s="866"/>
      <c r="D208" s="845"/>
      <c r="E208" s="845"/>
      <c r="F208" s="845"/>
      <c r="O208" s="844"/>
      <c r="P208" s="844"/>
      <c r="Q208" s="844"/>
      <c r="GO208" s="845"/>
    </row>
    <row r="209" spans="2:197" x14ac:dyDescent="0.25">
      <c r="B209" s="865"/>
      <c r="C209" s="866"/>
      <c r="D209" s="845"/>
      <c r="E209" s="845"/>
      <c r="F209" s="845"/>
      <c r="O209" s="844"/>
      <c r="P209" s="844"/>
      <c r="Q209" s="844"/>
      <c r="GO209" s="845"/>
    </row>
    <row r="210" spans="2:197" x14ac:dyDescent="0.25">
      <c r="B210" s="865"/>
      <c r="C210" s="866"/>
      <c r="D210" s="845"/>
      <c r="E210" s="845"/>
      <c r="F210" s="845"/>
      <c r="O210" s="844"/>
      <c r="P210" s="844"/>
      <c r="Q210" s="844"/>
      <c r="GO210" s="845"/>
    </row>
    <row r="211" spans="2:197" x14ac:dyDescent="0.25">
      <c r="B211" s="865"/>
      <c r="C211" s="866"/>
      <c r="D211" s="845"/>
      <c r="E211" s="845"/>
      <c r="F211" s="845"/>
      <c r="O211" s="844"/>
      <c r="P211" s="844"/>
      <c r="Q211" s="844"/>
      <c r="GO211" s="845"/>
    </row>
    <row r="212" spans="2:197" x14ac:dyDescent="0.25">
      <c r="B212" s="865"/>
      <c r="C212" s="866"/>
      <c r="D212" s="845"/>
      <c r="E212" s="845"/>
      <c r="F212" s="845"/>
      <c r="O212" s="844"/>
      <c r="P212" s="844"/>
      <c r="Q212" s="844"/>
      <c r="GO212" s="845"/>
    </row>
    <row r="213" spans="2:197" x14ac:dyDescent="0.25">
      <c r="B213" s="865"/>
      <c r="C213" s="866"/>
      <c r="D213" s="845"/>
      <c r="E213" s="845"/>
      <c r="F213" s="845"/>
      <c r="O213" s="844"/>
      <c r="P213" s="844"/>
      <c r="Q213" s="844"/>
      <c r="GO213" s="845"/>
    </row>
    <row r="214" spans="2:197" x14ac:dyDescent="0.25">
      <c r="B214" s="865"/>
      <c r="C214" s="866"/>
      <c r="D214" s="845"/>
      <c r="E214" s="845"/>
      <c r="F214" s="845"/>
      <c r="O214" s="844"/>
      <c r="P214" s="844"/>
      <c r="Q214" s="844"/>
      <c r="GO214" s="845"/>
    </row>
    <row r="215" spans="2:197" x14ac:dyDescent="0.25">
      <c r="B215" s="865"/>
      <c r="C215" s="866"/>
      <c r="D215" s="845"/>
      <c r="E215" s="845"/>
      <c r="F215" s="845"/>
      <c r="O215" s="844"/>
      <c r="P215" s="844"/>
      <c r="Q215" s="844"/>
      <c r="GO215" s="845"/>
    </row>
    <row r="216" spans="2:197" x14ac:dyDescent="0.25">
      <c r="B216" s="865"/>
      <c r="C216" s="866"/>
      <c r="D216" s="845"/>
      <c r="E216" s="845"/>
      <c r="F216" s="845"/>
      <c r="O216" s="844"/>
      <c r="P216" s="844"/>
      <c r="Q216" s="844"/>
      <c r="GO216" s="845"/>
    </row>
    <row r="217" spans="2:197" x14ac:dyDescent="0.25">
      <c r="B217" s="865"/>
      <c r="C217" s="866"/>
      <c r="D217" s="845"/>
      <c r="E217" s="845"/>
      <c r="F217" s="845"/>
      <c r="O217" s="844"/>
      <c r="P217" s="844"/>
      <c r="Q217" s="844"/>
      <c r="GO217" s="845"/>
    </row>
    <row r="218" spans="2:197" x14ac:dyDescent="0.25">
      <c r="B218" s="865"/>
      <c r="C218" s="866"/>
      <c r="D218" s="845"/>
      <c r="E218" s="845"/>
      <c r="F218" s="845"/>
      <c r="O218" s="844"/>
      <c r="P218" s="844"/>
      <c r="Q218" s="844"/>
      <c r="GO218" s="845"/>
    </row>
    <row r="219" spans="2:197" x14ac:dyDescent="0.25">
      <c r="B219" s="865"/>
      <c r="C219" s="866"/>
      <c r="D219" s="845"/>
      <c r="E219" s="845"/>
      <c r="F219" s="845"/>
      <c r="O219" s="844"/>
      <c r="P219" s="844"/>
      <c r="Q219" s="844"/>
      <c r="GO219" s="845"/>
    </row>
    <row r="220" spans="2:197" x14ac:dyDescent="0.25">
      <c r="B220" s="865"/>
      <c r="C220" s="866"/>
      <c r="D220" s="845"/>
      <c r="E220" s="845"/>
      <c r="F220" s="845"/>
      <c r="O220" s="844"/>
      <c r="P220" s="844"/>
      <c r="Q220" s="844"/>
      <c r="GO220" s="845"/>
    </row>
    <row r="221" spans="2:197" x14ac:dyDescent="0.25">
      <c r="B221" s="865"/>
      <c r="C221" s="866"/>
      <c r="D221" s="845"/>
      <c r="E221" s="845"/>
      <c r="F221" s="845"/>
      <c r="O221" s="844"/>
      <c r="P221" s="844"/>
      <c r="Q221" s="844"/>
      <c r="GO221" s="845"/>
    </row>
    <row r="222" spans="2:197" x14ac:dyDescent="0.25">
      <c r="B222" s="865"/>
      <c r="C222" s="866"/>
      <c r="D222" s="845"/>
      <c r="E222" s="845"/>
      <c r="F222" s="845"/>
      <c r="O222" s="844"/>
      <c r="P222" s="844"/>
      <c r="Q222" s="844"/>
      <c r="GO222" s="845"/>
    </row>
    <row r="223" spans="2:197" x14ac:dyDescent="0.25">
      <c r="B223" s="865"/>
      <c r="C223" s="866"/>
      <c r="D223" s="845"/>
      <c r="E223" s="845"/>
      <c r="F223" s="845"/>
      <c r="O223" s="844"/>
      <c r="P223" s="844"/>
      <c r="Q223" s="844"/>
      <c r="GO223" s="845"/>
    </row>
    <row r="224" spans="2:197" x14ac:dyDescent="0.25">
      <c r="B224" s="865"/>
      <c r="C224" s="866"/>
      <c r="D224" s="845"/>
      <c r="E224" s="845"/>
      <c r="F224" s="845"/>
      <c r="O224" s="844"/>
      <c r="P224" s="844"/>
      <c r="Q224" s="844"/>
      <c r="GO224" s="845"/>
    </row>
    <row r="225" spans="2:197" x14ac:dyDescent="0.25">
      <c r="B225" s="865"/>
      <c r="C225" s="866"/>
      <c r="D225" s="845"/>
      <c r="E225" s="845"/>
      <c r="F225" s="845"/>
      <c r="O225" s="844"/>
      <c r="P225" s="844"/>
      <c r="Q225" s="844"/>
      <c r="GO225" s="845"/>
    </row>
    <row r="226" spans="2:197" x14ac:dyDescent="0.25">
      <c r="B226" s="865"/>
      <c r="C226" s="866"/>
      <c r="D226" s="845"/>
      <c r="E226" s="845"/>
      <c r="F226" s="845"/>
      <c r="O226" s="844"/>
      <c r="P226" s="844"/>
      <c r="Q226" s="844"/>
      <c r="GO226" s="845"/>
    </row>
    <row r="227" spans="2:197" x14ac:dyDescent="0.25">
      <c r="B227" s="865"/>
      <c r="C227" s="866"/>
      <c r="D227" s="845"/>
      <c r="E227" s="845"/>
      <c r="F227" s="845"/>
      <c r="O227" s="844"/>
      <c r="P227" s="844"/>
      <c r="Q227" s="844"/>
      <c r="GO227" s="845"/>
    </row>
    <row r="228" spans="2:197" x14ac:dyDescent="0.25">
      <c r="B228" s="865"/>
      <c r="C228" s="866"/>
      <c r="D228" s="845"/>
      <c r="E228" s="845"/>
      <c r="F228" s="845"/>
      <c r="O228" s="844"/>
      <c r="P228" s="844"/>
      <c r="Q228" s="844"/>
      <c r="GO228" s="845"/>
    </row>
    <row r="229" spans="2:197" x14ac:dyDescent="0.25">
      <c r="B229" s="865"/>
      <c r="C229" s="866"/>
      <c r="D229" s="845"/>
      <c r="E229" s="845"/>
      <c r="F229" s="845"/>
      <c r="O229" s="844"/>
      <c r="P229" s="844"/>
      <c r="Q229" s="844"/>
      <c r="GO229" s="845"/>
    </row>
    <row r="230" spans="2:197" x14ac:dyDescent="0.25">
      <c r="B230" s="865"/>
      <c r="C230" s="866"/>
      <c r="D230" s="845"/>
      <c r="E230" s="845"/>
      <c r="F230" s="845"/>
      <c r="O230" s="844"/>
      <c r="P230" s="844"/>
      <c r="Q230" s="844"/>
      <c r="GO230" s="845"/>
    </row>
    <row r="231" spans="2:197" x14ac:dyDescent="0.25">
      <c r="B231" s="865"/>
      <c r="C231" s="866"/>
      <c r="D231" s="845"/>
      <c r="E231" s="845"/>
      <c r="F231" s="845"/>
      <c r="O231" s="844"/>
      <c r="P231" s="844"/>
      <c r="Q231" s="844"/>
      <c r="GO231" s="845"/>
    </row>
    <row r="232" spans="2:197" x14ac:dyDescent="0.25">
      <c r="B232" s="865"/>
      <c r="C232" s="866"/>
      <c r="D232" s="845"/>
      <c r="E232" s="845"/>
      <c r="F232" s="845"/>
      <c r="O232" s="844"/>
      <c r="P232" s="844"/>
      <c r="Q232" s="844"/>
      <c r="GO232" s="845"/>
    </row>
    <row r="233" spans="2:197" x14ac:dyDescent="0.25">
      <c r="B233" s="865"/>
      <c r="C233" s="866"/>
      <c r="D233" s="845"/>
      <c r="E233" s="845"/>
      <c r="F233" s="845"/>
      <c r="O233" s="844"/>
      <c r="P233" s="844"/>
      <c r="Q233" s="844"/>
      <c r="GO233" s="845"/>
    </row>
    <row r="234" spans="2:197" x14ac:dyDescent="0.25">
      <c r="B234" s="865"/>
      <c r="C234" s="866"/>
      <c r="D234" s="845"/>
      <c r="E234" s="845"/>
      <c r="F234" s="845"/>
      <c r="O234" s="844"/>
      <c r="P234" s="844"/>
      <c r="Q234" s="844"/>
      <c r="GO234" s="845"/>
    </row>
    <row r="235" spans="2:197" x14ac:dyDescent="0.25">
      <c r="B235" s="865"/>
      <c r="C235" s="866"/>
      <c r="D235" s="845"/>
      <c r="E235" s="845"/>
      <c r="F235" s="845"/>
      <c r="O235" s="844"/>
      <c r="P235" s="844"/>
      <c r="Q235" s="844"/>
      <c r="GO235" s="845"/>
    </row>
    <row r="236" spans="2:197" x14ac:dyDescent="0.25">
      <c r="B236" s="865"/>
      <c r="C236" s="866"/>
      <c r="D236" s="845"/>
      <c r="E236" s="845"/>
      <c r="F236" s="845"/>
      <c r="O236" s="844"/>
      <c r="P236" s="844"/>
      <c r="Q236" s="844"/>
      <c r="GO236" s="845"/>
    </row>
    <row r="237" spans="2:197" x14ac:dyDescent="0.25">
      <c r="B237" s="865"/>
      <c r="C237" s="866"/>
      <c r="D237" s="845"/>
      <c r="E237" s="845"/>
      <c r="F237" s="845"/>
      <c r="O237" s="844"/>
      <c r="P237" s="844"/>
      <c r="Q237" s="844"/>
      <c r="GO237" s="845"/>
    </row>
    <row r="238" spans="2:197" x14ac:dyDescent="0.25">
      <c r="B238" s="865"/>
      <c r="C238" s="866"/>
      <c r="D238" s="845"/>
      <c r="E238" s="845"/>
      <c r="F238" s="845"/>
      <c r="O238" s="844"/>
      <c r="P238" s="844"/>
      <c r="Q238" s="844"/>
      <c r="GO238" s="845"/>
    </row>
    <row r="239" spans="2:197" x14ac:dyDescent="0.25">
      <c r="B239" s="865"/>
      <c r="C239" s="866"/>
      <c r="D239" s="845"/>
      <c r="E239" s="845"/>
      <c r="F239" s="845"/>
      <c r="O239" s="844"/>
      <c r="P239" s="844"/>
      <c r="Q239" s="844"/>
      <c r="GO239" s="845"/>
    </row>
    <row r="240" spans="2:197" x14ac:dyDescent="0.25">
      <c r="B240" s="865"/>
      <c r="C240" s="866"/>
      <c r="D240" s="845"/>
      <c r="E240" s="845"/>
      <c r="F240" s="845"/>
      <c r="O240" s="844"/>
      <c r="P240" s="844"/>
      <c r="Q240" s="844"/>
      <c r="GO240" s="845"/>
    </row>
    <row r="241" spans="2:197" x14ac:dyDescent="0.25">
      <c r="B241" s="865"/>
      <c r="C241" s="866"/>
      <c r="D241" s="845"/>
      <c r="E241" s="845"/>
      <c r="F241" s="845"/>
      <c r="O241" s="844"/>
      <c r="P241" s="844"/>
      <c r="Q241" s="844"/>
      <c r="GO241" s="845"/>
    </row>
    <row r="242" spans="2:197" x14ac:dyDescent="0.25">
      <c r="B242" s="865"/>
      <c r="C242" s="866"/>
      <c r="D242" s="845"/>
      <c r="E242" s="845"/>
      <c r="F242" s="845"/>
      <c r="O242" s="844"/>
      <c r="P242" s="844"/>
      <c r="Q242" s="844"/>
      <c r="GO242" s="845"/>
    </row>
    <row r="243" spans="2:197" x14ac:dyDescent="0.25">
      <c r="B243" s="865"/>
      <c r="C243" s="866"/>
      <c r="D243" s="845"/>
      <c r="E243" s="845"/>
      <c r="F243" s="845"/>
      <c r="O243" s="844"/>
      <c r="P243" s="844"/>
      <c r="Q243" s="844"/>
      <c r="GO243" s="845"/>
    </row>
    <row r="244" spans="2:197" x14ac:dyDescent="0.25">
      <c r="B244" s="865"/>
      <c r="C244" s="866"/>
      <c r="D244" s="845"/>
      <c r="E244" s="845"/>
      <c r="F244" s="845"/>
      <c r="O244" s="844"/>
      <c r="P244" s="844"/>
      <c r="Q244" s="844"/>
      <c r="GO244" s="845"/>
    </row>
    <row r="245" spans="2:197" x14ac:dyDescent="0.25">
      <c r="B245" s="865"/>
      <c r="C245" s="866"/>
      <c r="D245" s="845"/>
      <c r="E245" s="845"/>
      <c r="F245" s="845"/>
      <c r="O245" s="844"/>
      <c r="P245" s="844"/>
      <c r="Q245" s="844"/>
      <c r="GO245" s="845"/>
    </row>
    <row r="246" spans="2:197" x14ac:dyDescent="0.25">
      <c r="B246" s="865"/>
      <c r="C246" s="866"/>
      <c r="D246" s="845"/>
      <c r="E246" s="845"/>
      <c r="F246" s="845"/>
      <c r="O246" s="844"/>
      <c r="P246" s="844"/>
      <c r="Q246" s="844"/>
      <c r="GO246" s="845"/>
    </row>
    <row r="247" spans="2:197" x14ac:dyDescent="0.25">
      <c r="B247" s="865"/>
      <c r="C247" s="866"/>
      <c r="D247" s="845"/>
      <c r="E247" s="845"/>
      <c r="F247" s="845"/>
      <c r="O247" s="844"/>
      <c r="P247" s="844"/>
      <c r="Q247" s="844"/>
      <c r="GO247" s="845"/>
    </row>
    <row r="248" spans="2:197" x14ac:dyDescent="0.25">
      <c r="B248" s="865"/>
      <c r="C248" s="866"/>
      <c r="D248" s="845"/>
      <c r="E248" s="845"/>
      <c r="F248" s="845"/>
      <c r="O248" s="844"/>
      <c r="P248" s="844"/>
      <c r="Q248" s="844"/>
      <c r="GO248" s="845"/>
    </row>
    <row r="249" spans="2:197" x14ac:dyDescent="0.25">
      <c r="B249" s="865"/>
      <c r="C249" s="866"/>
      <c r="D249" s="845"/>
      <c r="E249" s="845"/>
      <c r="F249" s="845"/>
      <c r="O249" s="844"/>
      <c r="P249" s="844"/>
      <c r="Q249" s="844"/>
      <c r="GO249" s="845"/>
    </row>
    <row r="250" spans="2:197" x14ac:dyDescent="0.25">
      <c r="B250" s="865"/>
      <c r="C250" s="866"/>
      <c r="D250" s="845"/>
      <c r="E250" s="845"/>
      <c r="F250" s="845"/>
      <c r="O250" s="844"/>
      <c r="P250" s="844"/>
      <c r="Q250" s="844"/>
      <c r="GO250" s="845"/>
    </row>
    <row r="251" spans="2:197" x14ac:dyDescent="0.25">
      <c r="B251" s="865"/>
      <c r="C251" s="866"/>
      <c r="D251" s="845"/>
      <c r="E251" s="845"/>
      <c r="F251" s="845"/>
      <c r="O251" s="844"/>
      <c r="P251" s="844"/>
      <c r="Q251" s="844"/>
      <c r="GO251" s="845"/>
    </row>
    <row r="252" spans="2:197" x14ac:dyDescent="0.25">
      <c r="B252" s="865"/>
      <c r="C252" s="866"/>
      <c r="D252" s="845"/>
      <c r="E252" s="845"/>
      <c r="F252" s="845"/>
      <c r="O252" s="844"/>
      <c r="P252" s="844"/>
      <c r="Q252" s="844"/>
      <c r="GO252" s="845"/>
    </row>
    <row r="253" spans="2:197" x14ac:dyDescent="0.25">
      <c r="B253" s="865"/>
      <c r="C253" s="866"/>
      <c r="D253" s="845"/>
      <c r="E253" s="845"/>
      <c r="F253" s="845"/>
      <c r="O253" s="844"/>
      <c r="P253" s="844"/>
      <c r="Q253" s="844"/>
      <c r="GO253" s="845"/>
    </row>
    <row r="254" spans="2:197" x14ac:dyDescent="0.25">
      <c r="B254" s="865"/>
      <c r="C254" s="866"/>
      <c r="D254" s="845"/>
      <c r="E254" s="845"/>
      <c r="F254" s="845"/>
      <c r="O254" s="844"/>
      <c r="P254" s="844"/>
      <c r="Q254" s="844"/>
      <c r="GO254" s="845"/>
    </row>
    <row r="255" spans="2:197" x14ac:dyDescent="0.25">
      <c r="B255" s="865"/>
      <c r="C255" s="866"/>
      <c r="D255" s="845"/>
      <c r="E255" s="845"/>
      <c r="F255" s="845"/>
      <c r="O255" s="844"/>
      <c r="P255" s="844"/>
      <c r="Q255" s="844"/>
      <c r="GO255" s="845"/>
    </row>
    <row r="256" spans="2:197" x14ac:dyDescent="0.25">
      <c r="B256" s="865"/>
      <c r="C256" s="866"/>
      <c r="D256" s="845"/>
      <c r="E256" s="845"/>
      <c r="F256" s="845"/>
      <c r="O256" s="844"/>
      <c r="P256" s="844"/>
      <c r="Q256" s="844"/>
      <c r="GO256" s="845"/>
    </row>
    <row r="257" spans="2:197" x14ac:dyDescent="0.25">
      <c r="B257" s="865"/>
      <c r="C257" s="866"/>
      <c r="D257" s="845"/>
      <c r="E257" s="845"/>
      <c r="F257" s="845"/>
      <c r="O257" s="844"/>
      <c r="P257" s="844"/>
      <c r="Q257" s="844"/>
      <c r="GO257" s="845"/>
    </row>
    <row r="258" spans="2:197" x14ac:dyDescent="0.25">
      <c r="B258" s="865"/>
      <c r="C258" s="866"/>
      <c r="D258" s="845"/>
      <c r="E258" s="845"/>
      <c r="F258" s="845"/>
      <c r="O258" s="844"/>
      <c r="P258" s="844"/>
      <c r="Q258" s="844"/>
      <c r="GO258" s="845"/>
    </row>
    <row r="259" spans="2:197" x14ac:dyDescent="0.25">
      <c r="B259" s="865"/>
      <c r="C259" s="866"/>
      <c r="D259" s="845"/>
      <c r="E259" s="845"/>
      <c r="F259" s="845"/>
      <c r="O259" s="844"/>
      <c r="P259" s="844"/>
      <c r="Q259" s="844"/>
      <c r="GO259" s="845"/>
    </row>
    <row r="260" spans="2:197" x14ac:dyDescent="0.25">
      <c r="B260" s="865"/>
      <c r="C260" s="866"/>
      <c r="D260" s="845"/>
      <c r="E260" s="845"/>
      <c r="F260" s="845"/>
      <c r="O260" s="844"/>
      <c r="P260" s="844"/>
      <c r="Q260" s="844"/>
      <c r="GO260" s="845"/>
    </row>
    <row r="261" spans="2:197" x14ac:dyDescent="0.25">
      <c r="B261" s="865"/>
      <c r="C261" s="866"/>
      <c r="D261" s="845"/>
      <c r="E261" s="845"/>
      <c r="F261" s="845"/>
      <c r="O261" s="844"/>
      <c r="P261" s="844"/>
      <c r="Q261" s="844"/>
      <c r="GO261" s="845"/>
    </row>
    <row r="262" spans="2:197" x14ac:dyDescent="0.25">
      <c r="B262" s="865"/>
      <c r="C262" s="866"/>
      <c r="D262" s="845"/>
      <c r="E262" s="845"/>
      <c r="F262" s="845"/>
      <c r="O262" s="844"/>
      <c r="P262" s="844"/>
      <c r="Q262" s="844"/>
      <c r="GO262" s="845"/>
    </row>
    <row r="263" spans="2:197" x14ac:dyDescent="0.25">
      <c r="B263" s="865"/>
      <c r="C263" s="866"/>
      <c r="D263" s="845"/>
      <c r="E263" s="845"/>
      <c r="F263" s="845"/>
      <c r="O263" s="844"/>
      <c r="P263" s="844"/>
      <c r="Q263" s="844"/>
      <c r="GO263" s="845"/>
    </row>
    <row r="264" spans="2:197" x14ac:dyDescent="0.25">
      <c r="B264" s="865"/>
      <c r="C264" s="866"/>
      <c r="D264" s="845"/>
      <c r="E264" s="845"/>
      <c r="F264" s="845"/>
      <c r="O264" s="844"/>
      <c r="P264" s="844"/>
      <c r="Q264" s="844"/>
      <c r="GO264" s="845"/>
    </row>
    <row r="265" spans="2:197" x14ac:dyDescent="0.25">
      <c r="B265" s="865"/>
      <c r="C265" s="866"/>
      <c r="D265" s="845"/>
      <c r="E265" s="845"/>
      <c r="F265" s="845"/>
      <c r="O265" s="844"/>
      <c r="P265" s="844"/>
      <c r="Q265" s="844"/>
      <c r="GO265" s="845"/>
    </row>
    <row r="266" spans="2:197" x14ac:dyDescent="0.25">
      <c r="B266" s="865"/>
      <c r="C266" s="866"/>
      <c r="D266" s="845"/>
      <c r="E266" s="845"/>
      <c r="F266" s="845"/>
      <c r="O266" s="844"/>
      <c r="P266" s="844"/>
      <c r="Q266" s="844"/>
      <c r="GO266" s="845"/>
    </row>
    <row r="267" spans="2:197" x14ac:dyDescent="0.25">
      <c r="B267" s="865"/>
      <c r="C267" s="866"/>
      <c r="D267" s="845"/>
      <c r="E267" s="845"/>
      <c r="F267" s="845"/>
      <c r="O267" s="844"/>
      <c r="P267" s="844"/>
      <c r="Q267" s="844"/>
      <c r="GO267" s="845"/>
    </row>
    <row r="268" spans="2:197" x14ac:dyDescent="0.25">
      <c r="B268" s="865"/>
      <c r="C268" s="866"/>
      <c r="D268" s="845"/>
      <c r="E268" s="845"/>
      <c r="F268" s="845"/>
      <c r="O268" s="844"/>
      <c r="P268" s="844"/>
      <c r="Q268" s="844"/>
      <c r="GO268" s="845"/>
    </row>
    <row r="269" spans="2:197" x14ac:dyDescent="0.25">
      <c r="B269" s="865"/>
      <c r="C269" s="866"/>
      <c r="D269" s="845"/>
      <c r="E269" s="845"/>
      <c r="F269" s="845"/>
      <c r="O269" s="844"/>
      <c r="P269" s="844"/>
      <c r="Q269" s="844"/>
      <c r="GO269" s="845"/>
    </row>
    <row r="270" spans="2:197" x14ac:dyDescent="0.25">
      <c r="B270" s="865"/>
      <c r="C270" s="866"/>
      <c r="D270" s="845"/>
      <c r="E270" s="845"/>
      <c r="F270" s="845"/>
      <c r="O270" s="844"/>
      <c r="P270" s="844"/>
      <c r="Q270" s="844"/>
      <c r="GO270" s="845"/>
    </row>
    <row r="271" spans="2:197" x14ac:dyDescent="0.25">
      <c r="B271" s="865"/>
      <c r="C271" s="866"/>
      <c r="D271" s="845"/>
      <c r="E271" s="845"/>
      <c r="F271" s="845"/>
      <c r="O271" s="844"/>
      <c r="P271" s="844"/>
      <c r="Q271" s="844"/>
      <c r="GO271" s="845"/>
    </row>
    <row r="272" spans="2:197" x14ac:dyDescent="0.25">
      <c r="B272" s="865"/>
      <c r="C272" s="866"/>
      <c r="D272" s="845"/>
      <c r="E272" s="845"/>
      <c r="F272" s="845"/>
      <c r="O272" s="844"/>
      <c r="P272" s="844"/>
      <c r="Q272" s="844"/>
      <c r="GO272" s="845"/>
    </row>
    <row r="273" spans="2:197" x14ac:dyDescent="0.25">
      <c r="B273" s="865"/>
      <c r="C273" s="866"/>
      <c r="D273" s="845"/>
      <c r="E273" s="845"/>
      <c r="F273" s="845"/>
      <c r="O273" s="844"/>
      <c r="P273" s="844"/>
      <c r="Q273" s="844"/>
      <c r="GO273" s="845"/>
    </row>
    <row r="274" spans="2:197" x14ac:dyDescent="0.25">
      <c r="B274" s="865"/>
      <c r="C274" s="866"/>
      <c r="D274" s="845"/>
      <c r="E274" s="845"/>
      <c r="F274" s="845"/>
      <c r="O274" s="844"/>
      <c r="P274" s="844"/>
      <c r="Q274" s="844"/>
      <c r="GO274" s="845"/>
    </row>
    <row r="275" spans="2:197" x14ac:dyDescent="0.25">
      <c r="B275" s="865"/>
      <c r="C275" s="866"/>
      <c r="D275" s="845"/>
      <c r="E275" s="845"/>
      <c r="F275" s="845"/>
      <c r="O275" s="844"/>
      <c r="P275" s="844"/>
      <c r="Q275" s="844"/>
      <c r="GO275" s="845"/>
    </row>
    <row r="276" spans="2:197" x14ac:dyDescent="0.25">
      <c r="B276" s="865"/>
      <c r="C276" s="866"/>
      <c r="D276" s="845"/>
      <c r="E276" s="845"/>
      <c r="F276" s="845"/>
      <c r="O276" s="844"/>
      <c r="P276" s="844"/>
      <c r="Q276" s="844"/>
      <c r="GO276" s="845"/>
    </row>
    <row r="277" spans="2:197" x14ac:dyDescent="0.25">
      <c r="B277" s="865"/>
      <c r="C277" s="866"/>
      <c r="D277" s="845"/>
      <c r="E277" s="845"/>
      <c r="F277" s="845"/>
      <c r="O277" s="844"/>
      <c r="P277" s="844"/>
      <c r="Q277" s="844"/>
      <c r="GO277" s="845"/>
    </row>
    <row r="278" spans="2:197" x14ac:dyDescent="0.25">
      <c r="B278" s="865"/>
      <c r="C278" s="866"/>
      <c r="D278" s="845"/>
      <c r="E278" s="845"/>
      <c r="F278" s="845"/>
      <c r="O278" s="844"/>
      <c r="P278" s="844"/>
      <c r="Q278" s="844"/>
      <c r="GO278" s="845"/>
    </row>
    <row r="279" spans="2:197" x14ac:dyDescent="0.25">
      <c r="B279" s="865"/>
      <c r="C279" s="866"/>
      <c r="D279" s="845"/>
      <c r="E279" s="845"/>
      <c r="F279" s="845"/>
      <c r="O279" s="844"/>
      <c r="P279" s="844"/>
      <c r="Q279" s="844"/>
      <c r="GO279" s="845"/>
    </row>
    <row r="280" spans="2:197" x14ac:dyDescent="0.25">
      <c r="B280" s="865"/>
      <c r="C280" s="866"/>
      <c r="D280" s="845"/>
      <c r="E280" s="845"/>
      <c r="F280" s="845"/>
      <c r="O280" s="844"/>
      <c r="P280" s="844"/>
      <c r="Q280" s="844"/>
      <c r="GO280" s="845"/>
    </row>
    <row r="281" spans="2:197" x14ac:dyDescent="0.25">
      <c r="B281" s="865"/>
      <c r="C281" s="866"/>
      <c r="D281" s="845"/>
      <c r="E281" s="845"/>
      <c r="F281" s="845"/>
      <c r="O281" s="844"/>
      <c r="P281" s="844"/>
      <c r="Q281" s="844"/>
      <c r="GO281" s="845"/>
    </row>
    <row r="282" spans="2:197" x14ac:dyDescent="0.25">
      <c r="B282" s="865"/>
      <c r="C282" s="866"/>
      <c r="D282" s="845"/>
      <c r="E282" s="845"/>
      <c r="F282" s="845"/>
      <c r="O282" s="844"/>
      <c r="P282" s="844"/>
      <c r="Q282" s="844"/>
      <c r="GO282" s="845"/>
    </row>
    <row r="283" spans="2:197" x14ac:dyDescent="0.25">
      <c r="B283" s="865"/>
      <c r="C283" s="866"/>
      <c r="D283" s="845"/>
      <c r="E283" s="845"/>
      <c r="F283" s="845"/>
      <c r="O283" s="844"/>
      <c r="P283" s="844"/>
      <c r="Q283" s="844"/>
      <c r="GO283" s="845"/>
    </row>
    <row r="284" spans="2:197" x14ac:dyDescent="0.25">
      <c r="B284" s="865"/>
      <c r="C284" s="866"/>
      <c r="D284" s="845"/>
      <c r="E284" s="845"/>
      <c r="F284" s="845"/>
      <c r="O284" s="844"/>
      <c r="P284" s="844"/>
      <c r="Q284" s="844"/>
      <c r="GO284" s="845"/>
    </row>
    <row r="285" spans="2:197" x14ac:dyDescent="0.25">
      <c r="B285" s="865"/>
      <c r="C285" s="866"/>
      <c r="D285" s="845"/>
      <c r="E285" s="845"/>
      <c r="F285" s="845"/>
      <c r="O285" s="844"/>
      <c r="P285" s="844"/>
      <c r="Q285" s="844"/>
      <c r="GO285" s="845"/>
    </row>
    <row r="286" spans="2:197" x14ac:dyDescent="0.25">
      <c r="B286" s="865"/>
      <c r="C286" s="866"/>
      <c r="D286" s="845"/>
      <c r="E286" s="845"/>
      <c r="F286" s="845"/>
      <c r="O286" s="844"/>
      <c r="P286" s="844"/>
      <c r="Q286" s="844"/>
      <c r="GO286" s="845"/>
    </row>
    <row r="287" spans="2:197" x14ac:dyDescent="0.25">
      <c r="B287" s="865"/>
      <c r="C287" s="866"/>
      <c r="D287" s="845"/>
      <c r="E287" s="845"/>
      <c r="F287" s="845"/>
      <c r="O287" s="844"/>
      <c r="P287" s="844"/>
      <c r="Q287" s="844"/>
      <c r="GO287" s="845"/>
    </row>
    <row r="288" spans="2:197" x14ac:dyDescent="0.25">
      <c r="B288" s="865"/>
      <c r="C288" s="866"/>
      <c r="D288" s="845"/>
      <c r="E288" s="845"/>
      <c r="F288" s="845"/>
      <c r="O288" s="844"/>
      <c r="P288" s="844"/>
      <c r="Q288" s="844"/>
      <c r="GO288" s="845"/>
    </row>
    <row r="289" spans="2:197" x14ac:dyDescent="0.25">
      <c r="B289" s="865"/>
      <c r="C289" s="866"/>
      <c r="D289" s="845"/>
      <c r="E289" s="845"/>
      <c r="F289" s="845"/>
      <c r="O289" s="844"/>
      <c r="P289" s="844"/>
      <c r="Q289" s="844"/>
      <c r="GO289" s="845"/>
    </row>
    <row r="290" spans="2:197" x14ac:dyDescent="0.25">
      <c r="B290" s="865"/>
      <c r="C290" s="866"/>
      <c r="D290" s="845"/>
      <c r="E290" s="845"/>
      <c r="F290" s="845"/>
      <c r="O290" s="844"/>
      <c r="P290" s="844"/>
      <c r="Q290" s="844"/>
      <c r="GO290" s="845"/>
    </row>
    <row r="291" spans="2:197" x14ac:dyDescent="0.25">
      <c r="B291" s="865"/>
      <c r="C291" s="866"/>
      <c r="D291" s="845"/>
      <c r="E291" s="845"/>
      <c r="F291" s="845"/>
      <c r="O291" s="844"/>
      <c r="P291" s="844"/>
      <c r="Q291" s="844"/>
      <c r="GO291" s="845"/>
    </row>
    <row r="292" spans="2:197" x14ac:dyDescent="0.25">
      <c r="B292" s="865"/>
      <c r="C292" s="866"/>
      <c r="D292" s="845"/>
      <c r="E292" s="845"/>
      <c r="F292" s="845"/>
      <c r="O292" s="844"/>
      <c r="P292" s="844"/>
      <c r="Q292" s="844"/>
      <c r="GO292" s="845"/>
    </row>
    <row r="293" spans="2:197" x14ac:dyDescent="0.25">
      <c r="B293" s="865"/>
      <c r="C293" s="866"/>
      <c r="D293" s="845"/>
      <c r="E293" s="845"/>
      <c r="F293" s="845"/>
      <c r="O293" s="844"/>
      <c r="P293" s="844"/>
      <c r="Q293" s="844"/>
      <c r="GO293" s="845"/>
    </row>
    <row r="294" spans="2:197" x14ac:dyDescent="0.25">
      <c r="B294" s="865"/>
      <c r="C294" s="866"/>
      <c r="D294" s="845"/>
      <c r="E294" s="845"/>
      <c r="F294" s="845"/>
      <c r="O294" s="844"/>
      <c r="P294" s="844"/>
      <c r="Q294" s="844"/>
      <c r="GO294" s="845"/>
    </row>
    <row r="295" spans="2:197" x14ac:dyDescent="0.25">
      <c r="B295" s="865"/>
      <c r="C295" s="866"/>
      <c r="D295" s="845"/>
      <c r="E295" s="845"/>
      <c r="F295" s="845"/>
      <c r="O295" s="844"/>
      <c r="P295" s="844"/>
      <c r="Q295" s="844"/>
      <c r="GO295" s="845"/>
    </row>
    <row r="296" spans="2:197" x14ac:dyDescent="0.25">
      <c r="B296" s="865"/>
      <c r="C296" s="866"/>
      <c r="D296" s="845"/>
      <c r="E296" s="845"/>
      <c r="F296" s="845"/>
      <c r="O296" s="844"/>
      <c r="P296" s="844"/>
      <c r="Q296" s="844"/>
      <c r="GO296" s="845"/>
    </row>
    <row r="297" spans="2:197" x14ac:dyDescent="0.25">
      <c r="B297" s="865"/>
      <c r="C297" s="866"/>
      <c r="D297" s="845"/>
      <c r="E297" s="845"/>
      <c r="F297" s="845"/>
      <c r="O297" s="844"/>
      <c r="P297" s="844"/>
      <c r="Q297" s="844"/>
      <c r="GO297" s="845"/>
    </row>
    <row r="298" spans="2:197" x14ac:dyDescent="0.25">
      <c r="B298" s="865"/>
      <c r="C298" s="866"/>
      <c r="D298" s="845"/>
      <c r="E298" s="845"/>
      <c r="F298" s="845"/>
      <c r="O298" s="844"/>
      <c r="P298" s="844"/>
      <c r="Q298" s="844"/>
      <c r="GO298" s="845"/>
    </row>
    <row r="299" spans="2:197" x14ac:dyDescent="0.25">
      <c r="B299" s="865"/>
      <c r="C299" s="866"/>
      <c r="D299" s="845"/>
      <c r="E299" s="845"/>
      <c r="F299" s="845"/>
      <c r="O299" s="844"/>
      <c r="P299" s="844"/>
      <c r="Q299" s="844"/>
      <c r="GO299" s="845"/>
    </row>
    <row r="300" spans="2:197" x14ac:dyDescent="0.25">
      <c r="B300" s="865"/>
      <c r="C300" s="866"/>
      <c r="D300" s="845"/>
      <c r="E300" s="845"/>
      <c r="F300" s="845"/>
      <c r="O300" s="844"/>
      <c r="P300" s="844"/>
      <c r="Q300" s="844"/>
      <c r="GO300" s="845"/>
    </row>
    <row r="301" spans="2:197" x14ac:dyDescent="0.25">
      <c r="B301" s="865"/>
      <c r="C301" s="866"/>
      <c r="D301" s="845"/>
      <c r="E301" s="845"/>
      <c r="F301" s="845"/>
      <c r="O301" s="844"/>
      <c r="P301" s="844"/>
      <c r="Q301" s="844"/>
      <c r="GO301" s="845"/>
    </row>
    <row r="302" spans="2:197" x14ac:dyDescent="0.25">
      <c r="B302" s="865"/>
      <c r="C302" s="866"/>
      <c r="D302" s="845"/>
      <c r="E302" s="845"/>
      <c r="F302" s="845"/>
      <c r="O302" s="844"/>
      <c r="P302" s="844"/>
      <c r="Q302" s="844"/>
      <c r="GO302" s="845"/>
    </row>
    <row r="303" spans="2:197" x14ac:dyDescent="0.25">
      <c r="B303" s="865"/>
      <c r="C303" s="866"/>
      <c r="D303" s="845"/>
      <c r="E303" s="845"/>
      <c r="F303" s="845"/>
      <c r="O303" s="844"/>
      <c r="P303" s="844"/>
      <c r="Q303" s="844"/>
      <c r="GO303" s="845"/>
    </row>
    <row r="304" spans="2:197" x14ac:dyDescent="0.25">
      <c r="B304" s="865"/>
      <c r="C304" s="866"/>
      <c r="D304" s="845"/>
      <c r="E304" s="845"/>
      <c r="F304" s="845"/>
      <c r="O304" s="844"/>
      <c r="P304" s="844"/>
      <c r="Q304" s="844"/>
      <c r="GO304" s="845"/>
    </row>
    <row r="305" spans="2:197" x14ac:dyDescent="0.25">
      <c r="B305" s="865"/>
      <c r="C305" s="866"/>
      <c r="D305" s="845"/>
      <c r="E305" s="845"/>
      <c r="F305" s="845"/>
      <c r="O305" s="844"/>
      <c r="P305" s="844"/>
      <c r="Q305" s="844"/>
      <c r="GO305" s="845"/>
    </row>
    <row r="306" spans="2:197" x14ac:dyDescent="0.25">
      <c r="B306" s="865"/>
      <c r="C306" s="866"/>
      <c r="D306" s="845"/>
      <c r="E306" s="845"/>
      <c r="F306" s="845"/>
      <c r="O306" s="844"/>
      <c r="P306" s="844"/>
      <c r="Q306" s="844"/>
      <c r="GO306" s="845"/>
    </row>
    <row r="307" spans="2:197" x14ac:dyDescent="0.25">
      <c r="B307" s="865"/>
      <c r="C307" s="866"/>
      <c r="D307" s="845"/>
      <c r="E307" s="845"/>
      <c r="F307" s="845"/>
      <c r="O307" s="844"/>
      <c r="P307" s="844"/>
      <c r="Q307" s="844"/>
      <c r="GO307" s="845"/>
    </row>
    <row r="308" spans="2:197" x14ac:dyDescent="0.25">
      <c r="B308" s="865"/>
      <c r="C308" s="866"/>
      <c r="D308" s="845"/>
      <c r="E308" s="845"/>
      <c r="F308" s="845"/>
      <c r="O308" s="844"/>
      <c r="P308" s="844"/>
      <c r="Q308" s="844"/>
      <c r="GO308" s="845"/>
    </row>
    <row r="309" spans="2:197" x14ac:dyDescent="0.25">
      <c r="B309" s="865"/>
      <c r="C309" s="866"/>
      <c r="D309" s="845"/>
      <c r="E309" s="845"/>
      <c r="F309" s="845"/>
      <c r="O309" s="844"/>
      <c r="P309" s="844"/>
      <c r="Q309" s="844"/>
      <c r="GO309" s="845"/>
    </row>
    <row r="310" spans="2:197" x14ac:dyDescent="0.25">
      <c r="B310" s="865"/>
      <c r="C310" s="866"/>
      <c r="D310" s="845"/>
      <c r="E310" s="845"/>
      <c r="F310" s="845"/>
      <c r="O310" s="844"/>
      <c r="P310" s="844"/>
      <c r="Q310" s="844"/>
      <c r="GO310" s="845"/>
    </row>
    <row r="311" spans="2:197" x14ac:dyDescent="0.25">
      <c r="B311" s="865"/>
      <c r="C311" s="866"/>
      <c r="D311" s="845"/>
      <c r="E311" s="845"/>
      <c r="F311" s="845"/>
      <c r="O311" s="844"/>
      <c r="P311" s="844"/>
      <c r="Q311" s="844"/>
      <c r="GO311" s="845"/>
    </row>
    <row r="312" spans="2:197" x14ac:dyDescent="0.25">
      <c r="B312" s="865"/>
      <c r="C312" s="866"/>
      <c r="D312" s="845"/>
      <c r="E312" s="845"/>
      <c r="F312" s="845"/>
      <c r="O312" s="844"/>
      <c r="P312" s="844"/>
      <c r="Q312" s="844"/>
      <c r="GO312" s="845"/>
    </row>
    <row r="313" spans="2:197" x14ac:dyDescent="0.25">
      <c r="B313" s="865"/>
      <c r="C313" s="866"/>
      <c r="D313" s="845"/>
      <c r="E313" s="845"/>
      <c r="F313" s="845"/>
      <c r="O313" s="844"/>
      <c r="P313" s="844"/>
      <c r="Q313" s="844"/>
      <c r="GO313" s="845"/>
    </row>
    <row r="314" spans="2:197" x14ac:dyDescent="0.25">
      <c r="B314" s="865"/>
      <c r="C314" s="866"/>
      <c r="D314" s="845"/>
      <c r="E314" s="845"/>
      <c r="F314" s="845"/>
      <c r="O314" s="844"/>
      <c r="P314" s="844"/>
      <c r="Q314" s="844"/>
      <c r="GO314" s="845"/>
    </row>
    <row r="315" spans="2:197" x14ac:dyDescent="0.25">
      <c r="B315" s="865"/>
      <c r="C315" s="866"/>
      <c r="D315" s="845"/>
      <c r="E315" s="845"/>
      <c r="F315" s="845"/>
      <c r="O315" s="844"/>
      <c r="P315" s="844"/>
      <c r="Q315" s="844"/>
      <c r="GO315" s="845"/>
    </row>
    <row r="316" spans="2:197" x14ac:dyDescent="0.25">
      <c r="B316" s="865"/>
      <c r="C316" s="866"/>
      <c r="D316" s="845"/>
      <c r="E316" s="845"/>
      <c r="F316" s="845"/>
      <c r="O316" s="844"/>
      <c r="P316" s="844"/>
      <c r="Q316" s="844"/>
      <c r="GO316" s="845"/>
    </row>
    <row r="317" spans="2:197" x14ac:dyDescent="0.25">
      <c r="B317" s="865"/>
      <c r="C317" s="866"/>
      <c r="D317" s="845"/>
      <c r="E317" s="845"/>
      <c r="F317" s="845"/>
      <c r="O317" s="844"/>
      <c r="P317" s="844"/>
      <c r="Q317" s="844"/>
      <c r="GO317" s="845"/>
    </row>
    <row r="318" spans="2:197" x14ac:dyDescent="0.25">
      <c r="B318" s="865"/>
      <c r="C318" s="866"/>
      <c r="D318" s="845"/>
      <c r="E318" s="845"/>
      <c r="F318" s="845"/>
      <c r="O318" s="844"/>
      <c r="P318" s="844"/>
      <c r="Q318" s="844"/>
      <c r="GO318" s="845"/>
    </row>
    <row r="319" spans="2:197" x14ac:dyDescent="0.25">
      <c r="B319" s="865"/>
      <c r="C319" s="866"/>
      <c r="D319" s="845"/>
      <c r="E319" s="845"/>
      <c r="F319" s="845"/>
      <c r="O319" s="844"/>
      <c r="P319" s="844"/>
      <c r="Q319" s="844"/>
      <c r="GO319" s="845"/>
    </row>
    <row r="320" spans="2:197" x14ac:dyDescent="0.25">
      <c r="B320" s="865"/>
      <c r="C320" s="866"/>
      <c r="D320" s="845"/>
      <c r="E320" s="845"/>
      <c r="F320" s="845"/>
      <c r="O320" s="844"/>
      <c r="P320" s="844"/>
      <c r="Q320" s="844"/>
      <c r="GO320" s="845"/>
    </row>
    <row r="321" spans="2:197" x14ac:dyDescent="0.25">
      <c r="B321" s="865"/>
      <c r="C321" s="866"/>
      <c r="D321" s="845"/>
      <c r="E321" s="845"/>
      <c r="F321" s="845"/>
      <c r="O321" s="844"/>
      <c r="P321" s="844"/>
      <c r="Q321" s="844"/>
      <c r="GO321" s="845"/>
    </row>
    <row r="322" spans="2:197" x14ac:dyDescent="0.25">
      <c r="B322" s="865"/>
      <c r="C322" s="866"/>
      <c r="D322" s="845"/>
      <c r="E322" s="845"/>
      <c r="F322" s="845"/>
      <c r="O322" s="844"/>
      <c r="P322" s="844"/>
      <c r="Q322" s="844"/>
      <c r="GO322" s="845"/>
    </row>
    <row r="323" spans="2:197" x14ac:dyDescent="0.25">
      <c r="B323" s="865"/>
      <c r="C323" s="866"/>
      <c r="D323" s="845"/>
      <c r="E323" s="845"/>
      <c r="F323" s="845"/>
      <c r="O323" s="844"/>
      <c r="P323" s="844"/>
      <c r="Q323" s="844"/>
      <c r="GO323" s="845"/>
    </row>
    <row r="324" spans="2:197" x14ac:dyDescent="0.25">
      <c r="B324" s="865"/>
      <c r="C324" s="866"/>
      <c r="D324" s="845"/>
      <c r="E324" s="845"/>
      <c r="F324" s="845"/>
      <c r="O324" s="844"/>
      <c r="P324" s="844"/>
      <c r="Q324" s="844"/>
      <c r="GO324" s="845"/>
    </row>
    <row r="325" spans="2:197" x14ac:dyDescent="0.25">
      <c r="B325" s="865"/>
      <c r="C325" s="866"/>
      <c r="D325" s="845"/>
      <c r="E325" s="845"/>
      <c r="F325" s="845"/>
      <c r="O325" s="844"/>
      <c r="P325" s="844"/>
      <c r="Q325" s="844"/>
      <c r="GO325" s="845"/>
    </row>
  </sheetData>
  <mergeCells count="4">
    <mergeCell ref="B2:F2"/>
    <mergeCell ref="B3:F3"/>
    <mergeCell ref="B4:F4"/>
    <mergeCell ref="B150:F150"/>
  </mergeCells>
  <hyperlinks>
    <hyperlink ref="G2" location="'Indice Total'!A133" display="Volver"/>
  </hyperlinks>
  <pageMargins left="0.70866141732283472" right="0.70866141732283472" top="0.74803149606299213" bottom="0.74803149606299213" header="0.31496062992125984" footer="0.31496062992125984"/>
  <pageSetup scale="81"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8">
    <pageSetUpPr fitToPage="1"/>
  </sheetPr>
  <dimension ref="B1:GV319"/>
  <sheetViews>
    <sheetView showGridLines="0" zoomScaleNormal="100" workbookViewId="0">
      <selection activeCell="I4" sqref="I4"/>
    </sheetView>
  </sheetViews>
  <sheetFormatPr baseColWidth="10" defaultColWidth="10.28515625" defaultRowHeight="15" x14ac:dyDescent="0.25"/>
  <cols>
    <col min="1" max="1" width="16.5703125" style="845" customWidth="1"/>
    <col min="2" max="2" width="44.85546875" style="866" customWidth="1"/>
    <col min="3" max="3" width="20.28515625" style="845" bestFit="1" customWidth="1"/>
    <col min="4" max="4" width="20.7109375" style="845" bestFit="1" customWidth="1"/>
    <col min="5" max="5" width="18.28515625" style="845" bestFit="1" customWidth="1"/>
    <col min="6" max="6" width="19.42578125" style="845" bestFit="1" customWidth="1"/>
    <col min="7" max="7" width="14.85546875" style="845" bestFit="1" customWidth="1"/>
    <col min="8" max="8" width="10.85546875" style="845" bestFit="1" customWidth="1"/>
    <col min="9" max="9" width="3" style="845" customWidth="1"/>
    <col min="10" max="10" width="13.7109375" style="844" customWidth="1"/>
    <col min="11" max="11" width="8" style="844" customWidth="1"/>
    <col min="12" max="12" width="13.85546875" style="844" customWidth="1"/>
    <col min="13" max="203" width="10.28515625" style="845" customWidth="1"/>
    <col min="204" max="204" width="0" style="844" hidden="1" customWidth="1"/>
    <col min="205" max="16384" width="10.28515625" style="845"/>
  </cols>
  <sheetData>
    <row r="1" spans="2:204" ht="43.5" customHeight="1" x14ac:dyDescent="0.25"/>
    <row r="2" spans="2:204" ht="18" x14ac:dyDescent="0.25">
      <c r="B2" s="1785" t="s">
        <v>1629</v>
      </c>
      <c r="C2" s="1785"/>
      <c r="D2" s="1785"/>
      <c r="E2" s="1785"/>
      <c r="F2" s="1785"/>
      <c r="G2" s="1785"/>
      <c r="H2" s="3" t="s">
        <v>13</v>
      </c>
      <c r="J2" s="845"/>
      <c r="K2" s="845"/>
      <c r="M2" s="844"/>
      <c r="GV2" s="845"/>
    </row>
    <row r="3" spans="2:204" ht="15.75" x14ac:dyDescent="0.25">
      <c r="B3" s="1786" t="s">
        <v>1027</v>
      </c>
      <c r="C3" s="1786"/>
      <c r="D3" s="1786"/>
      <c r="E3" s="1786"/>
      <c r="F3" s="1786"/>
      <c r="G3" s="1786"/>
      <c r="H3" s="867"/>
      <c r="J3" s="845"/>
      <c r="M3" s="844"/>
      <c r="N3" s="844"/>
      <c r="O3" s="844"/>
      <c r="GV3" s="845"/>
    </row>
    <row r="4" spans="2:204" ht="15.75" x14ac:dyDescent="0.25">
      <c r="B4" s="1787" t="s">
        <v>249</v>
      </c>
      <c r="C4" s="1787"/>
      <c r="D4" s="1787"/>
      <c r="E4" s="1787"/>
      <c r="F4" s="1787"/>
      <c r="G4" s="1787"/>
      <c r="H4" s="867"/>
      <c r="J4" s="845"/>
      <c r="M4" s="844"/>
      <c r="N4" s="844"/>
      <c r="O4" s="844"/>
      <c r="GV4" s="845"/>
    </row>
    <row r="5" spans="2:204" ht="16.5" thickBot="1" x14ac:dyDescent="0.3">
      <c r="B5" s="1759" t="s">
        <v>788</v>
      </c>
      <c r="C5" s="1759"/>
      <c r="D5" s="1759"/>
      <c r="E5" s="1759"/>
      <c r="F5" s="1759"/>
      <c r="G5" s="1759"/>
      <c r="H5" s="868"/>
      <c r="M5" s="844"/>
      <c r="N5" s="844"/>
      <c r="O5" s="844"/>
      <c r="GV5" s="845"/>
    </row>
    <row r="6" spans="2:204" x14ac:dyDescent="0.25">
      <c r="M6" s="844"/>
      <c r="N6" s="844"/>
      <c r="O6" s="844"/>
      <c r="GV6" s="845"/>
    </row>
    <row r="7" spans="2:204" ht="31.5" x14ac:dyDescent="0.25">
      <c r="B7" s="772" t="s">
        <v>883</v>
      </c>
      <c r="C7" s="772" t="s">
        <v>786</v>
      </c>
      <c r="D7" s="772" t="s">
        <v>893</v>
      </c>
      <c r="E7" s="772" t="s">
        <v>787</v>
      </c>
      <c r="F7" s="772" t="s">
        <v>1028</v>
      </c>
      <c r="G7" s="772" t="s">
        <v>127</v>
      </c>
      <c r="I7" s="844"/>
      <c r="M7" s="844"/>
      <c r="GV7" s="845"/>
    </row>
    <row r="8" spans="2:204" x14ac:dyDescent="0.25">
      <c r="B8" s="855" t="s">
        <v>884</v>
      </c>
      <c r="C8" s="856">
        <v>13471045</v>
      </c>
      <c r="D8" s="856">
        <v>2175</v>
      </c>
      <c r="E8" s="856">
        <v>6238851</v>
      </c>
      <c r="F8" s="856">
        <v>1326007</v>
      </c>
      <c r="G8" s="869">
        <v>21038078</v>
      </c>
      <c r="I8" s="844"/>
      <c r="M8" s="844"/>
      <c r="GV8" s="845"/>
    </row>
    <row r="9" spans="2:204" x14ac:dyDescent="0.25">
      <c r="B9" s="803" t="s">
        <v>815</v>
      </c>
      <c r="C9" s="846">
        <v>2141303</v>
      </c>
      <c r="D9" s="846">
        <v>23</v>
      </c>
      <c r="E9" s="846"/>
      <c r="F9" s="846">
        <v>885730</v>
      </c>
      <c r="G9" s="869">
        <v>3027056</v>
      </c>
      <c r="I9" s="844"/>
      <c r="M9" s="844"/>
      <c r="T9" s="844"/>
      <c r="U9" s="844"/>
      <c r="V9" s="844"/>
      <c r="GV9" s="845"/>
    </row>
    <row r="10" spans="2:204" x14ac:dyDescent="0.25">
      <c r="B10" s="803" t="s">
        <v>813</v>
      </c>
      <c r="C10" s="846">
        <v>9942932</v>
      </c>
      <c r="D10" s="846">
        <v>647</v>
      </c>
      <c r="E10" s="846"/>
      <c r="F10" s="846">
        <v>5406985</v>
      </c>
      <c r="G10" s="869">
        <v>15350564</v>
      </c>
      <c r="I10" s="844"/>
      <c r="M10" s="844"/>
      <c r="T10" s="844"/>
      <c r="U10" s="844"/>
      <c r="V10" s="844"/>
      <c r="GV10" s="845"/>
    </row>
    <row r="11" spans="2:204" x14ac:dyDescent="0.25">
      <c r="B11" s="803" t="s">
        <v>817</v>
      </c>
      <c r="C11" s="846">
        <v>1123674</v>
      </c>
      <c r="D11" s="846">
        <v>192</v>
      </c>
      <c r="E11" s="846"/>
      <c r="F11" s="846">
        <v>226264</v>
      </c>
      <c r="G11" s="869">
        <v>1350130</v>
      </c>
      <c r="I11" s="844"/>
      <c r="M11" s="844"/>
      <c r="T11" s="844"/>
      <c r="U11" s="844"/>
      <c r="V11" s="844"/>
      <c r="GV11" s="845"/>
    </row>
    <row r="12" spans="2:204" x14ac:dyDescent="0.25">
      <c r="B12" s="803" t="s">
        <v>895</v>
      </c>
      <c r="C12" s="846">
        <v>3832362</v>
      </c>
      <c r="D12" s="846"/>
      <c r="E12" s="846"/>
      <c r="F12" s="846">
        <v>1252476</v>
      </c>
      <c r="G12" s="869">
        <v>5084838</v>
      </c>
      <c r="I12" s="844"/>
      <c r="M12" s="844"/>
      <c r="T12" s="844"/>
      <c r="U12" s="844"/>
      <c r="V12" s="844"/>
      <c r="GV12" s="845"/>
    </row>
    <row r="13" spans="2:204" x14ac:dyDescent="0.25">
      <c r="B13" s="803" t="s">
        <v>814</v>
      </c>
      <c r="C13" s="846">
        <v>4963604</v>
      </c>
      <c r="D13" s="846">
        <v>1758</v>
      </c>
      <c r="E13" s="846"/>
      <c r="F13" s="846">
        <v>711875</v>
      </c>
      <c r="G13" s="869">
        <v>5677237</v>
      </c>
      <c r="I13" s="844"/>
      <c r="M13" s="844"/>
      <c r="T13" s="844"/>
      <c r="U13" s="844"/>
      <c r="V13" s="844"/>
      <c r="GV13" s="845"/>
    </row>
    <row r="14" spans="2:204" x14ac:dyDescent="0.25">
      <c r="B14" s="858" t="s">
        <v>818</v>
      </c>
      <c r="C14" s="859">
        <v>22003875</v>
      </c>
      <c r="D14" s="859">
        <v>2620</v>
      </c>
      <c r="E14" s="859">
        <v>0</v>
      </c>
      <c r="F14" s="859">
        <v>8483330</v>
      </c>
      <c r="G14" s="869">
        <v>30489825</v>
      </c>
      <c r="I14" s="844"/>
      <c r="M14" s="844"/>
      <c r="T14" s="844"/>
      <c r="U14" s="844"/>
      <c r="V14" s="844"/>
      <c r="GV14" s="845"/>
    </row>
    <row r="15" spans="2:204" x14ac:dyDescent="0.25">
      <c r="B15" s="858" t="s">
        <v>886</v>
      </c>
      <c r="C15" s="859"/>
      <c r="D15" s="859">
        <v>261510</v>
      </c>
      <c r="E15" s="859"/>
      <c r="F15" s="859">
        <v>29603</v>
      </c>
      <c r="G15" s="869">
        <v>291113</v>
      </c>
      <c r="I15" s="844"/>
      <c r="M15" s="844"/>
      <c r="N15" s="844"/>
      <c r="O15" s="844"/>
      <c r="P15" s="844"/>
      <c r="Q15" s="844"/>
      <c r="R15" s="844"/>
      <c r="S15" s="844"/>
      <c r="T15" s="844"/>
      <c r="U15" s="844"/>
      <c r="V15" s="844"/>
      <c r="GV15" s="845"/>
    </row>
    <row r="16" spans="2:204" ht="30" x14ac:dyDescent="0.25">
      <c r="B16" s="858" t="s">
        <v>887</v>
      </c>
      <c r="C16" s="859">
        <v>111901</v>
      </c>
      <c r="D16" s="859"/>
      <c r="E16" s="859">
        <v>1113</v>
      </c>
      <c r="F16" s="859">
        <v>44340</v>
      </c>
      <c r="G16" s="869">
        <v>157354</v>
      </c>
      <c r="I16" s="844"/>
      <c r="M16" s="844"/>
      <c r="N16" s="844"/>
      <c r="O16" s="844"/>
      <c r="P16" s="844"/>
      <c r="Q16" s="844"/>
      <c r="R16" s="844"/>
      <c r="S16" s="844"/>
      <c r="T16" s="844"/>
      <c r="U16" s="844"/>
      <c r="V16" s="844"/>
      <c r="GV16" s="845"/>
    </row>
    <row r="17" spans="2:204" x14ac:dyDescent="0.25">
      <c r="B17" s="803" t="s">
        <v>896</v>
      </c>
      <c r="C17" s="846">
        <v>280</v>
      </c>
      <c r="D17" s="846"/>
      <c r="E17" s="846"/>
      <c r="F17" s="846">
        <v>58</v>
      </c>
      <c r="G17" s="869">
        <v>338</v>
      </c>
      <c r="I17" s="844"/>
      <c r="M17" s="844"/>
      <c r="N17" s="844"/>
      <c r="O17" s="844"/>
      <c r="P17" s="844"/>
      <c r="Q17" s="844"/>
      <c r="R17" s="844"/>
      <c r="S17" s="844"/>
      <c r="T17" s="844"/>
      <c r="U17" s="844"/>
      <c r="V17" s="844"/>
      <c r="GV17" s="845"/>
    </row>
    <row r="18" spans="2:204" ht="28.5" x14ac:dyDescent="0.25">
      <c r="B18" s="803" t="s">
        <v>897</v>
      </c>
      <c r="C18" s="846">
        <v>256</v>
      </c>
      <c r="D18" s="846"/>
      <c r="E18" s="846"/>
      <c r="F18" s="846">
        <v>119</v>
      </c>
      <c r="G18" s="869">
        <v>375</v>
      </c>
      <c r="I18" s="844"/>
      <c r="M18" s="844"/>
      <c r="N18" s="844"/>
      <c r="O18" s="844"/>
      <c r="P18" s="844"/>
      <c r="Q18" s="844"/>
      <c r="R18" s="844"/>
      <c r="S18" s="844"/>
      <c r="T18" s="844"/>
      <c r="U18" s="844"/>
      <c r="V18" s="844"/>
      <c r="GV18" s="845"/>
    </row>
    <row r="19" spans="2:204" x14ac:dyDescent="0.25">
      <c r="B19" s="803" t="s">
        <v>898</v>
      </c>
      <c r="C19" s="846">
        <v>48</v>
      </c>
      <c r="D19" s="846"/>
      <c r="E19" s="846"/>
      <c r="F19" s="846"/>
      <c r="G19" s="869">
        <v>48</v>
      </c>
      <c r="I19" s="844"/>
      <c r="M19" s="844"/>
      <c r="N19" s="844"/>
      <c r="O19" s="844"/>
      <c r="P19" s="844"/>
      <c r="Q19" s="844"/>
      <c r="R19" s="844"/>
      <c r="S19" s="844"/>
      <c r="T19" s="844"/>
      <c r="U19" s="844"/>
      <c r="V19" s="844"/>
      <c r="GV19" s="845"/>
    </row>
    <row r="20" spans="2:204" x14ac:dyDescent="0.25">
      <c r="B20" s="803" t="s">
        <v>899</v>
      </c>
      <c r="C20" s="846">
        <v>50</v>
      </c>
      <c r="D20" s="846"/>
      <c r="E20" s="846"/>
      <c r="F20" s="846"/>
      <c r="G20" s="869">
        <v>50</v>
      </c>
      <c r="I20" s="844"/>
      <c r="M20" s="844"/>
      <c r="N20" s="844"/>
      <c r="O20" s="844"/>
      <c r="P20" s="844"/>
      <c r="Q20" s="844"/>
      <c r="R20" s="844"/>
      <c r="S20" s="844"/>
      <c r="T20" s="844"/>
      <c r="U20" s="844"/>
      <c r="V20" s="844"/>
      <c r="GV20" s="845"/>
    </row>
    <row r="21" spans="2:204" x14ac:dyDescent="0.25">
      <c r="B21" s="803" t="s">
        <v>900</v>
      </c>
      <c r="C21" s="846">
        <v>42</v>
      </c>
      <c r="D21" s="846"/>
      <c r="E21" s="846"/>
      <c r="F21" s="846"/>
      <c r="G21" s="869">
        <v>42</v>
      </c>
      <c r="I21" s="844"/>
      <c r="M21" s="844"/>
      <c r="N21" s="844"/>
      <c r="O21" s="844"/>
      <c r="P21" s="844"/>
      <c r="Q21" s="844"/>
      <c r="R21" s="844"/>
      <c r="S21" s="844"/>
      <c r="T21" s="844"/>
      <c r="U21" s="844"/>
      <c r="V21" s="844"/>
      <c r="GV21" s="845"/>
    </row>
    <row r="22" spans="2:204" x14ac:dyDescent="0.25">
      <c r="B22" s="803" t="s">
        <v>901</v>
      </c>
      <c r="C22" s="846"/>
      <c r="D22" s="846"/>
      <c r="E22" s="846"/>
      <c r="F22" s="846"/>
      <c r="G22" s="869">
        <v>0</v>
      </c>
      <c r="I22" s="844"/>
      <c r="M22" s="844"/>
      <c r="N22" s="844"/>
      <c r="O22" s="844"/>
      <c r="P22" s="844"/>
      <c r="Q22" s="844"/>
      <c r="R22" s="844"/>
      <c r="S22" s="844"/>
      <c r="T22" s="844"/>
      <c r="U22" s="844"/>
      <c r="V22" s="844"/>
      <c r="GV22" s="845"/>
    </row>
    <row r="23" spans="2:204" ht="28.5" x14ac:dyDescent="0.25">
      <c r="B23" s="803" t="s">
        <v>902</v>
      </c>
      <c r="C23" s="846"/>
      <c r="D23" s="846"/>
      <c r="E23" s="846"/>
      <c r="F23" s="846"/>
      <c r="G23" s="869">
        <v>0</v>
      </c>
      <c r="I23" s="844"/>
      <c r="M23" s="844"/>
      <c r="N23" s="844"/>
      <c r="O23" s="844"/>
      <c r="P23" s="844"/>
      <c r="Q23" s="844"/>
      <c r="R23" s="844"/>
      <c r="S23" s="844"/>
      <c r="T23" s="844"/>
      <c r="U23" s="844"/>
      <c r="V23" s="844"/>
      <c r="GV23" s="845"/>
    </row>
    <row r="24" spans="2:204" x14ac:dyDescent="0.25">
      <c r="B24" s="803" t="s">
        <v>903</v>
      </c>
      <c r="C24" s="846">
        <v>16</v>
      </c>
      <c r="D24" s="846"/>
      <c r="E24" s="846"/>
      <c r="F24" s="846"/>
      <c r="G24" s="869">
        <v>16</v>
      </c>
      <c r="I24" s="844"/>
      <c r="M24" s="844"/>
      <c r="N24" s="844"/>
      <c r="O24" s="844"/>
      <c r="P24" s="844"/>
      <c r="Q24" s="844"/>
      <c r="R24" s="844"/>
      <c r="S24" s="844"/>
      <c r="T24" s="844"/>
      <c r="U24" s="844"/>
      <c r="V24" s="844"/>
      <c r="GV24" s="845"/>
    </row>
    <row r="25" spans="2:204" x14ac:dyDescent="0.25">
      <c r="B25" s="803" t="s">
        <v>904</v>
      </c>
      <c r="C25" s="846">
        <v>1350</v>
      </c>
      <c r="D25" s="846"/>
      <c r="E25" s="846"/>
      <c r="F25" s="846">
        <v>220</v>
      </c>
      <c r="G25" s="869">
        <v>1570</v>
      </c>
      <c r="I25" s="844"/>
      <c r="M25" s="844"/>
      <c r="N25" s="844"/>
      <c r="O25" s="844"/>
      <c r="P25" s="844"/>
      <c r="Q25" s="844"/>
      <c r="R25" s="844"/>
      <c r="S25" s="844"/>
      <c r="T25" s="844"/>
      <c r="U25" s="844"/>
      <c r="V25" s="844"/>
      <c r="GV25" s="845"/>
    </row>
    <row r="26" spans="2:204" ht="28.5" x14ac:dyDescent="0.25">
      <c r="B26" s="803" t="s">
        <v>905</v>
      </c>
      <c r="C26" s="846">
        <v>481</v>
      </c>
      <c r="D26" s="846"/>
      <c r="E26" s="846"/>
      <c r="F26" s="846">
        <v>9</v>
      </c>
      <c r="G26" s="869">
        <v>490</v>
      </c>
      <c r="I26" s="844"/>
      <c r="M26" s="844"/>
      <c r="N26" s="844"/>
      <c r="O26" s="844"/>
      <c r="P26" s="844"/>
      <c r="Q26" s="844"/>
      <c r="R26" s="844"/>
      <c r="S26" s="844"/>
      <c r="T26" s="844"/>
      <c r="U26" s="844"/>
      <c r="V26" s="844"/>
      <c r="GV26" s="845"/>
    </row>
    <row r="27" spans="2:204" x14ac:dyDescent="0.25">
      <c r="B27" s="803" t="s">
        <v>906</v>
      </c>
      <c r="C27" s="846"/>
      <c r="D27" s="846"/>
      <c r="E27" s="846"/>
      <c r="F27" s="846"/>
      <c r="G27" s="869">
        <v>0</v>
      </c>
      <c r="I27" s="844"/>
      <c r="M27" s="844"/>
      <c r="N27" s="844"/>
      <c r="O27" s="844"/>
      <c r="P27" s="844"/>
      <c r="Q27" s="844"/>
      <c r="R27" s="844"/>
      <c r="S27" s="844"/>
      <c r="T27" s="844"/>
      <c r="U27" s="844"/>
      <c r="V27" s="844"/>
      <c r="GV27" s="845"/>
    </row>
    <row r="28" spans="2:204" ht="28.5" x14ac:dyDescent="0.25">
      <c r="B28" s="803" t="s">
        <v>907</v>
      </c>
      <c r="C28" s="846">
        <v>264</v>
      </c>
      <c r="D28" s="846"/>
      <c r="E28" s="846"/>
      <c r="F28" s="846">
        <v>28</v>
      </c>
      <c r="G28" s="869">
        <v>292</v>
      </c>
      <c r="I28" s="844"/>
      <c r="M28" s="844"/>
      <c r="N28" s="844"/>
      <c r="O28" s="844"/>
      <c r="P28" s="844"/>
      <c r="Q28" s="844"/>
      <c r="R28" s="844"/>
      <c r="S28" s="844"/>
      <c r="T28" s="844"/>
      <c r="U28" s="844"/>
      <c r="V28" s="844"/>
      <c r="GV28" s="845"/>
    </row>
    <row r="29" spans="2:204" x14ac:dyDescent="0.25">
      <c r="B29" s="803" t="s">
        <v>908</v>
      </c>
      <c r="C29" s="846">
        <v>27</v>
      </c>
      <c r="D29" s="846"/>
      <c r="E29" s="846"/>
      <c r="F29" s="846">
        <v>48</v>
      </c>
      <c r="G29" s="869">
        <v>75</v>
      </c>
      <c r="I29" s="844"/>
      <c r="M29" s="844"/>
      <c r="N29" s="844"/>
      <c r="O29" s="844"/>
      <c r="P29" s="844"/>
      <c r="Q29" s="844"/>
      <c r="R29" s="844"/>
      <c r="S29" s="844"/>
      <c r="T29" s="844"/>
      <c r="U29" s="844"/>
      <c r="V29" s="844"/>
      <c r="GV29" s="845"/>
    </row>
    <row r="30" spans="2:204" x14ac:dyDescent="0.25">
      <c r="B30" s="803" t="s">
        <v>909</v>
      </c>
      <c r="C30" s="846">
        <v>968</v>
      </c>
      <c r="D30" s="846"/>
      <c r="E30" s="846"/>
      <c r="F30" s="846">
        <v>38</v>
      </c>
      <c r="G30" s="869">
        <v>1006</v>
      </c>
      <c r="I30" s="844"/>
      <c r="M30" s="844"/>
      <c r="N30" s="844"/>
      <c r="O30" s="844"/>
      <c r="P30" s="844"/>
      <c r="Q30" s="844"/>
      <c r="R30" s="844"/>
      <c r="S30" s="844"/>
      <c r="T30" s="844"/>
      <c r="U30" s="844"/>
      <c r="V30" s="844"/>
      <c r="GV30" s="845"/>
    </row>
    <row r="31" spans="2:204" x14ac:dyDescent="0.25">
      <c r="B31" s="803" t="s">
        <v>910</v>
      </c>
      <c r="C31" s="846">
        <v>75</v>
      </c>
      <c r="D31" s="846"/>
      <c r="E31" s="846"/>
      <c r="F31" s="846">
        <v>3</v>
      </c>
      <c r="G31" s="869">
        <v>78</v>
      </c>
      <c r="I31" s="844"/>
      <c r="M31" s="844"/>
      <c r="T31" s="844"/>
      <c r="U31" s="844"/>
      <c r="V31" s="844"/>
      <c r="GV31" s="845"/>
    </row>
    <row r="32" spans="2:204" x14ac:dyDescent="0.25">
      <c r="B32" s="803" t="s">
        <v>911</v>
      </c>
      <c r="C32" s="846">
        <v>168</v>
      </c>
      <c r="D32" s="846"/>
      <c r="E32" s="846"/>
      <c r="F32" s="846">
        <v>33</v>
      </c>
      <c r="G32" s="869">
        <v>201</v>
      </c>
      <c r="I32" s="844"/>
      <c r="M32" s="844"/>
      <c r="T32" s="844"/>
      <c r="U32" s="844"/>
      <c r="V32" s="844"/>
      <c r="GV32" s="845"/>
    </row>
    <row r="33" spans="2:204" x14ac:dyDescent="0.25">
      <c r="B33" s="803" t="s">
        <v>912</v>
      </c>
      <c r="C33" s="846">
        <v>7164</v>
      </c>
      <c r="D33" s="846"/>
      <c r="E33" s="846"/>
      <c r="F33" s="846">
        <v>974</v>
      </c>
      <c r="G33" s="869">
        <v>8138</v>
      </c>
      <c r="I33" s="844"/>
      <c r="M33" s="844"/>
      <c r="T33" s="844"/>
      <c r="U33" s="844"/>
      <c r="V33" s="844"/>
      <c r="GV33" s="845"/>
    </row>
    <row r="34" spans="2:204" x14ac:dyDescent="0.25">
      <c r="B34" s="803" t="s">
        <v>913</v>
      </c>
      <c r="C34" s="846">
        <v>7</v>
      </c>
      <c r="D34" s="846"/>
      <c r="E34" s="846"/>
      <c r="F34" s="846"/>
      <c r="G34" s="869">
        <v>7</v>
      </c>
      <c r="I34" s="844"/>
      <c r="M34" s="844"/>
      <c r="T34" s="844"/>
      <c r="U34" s="844"/>
      <c r="V34" s="844"/>
      <c r="GV34" s="845"/>
    </row>
    <row r="35" spans="2:204" x14ac:dyDescent="0.25">
      <c r="B35" s="803" t="s">
        <v>914</v>
      </c>
      <c r="C35" s="846">
        <v>19</v>
      </c>
      <c r="D35" s="846"/>
      <c r="E35" s="846"/>
      <c r="F35" s="846"/>
      <c r="G35" s="869">
        <v>19</v>
      </c>
      <c r="I35" s="844"/>
      <c r="M35" s="844"/>
      <c r="T35" s="844"/>
      <c r="U35" s="844"/>
      <c r="V35" s="844"/>
      <c r="GV35" s="845"/>
    </row>
    <row r="36" spans="2:204" x14ac:dyDescent="0.25">
      <c r="B36" s="803" t="s">
        <v>915</v>
      </c>
      <c r="C36" s="846">
        <v>47</v>
      </c>
      <c r="D36" s="846"/>
      <c r="E36" s="846"/>
      <c r="F36" s="846"/>
      <c r="G36" s="869">
        <v>47</v>
      </c>
      <c r="I36" s="844"/>
      <c r="M36" s="844"/>
      <c r="T36" s="844"/>
      <c r="U36" s="844"/>
      <c r="V36" s="844"/>
      <c r="GV36" s="845"/>
    </row>
    <row r="37" spans="2:204" x14ac:dyDescent="0.25">
      <c r="B37" s="803" t="s">
        <v>916</v>
      </c>
      <c r="C37" s="846">
        <v>155</v>
      </c>
      <c r="D37" s="846"/>
      <c r="E37" s="846"/>
      <c r="F37" s="846"/>
      <c r="G37" s="869">
        <v>155</v>
      </c>
      <c r="I37" s="844"/>
      <c r="M37" s="844"/>
      <c r="T37" s="844"/>
      <c r="U37" s="844"/>
      <c r="V37" s="844"/>
      <c r="GV37" s="845"/>
    </row>
    <row r="38" spans="2:204" x14ac:dyDescent="0.25">
      <c r="B38" s="803" t="s">
        <v>917</v>
      </c>
      <c r="C38" s="846">
        <v>42</v>
      </c>
      <c r="D38" s="846"/>
      <c r="E38" s="846"/>
      <c r="F38" s="846"/>
      <c r="G38" s="869">
        <v>42</v>
      </c>
      <c r="I38" s="844"/>
      <c r="M38" s="844"/>
      <c r="T38" s="844"/>
      <c r="U38" s="844"/>
      <c r="V38" s="844"/>
      <c r="GV38" s="845"/>
    </row>
    <row r="39" spans="2:204" x14ac:dyDescent="0.25">
      <c r="B39" s="803" t="s">
        <v>918</v>
      </c>
      <c r="C39" s="846">
        <v>49</v>
      </c>
      <c r="D39" s="846"/>
      <c r="E39" s="846"/>
      <c r="F39" s="846">
        <v>1</v>
      </c>
      <c r="G39" s="869">
        <v>50</v>
      </c>
      <c r="I39" s="844"/>
      <c r="M39" s="844"/>
      <c r="T39" s="844"/>
      <c r="U39" s="844"/>
      <c r="V39" s="844"/>
      <c r="GV39" s="845"/>
    </row>
    <row r="40" spans="2:204" x14ac:dyDescent="0.25">
      <c r="B40" s="803" t="s">
        <v>919</v>
      </c>
      <c r="C40" s="846">
        <v>7836</v>
      </c>
      <c r="D40" s="846"/>
      <c r="E40" s="846"/>
      <c r="F40" s="846">
        <v>1753</v>
      </c>
      <c r="G40" s="869">
        <v>9589</v>
      </c>
      <c r="I40" s="844"/>
      <c r="M40" s="844"/>
      <c r="T40" s="844"/>
      <c r="U40" s="844"/>
      <c r="V40" s="844"/>
      <c r="GV40" s="845"/>
    </row>
    <row r="41" spans="2:204" x14ac:dyDescent="0.25">
      <c r="B41" s="803" t="s">
        <v>920</v>
      </c>
      <c r="C41" s="846"/>
      <c r="D41" s="846"/>
      <c r="E41" s="846"/>
      <c r="F41" s="846"/>
      <c r="G41" s="869">
        <v>0</v>
      </c>
      <c r="I41" s="844"/>
      <c r="M41" s="844"/>
      <c r="T41" s="844"/>
      <c r="U41" s="844"/>
      <c r="V41" s="844"/>
      <c r="GV41" s="845"/>
    </row>
    <row r="42" spans="2:204" x14ac:dyDescent="0.25">
      <c r="B42" s="803" t="s">
        <v>921</v>
      </c>
      <c r="C42" s="846">
        <v>63</v>
      </c>
      <c r="D42" s="846"/>
      <c r="E42" s="846"/>
      <c r="F42" s="846"/>
      <c r="G42" s="869">
        <v>63</v>
      </c>
      <c r="I42" s="844"/>
      <c r="M42" s="844"/>
      <c r="T42" s="844"/>
      <c r="U42" s="844"/>
      <c r="V42" s="844"/>
      <c r="GV42" s="845"/>
    </row>
    <row r="43" spans="2:204" x14ac:dyDescent="0.25">
      <c r="B43" s="803" t="s">
        <v>922</v>
      </c>
      <c r="C43" s="846"/>
      <c r="D43" s="846"/>
      <c r="E43" s="846"/>
      <c r="F43" s="846"/>
      <c r="G43" s="869">
        <v>0</v>
      </c>
      <c r="I43" s="844"/>
      <c r="M43" s="844"/>
      <c r="T43" s="844"/>
      <c r="U43" s="844"/>
      <c r="V43" s="844"/>
      <c r="GV43" s="845"/>
    </row>
    <row r="44" spans="2:204" x14ac:dyDescent="0.25">
      <c r="B44" s="803" t="s">
        <v>923</v>
      </c>
      <c r="C44" s="846">
        <v>3253</v>
      </c>
      <c r="D44" s="846"/>
      <c r="E44" s="846"/>
      <c r="F44" s="846">
        <v>191</v>
      </c>
      <c r="G44" s="869">
        <v>3444</v>
      </c>
      <c r="I44" s="844"/>
      <c r="M44" s="844"/>
      <c r="T44" s="844"/>
      <c r="U44" s="844"/>
      <c r="V44" s="844"/>
      <c r="GV44" s="845"/>
    </row>
    <row r="45" spans="2:204" x14ac:dyDescent="0.25">
      <c r="B45" s="803" t="s">
        <v>924</v>
      </c>
      <c r="C45" s="846"/>
      <c r="D45" s="846"/>
      <c r="E45" s="846"/>
      <c r="F45" s="846"/>
      <c r="G45" s="869">
        <v>0</v>
      </c>
      <c r="I45" s="844"/>
      <c r="M45" s="844"/>
      <c r="T45" s="844"/>
      <c r="U45" s="844"/>
      <c r="V45" s="844"/>
      <c r="GV45" s="845"/>
    </row>
    <row r="46" spans="2:204" x14ac:dyDescent="0.25">
      <c r="B46" s="803" t="s">
        <v>925</v>
      </c>
      <c r="C46" s="846">
        <v>433</v>
      </c>
      <c r="D46" s="846"/>
      <c r="E46" s="846"/>
      <c r="F46" s="846">
        <v>75</v>
      </c>
      <c r="G46" s="869">
        <v>508</v>
      </c>
      <c r="I46" s="844"/>
      <c r="M46" s="844"/>
      <c r="T46" s="844"/>
      <c r="U46" s="844"/>
      <c r="V46" s="844"/>
      <c r="GT46" s="844"/>
      <c r="GV46" s="845"/>
    </row>
    <row r="47" spans="2:204" x14ac:dyDescent="0.25">
      <c r="B47" s="803" t="s">
        <v>926</v>
      </c>
      <c r="C47" s="846">
        <v>308</v>
      </c>
      <c r="D47" s="846"/>
      <c r="E47" s="846"/>
      <c r="F47" s="846">
        <v>39</v>
      </c>
      <c r="G47" s="869">
        <v>347</v>
      </c>
      <c r="I47" s="844"/>
      <c r="M47" s="844"/>
      <c r="T47" s="844"/>
      <c r="U47" s="844"/>
      <c r="V47" s="844"/>
      <c r="GT47" s="844"/>
      <c r="GV47" s="845"/>
    </row>
    <row r="48" spans="2:204" x14ac:dyDescent="0.25">
      <c r="B48" s="803" t="s">
        <v>927</v>
      </c>
      <c r="C48" s="846"/>
      <c r="D48" s="846"/>
      <c r="E48" s="846"/>
      <c r="F48" s="846"/>
      <c r="G48" s="869">
        <v>0</v>
      </c>
      <c r="I48" s="844"/>
      <c r="M48" s="844"/>
      <c r="T48" s="844"/>
      <c r="U48" s="844"/>
      <c r="V48" s="844"/>
      <c r="GV48" s="845"/>
    </row>
    <row r="49" spans="2:204" x14ac:dyDescent="0.25">
      <c r="B49" s="803" t="s">
        <v>928</v>
      </c>
      <c r="C49" s="846">
        <v>115</v>
      </c>
      <c r="D49" s="846"/>
      <c r="E49" s="846"/>
      <c r="F49" s="846">
        <v>206</v>
      </c>
      <c r="G49" s="869">
        <v>321</v>
      </c>
      <c r="I49" s="844"/>
      <c r="M49" s="844"/>
      <c r="T49" s="844"/>
      <c r="U49" s="844"/>
      <c r="V49" s="844"/>
      <c r="GV49" s="845"/>
    </row>
    <row r="50" spans="2:204" x14ac:dyDescent="0.25">
      <c r="B50" s="803" t="s">
        <v>929</v>
      </c>
      <c r="C50" s="846">
        <v>146953</v>
      </c>
      <c r="D50" s="846"/>
      <c r="E50" s="846"/>
      <c r="F50" s="846">
        <v>9704</v>
      </c>
      <c r="G50" s="869">
        <v>156657</v>
      </c>
      <c r="I50" s="844"/>
      <c r="M50" s="844"/>
      <c r="T50" s="844"/>
      <c r="U50" s="844"/>
      <c r="V50" s="844"/>
      <c r="GV50" s="845"/>
    </row>
    <row r="51" spans="2:204" x14ac:dyDescent="0.25">
      <c r="B51" s="803" t="s">
        <v>930</v>
      </c>
      <c r="C51" s="846">
        <v>87</v>
      </c>
      <c r="D51" s="846"/>
      <c r="E51" s="846"/>
      <c r="F51" s="846"/>
      <c r="G51" s="869">
        <v>87</v>
      </c>
      <c r="I51" s="844"/>
      <c r="M51" s="844"/>
      <c r="T51" s="844"/>
      <c r="U51" s="844"/>
      <c r="V51" s="844"/>
      <c r="GV51" s="845"/>
    </row>
    <row r="52" spans="2:204" x14ac:dyDescent="0.25">
      <c r="B52" s="803" t="s">
        <v>931</v>
      </c>
      <c r="C52" s="846"/>
      <c r="D52" s="846"/>
      <c r="E52" s="846"/>
      <c r="F52" s="846"/>
      <c r="G52" s="869">
        <v>0</v>
      </c>
      <c r="I52" s="844"/>
      <c r="M52" s="844"/>
      <c r="T52" s="844"/>
      <c r="U52" s="844"/>
      <c r="V52" s="844"/>
      <c r="GV52" s="845"/>
    </row>
    <row r="53" spans="2:204" x14ac:dyDescent="0.25">
      <c r="B53" s="803" t="s">
        <v>932</v>
      </c>
      <c r="C53" s="846"/>
      <c r="D53" s="846"/>
      <c r="E53" s="846"/>
      <c r="F53" s="846"/>
      <c r="G53" s="869">
        <v>0</v>
      </c>
      <c r="I53" s="844"/>
      <c r="M53" s="844"/>
      <c r="T53" s="844"/>
      <c r="U53" s="844"/>
      <c r="V53" s="844"/>
      <c r="GV53" s="845"/>
    </row>
    <row r="54" spans="2:204" x14ac:dyDescent="0.25">
      <c r="B54" s="803" t="s">
        <v>933</v>
      </c>
      <c r="C54" s="846">
        <v>77</v>
      </c>
      <c r="D54" s="846"/>
      <c r="E54" s="846"/>
      <c r="F54" s="846"/>
      <c r="G54" s="869">
        <v>77</v>
      </c>
      <c r="I54" s="844"/>
      <c r="M54" s="844"/>
      <c r="T54" s="844"/>
      <c r="U54" s="844"/>
      <c r="V54" s="844"/>
      <c r="GV54" s="845"/>
    </row>
    <row r="55" spans="2:204" x14ac:dyDescent="0.25">
      <c r="B55" s="803" t="s">
        <v>934</v>
      </c>
      <c r="C55" s="846">
        <v>5638</v>
      </c>
      <c r="D55" s="846"/>
      <c r="E55" s="846"/>
      <c r="F55" s="846">
        <v>874</v>
      </c>
      <c r="G55" s="869">
        <v>6512</v>
      </c>
      <c r="I55" s="844"/>
      <c r="M55" s="844"/>
      <c r="T55" s="844"/>
      <c r="U55" s="844"/>
      <c r="V55" s="844"/>
      <c r="GV55" s="845"/>
    </row>
    <row r="56" spans="2:204" x14ac:dyDescent="0.25">
      <c r="B56" s="803" t="s">
        <v>935</v>
      </c>
      <c r="C56" s="846">
        <v>9176</v>
      </c>
      <c r="D56" s="846"/>
      <c r="E56" s="846"/>
      <c r="F56" s="846">
        <v>242</v>
      </c>
      <c r="G56" s="869">
        <v>9418</v>
      </c>
      <c r="I56" s="844"/>
      <c r="M56" s="844"/>
      <c r="T56" s="844"/>
      <c r="U56" s="844"/>
      <c r="V56" s="844"/>
      <c r="GV56" s="845"/>
    </row>
    <row r="57" spans="2:204" x14ac:dyDescent="0.25">
      <c r="B57" s="803" t="s">
        <v>936</v>
      </c>
      <c r="C57" s="846">
        <v>22847</v>
      </c>
      <c r="D57" s="846"/>
      <c r="E57" s="846"/>
      <c r="F57" s="846">
        <v>3266</v>
      </c>
      <c r="G57" s="869">
        <v>26113</v>
      </c>
      <c r="I57" s="844"/>
      <c r="M57" s="844"/>
      <c r="T57" s="844"/>
      <c r="U57" s="844"/>
      <c r="V57" s="844"/>
      <c r="GV57" s="845"/>
    </row>
    <row r="58" spans="2:204" x14ac:dyDescent="0.25">
      <c r="B58" s="803" t="s">
        <v>937</v>
      </c>
      <c r="C58" s="846">
        <v>4687</v>
      </c>
      <c r="D58" s="846"/>
      <c r="E58" s="846"/>
      <c r="F58" s="846">
        <v>581</v>
      </c>
      <c r="G58" s="869">
        <v>5268</v>
      </c>
      <c r="I58" s="844"/>
      <c r="M58" s="844"/>
      <c r="T58" s="844"/>
      <c r="U58" s="844"/>
      <c r="V58" s="844"/>
      <c r="GV58" s="845"/>
    </row>
    <row r="59" spans="2:204" x14ac:dyDescent="0.25">
      <c r="B59" s="803" t="s">
        <v>938</v>
      </c>
      <c r="C59" s="846">
        <v>2396</v>
      </c>
      <c r="D59" s="846"/>
      <c r="E59" s="846"/>
      <c r="F59" s="846">
        <v>415</v>
      </c>
      <c r="G59" s="869">
        <v>2811</v>
      </c>
      <c r="I59" s="844"/>
      <c r="M59" s="844"/>
      <c r="T59" s="844"/>
      <c r="U59" s="844"/>
      <c r="V59" s="844"/>
      <c r="GV59" s="845"/>
    </row>
    <row r="60" spans="2:204" x14ac:dyDescent="0.25">
      <c r="B60" s="803" t="s">
        <v>939</v>
      </c>
      <c r="C60" s="846">
        <v>15676</v>
      </c>
      <c r="D60" s="846"/>
      <c r="E60" s="846"/>
      <c r="F60" s="846">
        <v>1662</v>
      </c>
      <c r="G60" s="869">
        <v>17338</v>
      </c>
      <c r="I60" s="844"/>
      <c r="M60" s="844"/>
      <c r="T60" s="844"/>
      <c r="U60" s="844"/>
      <c r="V60" s="844"/>
      <c r="GV60" s="845"/>
    </row>
    <row r="61" spans="2:204" x14ac:dyDescent="0.25">
      <c r="B61" s="803" t="s">
        <v>940</v>
      </c>
      <c r="C61" s="846">
        <v>8179</v>
      </c>
      <c r="D61" s="846"/>
      <c r="E61" s="846"/>
      <c r="F61" s="846">
        <v>927</v>
      </c>
      <c r="G61" s="869">
        <v>9106</v>
      </c>
      <c r="I61" s="844"/>
      <c r="M61" s="844"/>
      <c r="T61" s="844"/>
      <c r="U61" s="844"/>
      <c r="V61" s="844"/>
      <c r="GV61" s="845"/>
    </row>
    <row r="62" spans="2:204" x14ac:dyDescent="0.25">
      <c r="B62" s="803" t="s">
        <v>941</v>
      </c>
      <c r="C62" s="846">
        <v>6484</v>
      </c>
      <c r="D62" s="846"/>
      <c r="E62" s="846"/>
      <c r="F62" s="846">
        <v>574</v>
      </c>
      <c r="G62" s="869">
        <v>7058</v>
      </c>
      <c r="I62" s="844"/>
      <c r="M62" s="844"/>
      <c r="T62" s="844"/>
      <c r="U62" s="844"/>
      <c r="V62" s="844"/>
      <c r="GV62" s="845"/>
    </row>
    <row r="63" spans="2:204" x14ac:dyDescent="0.25">
      <c r="B63" s="803" t="s">
        <v>942</v>
      </c>
      <c r="C63" s="846">
        <v>29098</v>
      </c>
      <c r="D63" s="846"/>
      <c r="E63" s="846"/>
      <c r="F63" s="846">
        <v>3302</v>
      </c>
      <c r="G63" s="869">
        <v>32400</v>
      </c>
      <c r="I63" s="844"/>
      <c r="M63" s="844"/>
      <c r="T63" s="844"/>
      <c r="U63" s="844"/>
      <c r="V63" s="844"/>
      <c r="GV63" s="845"/>
    </row>
    <row r="64" spans="2:204" x14ac:dyDescent="0.25">
      <c r="B64" s="803" t="s">
        <v>943</v>
      </c>
      <c r="C64" s="846">
        <v>28036</v>
      </c>
      <c r="D64" s="846"/>
      <c r="E64" s="846"/>
      <c r="F64" s="846">
        <v>4363</v>
      </c>
      <c r="G64" s="869">
        <v>32399</v>
      </c>
      <c r="I64" s="844"/>
      <c r="M64" s="844"/>
      <c r="T64" s="844"/>
      <c r="U64" s="844"/>
      <c r="V64" s="844"/>
      <c r="GV64" s="845"/>
    </row>
    <row r="65" spans="2:204" x14ac:dyDescent="0.25">
      <c r="B65" s="803" t="s">
        <v>944</v>
      </c>
      <c r="C65" s="846">
        <v>194</v>
      </c>
      <c r="D65" s="846"/>
      <c r="E65" s="846"/>
      <c r="F65" s="846">
        <v>38</v>
      </c>
      <c r="G65" s="869">
        <v>232</v>
      </c>
      <c r="L65" s="845"/>
      <c r="T65" s="844"/>
      <c r="U65" s="844"/>
      <c r="V65" s="844"/>
      <c r="GV65" s="845"/>
    </row>
    <row r="66" spans="2:204" x14ac:dyDescent="0.25">
      <c r="B66" s="803" t="s">
        <v>945</v>
      </c>
      <c r="C66" s="846">
        <v>27307</v>
      </c>
      <c r="D66" s="846"/>
      <c r="E66" s="846"/>
      <c r="F66" s="846">
        <v>6332</v>
      </c>
      <c r="G66" s="869">
        <v>33639</v>
      </c>
      <c r="L66" s="845"/>
      <c r="T66" s="844"/>
      <c r="U66" s="844"/>
      <c r="V66" s="844"/>
      <c r="GV66" s="845"/>
    </row>
    <row r="67" spans="2:204" x14ac:dyDescent="0.25">
      <c r="B67" s="803" t="s">
        <v>946</v>
      </c>
      <c r="C67" s="846">
        <v>44989</v>
      </c>
      <c r="D67" s="846"/>
      <c r="E67" s="846"/>
      <c r="F67" s="846">
        <v>6635</v>
      </c>
      <c r="G67" s="869">
        <v>51624</v>
      </c>
      <c r="L67" s="845"/>
      <c r="T67" s="844"/>
      <c r="U67" s="844"/>
      <c r="V67" s="844"/>
      <c r="GV67" s="845"/>
    </row>
    <row r="68" spans="2:204" x14ac:dyDescent="0.25">
      <c r="B68" s="803" t="s">
        <v>947</v>
      </c>
      <c r="C68" s="846">
        <v>14015</v>
      </c>
      <c r="D68" s="846"/>
      <c r="E68" s="846"/>
      <c r="F68" s="846">
        <v>1472</v>
      </c>
      <c r="G68" s="869">
        <v>15487</v>
      </c>
      <c r="J68" s="845"/>
      <c r="K68" s="845"/>
      <c r="L68" s="845"/>
      <c r="T68" s="844"/>
      <c r="U68" s="844"/>
      <c r="V68" s="844"/>
      <c r="GV68" s="845"/>
    </row>
    <row r="69" spans="2:204" x14ac:dyDescent="0.25">
      <c r="B69" s="803" t="s">
        <v>948</v>
      </c>
      <c r="C69" s="846">
        <v>4464</v>
      </c>
      <c r="D69" s="846"/>
      <c r="E69" s="846"/>
      <c r="F69" s="846">
        <v>888</v>
      </c>
      <c r="G69" s="869">
        <v>5352</v>
      </c>
      <c r="J69" s="845"/>
      <c r="K69" s="845"/>
      <c r="L69" s="845"/>
      <c r="T69" s="844"/>
      <c r="U69" s="844"/>
      <c r="V69" s="844"/>
      <c r="GV69" s="845"/>
    </row>
    <row r="70" spans="2:204" x14ac:dyDescent="0.25">
      <c r="B70" s="803" t="s">
        <v>949</v>
      </c>
      <c r="C70" s="846">
        <v>680</v>
      </c>
      <c r="D70" s="846"/>
      <c r="E70" s="846"/>
      <c r="F70" s="846">
        <v>52</v>
      </c>
      <c r="G70" s="869">
        <v>732</v>
      </c>
      <c r="J70" s="845"/>
      <c r="K70" s="845"/>
      <c r="L70" s="845"/>
      <c r="T70" s="844"/>
      <c r="U70" s="844"/>
      <c r="V70" s="844"/>
      <c r="GV70" s="845"/>
    </row>
    <row r="71" spans="2:204" x14ac:dyDescent="0.25">
      <c r="B71" s="803" t="s">
        <v>950</v>
      </c>
      <c r="C71" s="846">
        <v>16274</v>
      </c>
      <c r="D71" s="846"/>
      <c r="E71" s="846"/>
      <c r="F71" s="846">
        <v>2444</v>
      </c>
      <c r="G71" s="869">
        <v>18718</v>
      </c>
      <c r="J71" s="845"/>
      <c r="K71" s="845"/>
      <c r="L71" s="845"/>
      <c r="T71" s="844"/>
      <c r="U71" s="844"/>
      <c r="V71" s="844"/>
      <c r="GV71" s="845"/>
    </row>
    <row r="72" spans="2:204" x14ac:dyDescent="0.25">
      <c r="B72" s="803" t="s">
        <v>951</v>
      </c>
      <c r="C72" s="846">
        <v>25324</v>
      </c>
      <c r="D72" s="846"/>
      <c r="E72" s="846"/>
      <c r="F72" s="846">
        <v>4433</v>
      </c>
      <c r="G72" s="869">
        <v>29757</v>
      </c>
      <c r="J72" s="845"/>
      <c r="K72" s="845"/>
      <c r="L72" s="845"/>
      <c r="T72" s="844"/>
      <c r="U72" s="844"/>
      <c r="V72" s="844"/>
      <c r="GV72" s="845"/>
    </row>
    <row r="73" spans="2:204" x14ac:dyDescent="0.25">
      <c r="B73" s="803" t="s">
        <v>952</v>
      </c>
      <c r="C73" s="846">
        <v>33021</v>
      </c>
      <c r="D73" s="846"/>
      <c r="E73" s="846"/>
      <c r="F73" s="846">
        <v>4204</v>
      </c>
      <c r="G73" s="869">
        <v>37225</v>
      </c>
      <c r="J73" s="845"/>
      <c r="K73" s="845"/>
      <c r="L73" s="845"/>
      <c r="T73" s="844"/>
      <c r="U73" s="844"/>
      <c r="V73" s="844"/>
      <c r="GV73" s="845"/>
    </row>
    <row r="74" spans="2:204" x14ac:dyDescent="0.25">
      <c r="B74" s="803" t="s">
        <v>953</v>
      </c>
      <c r="C74" s="846">
        <v>23875</v>
      </c>
      <c r="D74" s="846"/>
      <c r="E74" s="846"/>
      <c r="F74" s="846">
        <v>3412</v>
      </c>
      <c r="G74" s="869">
        <v>27287</v>
      </c>
      <c r="J74" s="845"/>
      <c r="K74" s="845"/>
      <c r="L74" s="845"/>
      <c r="T74" s="844"/>
      <c r="U74" s="844"/>
      <c r="V74" s="844"/>
      <c r="GV74" s="845"/>
    </row>
    <row r="75" spans="2:204" x14ac:dyDescent="0.25">
      <c r="B75" s="803" t="s">
        <v>954</v>
      </c>
      <c r="C75" s="846">
        <v>38153</v>
      </c>
      <c r="D75" s="846"/>
      <c r="E75" s="846"/>
      <c r="F75" s="846">
        <v>6052</v>
      </c>
      <c r="G75" s="869">
        <v>44205</v>
      </c>
      <c r="J75" s="845"/>
      <c r="K75" s="845"/>
      <c r="L75" s="845"/>
      <c r="T75" s="844"/>
      <c r="U75" s="844"/>
      <c r="V75" s="844"/>
      <c r="GV75" s="845"/>
    </row>
    <row r="76" spans="2:204" x14ac:dyDescent="0.25">
      <c r="B76" s="803" t="s">
        <v>955</v>
      </c>
      <c r="C76" s="846">
        <v>28472</v>
      </c>
      <c r="D76" s="846"/>
      <c r="E76" s="846"/>
      <c r="F76" s="846">
        <v>6326</v>
      </c>
      <c r="G76" s="869">
        <v>34798</v>
      </c>
      <c r="J76" s="845"/>
      <c r="K76" s="845"/>
      <c r="L76" s="845"/>
      <c r="T76" s="844"/>
      <c r="U76" s="844"/>
      <c r="V76" s="844"/>
      <c r="GV76" s="845"/>
    </row>
    <row r="77" spans="2:204" x14ac:dyDescent="0.25">
      <c r="B77" s="803" t="s">
        <v>956</v>
      </c>
      <c r="C77" s="846">
        <v>14858</v>
      </c>
      <c r="D77" s="846"/>
      <c r="E77" s="846"/>
      <c r="F77" s="846">
        <v>1369</v>
      </c>
      <c r="G77" s="869">
        <v>16227</v>
      </c>
      <c r="J77" s="845"/>
      <c r="K77" s="845"/>
      <c r="L77" s="845"/>
      <c r="T77" s="844"/>
      <c r="U77" s="844"/>
      <c r="V77" s="844"/>
      <c r="GV77" s="845"/>
    </row>
    <row r="78" spans="2:204" x14ac:dyDescent="0.25">
      <c r="B78" s="803" t="s">
        <v>957</v>
      </c>
      <c r="C78" s="846">
        <v>15816</v>
      </c>
      <c r="D78" s="846"/>
      <c r="E78" s="846"/>
      <c r="F78" s="846">
        <v>2938</v>
      </c>
      <c r="G78" s="869">
        <v>18754</v>
      </c>
      <c r="J78" s="845"/>
      <c r="K78" s="845"/>
      <c r="L78" s="845"/>
      <c r="T78" s="844"/>
      <c r="U78" s="844"/>
      <c r="V78" s="844"/>
      <c r="GV78" s="845"/>
    </row>
    <row r="79" spans="2:204" x14ac:dyDescent="0.25">
      <c r="B79" s="803" t="s">
        <v>958</v>
      </c>
      <c r="C79" s="846">
        <v>13280</v>
      </c>
      <c r="D79" s="846"/>
      <c r="E79" s="846"/>
      <c r="F79" s="846">
        <v>2251</v>
      </c>
      <c r="G79" s="869">
        <v>15531</v>
      </c>
      <c r="J79" s="845"/>
      <c r="K79" s="845"/>
      <c r="L79" s="845"/>
      <c r="T79" s="844"/>
      <c r="U79" s="844"/>
      <c r="V79" s="844"/>
      <c r="GV79" s="845"/>
    </row>
    <row r="80" spans="2:204" x14ac:dyDescent="0.25">
      <c r="B80" s="803" t="s">
        <v>959</v>
      </c>
      <c r="C80" s="846">
        <v>7735</v>
      </c>
      <c r="D80" s="846"/>
      <c r="E80" s="846"/>
      <c r="F80" s="846">
        <v>450</v>
      </c>
      <c r="G80" s="869">
        <v>8185</v>
      </c>
      <c r="J80" s="845"/>
      <c r="K80" s="845"/>
      <c r="L80" s="845"/>
      <c r="T80" s="844"/>
      <c r="U80" s="844"/>
      <c r="V80" s="844"/>
      <c r="GV80" s="845"/>
    </row>
    <row r="81" spans="2:204" x14ac:dyDescent="0.25">
      <c r="B81" s="803" t="s">
        <v>960</v>
      </c>
      <c r="C81" s="846">
        <v>11958</v>
      </c>
      <c r="D81" s="846"/>
      <c r="E81" s="846"/>
      <c r="F81" s="846">
        <v>1564</v>
      </c>
      <c r="G81" s="869">
        <v>13522</v>
      </c>
      <c r="J81" s="845"/>
      <c r="K81" s="845"/>
      <c r="L81" s="845"/>
      <c r="T81" s="844"/>
      <c r="U81" s="844"/>
      <c r="V81" s="844"/>
      <c r="GV81" s="845"/>
    </row>
    <row r="82" spans="2:204" x14ac:dyDescent="0.25">
      <c r="B82" s="803" t="s">
        <v>961</v>
      </c>
      <c r="C82" s="846">
        <v>19736</v>
      </c>
      <c r="D82" s="846"/>
      <c r="E82" s="846"/>
      <c r="F82" s="846">
        <v>2334</v>
      </c>
      <c r="G82" s="869">
        <v>22070</v>
      </c>
      <c r="J82" s="845"/>
      <c r="K82" s="845"/>
      <c r="L82" s="845"/>
      <c r="T82" s="844"/>
      <c r="U82" s="844"/>
      <c r="V82" s="844"/>
      <c r="GV82" s="845"/>
    </row>
    <row r="83" spans="2:204" x14ac:dyDescent="0.25">
      <c r="B83" s="803" t="s">
        <v>962</v>
      </c>
      <c r="C83" s="846">
        <v>26685</v>
      </c>
      <c r="D83" s="846"/>
      <c r="E83" s="846"/>
      <c r="F83" s="846">
        <v>2395</v>
      </c>
      <c r="G83" s="869">
        <v>29080</v>
      </c>
      <c r="J83" s="845"/>
      <c r="K83" s="845"/>
      <c r="L83" s="845"/>
      <c r="T83" s="844"/>
      <c r="U83" s="844"/>
      <c r="V83" s="844"/>
      <c r="GV83" s="845"/>
    </row>
    <row r="84" spans="2:204" x14ac:dyDescent="0.25">
      <c r="B84" s="803" t="s">
        <v>963</v>
      </c>
      <c r="C84" s="846">
        <v>192</v>
      </c>
      <c r="D84" s="846"/>
      <c r="E84" s="846"/>
      <c r="F84" s="846"/>
      <c r="G84" s="869">
        <v>192</v>
      </c>
      <c r="J84" s="845"/>
      <c r="K84" s="845"/>
      <c r="L84" s="845"/>
      <c r="T84" s="844"/>
      <c r="U84" s="844"/>
      <c r="V84" s="844"/>
      <c r="GV84" s="845"/>
    </row>
    <row r="85" spans="2:204" ht="28.5" x14ac:dyDescent="0.25">
      <c r="B85" s="803" t="s">
        <v>964</v>
      </c>
      <c r="C85" s="846"/>
      <c r="D85" s="846"/>
      <c r="E85" s="846"/>
      <c r="F85" s="846"/>
      <c r="G85" s="869">
        <v>0</v>
      </c>
      <c r="J85" s="845"/>
      <c r="K85" s="845"/>
      <c r="L85" s="845"/>
      <c r="T85" s="844"/>
      <c r="U85" s="844"/>
      <c r="V85" s="844"/>
      <c r="GV85" s="845"/>
    </row>
    <row r="86" spans="2:204" x14ac:dyDescent="0.25">
      <c r="B86" s="803" t="s">
        <v>965</v>
      </c>
      <c r="C86" s="846"/>
      <c r="D86" s="846"/>
      <c r="E86" s="846"/>
      <c r="F86" s="846">
        <v>322</v>
      </c>
      <c r="G86" s="869">
        <v>322</v>
      </c>
      <c r="J86" s="845"/>
      <c r="K86" s="845"/>
      <c r="L86" s="845"/>
      <c r="T86" s="844"/>
      <c r="U86" s="844"/>
      <c r="V86" s="844"/>
      <c r="GV86" s="845"/>
    </row>
    <row r="87" spans="2:204" x14ac:dyDescent="0.25">
      <c r="B87" s="803" t="s">
        <v>966</v>
      </c>
      <c r="C87" s="846">
        <v>12</v>
      </c>
      <c r="D87" s="846"/>
      <c r="E87" s="846"/>
      <c r="F87" s="846"/>
      <c r="G87" s="869">
        <v>12</v>
      </c>
      <c r="J87" s="845"/>
      <c r="K87" s="845"/>
      <c r="L87" s="845"/>
      <c r="T87" s="844"/>
      <c r="U87" s="844"/>
      <c r="V87" s="844"/>
      <c r="GV87" s="845"/>
    </row>
    <row r="88" spans="2:204" x14ac:dyDescent="0.25">
      <c r="B88" s="803" t="s">
        <v>967</v>
      </c>
      <c r="C88" s="846">
        <v>25</v>
      </c>
      <c r="D88" s="846"/>
      <c r="E88" s="846"/>
      <c r="F88" s="846"/>
      <c r="G88" s="869">
        <v>25</v>
      </c>
      <c r="J88" s="845"/>
      <c r="K88" s="845"/>
      <c r="L88" s="845"/>
      <c r="T88" s="844"/>
      <c r="U88" s="844"/>
      <c r="V88" s="844"/>
      <c r="GV88" s="845"/>
    </row>
    <row r="89" spans="2:204" x14ac:dyDescent="0.25">
      <c r="B89" s="803" t="s">
        <v>968</v>
      </c>
      <c r="C89" s="846">
        <v>469</v>
      </c>
      <c r="D89" s="846"/>
      <c r="E89" s="846"/>
      <c r="F89" s="846">
        <v>15</v>
      </c>
      <c r="G89" s="869">
        <v>484</v>
      </c>
      <c r="J89" s="845"/>
      <c r="K89" s="845"/>
      <c r="L89" s="845"/>
      <c r="T89" s="844"/>
      <c r="U89" s="844"/>
      <c r="V89" s="844"/>
      <c r="GV89" s="845"/>
    </row>
    <row r="90" spans="2:204" x14ac:dyDescent="0.25">
      <c r="B90" s="803" t="s">
        <v>969</v>
      </c>
      <c r="C90" s="846">
        <v>10</v>
      </c>
      <c r="D90" s="846"/>
      <c r="E90" s="846"/>
      <c r="F90" s="846"/>
      <c r="G90" s="869">
        <v>10</v>
      </c>
      <c r="J90" s="845"/>
      <c r="K90" s="845"/>
      <c r="L90" s="845"/>
      <c r="T90" s="844"/>
      <c r="U90" s="844"/>
      <c r="V90" s="844"/>
      <c r="GV90" s="845"/>
    </row>
    <row r="91" spans="2:204" x14ac:dyDescent="0.25">
      <c r="B91" s="803" t="s">
        <v>970</v>
      </c>
      <c r="C91" s="846">
        <v>44</v>
      </c>
      <c r="D91" s="846"/>
      <c r="E91" s="846"/>
      <c r="F91" s="846"/>
      <c r="G91" s="869">
        <v>44</v>
      </c>
      <c r="J91" s="845"/>
      <c r="K91" s="845"/>
      <c r="L91" s="845"/>
      <c r="T91" s="844"/>
      <c r="U91" s="844"/>
      <c r="V91" s="844"/>
      <c r="GV91" s="845"/>
    </row>
    <row r="92" spans="2:204" x14ac:dyDescent="0.25">
      <c r="B92" s="803" t="s">
        <v>971</v>
      </c>
      <c r="C92" s="846">
        <v>55</v>
      </c>
      <c r="D92" s="846"/>
      <c r="E92" s="846"/>
      <c r="F92" s="846">
        <v>15</v>
      </c>
      <c r="G92" s="869">
        <v>70</v>
      </c>
      <c r="J92" s="845"/>
      <c r="K92" s="845"/>
      <c r="L92" s="845"/>
      <c r="T92" s="844"/>
      <c r="U92" s="844"/>
      <c r="V92" s="844"/>
      <c r="GV92" s="845"/>
    </row>
    <row r="93" spans="2:204" x14ac:dyDescent="0.25">
      <c r="B93" s="803" t="s">
        <v>972</v>
      </c>
      <c r="C93" s="846">
        <v>73</v>
      </c>
      <c r="D93" s="846"/>
      <c r="E93" s="846"/>
      <c r="F93" s="846">
        <v>23</v>
      </c>
      <c r="G93" s="869">
        <v>96</v>
      </c>
      <c r="J93" s="845"/>
      <c r="K93" s="845"/>
      <c r="L93" s="845"/>
      <c r="T93" s="844"/>
      <c r="U93" s="844"/>
      <c r="V93" s="844"/>
      <c r="GV93" s="845"/>
    </row>
    <row r="94" spans="2:204" ht="28.5" x14ac:dyDescent="0.25">
      <c r="B94" s="803" t="s">
        <v>973</v>
      </c>
      <c r="C94" s="846"/>
      <c r="D94" s="846"/>
      <c r="E94" s="846"/>
      <c r="F94" s="846"/>
      <c r="G94" s="869">
        <v>0</v>
      </c>
      <c r="J94" s="845"/>
      <c r="K94" s="845"/>
      <c r="L94" s="845"/>
      <c r="T94" s="844"/>
      <c r="U94" s="844"/>
      <c r="V94" s="844"/>
      <c r="GV94" s="845"/>
    </row>
    <row r="95" spans="2:204" x14ac:dyDescent="0.25">
      <c r="B95" s="803" t="s">
        <v>974</v>
      </c>
      <c r="C95" s="846"/>
      <c r="D95" s="846"/>
      <c r="E95" s="846"/>
      <c r="F95" s="846"/>
      <c r="G95" s="869">
        <v>0</v>
      </c>
      <c r="J95" s="845"/>
      <c r="K95" s="845"/>
      <c r="L95" s="845"/>
      <c r="T95" s="844"/>
      <c r="U95" s="844"/>
      <c r="V95" s="844"/>
      <c r="GV95" s="845"/>
    </row>
    <row r="96" spans="2:204" x14ac:dyDescent="0.25">
      <c r="B96" s="803" t="s">
        <v>975</v>
      </c>
      <c r="C96" s="846"/>
      <c r="D96" s="846"/>
      <c r="E96" s="846"/>
      <c r="F96" s="846"/>
      <c r="G96" s="869">
        <v>0</v>
      </c>
      <c r="J96" s="845"/>
      <c r="K96" s="845"/>
      <c r="L96" s="845"/>
      <c r="T96" s="844"/>
      <c r="U96" s="844"/>
      <c r="V96" s="844"/>
      <c r="GV96" s="845"/>
    </row>
    <row r="97" spans="2:204" x14ac:dyDescent="0.25">
      <c r="B97" s="803" t="s">
        <v>976</v>
      </c>
      <c r="C97" s="846"/>
      <c r="D97" s="846"/>
      <c r="E97" s="846"/>
      <c r="F97" s="846"/>
      <c r="G97" s="869">
        <v>0</v>
      </c>
      <c r="J97" s="845"/>
      <c r="K97" s="845"/>
      <c r="L97" s="845"/>
      <c r="T97" s="844"/>
      <c r="U97" s="844"/>
      <c r="V97" s="844"/>
      <c r="GV97" s="845"/>
    </row>
    <row r="98" spans="2:204" x14ac:dyDescent="0.25">
      <c r="B98" s="803" t="s">
        <v>977</v>
      </c>
      <c r="C98" s="846"/>
      <c r="D98" s="846"/>
      <c r="E98" s="846"/>
      <c r="F98" s="846"/>
      <c r="G98" s="869">
        <v>0</v>
      </c>
      <c r="J98" s="845"/>
      <c r="K98" s="845"/>
      <c r="L98" s="845"/>
      <c r="T98" s="844"/>
      <c r="U98" s="844"/>
      <c r="V98" s="844"/>
      <c r="GV98" s="845"/>
    </row>
    <row r="99" spans="2:204" x14ac:dyDescent="0.25">
      <c r="B99" s="803" t="s">
        <v>978</v>
      </c>
      <c r="C99" s="846">
        <v>6398</v>
      </c>
      <c r="D99" s="846"/>
      <c r="E99" s="846"/>
      <c r="F99" s="846">
        <v>315</v>
      </c>
      <c r="G99" s="869">
        <v>6713</v>
      </c>
      <c r="J99" s="845"/>
      <c r="K99" s="845"/>
      <c r="L99" s="845"/>
      <c r="T99" s="844"/>
      <c r="U99" s="844"/>
      <c r="V99" s="844"/>
      <c r="GV99" s="845"/>
    </row>
    <row r="100" spans="2:204" x14ac:dyDescent="0.25">
      <c r="B100" s="803" t="s">
        <v>979</v>
      </c>
      <c r="C100" s="846">
        <v>437</v>
      </c>
      <c r="D100" s="846"/>
      <c r="E100" s="846"/>
      <c r="F100" s="846">
        <v>39</v>
      </c>
      <c r="G100" s="869">
        <v>476</v>
      </c>
      <c r="I100" s="844"/>
      <c r="K100" s="845"/>
      <c r="L100" s="845"/>
      <c r="T100" s="844"/>
      <c r="U100" s="844"/>
      <c r="V100" s="844"/>
      <c r="GT100" s="844"/>
      <c r="GV100" s="845"/>
    </row>
    <row r="101" spans="2:204" x14ac:dyDescent="0.25">
      <c r="B101" s="803" t="s">
        <v>980</v>
      </c>
      <c r="C101" s="846">
        <v>625</v>
      </c>
      <c r="D101" s="846"/>
      <c r="E101" s="846"/>
      <c r="F101" s="846"/>
      <c r="G101" s="869">
        <v>625</v>
      </c>
      <c r="I101" s="844"/>
      <c r="K101" s="845"/>
      <c r="L101" s="845"/>
      <c r="T101" s="844"/>
      <c r="U101" s="844"/>
      <c r="V101" s="844"/>
      <c r="GT101" s="844"/>
      <c r="GV101" s="845"/>
    </row>
    <row r="102" spans="2:204" x14ac:dyDescent="0.25">
      <c r="B102" s="803" t="s">
        <v>981</v>
      </c>
      <c r="C102" s="846">
        <v>3644</v>
      </c>
      <c r="D102" s="846"/>
      <c r="E102" s="846"/>
      <c r="F102" s="846">
        <v>236</v>
      </c>
      <c r="G102" s="869">
        <v>3880</v>
      </c>
      <c r="J102" s="845"/>
      <c r="K102" s="845"/>
      <c r="L102" s="845"/>
      <c r="T102" s="844"/>
      <c r="U102" s="844"/>
      <c r="V102" s="844"/>
      <c r="GV102" s="845"/>
    </row>
    <row r="103" spans="2:204" x14ac:dyDescent="0.25">
      <c r="B103" s="803" t="s">
        <v>982</v>
      </c>
      <c r="C103" s="846">
        <v>34076</v>
      </c>
      <c r="D103" s="846"/>
      <c r="E103" s="846"/>
      <c r="F103" s="846">
        <v>4447</v>
      </c>
      <c r="G103" s="869">
        <v>38523</v>
      </c>
      <c r="J103" s="845"/>
      <c r="K103" s="845"/>
      <c r="L103" s="845"/>
      <c r="T103" s="844"/>
      <c r="U103" s="844"/>
      <c r="V103" s="844"/>
      <c r="GV103" s="845"/>
    </row>
    <row r="104" spans="2:204" x14ac:dyDescent="0.25">
      <c r="B104" s="803" t="s">
        <v>983</v>
      </c>
      <c r="C104" s="846">
        <v>9158</v>
      </c>
      <c r="D104" s="846"/>
      <c r="E104" s="846"/>
      <c r="F104" s="846">
        <v>1392</v>
      </c>
      <c r="G104" s="869">
        <v>10550</v>
      </c>
      <c r="J104" s="845"/>
      <c r="K104" s="845"/>
      <c r="L104" s="845"/>
      <c r="T104" s="844"/>
      <c r="U104" s="844"/>
      <c r="V104" s="844"/>
      <c r="GV104" s="845"/>
    </row>
    <row r="105" spans="2:204" x14ac:dyDescent="0.25">
      <c r="B105" s="803" t="s">
        <v>984</v>
      </c>
      <c r="C105" s="846">
        <v>3197</v>
      </c>
      <c r="D105" s="846"/>
      <c r="E105" s="846"/>
      <c r="F105" s="846">
        <v>175</v>
      </c>
      <c r="G105" s="869">
        <v>3372</v>
      </c>
      <c r="J105" s="845"/>
      <c r="K105" s="845"/>
      <c r="L105" s="845"/>
      <c r="T105" s="844"/>
      <c r="U105" s="844"/>
      <c r="V105" s="844"/>
      <c r="GV105" s="845"/>
    </row>
    <row r="106" spans="2:204" x14ac:dyDescent="0.25">
      <c r="B106" s="803" t="s">
        <v>985</v>
      </c>
      <c r="C106" s="846">
        <v>738</v>
      </c>
      <c r="D106" s="846"/>
      <c r="E106" s="846"/>
      <c r="F106" s="846">
        <v>52</v>
      </c>
      <c r="G106" s="869">
        <v>790</v>
      </c>
      <c r="J106" s="845"/>
      <c r="K106" s="845"/>
      <c r="L106" s="845"/>
      <c r="T106" s="844"/>
      <c r="U106" s="844"/>
      <c r="V106" s="844"/>
      <c r="GV106" s="845"/>
    </row>
    <row r="107" spans="2:204" x14ac:dyDescent="0.25">
      <c r="B107" s="803" t="s">
        <v>986</v>
      </c>
      <c r="C107" s="846">
        <v>1323</v>
      </c>
      <c r="D107" s="846"/>
      <c r="E107" s="846"/>
      <c r="F107" s="846">
        <v>1</v>
      </c>
      <c r="G107" s="869">
        <v>1324</v>
      </c>
      <c r="J107" s="845"/>
      <c r="K107" s="845"/>
      <c r="L107" s="845"/>
      <c r="T107" s="844"/>
      <c r="U107" s="844"/>
      <c r="V107" s="844"/>
      <c r="GV107" s="845"/>
    </row>
    <row r="108" spans="2:204" x14ac:dyDescent="0.25">
      <c r="B108" s="803" t="s">
        <v>987</v>
      </c>
      <c r="C108" s="846">
        <v>390</v>
      </c>
      <c r="D108" s="846"/>
      <c r="E108" s="846"/>
      <c r="F108" s="846">
        <v>309</v>
      </c>
      <c r="G108" s="869">
        <v>699</v>
      </c>
      <c r="J108" s="845"/>
      <c r="K108" s="845"/>
      <c r="L108" s="845"/>
      <c r="T108" s="844"/>
      <c r="U108" s="844"/>
      <c r="V108" s="844"/>
      <c r="GV108" s="845"/>
    </row>
    <row r="109" spans="2:204" x14ac:dyDescent="0.25">
      <c r="B109" s="803" t="s">
        <v>988</v>
      </c>
      <c r="C109" s="846">
        <v>103</v>
      </c>
      <c r="D109" s="846"/>
      <c r="E109" s="846"/>
      <c r="F109" s="846"/>
      <c r="G109" s="869">
        <v>103</v>
      </c>
      <c r="J109" s="845"/>
      <c r="K109" s="845"/>
      <c r="L109" s="845"/>
      <c r="T109" s="844"/>
      <c r="U109" s="844"/>
      <c r="V109" s="844"/>
      <c r="GV109" s="845"/>
    </row>
    <row r="110" spans="2:204" x14ac:dyDescent="0.25">
      <c r="B110" s="803" t="s">
        <v>989</v>
      </c>
      <c r="C110" s="846">
        <v>302</v>
      </c>
      <c r="D110" s="846"/>
      <c r="E110" s="846"/>
      <c r="F110" s="846">
        <v>95</v>
      </c>
      <c r="G110" s="869">
        <v>397</v>
      </c>
      <c r="J110" s="845"/>
      <c r="K110" s="845"/>
      <c r="L110" s="845"/>
      <c r="T110" s="844"/>
      <c r="U110" s="844"/>
      <c r="V110" s="844"/>
      <c r="GV110" s="845"/>
    </row>
    <row r="111" spans="2:204" x14ac:dyDescent="0.25">
      <c r="B111" s="803" t="s">
        <v>990</v>
      </c>
      <c r="C111" s="846">
        <v>5743</v>
      </c>
      <c r="D111" s="846"/>
      <c r="E111" s="846"/>
      <c r="F111" s="846">
        <v>416</v>
      </c>
      <c r="G111" s="869">
        <v>6159</v>
      </c>
      <c r="J111" s="845"/>
      <c r="K111" s="845"/>
      <c r="L111" s="845"/>
      <c r="T111" s="844"/>
      <c r="U111" s="844"/>
      <c r="V111" s="844"/>
      <c r="GV111" s="845"/>
    </row>
    <row r="112" spans="2:204" ht="28.5" x14ac:dyDescent="0.25">
      <c r="B112" s="803" t="s">
        <v>991</v>
      </c>
      <c r="C112" s="846">
        <v>3231</v>
      </c>
      <c r="D112" s="846"/>
      <c r="E112" s="846"/>
      <c r="F112" s="846">
        <v>243</v>
      </c>
      <c r="G112" s="869">
        <v>3474</v>
      </c>
      <c r="J112" s="845"/>
      <c r="K112" s="845"/>
      <c r="L112" s="845"/>
      <c r="T112" s="844"/>
      <c r="U112" s="844"/>
      <c r="V112" s="844"/>
      <c r="GV112" s="845"/>
    </row>
    <row r="113" spans="2:204" ht="28.5" x14ac:dyDescent="0.25">
      <c r="B113" s="803" t="s">
        <v>992</v>
      </c>
      <c r="C113" s="846">
        <v>814</v>
      </c>
      <c r="D113" s="846"/>
      <c r="E113" s="846"/>
      <c r="F113" s="846">
        <v>177</v>
      </c>
      <c r="G113" s="869">
        <v>991</v>
      </c>
      <c r="J113" s="845"/>
      <c r="K113" s="845"/>
      <c r="L113" s="845"/>
      <c r="T113" s="844"/>
      <c r="U113" s="844"/>
      <c r="V113" s="844"/>
      <c r="GV113" s="845"/>
    </row>
    <row r="114" spans="2:204" x14ac:dyDescent="0.25">
      <c r="B114" s="803" t="s">
        <v>993</v>
      </c>
      <c r="C114" s="846">
        <v>62</v>
      </c>
      <c r="D114" s="846"/>
      <c r="E114" s="846"/>
      <c r="F114" s="846"/>
      <c r="G114" s="869">
        <v>62</v>
      </c>
      <c r="J114" s="845"/>
      <c r="K114" s="845"/>
      <c r="L114" s="845"/>
      <c r="T114" s="844"/>
      <c r="U114" s="844"/>
      <c r="V114" s="844"/>
      <c r="GV114" s="845"/>
    </row>
    <row r="115" spans="2:204" ht="30" x14ac:dyDescent="0.25">
      <c r="B115" s="855" t="s">
        <v>994</v>
      </c>
      <c r="C115" s="856">
        <v>740807</v>
      </c>
      <c r="D115" s="856">
        <v>0</v>
      </c>
      <c r="E115" s="856">
        <v>0</v>
      </c>
      <c r="F115" s="856">
        <v>93566</v>
      </c>
      <c r="G115" s="869">
        <v>834373</v>
      </c>
      <c r="J115" s="845"/>
      <c r="K115" s="845"/>
      <c r="L115" s="845"/>
      <c r="T115" s="844"/>
      <c r="U115" s="844"/>
      <c r="V115" s="844"/>
      <c r="GV115" s="845"/>
    </row>
    <row r="116" spans="2:204" ht="28.5" x14ac:dyDescent="0.25">
      <c r="B116" s="803" t="s">
        <v>995</v>
      </c>
      <c r="C116" s="846">
        <v>4727</v>
      </c>
      <c r="D116" s="846"/>
      <c r="E116" s="846">
        <v>216840</v>
      </c>
      <c r="F116" s="846">
        <v>3005</v>
      </c>
      <c r="G116" s="869">
        <v>224572</v>
      </c>
      <c r="J116" s="845"/>
      <c r="K116" s="845"/>
      <c r="L116" s="845"/>
      <c r="T116" s="844"/>
      <c r="U116" s="844"/>
      <c r="V116" s="844"/>
      <c r="GV116" s="845"/>
    </row>
    <row r="117" spans="2:204" x14ac:dyDescent="0.25">
      <c r="B117" s="803" t="s">
        <v>996</v>
      </c>
      <c r="C117" s="846">
        <v>1327</v>
      </c>
      <c r="D117" s="846"/>
      <c r="E117" s="846">
        <v>183832</v>
      </c>
      <c r="F117" s="846">
        <v>68097</v>
      </c>
      <c r="G117" s="869">
        <v>253256</v>
      </c>
      <c r="J117" s="845"/>
      <c r="K117" s="845"/>
      <c r="L117" s="845"/>
      <c r="T117" s="844"/>
      <c r="U117" s="844"/>
      <c r="V117" s="844"/>
      <c r="GV117" s="845"/>
    </row>
    <row r="118" spans="2:204" x14ac:dyDescent="0.25">
      <c r="B118" s="855" t="s">
        <v>997</v>
      </c>
      <c r="C118" s="856">
        <v>6054</v>
      </c>
      <c r="D118" s="856">
        <v>0</v>
      </c>
      <c r="E118" s="856">
        <v>400672</v>
      </c>
      <c r="F118" s="856">
        <v>71102</v>
      </c>
      <c r="G118" s="869">
        <v>477828</v>
      </c>
      <c r="J118" s="845"/>
      <c r="K118" s="845"/>
      <c r="L118" s="845"/>
      <c r="T118" s="844"/>
      <c r="U118" s="844"/>
      <c r="V118" s="844"/>
      <c r="GV118" s="845"/>
    </row>
    <row r="119" spans="2:204" x14ac:dyDescent="0.25">
      <c r="B119" s="803" t="s">
        <v>16</v>
      </c>
      <c r="C119" s="846"/>
      <c r="D119" s="846"/>
      <c r="E119" s="846">
        <v>117999</v>
      </c>
      <c r="F119" s="846">
        <v>38322</v>
      </c>
      <c r="G119" s="869">
        <v>156321</v>
      </c>
      <c r="J119" s="845"/>
      <c r="K119" s="845"/>
      <c r="L119" s="845"/>
      <c r="T119" s="844"/>
      <c r="U119" s="844"/>
      <c r="V119" s="844"/>
      <c r="GV119" s="845"/>
    </row>
    <row r="120" spans="2:204" x14ac:dyDescent="0.25">
      <c r="B120" s="803" t="s">
        <v>998</v>
      </c>
      <c r="C120" s="846"/>
      <c r="D120" s="846"/>
      <c r="E120" s="846">
        <v>27856</v>
      </c>
      <c r="F120" s="846">
        <v>5746</v>
      </c>
      <c r="G120" s="869">
        <v>33602</v>
      </c>
      <c r="J120" s="845"/>
      <c r="K120" s="845"/>
      <c r="L120" s="845"/>
      <c r="T120" s="844"/>
      <c r="U120" s="844"/>
      <c r="V120" s="844"/>
      <c r="GV120" s="845"/>
    </row>
    <row r="121" spans="2:204" x14ac:dyDescent="0.25">
      <c r="B121" s="803" t="s">
        <v>18</v>
      </c>
      <c r="C121" s="846"/>
      <c r="D121" s="846"/>
      <c r="E121" s="846">
        <v>40078</v>
      </c>
      <c r="F121" s="846">
        <v>13431</v>
      </c>
      <c r="G121" s="869">
        <v>53509</v>
      </c>
      <c r="J121" s="845"/>
      <c r="K121" s="845"/>
      <c r="L121" s="845"/>
      <c r="T121" s="844"/>
      <c r="U121" s="844"/>
      <c r="V121" s="844"/>
      <c r="GV121" s="845"/>
    </row>
    <row r="122" spans="2:204" x14ac:dyDescent="0.25">
      <c r="B122" s="803" t="s">
        <v>999</v>
      </c>
      <c r="C122" s="846"/>
      <c r="D122" s="846"/>
      <c r="E122" s="846">
        <v>284441</v>
      </c>
      <c r="F122" s="846">
        <v>59461</v>
      </c>
      <c r="G122" s="869">
        <v>343902</v>
      </c>
      <c r="J122" s="845"/>
      <c r="K122" s="845"/>
      <c r="L122" s="845"/>
      <c r="T122" s="844"/>
      <c r="U122" s="844"/>
      <c r="V122" s="844"/>
      <c r="GV122" s="845"/>
    </row>
    <row r="123" spans="2:204" ht="30" x14ac:dyDescent="0.25">
      <c r="B123" s="855" t="s">
        <v>1000</v>
      </c>
      <c r="C123" s="856">
        <v>0</v>
      </c>
      <c r="D123" s="856">
        <v>0</v>
      </c>
      <c r="E123" s="856">
        <v>470374</v>
      </c>
      <c r="F123" s="856">
        <v>116960</v>
      </c>
      <c r="G123" s="869">
        <v>587334</v>
      </c>
      <c r="J123" s="845"/>
      <c r="K123" s="845"/>
      <c r="L123" s="845"/>
      <c r="T123" s="844"/>
      <c r="U123" s="844"/>
      <c r="V123" s="844"/>
      <c r="GV123" s="845"/>
    </row>
    <row r="124" spans="2:204" x14ac:dyDescent="0.25">
      <c r="B124" s="803" t="s">
        <v>1001</v>
      </c>
      <c r="C124" s="846"/>
      <c r="D124" s="846"/>
      <c r="E124" s="846">
        <v>70032</v>
      </c>
      <c r="F124" s="846">
        <v>59918</v>
      </c>
      <c r="G124" s="869">
        <v>129950</v>
      </c>
      <c r="J124" s="845"/>
      <c r="K124" s="845"/>
      <c r="L124" s="845"/>
      <c r="T124" s="844"/>
      <c r="U124" s="844"/>
      <c r="V124" s="844"/>
      <c r="GV124" s="845"/>
    </row>
    <row r="125" spans="2:204" x14ac:dyDescent="0.25">
      <c r="B125" s="803" t="s">
        <v>1002</v>
      </c>
      <c r="C125" s="846"/>
      <c r="D125" s="846"/>
      <c r="E125" s="846">
        <v>611038</v>
      </c>
      <c r="F125" s="846">
        <v>208813</v>
      </c>
      <c r="G125" s="869">
        <v>819851</v>
      </c>
      <c r="J125" s="845"/>
      <c r="K125" s="845"/>
      <c r="L125" s="845"/>
      <c r="T125" s="844"/>
      <c r="U125" s="844"/>
      <c r="V125" s="844"/>
      <c r="GV125" s="845"/>
    </row>
    <row r="126" spans="2:204" x14ac:dyDescent="0.25">
      <c r="B126" s="803" t="s">
        <v>1003</v>
      </c>
      <c r="C126" s="846"/>
      <c r="D126" s="846"/>
      <c r="E126" s="846">
        <v>318709</v>
      </c>
      <c r="F126" s="846">
        <v>130026</v>
      </c>
      <c r="G126" s="869">
        <v>448735</v>
      </c>
      <c r="J126" s="845"/>
      <c r="K126" s="845"/>
      <c r="L126" s="845"/>
      <c r="T126" s="844"/>
      <c r="U126" s="844"/>
      <c r="V126" s="844"/>
      <c r="GV126" s="845"/>
    </row>
    <row r="127" spans="2:204" x14ac:dyDescent="0.25">
      <c r="B127" s="803" t="s">
        <v>1004</v>
      </c>
      <c r="C127" s="846"/>
      <c r="D127" s="846"/>
      <c r="E127" s="846">
        <v>1076435</v>
      </c>
      <c r="F127" s="846">
        <v>533173</v>
      </c>
      <c r="G127" s="869">
        <v>1609608</v>
      </c>
      <c r="J127" s="845"/>
      <c r="K127" s="845"/>
      <c r="L127" s="845"/>
      <c r="T127" s="844"/>
      <c r="U127" s="844"/>
      <c r="V127" s="844"/>
      <c r="GV127" s="845"/>
    </row>
    <row r="128" spans="2:204" x14ac:dyDescent="0.25">
      <c r="B128" s="803" t="s">
        <v>1005</v>
      </c>
      <c r="C128" s="846"/>
      <c r="D128" s="846"/>
      <c r="E128" s="846">
        <v>638259</v>
      </c>
      <c r="F128" s="846">
        <v>215718</v>
      </c>
      <c r="G128" s="869">
        <v>853977</v>
      </c>
      <c r="J128" s="845"/>
      <c r="K128" s="845"/>
      <c r="L128" s="845"/>
      <c r="T128" s="844"/>
      <c r="U128" s="844"/>
      <c r="V128" s="844"/>
      <c r="GV128" s="845"/>
    </row>
    <row r="129" spans="2:204" x14ac:dyDescent="0.25">
      <c r="B129" s="803" t="s">
        <v>1006</v>
      </c>
      <c r="C129" s="846"/>
      <c r="D129" s="846"/>
      <c r="E129" s="846">
        <v>1186</v>
      </c>
      <c r="F129" s="846">
        <v>2320</v>
      </c>
      <c r="G129" s="869">
        <v>3506</v>
      </c>
      <c r="J129" s="845"/>
      <c r="K129" s="845"/>
      <c r="L129" s="845"/>
      <c r="T129" s="844"/>
      <c r="U129" s="844"/>
      <c r="V129" s="844"/>
      <c r="GV129" s="845"/>
    </row>
    <row r="130" spans="2:204" ht="30" x14ac:dyDescent="0.25">
      <c r="B130" s="855" t="s">
        <v>1007</v>
      </c>
      <c r="C130" s="856">
        <v>0</v>
      </c>
      <c r="D130" s="856">
        <v>0</v>
      </c>
      <c r="E130" s="856">
        <v>2715659</v>
      </c>
      <c r="F130" s="856">
        <v>1149968</v>
      </c>
      <c r="G130" s="869">
        <v>3865627</v>
      </c>
      <c r="J130" s="845"/>
      <c r="K130" s="845"/>
      <c r="L130" s="845"/>
      <c r="T130" s="844"/>
      <c r="U130" s="844"/>
      <c r="V130" s="844"/>
      <c r="GV130" s="845"/>
    </row>
    <row r="131" spans="2:204" x14ac:dyDescent="0.25">
      <c r="B131" s="803" t="s">
        <v>1008</v>
      </c>
      <c r="C131" s="846"/>
      <c r="D131" s="846"/>
      <c r="E131" s="846">
        <v>1664</v>
      </c>
      <c r="F131" s="846">
        <v>360</v>
      </c>
      <c r="G131" s="869">
        <v>2024</v>
      </c>
      <c r="J131" s="845"/>
      <c r="K131" s="845"/>
      <c r="L131" s="845"/>
      <c r="T131" s="844"/>
      <c r="U131" s="844"/>
      <c r="V131" s="844"/>
      <c r="GV131" s="845"/>
    </row>
    <row r="132" spans="2:204" x14ac:dyDescent="0.25">
      <c r="B132" s="803" t="s">
        <v>1009</v>
      </c>
      <c r="C132" s="846"/>
      <c r="D132" s="846"/>
      <c r="E132" s="846">
        <v>7152</v>
      </c>
      <c r="F132" s="846">
        <v>3444</v>
      </c>
      <c r="G132" s="869">
        <v>10596</v>
      </c>
      <c r="J132" s="845"/>
      <c r="K132" s="845"/>
      <c r="L132" s="845"/>
      <c r="T132" s="844"/>
      <c r="U132" s="844"/>
      <c r="V132" s="844"/>
      <c r="GV132" s="845"/>
    </row>
    <row r="133" spans="2:204" x14ac:dyDescent="0.25">
      <c r="B133" s="803" t="s">
        <v>1010</v>
      </c>
      <c r="C133" s="846"/>
      <c r="D133" s="846"/>
      <c r="E133" s="846">
        <v>300720</v>
      </c>
      <c r="F133" s="846">
        <v>113300</v>
      </c>
      <c r="G133" s="869">
        <v>414020</v>
      </c>
      <c r="J133" s="845"/>
      <c r="K133" s="845"/>
      <c r="L133" s="845"/>
      <c r="T133" s="844"/>
      <c r="U133" s="844"/>
      <c r="V133" s="844"/>
      <c r="GV133" s="845"/>
    </row>
    <row r="134" spans="2:204" x14ac:dyDescent="0.25">
      <c r="B134" s="803" t="s">
        <v>1011</v>
      </c>
      <c r="C134" s="846"/>
      <c r="D134" s="846"/>
      <c r="E134" s="846">
        <v>177480</v>
      </c>
      <c r="F134" s="846">
        <v>51384</v>
      </c>
      <c r="G134" s="869">
        <v>228864</v>
      </c>
      <c r="J134" s="845"/>
      <c r="K134" s="845"/>
      <c r="L134" s="845"/>
      <c r="T134" s="844"/>
      <c r="U134" s="844"/>
      <c r="V134" s="844"/>
      <c r="GV134" s="845"/>
    </row>
    <row r="135" spans="2:204" x14ac:dyDescent="0.25">
      <c r="B135" s="803" t="s">
        <v>1012</v>
      </c>
      <c r="C135" s="846"/>
      <c r="D135" s="846"/>
      <c r="E135" s="846">
        <v>27914</v>
      </c>
      <c r="F135" s="846">
        <v>6945</v>
      </c>
      <c r="G135" s="869">
        <v>34859</v>
      </c>
      <c r="J135" s="845"/>
      <c r="K135" s="845"/>
      <c r="L135" s="845"/>
      <c r="T135" s="844"/>
      <c r="U135" s="844"/>
      <c r="V135" s="844"/>
      <c r="GV135" s="845"/>
    </row>
    <row r="136" spans="2:204" x14ac:dyDescent="0.25">
      <c r="B136" s="803" t="s">
        <v>1013</v>
      </c>
      <c r="C136" s="846"/>
      <c r="D136" s="846"/>
      <c r="E136" s="846">
        <v>52104</v>
      </c>
      <c r="F136" s="846">
        <v>29259</v>
      </c>
      <c r="G136" s="869">
        <v>81363</v>
      </c>
      <c r="J136" s="845"/>
      <c r="K136" s="845"/>
      <c r="L136" s="845"/>
      <c r="T136" s="844"/>
      <c r="U136" s="844"/>
      <c r="V136" s="844"/>
      <c r="GV136" s="845"/>
    </row>
    <row r="137" spans="2:204" x14ac:dyDescent="0.25">
      <c r="B137" s="803" t="s">
        <v>1014</v>
      </c>
      <c r="C137" s="846"/>
      <c r="D137" s="846"/>
      <c r="E137" s="846">
        <v>291472</v>
      </c>
      <c r="F137" s="846">
        <v>199984</v>
      </c>
      <c r="G137" s="869">
        <v>491456</v>
      </c>
      <c r="J137" s="845"/>
      <c r="K137" s="845"/>
      <c r="L137" s="845"/>
      <c r="T137" s="844"/>
      <c r="U137" s="844"/>
      <c r="V137" s="844"/>
      <c r="GV137" s="845"/>
    </row>
    <row r="138" spans="2:204" x14ac:dyDescent="0.25">
      <c r="B138" s="803" t="s">
        <v>1015</v>
      </c>
      <c r="C138" s="846"/>
      <c r="D138" s="846"/>
      <c r="E138" s="846">
        <v>202092</v>
      </c>
      <c r="F138" s="846">
        <v>60222</v>
      </c>
      <c r="G138" s="869">
        <v>262314</v>
      </c>
      <c r="J138" s="845"/>
      <c r="K138" s="845"/>
      <c r="L138" s="845"/>
      <c r="T138" s="844"/>
      <c r="U138" s="844"/>
      <c r="V138" s="844"/>
      <c r="GV138" s="845"/>
    </row>
    <row r="139" spans="2:204" x14ac:dyDescent="0.25">
      <c r="B139" s="803" t="s">
        <v>1016</v>
      </c>
      <c r="C139" s="846"/>
      <c r="D139" s="846"/>
      <c r="E139" s="846">
        <v>395442</v>
      </c>
      <c r="F139" s="846">
        <v>92470</v>
      </c>
      <c r="G139" s="869">
        <v>487912</v>
      </c>
      <c r="J139" s="845"/>
      <c r="K139" s="845"/>
      <c r="L139" s="845"/>
      <c r="T139" s="844"/>
      <c r="U139" s="844"/>
      <c r="V139" s="844"/>
      <c r="GV139" s="845"/>
    </row>
    <row r="140" spans="2:204" x14ac:dyDescent="0.25">
      <c r="B140" s="803" t="s">
        <v>1017</v>
      </c>
      <c r="C140" s="846"/>
      <c r="D140" s="846"/>
      <c r="E140" s="846">
        <v>44565</v>
      </c>
      <c r="F140" s="846">
        <v>15767</v>
      </c>
      <c r="G140" s="869">
        <v>60332</v>
      </c>
      <c r="J140" s="845"/>
      <c r="K140" s="845"/>
      <c r="L140" s="845"/>
      <c r="T140" s="844"/>
      <c r="U140" s="844"/>
      <c r="V140" s="844"/>
      <c r="GV140" s="845"/>
    </row>
    <row r="141" spans="2:204" x14ac:dyDescent="0.25">
      <c r="B141" s="803" t="s">
        <v>1018</v>
      </c>
      <c r="C141" s="846"/>
      <c r="D141" s="846"/>
      <c r="E141" s="846">
        <v>4273</v>
      </c>
      <c r="F141" s="846">
        <v>206</v>
      </c>
      <c r="G141" s="869">
        <v>4479</v>
      </c>
      <c r="J141" s="845"/>
      <c r="K141" s="845"/>
      <c r="L141" s="845"/>
      <c r="T141" s="844"/>
      <c r="U141" s="844"/>
      <c r="V141" s="844"/>
      <c r="GV141" s="845"/>
    </row>
    <row r="142" spans="2:204" x14ac:dyDescent="0.25">
      <c r="B142" s="803" t="s">
        <v>1019</v>
      </c>
      <c r="C142" s="846"/>
      <c r="D142" s="846"/>
      <c r="E142" s="846">
        <v>461017</v>
      </c>
      <c r="F142" s="846">
        <v>85708</v>
      </c>
      <c r="G142" s="869">
        <v>546725</v>
      </c>
      <c r="J142" s="845"/>
      <c r="K142" s="845"/>
      <c r="L142" s="845"/>
      <c r="T142" s="844"/>
      <c r="U142" s="844"/>
      <c r="V142" s="844"/>
      <c r="GV142" s="845"/>
    </row>
    <row r="143" spans="2:204" x14ac:dyDescent="0.25">
      <c r="B143" s="803" t="s">
        <v>1020</v>
      </c>
      <c r="C143" s="846"/>
      <c r="D143" s="846"/>
      <c r="E143" s="846">
        <v>73644</v>
      </c>
      <c r="F143" s="846">
        <v>27971</v>
      </c>
      <c r="G143" s="869">
        <v>101615</v>
      </c>
      <c r="J143" s="845"/>
      <c r="K143" s="845"/>
      <c r="L143" s="845"/>
      <c r="U143" s="844"/>
      <c r="V143" s="844"/>
      <c r="W143" s="844"/>
      <c r="GV143" s="845"/>
    </row>
    <row r="144" spans="2:204" x14ac:dyDescent="0.25">
      <c r="B144" s="803" t="s">
        <v>1021</v>
      </c>
      <c r="C144" s="846"/>
      <c r="D144" s="846"/>
      <c r="E144" s="846">
        <v>183417</v>
      </c>
      <c r="F144" s="846">
        <v>99749</v>
      </c>
      <c r="G144" s="869">
        <v>283166</v>
      </c>
      <c r="J144" s="845"/>
      <c r="K144" s="845"/>
      <c r="L144" s="845"/>
      <c r="U144" s="844"/>
      <c r="V144" s="844"/>
      <c r="W144" s="844"/>
      <c r="GV144" s="845"/>
    </row>
    <row r="145" spans="2:204" ht="28.5" x14ac:dyDescent="0.25">
      <c r="B145" s="803" t="s">
        <v>1022</v>
      </c>
      <c r="C145" s="846"/>
      <c r="D145" s="846"/>
      <c r="E145" s="846">
        <v>271295</v>
      </c>
      <c r="F145" s="846">
        <v>98900</v>
      </c>
      <c r="G145" s="869">
        <v>370195</v>
      </c>
      <c r="J145" s="845"/>
      <c r="K145" s="845"/>
      <c r="L145" s="845"/>
      <c r="U145" s="844"/>
      <c r="V145" s="844"/>
      <c r="W145" s="844"/>
      <c r="GV145" s="845"/>
    </row>
    <row r="146" spans="2:204" x14ac:dyDescent="0.25">
      <c r="B146" s="803" t="s">
        <v>1023</v>
      </c>
      <c r="C146" s="846"/>
      <c r="D146" s="846"/>
      <c r="E146" s="846">
        <v>178391</v>
      </c>
      <c r="F146" s="846">
        <v>65792</v>
      </c>
      <c r="G146" s="869">
        <v>244183</v>
      </c>
      <c r="J146" s="845"/>
      <c r="K146" s="845"/>
      <c r="L146" s="845"/>
      <c r="U146" s="844"/>
      <c r="V146" s="844"/>
      <c r="W146" s="844"/>
      <c r="GV146" s="845"/>
    </row>
    <row r="147" spans="2:204" x14ac:dyDescent="0.25">
      <c r="B147" s="803" t="s">
        <v>1024</v>
      </c>
      <c r="C147" s="846"/>
      <c r="D147" s="846"/>
      <c r="E147" s="846">
        <v>1763</v>
      </c>
      <c r="F147" s="846">
        <v>1715</v>
      </c>
      <c r="G147" s="869">
        <v>3478</v>
      </c>
      <c r="I147" s="844"/>
      <c r="L147" s="845"/>
      <c r="U147" s="844"/>
      <c r="V147" s="844"/>
      <c r="W147" s="844"/>
      <c r="GU147" s="844"/>
      <c r="GV147" s="845"/>
    </row>
    <row r="148" spans="2:204" x14ac:dyDescent="0.25">
      <c r="B148" s="803" t="s">
        <v>1025</v>
      </c>
      <c r="C148" s="846"/>
      <c r="D148" s="846"/>
      <c r="E148" s="846">
        <v>167793</v>
      </c>
      <c r="F148" s="846">
        <v>69395</v>
      </c>
      <c r="G148" s="869">
        <v>237188</v>
      </c>
      <c r="I148" s="844"/>
      <c r="L148" s="845"/>
      <c r="U148" s="844"/>
      <c r="V148" s="844"/>
      <c r="W148" s="844"/>
      <c r="GU148" s="844"/>
      <c r="GV148" s="845"/>
    </row>
    <row r="149" spans="2:204" x14ac:dyDescent="0.25">
      <c r="B149" s="855" t="s">
        <v>1026</v>
      </c>
      <c r="C149" s="856">
        <v>0</v>
      </c>
      <c r="D149" s="856">
        <v>0</v>
      </c>
      <c r="E149" s="856">
        <v>2842198</v>
      </c>
      <c r="F149" s="856">
        <v>1022571</v>
      </c>
      <c r="G149" s="869">
        <v>3864769</v>
      </c>
      <c r="I149" s="844"/>
      <c r="L149" s="845"/>
      <c r="U149" s="844"/>
      <c r="V149" s="844"/>
      <c r="W149" s="844"/>
      <c r="GU149" s="844"/>
      <c r="GV149" s="845"/>
    </row>
    <row r="150" spans="2:204" ht="15.75" x14ac:dyDescent="0.25">
      <c r="B150" s="860" t="s">
        <v>40</v>
      </c>
      <c r="C150" s="847">
        <v>36333682</v>
      </c>
      <c r="D150" s="847">
        <v>266305</v>
      </c>
      <c r="E150" s="847">
        <v>12668867</v>
      </c>
      <c r="F150" s="847">
        <v>12337447</v>
      </c>
      <c r="G150" s="792">
        <v>61606301</v>
      </c>
      <c r="I150" s="844"/>
      <c r="L150" s="845"/>
      <c r="U150" s="844"/>
      <c r="V150" s="844"/>
      <c r="W150" s="844"/>
      <c r="GU150" s="844"/>
      <c r="GV150" s="845"/>
    </row>
    <row r="151" spans="2:204" x14ac:dyDescent="0.25">
      <c r="V151" s="844"/>
      <c r="W151" s="844"/>
      <c r="X151" s="844"/>
    </row>
    <row r="152" spans="2:204" x14ac:dyDescent="0.25">
      <c r="C152" s="625"/>
      <c r="D152" s="625"/>
      <c r="E152" s="625"/>
      <c r="F152" s="625"/>
      <c r="G152" s="625"/>
      <c r="V152" s="844"/>
      <c r="W152" s="844"/>
      <c r="X152" s="844"/>
    </row>
    <row r="153" spans="2:204" x14ac:dyDescent="0.25">
      <c r="V153" s="844"/>
      <c r="W153" s="844"/>
      <c r="X153" s="844"/>
    </row>
    <row r="154" spans="2:204" x14ac:dyDescent="0.25">
      <c r="V154" s="844"/>
      <c r="W154" s="844"/>
      <c r="X154" s="844"/>
    </row>
    <row r="155" spans="2:204" x14ac:dyDescent="0.25">
      <c r="V155" s="844"/>
      <c r="W155" s="844"/>
      <c r="X155" s="844"/>
    </row>
    <row r="156" spans="2:204" x14ac:dyDescent="0.25">
      <c r="V156" s="844"/>
      <c r="W156" s="844"/>
      <c r="X156" s="844"/>
    </row>
    <row r="157" spans="2:204" x14ac:dyDescent="0.25">
      <c r="V157" s="844"/>
      <c r="W157" s="844"/>
      <c r="X157" s="844"/>
    </row>
    <row r="158" spans="2:204" x14ac:dyDescent="0.25">
      <c r="V158" s="844"/>
      <c r="W158" s="844"/>
      <c r="X158" s="844"/>
    </row>
    <row r="159" spans="2:204" x14ac:dyDescent="0.25">
      <c r="V159" s="844"/>
      <c r="W159" s="844"/>
      <c r="X159" s="844"/>
    </row>
    <row r="160" spans="2:204" x14ac:dyDescent="0.25">
      <c r="V160" s="844"/>
      <c r="W160" s="844"/>
      <c r="X160" s="844"/>
    </row>
    <row r="161" spans="22:24" x14ac:dyDescent="0.25">
      <c r="V161" s="844"/>
      <c r="W161" s="844"/>
      <c r="X161" s="844"/>
    </row>
    <row r="162" spans="22:24" x14ac:dyDescent="0.25">
      <c r="V162" s="844"/>
      <c r="W162" s="844"/>
      <c r="X162" s="844"/>
    </row>
    <row r="163" spans="22:24" x14ac:dyDescent="0.25">
      <c r="V163" s="844"/>
      <c r="W163" s="844"/>
      <c r="X163" s="844"/>
    </row>
    <row r="164" spans="22:24" x14ac:dyDescent="0.25">
      <c r="V164" s="844"/>
      <c r="W164" s="844"/>
      <c r="X164" s="844"/>
    </row>
    <row r="165" spans="22:24" x14ac:dyDescent="0.25">
      <c r="V165" s="844"/>
      <c r="W165" s="844"/>
      <c r="X165" s="844"/>
    </row>
    <row r="166" spans="22:24" x14ac:dyDescent="0.25">
      <c r="V166" s="844"/>
      <c r="W166" s="844"/>
      <c r="X166" s="844"/>
    </row>
    <row r="167" spans="22:24" x14ac:dyDescent="0.25">
      <c r="V167" s="844"/>
      <c r="W167" s="844"/>
      <c r="X167" s="844"/>
    </row>
    <row r="168" spans="22:24" x14ac:dyDescent="0.25">
      <c r="V168" s="844"/>
      <c r="W168" s="844"/>
      <c r="X168" s="844"/>
    </row>
    <row r="169" spans="22:24" x14ac:dyDescent="0.25">
      <c r="V169" s="844"/>
      <c r="W169" s="844"/>
      <c r="X169" s="844"/>
    </row>
    <row r="170" spans="22:24" x14ac:dyDescent="0.25">
      <c r="V170" s="844"/>
      <c r="W170" s="844"/>
      <c r="X170" s="844"/>
    </row>
    <row r="171" spans="22:24" x14ac:dyDescent="0.25">
      <c r="V171" s="844"/>
      <c r="W171" s="844"/>
      <c r="X171" s="844"/>
    </row>
    <row r="172" spans="22:24" x14ac:dyDescent="0.25">
      <c r="V172" s="844"/>
      <c r="W172" s="844"/>
      <c r="X172" s="844"/>
    </row>
    <row r="173" spans="22:24" x14ac:dyDescent="0.25">
      <c r="V173" s="844"/>
      <c r="W173" s="844"/>
      <c r="X173" s="844"/>
    </row>
    <row r="174" spans="22:24" x14ac:dyDescent="0.25">
      <c r="V174" s="844"/>
      <c r="W174" s="844"/>
      <c r="X174" s="844"/>
    </row>
    <row r="175" spans="22:24" x14ac:dyDescent="0.25">
      <c r="V175" s="844"/>
      <c r="W175" s="844"/>
      <c r="X175" s="844"/>
    </row>
    <row r="176" spans="22:24" x14ac:dyDescent="0.25">
      <c r="V176" s="844"/>
      <c r="W176" s="844"/>
      <c r="X176" s="844"/>
    </row>
    <row r="177" spans="22:24" x14ac:dyDescent="0.25">
      <c r="V177" s="844"/>
      <c r="W177" s="844"/>
      <c r="X177" s="844"/>
    </row>
    <row r="178" spans="22:24" x14ac:dyDescent="0.25">
      <c r="V178" s="844"/>
      <c r="W178" s="844"/>
      <c r="X178" s="844"/>
    </row>
    <row r="179" spans="22:24" x14ac:dyDescent="0.25">
      <c r="V179" s="844"/>
      <c r="W179" s="844"/>
      <c r="X179" s="844"/>
    </row>
    <row r="180" spans="22:24" x14ac:dyDescent="0.25">
      <c r="V180" s="844"/>
      <c r="W180" s="844"/>
      <c r="X180" s="844"/>
    </row>
    <row r="181" spans="22:24" x14ac:dyDescent="0.25">
      <c r="V181" s="844"/>
      <c r="W181" s="844"/>
      <c r="X181" s="844"/>
    </row>
    <row r="182" spans="22:24" x14ac:dyDescent="0.25">
      <c r="V182" s="844"/>
      <c r="W182" s="844"/>
      <c r="X182" s="844"/>
    </row>
    <row r="183" spans="22:24" x14ac:dyDescent="0.25">
      <c r="V183" s="844"/>
      <c r="W183" s="844"/>
      <c r="X183" s="844"/>
    </row>
    <row r="184" spans="22:24" x14ac:dyDescent="0.25">
      <c r="V184" s="844"/>
      <c r="W184" s="844"/>
      <c r="X184" s="844"/>
    </row>
    <row r="185" spans="22:24" x14ac:dyDescent="0.25">
      <c r="V185" s="844"/>
      <c r="W185" s="844"/>
      <c r="X185" s="844"/>
    </row>
    <row r="186" spans="22:24" x14ac:dyDescent="0.25">
      <c r="V186" s="844"/>
      <c r="W186" s="844"/>
      <c r="X186" s="844"/>
    </row>
    <row r="187" spans="22:24" x14ac:dyDescent="0.25">
      <c r="V187" s="844"/>
      <c r="W187" s="844"/>
      <c r="X187" s="844"/>
    </row>
    <row r="188" spans="22:24" x14ac:dyDescent="0.25">
      <c r="V188" s="844"/>
      <c r="W188" s="844"/>
      <c r="X188" s="844"/>
    </row>
    <row r="189" spans="22:24" x14ac:dyDescent="0.25">
      <c r="V189" s="844"/>
      <c r="W189" s="844"/>
      <c r="X189" s="844"/>
    </row>
    <row r="190" spans="22:24" x14ac:dyDescent="0.25">
      <c r="V190" s="844"/>
      <c r="W190" s="844"/>
      <c r="X190" s="844"/>
    </row>
    <row r="191" spans="22:24" x14ac:dyDescent="0.25">
      <c r="V191" s="844"/>
      <c r="W191" s="844"/>
      <c r="X191" s="844"/>
    </row>
    <row r="192" spans="22:24" x14ac:dyDescent="0.25">
      <c r="V192" s="844"/>
      <c r="W192" s="844"/>
      <c r="X192" s="844"/>
    </row>
    <row r="193" spans="22:24" x14ac:dyDescent="0.25">
      <c r="V193" s="844"/>
      <c r="W193" s="844"/>
      <c r="X193" s="844"/>
    </row>
    <row r="194" spans="22:24" x14ac:dyDescent="0.25">
      <c r="V194" s="844"/>
      <c r="W194" s="844"/>
      <c r="X194" s="844"/>
    </row>
    <row r="195" spans="22:24" x14ac:dyDescent="0.25">
      <c r="V195" s="844"/>
      <c r="W195" s="844"/>
      <c r="X195" s="844"/>
    </row>
    <row r="196" spans="22:24" x14ac:dyDescent="0.25">
      <c r="V196" s="844"/>
      <c r="W196" s="844"/>
      <c r="X196" s="844"/>
    </row>
    <row r="197" spans="22:24" x14ac:dyDescent="0.25">
      <c r="V197" s="844"/>
      <c r="W197" s="844"/>
      <c r="X197" s="844"/>
    </row>
    <row r="198" spans="22:24" x14ac:dyDescent="0.25">
      <c r="V198" s="844"/>
      <c r="W198" s="844"/>
      <c r="X198" s="844"/>
    </row>
    <row r="199" spans="22:24" x14ac:dyDescent="0.25">
      <c r="V199" s="844"/>
      <c r="W199" s="844"/>
      <c r="X199" s="844"/>
    </row>
    <row r="200" spans="22:24" x14ac:dyDescent="0.25">
      <c r="V200" s="844"/>
      <c r="W200" s="844"/>
      <c r="X200" s="844"/>
    </row>
    <row r="201" spans="22:24" x14ac:dyDescent="0.25">
      <c r="V201" s="844"/>
      <c r="W201" s="844"/>
      <c r="X201" s="844"/>
    </row>
    <row r="202" spans="22:24" x14ac:dyDescent="0.25">
      <c r="V202" s="844"/>
      <c r="W202" s="844"/>
      <c r="X202" s="844"/>
    </row>
    <row r="203" spans="22:24" x14ac:dyDescent="0.25">
      <c r="V203" s="844"/>
      <c r="W203" s="844"/>
      <c r="X203" s="844"/>
    </row>
    <row r="204" spans="22:24" x14ac:dyDescent="0.25">
      <c r="V204" s="844"/>
      <c r="W204" s="844"/>
      <c r="X204" s="844"/>
    </row>
    <row r="205" spans="22:24" x14ac:dyDescent="0.25">
      <c r="V205" s="844"/>
      <c r="W205" s="844"/>
      <c r="X205" s="844"/>
    </row>
    <row r="206" spans="22:24" x14ac:dyDescent="0.25">
      <c r="V206" s="844"/>
      <c r="W206" s="844"/>
      <c r="X206" s="844"/>
    </row>
    <row r="207" spans="22:24" x14ac:dyDescent="0.25">
      <c r="V207" s="844"/>
      <c r="W207" s="844"/>
      <c r="X207" s="844"/>
    </row>
    <row r="208" spans="22:24" x14ac:dyDescent="0.25">
      <c r="V208" s="844"/>
      <c r="W208" s="844"/>
      <c r="X208" s="844"/>
    </row>
    <row r="209" spans="22:24" x14ac:dyDescent="0.25">
      <c r="V209" s="844"/>
      <c r="W209" s="844"/>
      <c r="X209" s="844"/>
    </row>
    <row r="210" spans="22:24" x14ac:dyDescent="0.25">
      <c r="V210" s="844"/>
      <c r="W210" s="844"/>
      <c r="X210" s="844"/>
    </row>
    <row r="211" spans="22:24" x14ac:dyDescent="0.25">
      <c r="V211" s="844"/>
      <c r="W211" s="844"/>
      <c r="X211" s="844"/>
    </row>
    <row r="212" spans="22:24" x14ac:dyDescent="0.25">
      <c r="V212" s="844"/>
      <c r="W212" s="844"/>
      <c r="X212" s="844"/>
    </row>
    <row r="213" spans="22:24" x14ac:dyDescent="0.25">
      <c r="V213" s="844"/>
      <c r="W213" s="844"/>
      <c r="X213" s="844"/>
    </row>
    <row r="214" spans="22:24" x14ac:dyDescent="0.25">
      <c r="V214" s="844"/>
      <c r="W214" s="844"/>
      <c r="X214" s="844"/>
    </row>
    <row r="215" spans="22:24" x14ac:dyDescent="0.25">
      <c r="V215" s="844"/>
      <c r="W215" s="844"/>
      <c r="X215" s="844"/>
    </row>
    <row r="216" spans="22:24" x14ac:dyDescent="0.25">
      <c r="V216" s="844"/>
      <c r="W216" s="844"/>
      <c r="X216" s="844"/>
    </row>
    <row r="217" spans="22:24" x14ac:dyDescent="0.25">
      <c r="V217" s="844"/>
      <c r="W217" s="844"/>
      <c r="X217" s="844"/>
    </row>
    <row r="218" spans="22:24" x14ac:dyDescent="0.25">
      <c r="V218" s="844"/>
      <c r="W218" s="844"/>
      <c r="X218" s="844"/>
    </row>
    <row r="219" spans="22:24" x14ac:dyDescent="0.25">
      <c r="V219" s="844"/>
      <c r="W219" s="844"/>
      <c r="X219" s="844"/>
    </row>
    <row r="220" spans="22:24" x14ac:dyDescent="0.25">
      <c r="V220" s="844"/>
      <c r="W220" s="844"/>
      <c r="X220" s="844"/>
    </row>
    <row r="221" spans="22:24" x14ac:dyDescent="0.25">
      <c r="V221" s="844"/>
      <c r="W221" s="844"/>
      <c r="X221" s="844"/>
    </row>
    <row r="222" spans="22:24" x14ac:dyDescent="0.25">
      <c r="V222" s="844"/>
      <c r="W222" s="844"/>
      <c r="X222" s="844"/>
    </row>
    <row r="223" spans="22:24" x14ac:dyDescent="0.25">
      <c r="V223" s="844"/>
      <c r="W223" s="844"/>
      <c r="X223" s="844"/>
    </row>
    <row r="224" spans="22:24" x14ac:dyDescent="0.25">
      <c r="V224" s="844"/>
      <c r="W224" s="844"/>
      <c r="X224" s="844"/>
    </row>
    <row r="225" spans="22:24" x14ac:dyDescent="0.25">
      <c r="V225" s="844"/>
      <c r="W225" s="844"/>
      <c r="X225" s="844"/>
    </row>
    <row r="226" spans="22:24" x14ac:dyDescent="0.25">
      <c r="V226" s="844"/>
      <c r="W226" s="844"/>
      <c r="X226" s="844"/>
    </row>
    <row r="227" spans="22:24" x14ac:dyDescent="0.25">
      <c r="V227" s="844"/>
      <c r="W227" s="844"/>
      <c r="X227" s="844"/>
    </row>
    <row r="228" spans="22:24" x14ac:dyDescent="0.25">
      <c r="V228" s="844"/>
      <c r="W228" s="844"/>
      <c r="X228" s="844"/>
    </row>
    <row r="229" spans="22:24" x14ac:dyDescent="0.25">
      <c r="V229" s="844"/>
      <c r="W229" s="844"/>
      <c r="X229" s="844"/>
    </row>
    <row r="230" spans="22:24" x14ac:dyDescent="0.25">
      <c r="V230" s="844"/>
      <c r="W230" s="844"/>
      <c r="X230" s="844"/>
    </row>
    <row r="231" spans="22:24" x14ac:dyDescent="0.25">
      <c r="V231" s="844"/>
      <c r="W231" s="844"/>
      <c r="X231" s="844"/>
    </row>
    <row r="232" spans="22:24" x14ac:dyDescent="0.25">
      <c r="V232" s="844"/>
      <c r="W232" s="844"/>
      <c r="X232" s="844"/>
    </row>
    <row r="233" spans="22:24" x14ac:dyDescent="0.25">
      <c r="V233" s="844"/>
      <c r="W233" s="844"/>
      <c r="X233" s="844"/>
    </row>
    <row r="234" spans="22:24" x14ac:dyDescent="0.25">
      <c r="V234" s="844"/>
      <c r="W234" s="844"/>
      <c r="X234" s="844"/>
    </row>
    <row r="235" spans="22:24" x14ac:dyDescent="0.25">
      <c r="V235" s="844"/>
      <c r="W235" s="844"/>
      <c r="X235" s="844"/>
    </row>
    <row r="236" spans="22:24" x14ac:dyDescent="0.25">
      <c r="V236" s="844"/>
      <c r="W236" s="844"/>
      <c r="X236" s="844"/>
    </row>
    <row r="237" spans="22:24" x14ac:dyDescent="0.25">
      <c r="V237" s="844"/>
      <c r="W237" s="844"/>
      <c r="X237" s="844"/>
    </row>
    <row r="238" spans="22:24" x14ac:dyDescent="0.25">
      <c r="V238" s="844"/>
      <c r="W238" s="844"/>
      <c r="X238" s="844"/>
    </row>
    <row r="239" spans="22:24" x14ac:dyDescent="0.25">
      <c r="V239" s="844"/>
      <c r="W239" s="844"/>
      <c r="X239" s="844"/>
    </row>
    <row r="240" spans="22:24" x14ac:dyDescent="0.25">
      <c r="V240" s="844"/>
      <c r="W240" s="844"/>
      <c r="X240" s="844"/>
    </row>
    <row r="241" spans="22:24" x14ac:dyDescent="0.25">
      <c r="V241" s="844"/>
      <c r="W241" s="844"/>
      <c r="X241" s="844"/>
    </row>
    <row r="242" spans="22:24" x14ac:dyDescent="0.25">
      <c r="V242" s="844"/>
      <c r="W242" s="844"/>
      <c r="X242" s="844"/>
    </row>
    <row r="243" spans="22:24" x14ac:dyDescent="0.25">
      <c r="V243" s="844"/>
      <c r="W243" s="844"/>
      <c r="X243" s="844"/>
    </row>
    <row r="244" spans="22:24" x14ac:dyDescent="0.25">
      <c r="V244" s="844"/>
      <c r="W244" s="844"/>
      <c r="X244" s="844"/>
    </row>
    <row r="245" spans="22:24" x14ac:dyDescent="0.25">
      <c r="V245" s="844"/>
      <c r="W245" s="844"/>
      <c r="X245" s="844"/>
    </row>
    <row r="246" spans="22:24" x14ac:dyDescent="0.25">
      <c r="V246" s="844"/>
      <c r="W246" s="844"/>
      <c r="X246" s="844"/>
    </row>
    <row r="247" spans="22:24" x14ac:dyDescent="0.25">
      <c r="V247" s="844"/>
      <c r="W247" s="844"/>
      <c r="X247" s="844"/>
    </row>
    <row r="248" spans="22:24" x14ac:dyDescent="0.25">
      <c r="V248" s="844"/>
      <c r="W248" s="844"/>
      <c r="X248" s="844"/>
    </row>
    <row r="249" spans="22:24" x14ac:dyDescent="0.25">
      <c r="V249" s="844"/>
      <c r="W249" s="844"/>
      <c r="X249" s="844"/>
    </row>
    <row r="250" spans="22:24" x14ac:dyDescent="0.25">
      <c r="V250" s="844"/>
      <c r="W250" s="844"/>
      <c r="X250" s="844"/>
    </row>
    <row r="251" spans="22:24" x14ac:dyDescent="0.25">
      <c r="V251" s="844"/>
      <c r="W251" s="844"/>
      <c r="X251" s="844"/>
    </row>
    <row r="252" spans="22:24" x14ac:dyDescent="0.25">
      <c r="V252" s="844"/>
      <c r="W252" s="844"/>
      <c r="X252" s="844"/>
    </row>
    <row r="253" spans="22:24" x14ac:dyDescent="0.25">
      <c r="V253" s="844"/>
      <c r="W253" s="844"/>
      <c r="X253" s="844"/>
    </row>
    <row r="254" spans="22:24" x14ac:dyDescent="0.25">
      <c r="V254" s="844"/>
      <c r="W254" s="844"/>
      <c r="X254" s="844"/>
    </row>
    <row r="255" spans="22:24" x14ac:dyDescent="0.25">
      <c r="V255" s="844"/>
      <c r="W255" s="844"/>
      <c r="X255" s="844"/>
    </row>
    <row r="256" spans="22:24" x14ac:dyDescent="0.25">
      <c r="V256" s="844"/>
      <c r="W256" s="844"/>
      <c r="X256" s="844"/>
    </row>
    <row r="257" spans="22:24" x14ac:dyDescent="0.25">
      <c r="V257" s="844"/>
      <c r="W257" s="844"/>
      <c r="X257" s="844"/>
    </row>
    <row r="258" spans="22:24" x14ac:dyDescent="0.25">
      <c r="V258" s="844"/>
      <c r="W258" s="844"/>
      <c r="X258" s="844"/>
    </row>
    <row r="259" spans="22:24" x14ac:dyDescent="0.25">
      <c r="V259" s="844"/>
      <c r="W259" s="844"/>
      <c r="X259" s="844"/>
    </row>
    <row r="260" spans="22:24" x14ac:dyDescent="0.25">
      <c r="V260" s="844"/>
      <c r="W260" s="844"/>
      <c r="X260" s="844"/>
    </row>
    <row r="261" spans="22:24" x14ac:dyDescent="0.25">
      <c r="V261" s="844"/>
      <c r="W261" s="844"/>
      <c r="X261" s="844"/>
    </row>
    <row r="262" spans="22:24" x14ac:dyDescent="0.25">
      <c r="V262" s="844"/>
      <c r="W262" s="844"/>
      <c r="X262" s="844"/>
    </row>
    <row r="263" spans="22:24" x14ac:dyDescent="0.25">
      <c r="V263" s="844"/>
      <c r="W263" s="844"/>
      <c r="X263" s="844"/>
    </row>
    <row r="264" spans="22:24" x14ac:dyDescent="0.25">
      <c r="V264" s="844"/>
      <c r="W264" s="844"/>
      <c r="X264" s="844"/>
    </row>
    <row r="265" spans="22:24" x14ac:dyDescent="0.25">
      <c r="V265" s="844"/>
      <c r="W265" s="844"/>
      <c r="X265" s="844"/>
    </row>
    <row r="266" spans="22:24" x14ac:dyDescent="0.25">
      <c r="V266" s="844"/>
      <c r="W266" s="844"/>
      <c r="X266" s="844"/>
    </row>
    <row r="267" spans="22:24" x14ac:dyDescent="0.25">
      <c r="V267" s="844"/>
      <c r="W267" s="844"/>
      <c r="X267" s="844"/>
    </row>
    <row r="268" spans="22:24" x14ac:dyDescent="0.25">
      <c r="V268" s="844"/>
      <c r="W268" s="844"/>
      <c r="X268" s="844"/>
    </row>
    <row r="269" spans="22:24" x14ac:dyDescent="0.25">
      <c r="V269" s="844"/>
      <c r="W269" s="844"/>
      <c r="X269" s="844"/>
    </row>
    <row r="270" spans="22:24" x14ac:dyDescent="0.25">
      <c r="V270" s="844"/>
      <c r="W270" s="844"/>
      <c r="X270" s="844"/>
    </row>
    <row r="271" spans="22:24" x14ac:dyDescent="0.25">
      <c r="V271" s="844"/>
      <c r="W271" s="844"/>
      <c r="X271" s="844"/>
    </row>
    <row r="272" spans="22:24" x14ac:dyDescent="0.25">
      <c r="V272" s="844"/>
      <c r="W272" s="844"/>
      <c r="X272" s="844"/>
    </row>
    <row r="273" spans="22:24" x14ac:dyDescent="0.25">
      <c r="V273" s="844"/>
      <c r="W273" s="844"/>
      <c r="X273" s="844"/>
    </row>
    <row r="274" spans="22:24" x14ac:dyDescent="0.25">
      <c r="V274" s="844"/>
      <c r="W274" s="844"/>
      <c r="X274" s="844"/>
    </row>
    <row r="275" spans="22:24" x14ac:dyDescent="0.25">
      <c r="V275" s="844"/>
      <c r="W275" s="844"/>
      <c r="X275" s="844"/>
    </row>
    <row r="276" spans="22:24" x14ac:dyDescent="0.25">
      <c r="V276" s="844"/>
      <c r="W276" s="844"/>
      <c r="X276" s="844"/>
    </row>
    <row r="277" spans="22:24" x14ac:dyDescent="0.25">
      <c r="V277" s="844"/>
      <c r="W277" s="844"/>
      <c r="X277" s="844"/>
    </row>
    <row r="278" spans="22:24" x14ac:dyDescent="0.25">
      <c r="V278" s="844"/>
      <c r="W278" s="844"/>
      <c r="X278" s="844"/>
    </row>
    <row r="279" spans="22:24" x14ac:dyDescent="0.25">
      <c r="V279" s="844"/>
      <c r="W279" s="844"/>
      <c r="X279" s="844"/>
    </row>
    <row r="280" spans="22:24" x14ac:dyDescent="0.25">
      <c r="V280" s="844"/>
      <c r="W280" s="844"/>
      <c r="X280" s="844"/>
    </row>
    <row r="281" spans="22:24" x14ac:dyDescent="0.25">
      <c r="V281" s="844"/>
      <c r="W281" s="844"/>
      <c r="X281" s="844"/>
    </row>
    <row r="282" spans="22:24" x14ac:dyDescent="0.25">
      <c r="V282" s="844"/>
      <c r="W282" s="844"/>
      <c r="X282" s="844"/>
    </row>
    <row r="283" spans="22:24" x14ac:dyDescent="0.25">
      <c r="V283" s="844"/>
      <c r="W283" s="844"/>
      <c r="X283" s="844"/>
    </row>
    <row r="284" spans="22:24" x14ac:dyDescent="0.25">
      <c r="V284" s="844"/>
      <c r="W284" s="844"/>
      <c r="X284" s="844"/>
    </row>
    <row r="285" spans="22:24" x14ac:dyDescent="0.25">
      <c r="V285" s="844"/>
      <c r="W285" s="844"/>
      <c r="X285" s="844"/>
    </row>
    <row r="286" spans="22:24" x14ac:dyDescent="0.25">
      <c r="V286" s="844"/>
      <c r="W286" s="844"/>
      <c r="X286" s="844"/>
    </row>
    <row r="287" spans="22:24" x14ac:dyDescent="0.25">
      <c r="V287" s="844"/>
      <c r="W287" s="844"/>
      <c r="X287" s="844"/>
    </row>
    <row r="288" spans="22:24" x14ac:dyDescent="0.25">
      <c r="V288" s="844"/>
      <c r="W288" s="844"/>
      <c r="X288" s="844"/>
    </row>
    <row r="289" spans="22:24" x14ac:dyDescent="0.25">
      <c r="V289" s="844"/>
      <c r="W289" s="844"/>
      <c r="X289" s="844"/>
    </row>
    <row r="290" spans="22:24" x14ac:dyDescent="0.25">
      <c r="V290" s="844"/>
      <c r="W290" s="844"/>
      <c r="X290" s="844"/>
    </row>
    <row r="291" spans="22:24" x14ac:dyDescent="0.25">
      <c r="V291" s="844"/>
      <c r="W291" s="844"/>
      <c r="X291" s="844"/>
    </row>
    <row r="292" spans="22:24" x14ac:dyDescent="0.25">
      <c r="V292" s="844"/>
      <c r="W292" s="844"/>
      <c r="X292" s="844"/>
    </row>
    <row r="293" spans="22:24" x14ac:dyDescent="0.25">
      <c r="V293" s="844"/>
      <c r="W293" s="844"/>
      <c r="X293" s="844"/>
    </row>
    <row r="294" spans="22:24" x14ac:dyDescent="0.25">
      <c r="V294" s="844"/>
      <c r="W294" s="844"/>
      <c r="X294" s="844"/>
    </row>
    <row r="295" spans="22:24" x14ac:dyDescent="0.25">
      <c r="V295" s="844"/>
      <c r="W295" s="844"/>
      <c r="X295" s="844"/>
    </row>
    <row r="296" spans="22:24" x14ac:dyDescent="0.25">
      <c r="V296" s="844"/>
      <c r="W296" s="844"/>
      <c r="X296" s="844"/>
    </row>
    <row r="297" spans="22:24" x14ac:dyDescent="0.25">
      <c r="V297" s="844"/>
      <c r="W297" s="844"/>
      <c r="X297" s="844"/>
    </row>
    <row r="298" spans="22:24" x14ac:dyDescent="0.25">
      <c r="V298" s="844"/>
      <c r="W298" s="844"/>
      <c r="X298" s="844"/>
    </row>
    <row r="299" spans="22:24" x14ac:dyDescent="0.25">
      <c r="V299" s="844"/>
      <c r="W299" s="844"/>
      <c r="X299" s="844"/>
    </row>
    <row r="300" spans="22:24" x14ac:dyDescent="0.25">
      <c r="V300" s="844"/>
      <c r="W300" s="844"/>
      <c r="X300" s="844"/>
    </row>
    <row r="301" spans="22:24" x14ac:dyDescent="0.25">
      <c r="V301" s="844"/>
      <c r="W301" s="844"/>
      <c r="X301" s="844"/>
    </row>
    <row r="302" spans="22:24" x14ac:dyDescent="0.25">
      <c r="V302" s="844"/>
      <c r="W302" s="844"/>
      <c r="X302" s="844"/>
    </row>
    <row r="303" spans="22:24" x14ac:dyDescent="0.25">
      <c r="V303" s="844"/>
      <c r="W303" s="844"/>
      <c r="X303" s="844"/>
    </row>
    <row r="304" spans="22:24" x14ac:dyDescent="0.25">
      <c r="V304" s="844"/>
      <c r="W304" s="844"/>
      <c r="X304" s="844"/>
    </row>
    <row r="305" spans="22:24" x14ac:dyDescent="0.25">
      <c r="V305" s="844"/>
      <c r="W305" s="844"/>
      <c r="X305" s="844"/>
    </row>
    <row r="306" spans="22:24" x14ac:dyDescent="0.25">
      <c r="V306" s="844"/>
      <c r="W306" s="844"/>
      <c r="X306" s="844"/>
    </row>
    <row r="307" spans="22:24" x14ac:dyDescent="0.25">
      <c r="V307" s="844"/>
      <c r="W307" s="844"/>
      <c r="X307" s="844"/>
    </row>
    <row r="308" spans="22:24" x14ac:dyDescent="0.25">
      <c r="V308" s="844"/>
      <c r="W308" s="844"/>
      <c r="X308" s="844"/>
    </row>
    <row r="309" spans="22:24" x14ac:dyDescent="0.25">
      <c r="V309" s="844"/>
      <c r="W309" s="844"/>
      <c r="X309" s="844"/>
    </row>
    <row r="310" spans="22:24" x14ac:dyDescent="0.25">
      <c r="V310" s="844"/>
      <c r="W310" s="844"/>
      <c r="X310" s="844"/>
    </row>
    <row r="311" spans="22:24" x14ac:dyDescent="0.25">
      <c r="V311" s="844"/>
      <c r="W311" s="844"/>
      <c r="X311" s="844"/>
    </row>
    <row r="312" spans="22:24" x14ac:dyDescent="0.25">
      <c r="V312" s="844"/>
      <c r="W312" s="844"/>
      <c r="X312" s="844"/>
    </row>
    <row r="313" spans="22:24" x14ac:dyDescent="0.25">
      <c r="V313" s="844"/>
      <c r="W313" s="844"/>
      <c r="X313" s="844"/>
    </row>
    <row r="314" spans="22:24" x14ac:dyDescent="0.25">
      <c r="V314" s="844"/>
      <c r="W314" s="844"/>
      <c r="X314" s="844"/>
    </row>
    <row r="315" spans="22:24" x14ac:dyDescent="0.25">
      <c r="V315" s="844"/>
      <c r="W315" s="844"/>
      <c r="X315" s="844"/>
    </row>
    <row r="316" spans="22:24" x14ac:dyDescent="0.25">
      <c r="V316" s="844"/>
      <c r="W316" s="844"/>
      <c r="X316" s="844"/>
    </row>
    <row r="317" spans="22:24" x14ac:dyDescent="0.25">
      <c r="V317" s="844"/>
      <c r="W317" s="844"/>
      <c r="X317" s="844"/>
    </row>
    <row r="318" spans="22:24" x14ac:dyDescent="0.25">
      <c r="V318" s="844"/>
      <c r="W318" s="844"/>
      <c r="X318" s="844"/>
    </row>
    <row r="319" spans="22:24" x14ac:dyDescent="0.25">
      <c r="V319" s="844"/>
      <c r="W319" s="844"/>
      <c r="X319" s="844"/>
    </row>
  </sheetData>
  <mergeCells count="4">
    <mergeCell ref="B2:G2"/>
    <mergeCell ref="B3:G3"/>
    <mergeCell ref="B4:G4"/>
    <mergeCell ref="B5:G5"/>
  </mergeCells>
  <hyperlinks>
    <hyperlink ref="H2" location="'Indice Total'!A133" display="Volver"/>
  </hyperlinks>
  <pageMargins left="0.70866141732283472" right="0.70866141732283472" top="0.74803149606299213" bottom="0.74803149606299213" header="0.31496062992125984" footer="0.31496062992125984"/>
  <pageSetup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132</vt:i4>
      </vt:variant>
      <vt:variant>
        <vt:lpstr>Rangos con nombre</vt:lpstr>
      </vt:variant>
      <vt:variant>
        <vt:i4>46</vt:i4>
      </vt:variant>
    </vt:vector>
  </HeadingPairs>
  <TitlesOfParts>
    <vt:vector size="178" baseType="lpstr">
      <vt:lpstr>Portada</vt:lpstr>
      <vt:lpstr>Introducción</vt:lpstr>
      <vt:lpstr>Indice Total</vt:lpstr>
      <vt:lpstr>Capítulo I</vt:lpstr>
      <vt:lpstr>1 2</vt:lpstr>
      <vt:lpstr>3 4</vt:lpstr>
      <vt:lpstr>5</vt:lpstr>
      <vt:lpstr>6</vt:lpstr>
      <vt:lpstr>7 8</vt:lpstr>
      <vt:lpstr>9 10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37 38 39</vt:lpstr>
      <vt:lpstr>40 41 42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Capítulo 2</vt:lpstr>
      <vt:lpstr>59</vt:lpstr>
      <vt:lpstr>60 61</vt:lpstr>
      <vt:lpstr>62</vt:lpstr>
      <vt:lpstr>63</vt:lpstr>
      <vt:lpstr>64</vt:lpstr>
      <vt:lpstr>65 66</vt:lpstr>
      <vt:lpstr>67</vt:lpstr>
      <vt:lpstr>68 69</vt:lpstr>
      <vt:lpstr>70</vt:lpstr>
      <vt:lpstr>71</vt:lpstr>
      <vt:lpstr>72 73 74 75</vt:lpstr>
      <vt:lpstr>76 77</vt:lpstr>
      <vt:lpstr>78</vt:lpstr>
      <vt:lpstr>79</vt:lpstr>
      <vt:lpstr>80</vt:lpstr>
      <vt:lpstr>81</vt:lpstr>
      <vt:lpstr>82 83</vt:lpstr>
      <vt:lpstr>84 85</vt:lpstr>
      <vt:lpstr>86 87</vt:lpstr>
      <vt:lpstr>Capítulo 3</vt:lpstr>
      <vt:lpstr>88</vt:lpstr>
      <vt:lpstr>89</vt:lpstr>
      <vt:lpstr>90</vt:lpstr>
      <vt:lpstr>91 92</vt:lpstr>
      <vt:lpstr>93</vt:lpstr>
      <vt:lpstr>94</vt:lpstr>
      <vt:lpstr>95</vt:lpstr>
      <vt:lpstr>96</vt:lpstr>
      <vt:lpstr>97</vt:lpstr>
      <vt:lpstr>98 99</vt:lpstr>
      <vt:lpstr>100</vt:lpstr>
      <vt:lpstr>100 1</vt:lpstr>
      <vt:lpstr>100 2</vt:lpstr>
      <vt:lpstr>101</vt:lpstr>
      <vt:lpstr>101 1</vt:lpstr>
      <vt:lpstr>101 2</vt:lpstr>
      <vt:lpstr>102</vt:lpstr>
      <vt:lpstr>103</vt:lpstr>
      <vt:lpstr>104</vt:lpstr>
      <vt:lpstr>105</vt:lpstr>
      <vt:lpstr>Capítulo 4</vt:lpstr>
      <vt:lpstr>106 107</vt:lpstr>
      <vt:lpstr>108</vt:lpstr>
      <vt:lpstr>109</vt:lpstr>
      <vt:lpstr>110</vt:lpstr>
      <vt:lpstr>111</vt:lpstr>
      <vt:lpstr>Capítulo 5</vt:lpstr>
      <vt:lpstr>112 113</vt:lpstr>
      <vt:lpstr>114</vt:lpstr>
      <vt:lpstr>115 116</vt:lpstr>
      <vt:lpstr>117 118</vt:lpstr>
      <vt:lpstr>119</vt:lpstr>
      <vt:lpstr>Capítulo 6</vt:lpstr>
      <vt:lpstr>120 121</vt:lpstr>
      <vt:lpstr>122 123</vt:lpstr>
      <vt:lpstr>124 125</vt:lpstr>
      <vt:lpstr>126</vt:lpstr>
      <vt:lpstr>127 128</vt:lpstr>
      <vt:lpstr>Capítulo 7</vt:lpstr>
      <vt:lpstr>129 130</vt:lpstr>
      <vt:lpstr>131</vt:lpstr>
      <vt:lpstr>132</vt:lpstr>
      <vt:lpstr>133</vt:lpstr>
      <vt:lpstr>134 135</vt:lpstr>
      <vt:lpstr>136 137</vt:lpstr>
      <vt:lpstr>138</vt:lpstr>
      <vt:lpstr>139</vt:lpstr>
      <vt:lpstr>140</vt:lpstr>
      <vt:lpstr>141 142</vt:lpstr>
      <vt:lpstr>Capítulo 8</vt:lpstr>
      <vt:lpstr>143</vt:lpstr>
      <vt:lpstr>144</vt:lpstr>
      <vt:lpstr>145</vt:lpstr>
      <vt:lpstr>146</vt:lpstr>
      <vt:lpstr>Capítulo 9</vt:lpstr>
      <vt:lpstr>147</vt:lpstr>
      <vt:lpstr>148</vt:lpstr>
      <vt:lpstr>'1 2'!Área_de_impresión</vt:lpstr>
      <vt:lpstr>'100'!Área_de_impresión</vt:lpstr>
      <vt:lpstr>'100 2'!Área_de_impresión</vt:lpstr>
      <vt:lpstr>'101 1'!Área_de_impresión</vt:lpstr>
      <vt:lpstr>'101 2'!Área_de_impresión</vt:lpstr>
      <vt:lpstr>'104'!Área_de_impresión</vt:lpstr>
      <vt:lpstr>'105'!Área_de_impresión</vt:lpstr>
      <vt:lpstr>'106 107'!Área_de_impresión</vt:lpstr>
      <vt:lpstr>'108'!Área_de_impresión</vt:lpstr>
      <vt:lpstr>'110'!Área_de_impresión</vt:lpstr>
      <vt:lpstr>'111'!Área_de_impresión</vt:lpstr>
      <vt:lpstr>'114'!Área_de_impresión</vt:lpstr>
      <vt:lpstr>'115 116'!Área_de_impresión</vt:lpstr>
      <vt:lpstr>'129 130'!Área_de_impresión</vt:lpstr>
      <vt:lpstr>'13'!Área_de_impresión</vt:lpstr>
      <vt:lpstr>'133'!Área_de_impresión</vt:lpstr>
      <vt:lpstr>'134 135'!Área_de_impresión</vt:lpstr>
      <vt:lpstr>'14'!Área_de_impresión</vt:lpstr>
      <vt:lpstr>'143'!Área_de_impresión</vt:lpstr>
      <vt:lpstr>'144'!Área_de_impresión</vt:lpstr>
      <vt:lpstr>'145'!Área_de_impresión</vt:lpstr>
      <vt:lpstr>'146'!Área_de_impresión</vt:lpstr>
      <vt:lpstr>'15'!Área_de_impresión</vt:lpstr>
      <vt:lpstr>'18'!Área_de_impresión</vt:lpstr>
      <vt:lpstr>'21'!Área_de_impresión</vt:lpstr>
      <vt:lpstr>'24'!Área_de_impresión</vt:lpstr>
      <vt:lpstr>'26'!Área_de_impresión</vt:lpstr>
      <vt:lpstr>'27'!Área_de_impresión</vt:lpstr>
      <vt:lpstr>'3 4'!Área_de_impresión</vt:lpstr>
      <vt:lpstr>'37 38 39'!Área_de_impresión</vt:lpstr>
      <vt:lpstr>'40 41 42'!Área_de_impresión</vt:lpstr>
      <vt:lpstr>'44'!Área_de_impresión</vt:lpstr>
      <vt:lpstr>'47'!Área_de_impresión</vt:lpstr>
      <vt:lpstr>'48'!Área_de_impresión</vt:lpstr>
      <vt:lpstr>'50'!Área_de_impresión</vt:lpstr>
      <vt:lpstr>'51'!Área_de_impresión</vt:lpstr>
      <vt:lpstr>'54'!Área_de_impresión</vt:lpstr>
      <vt:lpstr>'56'!Área_de_impresión</vt:lpstr>
      <vt:lpstr>'57'!Área_de_impresión</vt:lpstr>
      <vt:lpstr>'63'!Área_de_impresión</vt:lpstr>
      <vt:lpstr>'7 8'!Área_de_impresión</vt:lpstr>
      <vt:lpstr>'72 73 74 75'!Área_de_impresión</vt:lpstr>
      <vt:lpstr>'9 10'!Área_de_impresión</vt:lpstr>
      <vt:lpstr>'94'!Área_de_impresión</vt:lpstr>
      <vt:lpstr>'95'!Área_de_impresión</vt:lpstr>
      <vt:lpstr>'97'!Área_de_impresión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N MunozM</dc:creator>
  <cp:lastModifiedBy>Claudia N MunozM</cp:lastModifiedBy>
  <cp:lastPrinted>2015-04-15T16:49:37Z</cp:lastPrinted>
  <dcterms:created xsi:type="dcterms:W3CDTF">2015-03-13T20:47:46Z</dcterms:created>
  <dcterms:modified xsi:type="dcterms:W3CDTF">2016-05-12T15:03:13Z</dcterms:modified>
</cp:coreProperties>
</file>