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2960" windowHeight="19560" tabRatio="500"/>
  </bookViews>
  <sheets>
    <sheet name="BOM" sheetId="6" r:id="rId1"/>
    <sheet name="BOM Extras" sheetId="17" r:id="rId2"/>
    <sheet name="Cost Estimator" sheetId="5" r:id="rId3"/>
    <sheet name="Stats" sheetId="7" r:id="rId4"/>
    <sheet name="SandSquid1" sheetId="8" r:id="rId5"/>
    <sheet name="Sheet4" sheetId="14" r:id="rId6"/>
    <sheet name="Manufacturing" sheetId="15" r:id="rId7"/>
    <sheet name="Place" sheetId="16" r:id="rId8"/>
    <sheet name="Digikey" sheetId="18" r:id="rId9"/>
  </sheets>
  <definedNames>
    <definedName name="ADS1299_shield_1.0_final" localSheetId="4">SandSquid1!$A$1:$D$25</definedName>
    <definedName name="_xlnm.Print_Area" localSheetId="7">Place!$A$1:$K$19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8" l="1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H38" i="16"/>
  <c r="F20" i="5"/>
  <c r="F17" i="5"/>
  <c r="F11" i="5"/>
  <c r="H6" i="15"/>
  <c r="G6" i="15"/>
  <c r="D6" i="15"/>
  <c r="C6" i="15"/>
  <c r="E11" i="5"/>
  <c r="E17" i="5"/>
  <c r="E20" i="5"/>
  <c r="D11" i="5"/>
  <c r="D17" i="5"/>
  <c r="D20" i="5"/>
  <c r="I5" i="15"/>
  <c r="H5" i="15"/>
  <c r="G5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2" i="14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<sst xmlns="http://schemas.openxmlformats.org/spreadsheetml/2006/main" count="892" uniqueCount="270">
  <si>
    <t>Reference</t>
  </si>
  <si>
    <t>Mfg Part Num</t>
  </si>
  <si>
    <t>Quantity</t>
  </si>
  <si>
    <t>Description</t>
  </si>
  <si>
    <t>C1,C4,C15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</si>
  <si>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</si>
  <si>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</si>
  <si>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</si>
  <si>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</si>
  <si>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</si>
  <si>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</si>
  <si>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</si>
  <si>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</si>
  <si>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</si>
  <si>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</si>
  <si>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</si>
  <si>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</si>
  <si>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</si>
  <si>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</si>
  <si>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</si>
  <si>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</si>
  <si>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</si>
  <si>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</si>
  <si>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</si>
  <si>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</si>
  <si>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</si>
  <si>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</si>
  <si>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</si>
  <si>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</si>
  <si>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</si>
  <si>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</si>
  <si>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</si>
  <si>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</si>
  <si>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</si>
  <si>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</si>
  <si>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</si>
  <si>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</si>
  <si>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</si>
  <si>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</si>
  <si>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</si>
  <si>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</si>
  <si>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</si>
  <si>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</si>
  <si>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</si>
  <si>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</si>
  <si>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</si>
  <si>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</si>
  <si>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</si>
  <si>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</si>
  <si>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</si>
  <si>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</si>
  <si>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</si>
  <si>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</si>
  <si>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</si>
  <si>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</si>
  <si>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</si>
  <si>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</si>
  <si>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</si>
  <si>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</si>
  <si>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</si>
  <si>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</si>
  <si>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</si>
  <si>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</si>
  <si>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</si>
  <si>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</si>
  <si>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</si>
  <si>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</si>
  <si>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</si>
  <si>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</si>
  <si>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</si>
  <si>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</si>
  <si>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</si>
  <si>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</si>
  <si>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</si>
  <si>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</si>
  <si>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</si>
  <si>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</si>
  <si>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</si>
  <si>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</si>
  <si>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</si>
  <si>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</si>
  <si>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</si>
  <si>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</si>
  <si>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</si>
  <si>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</si>
  <si>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</si>
  <si>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</si>
  <si>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</si>
  <si>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</si>
  <si>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</si>
  <si>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</si>
  <si>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</si>
  <si>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</si>
  <si>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</si>
  <si>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</si>
  <si>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</si>
  <si>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</si>
  <si>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</si>
  <si>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</si>
  <si>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</si>
  <si>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</si>
  <si>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</si>
  <si>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</si>
  <si>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</si>
  <si>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</si>
  <si>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</si>
  <si>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</si>
  <si>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</si>
  <si>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</si>
  <si>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</si>
  <si>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</si>
  <si>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</si>
  <si>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</si>
  <si>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</si>
  <si>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</si>
  <si>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</si>
  <si>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</si>
  <si>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</si>
  <si>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</si>
  <si>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</si>
  <si>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</si>
  <si>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</si>
  <si>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</si>
  <si>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</si>
  <si>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</si>
  <si>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</si>
  <si>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</si>
  <si>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</si>
  <si>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</si>
  <si>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</si>
  <si>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</si>
  <si>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</si>
  <si>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</si>
  <si>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</si>
  <si>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</si>
  <si>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</si>
  <si>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</si>
  <si>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</si>
  <si>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</si>
  <si>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</si>
  <si>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</si>
  <si>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</si>
  <si>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</si>
  <si>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</si>
  <si>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</si>
  <si>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</si>
  <si>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</si>
  <si>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</si>
  <si>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</si>
  <si>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</si>
  <si>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</si>
  <si>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</si>
  <si>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</si>
  <si>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</si>
  <si>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</si>
  <si>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</si>
  <si>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</si>
  <si>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</si>
  <si>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</si>
  <si>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</si>
  <si>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</si>
  <si>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</si>
  <si>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</si>
  <si>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</si>
  <si>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</si>
  <si>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</si>
  <si>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</si>
  <si>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</si>
  <si>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</si>
  <si>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</si>
  <si>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</si>
  <si>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</si>
  <si>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</si>
  <si>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</si>
  <si>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</si>
  <si>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</si>
  <si>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</si>
  <si>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</si>
  <si>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</si>
  <si>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</si>
  <si>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</si>
  <si>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</si>
  <si>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</si>
  <si>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</si>
  <si>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</si>
  <si>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</si>
  <si>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</si>
  <si>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</si>
  <si>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</si>
  <si>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</si>
  <si>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</si>
  <si>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</si>
  <si>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</si>
  <si>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</si>
  <si>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</si>
  <si>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</si>
  <si>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</si>
  <si>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</si>
  <si>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</si>
  <si>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</si>
  <si>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</si>
  <si>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</si>
  <si>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</si>
  <si>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</si>
  <si>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</si>
  <si>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</si>
  <si>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</si>
  <si>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</si>
  <si>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</si>
  <si>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</si>
  <si>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</si>
  <si>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</si>
  <si>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</si>
  <si>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</si>
  <si>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</si>
  <si>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</si>
  <si>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</si>
  <si>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</si>
  <si>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</si>
  <si>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</si>
  <si>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</si>
  <si>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</si>
  <si>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</si>
  <si>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</si>
  <si>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</si>
  <si>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</si>
  <si>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</si>
  <si>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Digi-Key Part Number</t>
  </si>
  <si>
    <t>Manufacturing</t>
  </si>
  <si>
    <t>Schippers</t>
  </si>
  <si>
    <t>NRE</t>
  </si>
  <si>
    <t>raw</t>
  </si>
  <si>
    <t>fully loaded</t>
  </si>
  <si>
    <t>952-2264-ND</t>
  </si>
  <si>
    <t>M20-9990346</t>
  </si>
  <si>
    <t>Seeed small</t>
  </si>
  <si>
    <t>Seeed lg</t>
  </si>
  <si>
    <t>Schippers small</t>
  </si>
  <si>
    <t>Schippers lg</t>
  </si>
  <si>
    <t>Advanced Assembly</t>
  </si>
  <si>
    <t>Done?</t>
  </si>
  <si>
    <t>Number</t>
  </si>
  <si>
    <t>HackEEG Shield v1.0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</si>
  <si>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</si>
  <si>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</si>
  <si>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</si>
  <si>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</si>
  <si>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</si>
  <si>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</si>
  <si>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</si>
  <si>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</si>
  <si>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</si>
  <si>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</si>
  <si>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</si>
  <si>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</si>
  <si>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</si>
  <si>
    <t>http://www.digikey.com/product-search/en?vendor=0&amp;keywords=%09455-1720-ND</t>
  </si>
  <si>
    <t>JST_3PIN - PH Series - through hole, right angle</t>
  </si>
  <si>
    <t>Mouser</t>
  </si>
  <si>
    <t>4UCon direct</t>
  </si>
  <si>
    <t>Vendor</t>
  </si>
  <si>
    <t>Digikey</t>
  </si>
  <si>
    <t>None</t>
  </si>
  <si>
    <t>http://www.digikey.com/product-detail/en/S3B-PH-K-S(LF)(SN)/455-1720-ND/926627</t>
  </si>
  <si>
    <t>http://www.digikey.com/product-search/en?x=-1075&amp;y=-74&amp;lang=en&amp;site=us&amp;KeyWords=A26228-ND</t>
  </si>
  <si>
    <t>Jumpers</t>
  </si>
  <si>
    <t>A26228-ND</t>
  </si>
  <si>
    <t>Jumper / Shunt</t>
  </si>
  <si>
    <t>382811-8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</si>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</sst>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8" fillId="0" borderId="0" xfId="0" applyFont="1"/>
  </cellXfs>
  <cellStyles count="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700V/P270HCT-ND/1746751" TargetMode="External"/><Relationship Id="rId20" Type="http://schemas.openxmlformats.org/officeDocument/2006/relationships/hyperlink" Target="http://www.digikey.com/product-detail/en/M20-9981246/952-1917-ND/3727884" TargetMode="External"/><Relationship Id="rId21" Type="http://schemas.openxmlformats.org/officeDocument/2006/relationships/hyperlink" Target="http://www.4uconnector.com/online/SearchPro.asp?FormName=ProSearch&amp;FormAction=search&amp;s_GroupNo=&amp;s_keyword=19950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4uconnector.com/online/SearchPro.asp?FormName=ProSearch&amp;FormAction=search&amp;s_GroupNo=&amp;s_keyword=18677" TargetMode="External"/><Relationship Id="rId28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MLZ2012A3R3W/445-6394-1-ND/2465720" TargetMode="External"/><Relationship Id="rId11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2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detail/en/TPS60403DBVT/296-13418-1-ND/484487" TargetMode="External"/><Relationship Id="rId15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TXS0102DCUR/296-21931-1-ND/1629284" TargetMode="External"/><Relationship Id="rId17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70247-3051/WM9827-ND/774624" TargetMode="External"/><Relationship Id="rId19" Type="http://schemas.openxmlformats.org/officeDocument/2006/relationships/hyperlink" Target="http://www.digikey.com/product-detail/en/M20-9980446/952-2123-ND/3728087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detail/en/ERJ-3EKF4991V/P4.99KHCT-ND/198373" TargetMode="External"/><Relationship Id="rId8" Type="http://schemas.openxmlformats.org/officeDocument/2006/relationships/hyperlink" Target="http://www.digikey.com/product-detail/en/ERJ-3EKF2004V/P2.00MHCT-ND/28273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M20-9980446/952-2123-ND/3728087" TargetMode="External"/><Relationship Id="rId21" Type="http://schemas.openxmlformats.org/officeDocument/2006/relationships/hyperlink" Target="http://www.digikey.com/product-detail/en/M20-9981246/952-1917-ND/3727884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TPS60403DBVT/296-13418-1-ND/484487" TargetMode="External"/><Relationship Id="rId16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7" Type="http://schemas.openxmlformats.org/officeDocument/2006/relationships/hyperlink" Target="http://www.digikey.com/product-detail/en/TXS0102DCUR/296-21931-1-ND/1629284" TargetMode="External"/><Relationship Id="rId18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70247-3051/WM9827-ND/77462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vendor=0&amp;keywords=%09455-1720-ND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F5" workbookViewId="0">
      <selection activeCell="M23" sqref="M23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6640625" customWidth="1"/>
    <col min="12" max="12" width="16.1640625" customWidth="1"/>
  </cols>
  <sheetData>
    <row r="1" spans="1:13">
      <c r="A1" s="2" t="s">
        <v>0</v>
      </c>
      <c r="B1" s="2" t="s">
        <v>179</v>
      </c>
      <c r="C1" s="2" t="s">
        <v>70</v>
      </c>
      <c r="D1" s="2" t="s">
        <v>64</v>
      </c>
      <c r="E1" t="s">
        <v>1</v>
      </c>
      <c r="F1" t="s">
        <v>45</v>
      </c>
      <c r="G1" t="s">
        <v>218</v>
      </c>
      <c r="H1" t="s">
        <v>129</v>
      </c>
      <c r="I1" t="s">
        <v>131</v>
      </c>
      <c r="J1" t="s">
        <v>3</v>
      </c>
      <c r="K1" t="s">
        <v>260</v>
      </c>
      <c r="L1" t="s">
        <v>63</v>
      </c>
      <c r="M1" t="s">
        <v>52</v>
      </c>
    </row>
    <row r="2" spans="1:13" ht="45">
      <c r="A2" s="2" t="s">
        <v>194</v>
      </c>
      <c r="B2" s="2" t="s">
        <v>127</v>
      </c>
      <c r="C2" s="2" t="s">
        <v>71</v>
      </c>
      <c r="D2" s="2" t="s">
        <v>133</v>
      </c>
      <c r="E2" s="2" t="s">
        <v>132</v>
      </c>
      <c r="F2" s="2" t="s">
        <v>51</v>
      </c>
      <c r="G2">
        <v>3</v>
      </c>
      <c r="H2">
        <v>2</v>
      </c>
      <c r="I2">
        <f t="shared" ref="I2:I34" si="0">G2*H2</f>
        <v>6</v>
      </c>
      <c r="J2" t="s">
        <v>5</v>
      </c>
      <c r="K2" t="s">
        <v>261</v>
      </c>
      <c r="M2" s="3" t="s">
        <v>53</v>
      </c>
    </row>
    <row r="3" spans="1:13">
      <c r="A3" s="2" t="s">
        <v>189</v>
      </c>
      <c r="B3" s="2" t="s">
        <v>127</v>
      </c>
      <c r="C3" s="2" t="s">
        <v>73</v>
      </c>
      <c r="D3" t="s">
        <v>133</v>
      </c>
      <c r="E3" t="s">
        <v>225</v>
      </c>
      <c r="F3" t="s">
        <v>224</v>
      </c>
      <c r="G3">
        <v>2</v>
      </c>
      <c r="H3">
        <v>2</v>
      </c>
      <c r="I3">
        <f t="shared" si="0"/>
        <v>4</v>
      </c>
      <c r="J3" t="s">
        <v>6</v>
      </c>
      <c r="K3" t="s">
        <v>261</v>
      </c>
      <c r="M3" s="3" t="s">
        <v>223</v>
      </c>
    </row>
    <row r="4" spans="1:13">
      <c r="A4" s="2" t="s">
        <v>79</v>
      </c>
      <c r="B4" s="2" t="s">
        <v>127</v>
      </c>
      <c r="C4" s="2" t="s">
        <v>72</v>
      </c>
      <c r="D4" s="2" t="s">
        <v>144</v>
      </c>
      <c r="E4" s="2" t="s">
        <v>143</v>
      </c>
      <c r="F4" s="2" t="s">
        <v>85</v>
      </c>
      <c r="G4">
        <v>1</v>
      </c>
      <c r="H4">
        <v>2</v>
      </c>
      <c r="I4">
        <f t="shared" si="0"/>
        <v>2</v>
      </c>
      <c r="J4" t="s">
        <v>83</v>
      </c>
      <c r="K4" t="s">
        <v>261</v>
      </c>
      <c r="M4" s="3" t="s">
        <v>84</v>
      </c>
    </row>
    <row r="5" spans="1:13">
      <c r="A5" s="2" t="s">
        <v>15</v>
      </c>
      <c r="B5" s="2" t="s">
        <v>127</v>
      </c>
      <c r="C5" s="2" t="s">
        <v>183</v>
      </c>
      <c r="D5" s="2" t="s">
        <v>145</v>
      </c>
      <c r="E5" s="2" t="s">
        <v>148</v>
      </c>
      <c r="F5" s="2" t="s">
        <v>106</v>
      </c>
      <c r="G5">
        <v>1</v>
      </c>
      <c r="H5">
        <v>8</v>
      </c>
      <c r="I5">
        <f t="shared" si="0"/>
        <v>8</v>
      </c>
      <c r="J5" t="s">
        <v>107</v>
      </c>
      <c r="K5" t="s">
        <v>258</v>
      </c>
      <c r="M5" s="3"/>
    </row>
    <row r="6" spans="1:13">
      <c r="A6" s="2" t="s">
        <v>16</v>
      </c>
      <c r="B6" s="2" t="s">
        <v>127</v>
      </c>
      <c r="C6" s="2" t="s">
        <v>182</v>
      </c>
      <c r="D6" s="2" t="s">
        <v>165</v>
      </c>
      <c r="E6" s="2" t="s">
        <v>149</v>
      </c>
      <c r="F6" s="2" t="s">
        <v>108</v>
      </c>
      <c r="G6">
        <v>1</v>
      </c>
      <c r="H6">
        <v>5</v>
      </c>
      <c r="I6">
        <f t="shared" si="0"/>
        <v>5</v>
      </c>
      <c r="J6" t="s">
        <v>66</v>
      </c>
      <c r="K6" t="s">
        <v>261</v>
      </c>
      <c r="M6" s="3" t="s">
        <v>109</v>
      </c>
    </row>
    <row r="7" spans="1:13">
      <c r="A7" s="2" t="s">
        <v>13</v>
      </c>
      <c r="B7" s="2" t="s">
        <v>127</v>
      </c>
      <c r="C7" s="2" t="s">
        <v>182</v>
      </c>
      <c r="D7" s="2" t="s">
        <v>165</v>
      </c>
      <c r="E7" s="2" t="s">
        <v>146</v>
      </c>
      <c r="F7" s="2" t="s">
        <v>102</v>
      </c>
      <c r="G7">
        <v>1</v>
      </c>
      <c r="H7">
        <v>5</v>
      </c>
      <c r="I7">
        <f t="shared" si="0"/>
        <v>5</v>
      </c>
      <c r="J7" t="s">
        <v>68</v>
      </c>
      <c r="K7" t="s">
        <v>261</v>
      </c>
      <c r="M7" s="3" t="s">
        <v>103</v>
      </c>
    </row>
    <row r="8" spans="1:13">
      <c r="A8" s="2" t="s">
        <v>14</v>
      </c>
      <c r="B8" s="2" t="s">
        <v>127</v>
      </c>
      <c r="C8" s="2" t="s">
        <v>182</v>
      </c>
      <c r="D8" s="2" t="s">
        <v>165</v>
      </c>
      <c r="E8" s="2" t="s">
        <v>147</v>
      </c>
      <c r="F8" s="2" t="s">
        <v>104</v>
      </c>
      <c r="G8">
        <v>1</v>
      </c>
      <c r="H8">
        <v>5</v>
      </c>
      <c r="I8">
        <f t="shared" si="0"/>
        <v>5</v>
      </c>
      <c r="J8" t="s">
        <v>69</v>
      </c>
      <c r="K8" t="s">
        <v>261</v>
      </c>
      <c r="M8" s="3" t="s">
        <v>105</v>
      </c>
    </row>
    <row r="9" spans="1:13">
      <c r="A9" s="2" t="s">
        <v>255</v>
      </c>
      <c r="B9" s="2" t="s">
        <v>127</v>
      </c>
      <c r="D9" s="9" t="s">
        <v>165</v>
      </c>
      <c r="E9" t="s">
        <v>164</v>
      </c>
      <c r="F9" t="s">
        <v>114</v>
      </c>
      <c r="G9">
        <v>2</v>
      </c>
      <c r="H9">
        <v>20</v>
      </c>
      <c r="I9">
        <f t="shared" si="0"/>
        <v>40</v>
      </c>
      <c r="J9" t="s">
        <v>74</v>
      </c>
      <c r="K9" t="s">
        <v>261</v>
      </c>
      <c r="M9" s="3" t="s">
        <v>115</v>
      </c>
    </row>
    <row r="10" spans="1:13">
      <c r="A10" s="2" t="s">
        <v>18</v>
      </c>
      <c r="B10" s="2" t="s">
        <v>127</v>
      </c>
      <c r="C10" s="2" t="s">
        <v>182</v>
      </c>
      <c r="D10" t="s">
        <v>165</v>
      </c>
      <c r="E10" t="s">
        <v>253</v>
      </c>
      <c r="F10" t="s">
        <v>254</v>
      </c>
      <c r="G10">
        <v>1</v>
      </c>
      <c r="H10">
        <v>8</v>
      </c>
      <c r="I10">
        <f t="shared" si="0"/>
        <v>8</v>
      </c>
      <c r="J10" t="s">
        <v>251</v>
      </c>
      <c r="K10" t="s">
        <v>261</v>
      </c>
      <c r="M10" s="3" t="s">
        <v>252</v>
      </c>
    </row>
    <row r="11" spans="1:13">
      <c r="A11" s="2" t="s">
        <v>17</v>
      </c>
      <c r="B11" s="2" t="s">
        <v>127</v>
      </c>
      <c r="C11" s="2" t="s">
        <v>182</v>
      </c>
      <c r="D11" t="s">
        <v>165</v>
      </c>
      <c r="E11" t="s">
        <v>150</v>
      </c>
      <c r="F11" t="s">
        <v>110</v>
      </c>
      <c r="G11">
        <v>2</v>
      </c>
      <c r="H11">
        <v>5</v>
      </c>
      <c r="I11">
        <f t="shared" si="0"/>
        <v>10</v>
      </c>
      <c r="J11" t="s">
        <v>112</v>
      </c>
      <c r="K11" t="s">
        <v>261</v>
      </c>
      <c r="M11" s="3" t="s">
        <v>111</v>
      </c>
    </row>
    <row r="12" spans="1:13">
      <c r="A12" s="2" t="s">
        <v>12</v>
      </c>
      <c r="B12" s="2" t="s">
        <v>127</v>
      </c>
      <c r="C12" s="2" t="s">
        <v>181</v>
      </c>
      <c r="D12" s="2" t="s">
        <v>165</v>
      </c>
      <c r="E12" s="2" t="s">
        <v>217</v>
      </c>
      <c r="F12" s="2" t="s">
        <v>100</v>
      </c>
      <c r="G12">
        <v>1</v>
      </c>
      <c r="H12">
        <v>64</v>
      </c>
      <c r="I12">
        <f t="shared" si="0"/>
        <v>64</v>
      </c>
      <c r="J12" t="s">
        <v>216</v>
      </c>
      <c r="K12" t="s">
        <v>261</v>
      </c>
      <c r="M12" s="3" t="s">
        <v>101</v>
      </c>
    </row>
    <row r="13" spans="1:13">
      <c r="A13" t="s">
        <v>198</v>
      </c>
      <c r="B13" s="2" t="s">
        <v>127</v>
      </c>
      <c r="C13" s="2" t="s">
        <v>71</v>
      </c>
      <c r="D13" s="2" t="s">
        <v>139</v>
      </c>
      <c r="E13" s="2" t="s">
        <v>140</v>
      </c>
      <c r="F13" s="2" t="s">
        <v>58</v>
      </c>
      <c r="G13">
        <v>13</v>
      </c>
      <c r="H13">
        <v>2</v>
      </c>
      <c r="I13">
        <f t="shared" si="0"/>
        <v>26</v>
      </c>
      <c r="J13" t="s">
        <v>11</v>
      </c>
      <c r="K13" t="s">
        <v>261</v>
      </c>
      <c r="M13" s="3" t="s">
        <v>59</v>
      </c>
    </row>
    <row r="14" spans="1:13">
      <c r="A14" t="s">
        <v>196</v>
      </c>
      <c r="B14" s="2" t="s">
        <v>127</v>
      </c>
      <c r="C14" s="2" t="s">
        <v>71</v>
      </c>
      <c r="D14" s="2" t="s">
        <v>139</v>
      </c>
      <c r="E14" s="2" t="s">
        <v>215</v>
      </c>
      <c r="F14" s="2" t="s">
        <v>214</v>
      </c>
      <c r="G14">
        <v>2</v>
      </c>
      <c r="H14">
        <v>2</v>
      </c>
      <c r="I14">
        <f t="shared" si="0"/>
        <v>4</v>
      </c>
      <c r="J14" t="s">
        <v>197</v>
      </c>
      <c r="K14" t="s">
        <v>261</v>
      </c>
      <c r="M14" s="3" t="s">
        <v>213</v>
      </c>
    </row>
    <row r="15" spans="1:13">
      <c r="A15" t="s">
        <v>249</v>
      </c>
      <c r="B15" s="2" t="s">
        <v>127</v>
      </c>
      <c r="C15" s="2" t="s">
        <v>71</v>
      </c>
      <c r="D15" s="2" t="s">
        <v>139</v>
      </c>
      <c r="E15" s="2" t="s">
        <v>138</v>
      </c>
      <c r="F15" s="2" t="s">
        <v>56</v>
      </c>
      <c r="G15">
        <v>26</v>
      </c>
      <c r="H15">
        <v>2</v>
      </c>
      <c r="I15">
        <f t="shared" si="0"/>
        <v>52</v>
      </c>
      <c r="J15" t="s">
        <v>10</v>
      </c>
      <c r="K15" t="s">
        <v>261</v>
      </c>
      <c r="M15" s="3" t="s">
        <v>57</v>
      </c>
    </row>
    <row r="16" spans="1:13">
      <c r="A16" s="2" t="s">
        <v>25</v>
      </c>
      <c r="B16" s="2" t="s">
        <v>127</v>
      </c>
      <c r="C16" s="2" t="s">
        <v>248</v>
      </c>
      <c r="D16" s="2" t="s">
        <v>135</v>
      </c>
      <c r="E16" s="2" t="s">
        <v>247</v>
      </c>
      <c r="F16" s="2" t="s">
        <v>246</v>
      </c>
      <c r="G16">
        <v>4</v>
      </c>
      <c r="H16">
        <v>2</v>
      </c>
      <c r="I16">
        <f t="shared" si="0"/>
        <v>8</v>
      </c>
      <c r="J16" t="s">
        <v>26</v>
      </c>
      <c r="K16" t="s">
        <v>261</v>
      </c>
      <c r="M16" s="3" t="s">
        <v>250</v>
      </c>
    </row>
    <row r="17" spans="1:13">
      <c r="A17" s="2" t="s">
        <v>211</v>
      </c>
      <c r="B17" s="2" t="s">
        <v>127</v>
      </c>
      <c r="C17" s="2" t="s">
        <v>71</v>
      </c>
      <c r="D17" s="2" t="s">
        <v>135</v>
      </c>
      <c r="E17" s="2" t="s">
        <v>134</v>
      </c>
      <c r="F17" s="2" t="s">
        <v>54</v>
      </c>
      <c r="G17">
        <v>8</v>
      </c>
      <c r="H17">
        <v>2</v>
      </c>
      <c r="I17">
        <f t="shared" si="0"/>
        <v>16</v>
      </c>
      <c r="J17" t="s">
        <v>7</v>
      </c>
      <c r="K17" t="s">
        <v>261</v>
      </c>
      <c r="M17" s="3" t="s">
        <v>55</v>
      </c>
    </row>
    <row r="18" spans="1:13">
      <c r="A18" s="2" t="s">
        <v>19</v>
      </c>
      <c r="B18" s="2" t="s">
        <v>127</v>
      </c>
      <c r="D18" s="2" t="s">
        <v>153</v>
      </c>
      <c r="E18" s="29" t="s">
        <v>152</v>
      </c>
      <c r="F18" s="29" t="s">
        <v>86</v>
      </c>
      <c r="G18">
        <v>1</v>
      </c>
      <c r="H18">
        <v>2</v>
      </c>
      <c r="I18">
        <f t="shared" si="0"/>
        <v>2</v>
      </c>
      <c r="J18" t="s">
        <v>257</v>
      </c>
      <c r="K18" t="s">
        <v>261</v>
      </c>
      <c r="M18" s="3" t="s">
        <v>263</v>
      </c>
    </row>
    <row r="19" spans="1:13" ht="30">
      <c r="A19" s="2" t="s">
        <v>80</v>
      </c>
      <c r="B19" s="2" t="s">
        <v>127</v>
      </c>
      <c r="C19" s="2" t="s">
        <v>72</v>
      </c>
      <c r="D19" s="2" t="s">
        <v>142</v>
      </c>
      <c r="E19" s="2" t="s">
        <v>141</v>
      </c>
      <c r="F19" s="2" t="s">
        <v>82</v>
      </c>
      <c r="G19">
        <v>1</v>
      </c>
      <c r="H19">
        <v>2</v>
      </c>
      <c r="I19">
        <f t="shared" si="0"/>
        <v>2</v>
      </c>
      <c r="J19" t="s">
        <v>78</v>
      </c>
      <c r="K19" t="s">
        <v>261</v>
      </c>
      <c r="M19" s="3" t="s">
        <v>81</v>
      </c>
    </row>
    <row r="20" spans="1:13">
      <c r="A20" t="s">
        <v>8</v>
      </c>
      <c r="B20" s="2" t="s">
        <v>127</v>
      </c>
      <c r="C20" s="2" t="s">
        <v>71</v>
      </c>
      <c r="D20" t="s">
        <v>137</v>
      </c>
      <c r="E20" t="s">
        <v>136</v>
      </c>
      <c r="F20" t="s">
        <v>77</v>
      </c>
      <c r="G20">
        <v>17</v>
      </c>
      <c r="H20">
        <v>2</v>
      </c>
      <c r="I20">
        <f t="shared" si="0"/>
        <v>34</v>
      </c>
      <c r="J20" t="s">
        <v>9</v>
      </c>
      <c r="K20" t="s">
        <v>261</v>
      </c>
      <c r="L20" t="s">
        <v>75</v>
      </c>
      <c r="M20" s="3" t="s">
        <v>76</v>
      </c>
    </row>
    <row r="21" spans="1:13">
      <c r="A21" s="2" t="s">
        <v>22</v>
      </c>
      <c r="B21" s="2" t="s">
        <v>180</v>
      </c>
      <c r="D21" t="s">
        <v>156</v>
      </c>
      <c r="E21" t="s">
        <v>157</v>
      </c>
      <c r="F21" t="s">
        <v>122</v>
      </c>
      <c r="G21">
        <v>1</v>
      </c>
      <c r="H21">
        <v>24</v>
      </c>
      <c r="I21">
        <f t="shared" si="0"/>
        <v>24</v>
      </c>
      <c r="J21" t="s">
        <v>60</v>
      </c>
      <c r="K21" t="s">
        <v>261</v>
      </c>
      <c r="M21" s="3" t="s">
        <v>121</v>
      </c>
    </row>
    <row r="22" spans="1:13">
      <c r="A22" s="2" t="s">
        <v>21</v>
      </c>
      <c r="B22" s="2" t="s">
        <v>180</v>
      </c>
      <c r="D22" t="s">
        <v>156</v>
      </c>
      <c r="E22" t="s">
        <v>155</v>
      </c>
      <c r="F22" t="s">
        <v>120</v>
      </c>
      <c r="G22">
        <v>1</v>
      </c>
      <c r="H22">
        <v>8</v>
      </c>
      <c r="I22">
        <f t="shared" si="0"/>
        <v>8</v>
      </c>
      <c r="J22" t="s">
        <v>186</v>
      </c>
      <c r="K22" t="s">
        <v>261</v>
      </c>
      <c r="M22" s="3" t="s">
        <v>119</v>
      </c>
    </row>
    <row r="23" spans="1:13">
      <c r="A23" s="2" t="s">
        <v>23</v>
      </c>
      <c r="B23" s="2" t="s">
        <v>180</v>
      </c>
      <c r="D23" t="s">
        <v>156</v>
      </c>
      <c r="E23" t="s">
        <v>222</v>
      </c>
      <c r="F23" t="s">
        <v>221</v>
      </c>
      <c r="G23">
        <v>1</v>
      </c>
      <c r="H23">
        <v>20</v>
      </c>
      <c r="I23">
        <f t="shared" si="0"/>
        <v>20</v>
      </c>
      <c r="J23" t="s">
        <v>188</v>
      </c>
      <c r="K23" t="s">
        <v>261</v>
      </c>
      <c r="M23" s="3" t="s">
        <v>220</v>
      </c>
    </row>
    <row r="24" spans="1:13">
      <c r="A24" s="2" t="s">
        <v>92</v>
      </c>
      <c r="B24" s="2" t="s">
        <v>180</v>
      </c>
      <c r="D24" t="s">
        <v>156</v>
      </c>
      <c r="E24" t="s">
        <v>234</v>
      </c>
      <c r="F24" t="s">
        <v>233</v>
      </c>
      <c r="G24">
        <v>5</v>
      </c>
      <c r="H24">
        <v>3</v>
      </c>
      <c r="I24">
        <f t="shared" si="0"/>
        <v>15</v>
      </c>
      <c r="J24" t="s">
        <v>62</v>
      </c>
      <c r="K24" t="s">
        <v>261</v>
      </c>
      <c r="M24" s="3" t="s">
        <v>226</v>
      </c>
    </row>
    <row r="25" spans="1:13">
      <c r="A25" s="2" t="s">
        <v>29</v>
      </c>
      <c r="B25" s="2" t="s">
        <v>127</v>
      </c>
      <c r="C25" s="2" t="s">
        <v>71</v>
      </c>
      <c r="D25" t="s">
        <v>160</v>
      </c>
      <c r="E25" t="s">
        <v>161</v>
      </c>
      <c r="F25" t="s">
        <v>90</v>
      </c>
      <c r="G25">
        <v>6</v>
      </c>
      <c r="H25">
        <v>2</v>
      </c>
      <c r="I25">
        <f t="shared" si="0"/>
        <v>12</v>
      </c>
      <c r="J25" t="s">
        <v>30</v>
      </c>
      <c r="K25" t="s">
        <v>261</v>
      </c>
      <c r="M25" s="3" t="s">
        <v>91</v>
      </c>
    </row>
    <row r="26" spans="1:13">
      <c r="A26" s="2" t="s">
        <v>31</v>
      </c>
      <c r="B26" s="2" t="s">
        <v>127</v>
      </c>
      <c r="C26" s="2" t="s">
        <v>71</v>
      </c>
      <c r="D26" t="s">
        <v>160</v>
      </c>
      <c r="E26" t="s">
        <v>162</v>
      </c>
      <c r="F26" t="s">
        <v>94</v>
      </c>
      <c r="G26">
        <v>2</v>
      </c>
      <c r="H26">
        <v>2</v>
      </c>
      <c r="I26">
        <f t="shared" si="0"/>
        <v>4</v>
      </c>
      <c r="J26" t="s">
        <v>32</v>
      </c>
      <c r="K26" t="s">
        <v>261</v>
      </c>
      <c r="M26" s="3" t="s">
        <v>95</v>
      </c>
    </row>
    <row r="27" spans="1:13">
      <c r="A27" s="2" t="s">
        <v>27</v>
      </c>
      <c r="B27" s="2" t="s">
        <v>127</v>
      </c>
      <c r="C27" s="2" t="s">
        <v>71</v>
      </c>
      <c r="D27" t="s">
        <v>160</v>
      </c>
      <c r="E27" t="s">
        <v>159</v>
      </c>
      <c r="F27" t="s">
        <v>96</v>
      </c>
      <c r="G27">
        <v>2</v>
      </c>
      <c r="H27">
        <v>2</v>
      </c>
      <c r="I27">
        <f t="shared" si="0"/>
        <v>4</v>
      </c>
      <c r="J27" t="s">
        <v>28</v>
      </c>
      <c r="K27" t="s">
        <v>261</v>
      </c>
      <c r="M27" s="3" t="s">
        <v>97</v>
      </c>
    </row>
    <row r="28" spans="1:13">
      <c r="A28" s="2" t="s">
        <v>193</v>
      </c>
      <c r="B28" s="2" t="s">
        <v>127</v>
      </c>
      <c r="C28" s="2" t="s">
        <v>71</v>
      </c>
      <c r="D28" t="s">
        <v>160</v>
      </c>
      <c r="E28" t="s">
        <v>159</v>
      </c>
      <c r="F28" t="s">
        <v>190</v>
      </c>
      <c r="G28">
        <v>1</v>
      </c>
      <c r="H28">
        <v>2</v>
      </c>
      <c r="I28">
        <f t="shared" si="0"/>
        <v>2</v>
      </c>
      <c r="J28" t="s">
        <v>191</v>
      </c>
      <c r="K28" t="s">
        <v>261</v>
      </c>
      <c r="M28" s="3" t="s">
        <v>192</v>
      </c>
    </row>
    <row r="29" spans="1:13" ht="30">
      <c r="A29" s="2" t="s">
        <v>33</v>
      </c>
      <c r="B29" s="2" t="s">
        <v>127</v>
      </c>
      <c r="C29" s="2" t="s">
        <v>71</v>
      </c>
      <c r="D29" t="s">
        <v>160</v>
      </c>
      <c r="E29" t="s">
        <v>163</v>
      </c>
      <c r="F29" t="s">
        <v>89</v>
      </c>
      <c r="G29">
        <v>18</v>
      </c>
      <c r="H29">
        <v>2</v>
      </c>
      <c r="I29">
        <f t="shared" si="0"/>
        <v>36</v>
      </c>
      <c r="J29" t="s">
        <v>34</v>
      </c>
      <c r="K29" t="s">
        <v>261</v>
      </c>
      <c r="M29" s="3" t="s">
        <v>88</v>
      </c>
    </row>
    <row r="30" spans="1:13">
      <c r="A30" s="2" t="s">
        <v>20</v>
      </c>
      <c r="B30" s="2" t="s">
        <v>180</v>
      </c>
      <c r="D30" s="2" t="s">
        <v>116</v>
      </c>
      <c r="E30" s="2" t="s">
        <v>154</v>
      </c>
      <c r="F30" s="2" t="s">
        <v>117</v>
      </c>
      <c r="G30">
        <v>1</v>
      </c>
      <c r="H30">
        <v>30</v>
      </c>
      <c r="I30">
        <f t="shared" si="0"/>
        <v>30</v>
      </c>
      <c r="J30" t="s">
        <v>61</v>
      </c>
      <c r="K30" t="s">
        <v>261</v>
      </c>
      <c r="M30" s="3" t="s">
        <v>118</v>
      </c>
    </row>
    <row r="31" spans="1:13">
      <c r="A31" s="2" t="s">
        <v>93</v>
      </c>
      <c r="B31" s="2" t="s">
        <v>180</v>
      </c>
      <c r="D31" s="2" t="s">
        <v>65</v>
      </c>
      <c r="E31" s="2">
        <v>18689</v>
      </c>
      <c r="F31" s="2"/>
      <c r="G31">
        <v>6</v>
      </c>
      <c r="H31">
        <v>8</v>
      </c>
      <c r="I31">
        <f t="shared" si="0"/>
        <v>48</v>
      </c>
      <c r="J31" t="s">
        <v>87</v>
      </c>
      <c r="K31" t="s">
        <v>259</v>
      </c>
      <c r="M31" s="3" t="s">
        <v>123</v>
      </c>
    </row>
    <row r="32" spans="1:13">
      <c r="A32" s="2" t="s">
        <v>24</v>
      </c>
      <c r="B32" s="2" t="s">
        <v>180</v>
      </c>
      <c r="D32" t="s">
        <v>65</v>
      </c>
      <c r="E32" s="2">
        <v>19950</v>
      </c>
      <c r="F32" s="2"/>
      <c r="G32">
        <v>1</v>
      </c>
      <c r="H32">
        <v>10</v>
      </c>
      <c r="I32">
        <f t="shared" si="0"/>
        <v>10</v>
      </c>
      <c r="J32" t="s">
        <v>168</v>
      </c>
      <c r="K32" t="s">
        <v>259</v>
      </c>
      <c r="M32" s="3" t="s">
        <v>124</v>
      </c>
    </row>
    <row r="33" spans="1:13">
      <c r="A33" s="2" t="s">
        <v>167</v>
      </c>
      <c r="B33" s="2" t="s">
        <v>180</v>
      </c>
      <c r="D33" t="s">
        <v>65</v>
      </c>
      <c r="E33">
        <v>19950</v>
      </c>
      <c r="G33">
        <v>1</v>
      </c>
      <c r="H33">
        <v>36</v>
      </c>
      <c r="I33">
        <f t="shared" si="0"/>
        <v>36</v>
      </c>
      <c r="J33" t="s">
        <v>169</v>
      </c>
      <c r="K33" t="s">
        <v>259</v>
      </c>
      <c r="M33" s="3" t="s">
        <v>170</v>
      </c>
    </row>
    <row r="34" spans="1:13">
      <c r="A34" s="2" t="s">
        <v>35</v>
      </c>
      <c r="B34" s="2" t="s">
        <v>180</v>
      </c>
      <c r="D34" s="2" t="s">
        <v>65</v>
      </c>
      <c r="E34">
        <v>18677</v>
      </c>
      <c r="G34">
        <v>1</v>
      </c>
      <c r="H34">
        <v>6</v>
      </c>
      <c r="I34">
        <f t="shared" si="0"/>
        <v>6</v>
      </c>
      <c r="J34" t="s">
        <v>36</v>
      </c>
      <c r="K34" t="s">
        <v>259</v>
      </c>
      <c r="M34" s="3" t="s">
        <v>166</v>
      </c>
    </row>
    <row r="35" spans="1:13">
      <c r="A35" s="2" t="s">
        <v>37</v>
      </c>
      <c r="B35" s="2" t="s">
        <v>126</v>
      </c>
      <c r="J35" t="s">
        <v>38</v>
      </c>
      <c r="K35" t="s">
        <v>262</v>
      </c>
      <c r="L35" t="s">
        <v>98</v>
      </c>
    </row>
    <row r="36" spans="1:13">
      <c r="A36" s="2" t="s">
        <v>39</v>
      </c>
      <c r="B36" s="2" t="s">
        <v>126</v>
      </c>
      <c r="J36" t="s">
        <v>40</v>
      </c>
      <c r="K36" t="s">
        <v>262</v>
      </c>
      <c r="L36" t="s">
        <v>98</v>
      </c>
    </row>
    <row r="37" spans="1:13">
      <c r="A37" s="2" t="s">
        <v>41</v>
      </c>
      <c r="B37" s="2" t="s">
        <v>126</v>
      </c>
      <c r="J37" t="s">
        <v>42</v>
      </c>
      <c r="K37" t="s">
        <v>262</v>
      </c>
      <c r="L37" t="s">
        <v>98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29" r:id="rId7"/>
    <hyperlink ref="M26" r:id="rId8"/>
    <hyperlink ref="M27" r:id="rId9"/>
    <hyperlink ref="M16" r:id="rId10"/>
    <hyperlink ref="M12" r:id="rId11"/>
    <hyperlink ref="M7" r:id="rId12"/>
    <hyperlink ref="M8" r:id="rId13"/>
    <hyperlink ref="M6" r:id="rId14"/>
    <hyperlink ref="M11" r:id="rId15"/>
    <hyperlink ref="M10" r:id="rId16"/>
    <hyperlink ref="M9" r:id="rId17"/>
    <hyperlink ref="M30" r:id="rId18"/>
    <hyperlink ref="M22" r:id="rId19"/>
    <hyperlink ref="M21" r:id="rId20"/>
    <hyperlink ref="M32" r:id="rId21"/>
    <hyperlink ref="D4" r:id="rId22"/>
    <hyperlink ref="D27" r:id="rId23"/>
    <hyperlink ref="D30:D32" r:id="rId24" display="Panasonic Electronic Components"/>
    <hyperlink ref="D28" r:id="rId25"/>
    <hyperlink ref="M25" r:id="rId26"/>
    <hyperlink ref="M34" r:id="rId27"/>
    <hyperlink ref="M14" r:id="rId2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2" sqref="A2:M2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179</v>
      </c>
      <c r="C1" s="2" t="s">
        <v>70</v>
      </c>
      <c r="D1" s="2" t="s">
        <v>64</v>
      </c>
      <c r="E1" t="s">
        <v>1</v>
      </c>
      <c r="F1" t="s">
        <v>45</v>
      </c>
      <c r="G1" t="s">
        <v>218</v>
      </c>
      <c r="H1" t="s">
        <v>129</v>
      </c>
      <c r="I1" t="s">
        <v>131</v>
      </c>
      <c r="J1" t="s">
        <v>3</v>
      </c>
      <c r="K1" t="s">
        <v>63</v>
      </c>
      <c r="L1" t="s">
        <v>219</v>
      </c>
      <c r="M1" t="s">
        <v>52</v>
      </c>
    </row>
    <row r="2" spans="1:13">
      <c r="A2" s="2" t="s">
        <v>265</v>
      </c>
      <c r="D2" t="s">
        <v>269</v>
      </c>
      <c r="E2" s="29" t="s">
        <v>268</v>
      </c>
      <c r="F2" s="29" t="s">
        <v>266</v>
      </c>
      <c r="J2" t="s">
        <v>267</v>
      </c>
      <c r="M2" s="3" t="s">
        <v>264</v>
      </c>
    </row>
    <row r="3" spans="1:13">
      <c r="D3"/>
      <c r="M3" s="3"/>
    </row>
    <row r="4" spans="1:13">
      <c r="E4" s="2"/>
      <c r="F4" s="2"/>
      <c r="M4" s="3"/>
    </row>
    <row r="5" spans="1:13">
      <c r="E5" s="2"/>
      <c r="F5" s="2"/>
      <c r="M5" s="3"/>
    </row>
    <row r="6" spans="1:13">
      <c r="E6" s="2"/>
      <c r="F6" s="2"/>
      <c r="M6" s="3"/>
    </row>
    <row r="7" spans="1:13">
      <c r="E7" s="2"/>
      <c r="F7" s="2"/>
      <c r="M7" s="3"/>
    </row>
    <row r="8" spans="1:13">
      <c r="E8" s="2"/>
      <c r="F8" s="2"/>
      <c r="M8" s="3"/>
    </row>
    <row r="9" spans="1:13">
      <c r="D9" s="9"/>
      <c r="M9" s="3"/>
    </row>
    <row r="10" spans="1:13">
      <c r="D10"/>
      <c r="M10" s="3"/>
    </row>
    <row r="11" spans="1:13">
      <c r="D11"/>
      <c r="M11" s="3"/>
    </row>
    <row r="12" spans="1:13">
      <c r="E12" s="2"/>
      <c r="F12" s="2"/>
      <c r="M12" s="3"/>
    </row>
    <row r="13" spans="1:13">
      <c r="A13"/>
      <c r="E13" s="2"/>
      <c r="F13" s="2"/>
      <c r="M13" s="3"/>
    </row>
    <row r="14" spans="1:13">
      <c r="A14"/>
      <c r="E14" s="2"/>
      <c r="F14" s="2"/>
      <c r="M14" s="3"/>
    </row>
    <row r="15" spans="1:13">
      <c r="A15"/>
      <c r="E15" s="2"/>
      <c r="F15" s="2"/>
      <c r="M15" s="3"/>
    </row>
    <row r="16" spans="1:13">
      <c r="E16" s="2"/>
      <c r="F16" s="2"/>
      <c r="M16" s="3"/>
    </row>
    <row r="17" spans="1:13">
      <c r="E17" s="2"/>
      <c r="F17" s="2"/>
      <c r="M17" s="3"/>
    </row>
    <row r="18" spans="1:13">
      <c r="E18" s="2"/>
      <c r="F18" s="2"/>
      <c r="M18" s="3"/>
    </row>
    <row r="19" spans="1:13">
      <c r="E19" s="2"/>
      <c r="F19" s="2"/>
      <c r="M19" s="3"/>
    </row>
    <row r="20" spans="1:13">
      <c r="A20"/>
      <c r="D20"/>
      <c r="M20" s="3"/>
    </row>
    <row r="21" spans="1:13">
      <c r="D21"/>
      <c r="M21" s="3"/>
    </row>
    <row r="22" spans="1:13">
      <c r="D22"/>
      <c r="M22" s="3"/>
    </row>
    <row r="23" spans="1:13">
      <c r="D23"/>
      <c r="M23" s="3"/>
    </row>
    <row r="24" spans="1:13">
      <c r="D24"/>
      <c r="M24" s="3"/>
    </row>
    <row r="25" spans="1:13">
      <c r="D25"/>
      <c r="M25" s="3"/>
    </row>
    <row r="26" spans="1:13">
      <c r="D26"/>
      <c r="M26" s="3"/>
    </row>
    <row r="27" spans="1:13">
      <c r="D27"/>
      <c r="M27" s="3"/>
    </row>
    <row r="28" spans="1:13">
      <c r="D28"/>
      <c r="M28" s="3"/>
    </row>
    <row r="29" spans="1:13">
      <c r="D29"/>
      <c r="M29" s="3"/>
    </row>
    <row r="30" spans="1:13">
      <c r="E30" s="2"/>
      <c r="F30" s="2"/>
      <c r="M30" s="3"/>
    </row>
    <row r="31" spans="1:13">
      <c r="E31" s="2"/>
      <c r="F31" s="2"/>
      <c r="M31" s="3"/>
    </row>
    <row r="32" spans="1:13">
      <c r="D32"/>
      <c r="E32" s="2"/>
      <c r="F32" s="2"/>
      <c r="M32" s="3"/>
    </row>
    <row r="33" spans="1:13">
      <c r="D33"/>
      <c r="M33" s="3"/>
    </row>
    <row r="34" spans="1:13">
      <c r="M34" s="3"/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F23" sqref="F23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4" customWidth="1"/>
  </cols>
  <sheetData>
    <row r="1" spans="1:6">
      <c r="A1" s="1" t="s">
        <v>46</v>
      </c>
    </row>
    <row r="3" spans="1:6">
      <c r="B3" s="1"/>
    </row>
    <row r="4" spans="1:6">
      <c r="A4" s="1" t="s">
        <v>3</v>
      </c>
      <c r="B4" t="s">
        <v>235</v>
      </c>
      <c r="C4" s="11" t="s">
        <v>236</v>
      </c>
      <c r="D4" t="s">
        <v>237</v>
      </c>
      <c r="E4" t="s">
        <v>238</v>
      </c>
      <c r="F4" t="s">
        <v>239</v>
      </c>
    </row>
    <row r="5" spans="1:6">
      <c r="A5" t="s">
        <v>48</v>
      </c>
      <c r="B5">
        <v>10</v>
      </c>
      <c r="C5">
        <v>8</v>
      </c>
      <c r="D5">
        <v>10</v>
      </c>
      <c r="E5">
        <v>10</v>
      </c>
      <c r="F5">
        <v>10</v>
      </c>
    </row>
    <row r="6" spans="1:6">
      <c r="A6" t="s">
        <v>47</v>
      </c>
      <c r="B6">
        <v>76</v>
      </c>
      <c r="C6">
        <v>67</v>
      </c>
      <c r="D6">
        <v>76</v>
      </c>
      <c r="E6">
        <v>76</v>
      </c>
      <c r="F6">
        <v>76</v>
      </c>
    </row>
    <row r="7" spans="1:6">
      <c r="A7" t="s">
        <v>49</v>
      </c>
      <c r="B7">
        <v>35</v>
      </c>
      <c r="C7">
        <v>30</v>
      </c>
      <c r="D7">
        <v>44</v>
      </c>
      <c r="E7">
        <v>34</v>
      </c>
      <c r="F7">
        <v>33</v>
      </c>
    </row>
    <row r="8" spans="1:6">
      <c r="A8" t="s">
        <v>50</v>
      </c>
      <c r="B8">
        <v>2</v>
      </c>
      <c r="C8">
        <v>2</v>
      </c>
      <c r="D8">
        <v>2</v>
      </c>
      <c r="E8">
        <v>2</v>
      </c>
      <c r="F8">
        <v>2</v>
      </c>
    </row>
    <row r="9" spans="1:6">
      <c r="A9" t="s">
        <v>171</v>
      </c>
      <c r="B9">
        <v>3</v>
      </c>
      <c r="C9">
        <v>3</v>
      </c>
      <c r="D9">
        <v>3</v>
      </c>
      <c r="E9">
        <v>3</v>
      </c>
      <c r="F9">
        <v>3</v>
      </c>
    </row>
    <row r="11" spans="1:6">
      <c r="A11" t="s">
        <v>44</v>
      </c>
      <c r="B11" s="10">
        <f>SUM(B5:B9)</f>
        <v>126</v>
      </c>
      <c r="C11" s="10">
        <f>SUM(C5:C9)</f>
        <v>110</v>
      </c>
      <c r="D11" s="10">
        <f>SUM(D5:D9)</f>
        <v>135</v>
      </c>
      <c r="E11" s="10">
        <f>SUM(E5:E9)</f>
        <v>125</v>
      </c>
      <c r="F11" s="10">
        <f>SUM(F5:F9)</f>
        <v>124</v>
      </c>
    </row>
    <row r="15" spans="1:6">
      <c r="A15" t="s">
        <v>172</v>
      </c>
      <c r="B15">
        <v>0.5</v>
      </c>
      <c r="C15">
        <v>0.5</v>
      </c>
      <c r="D15">
        <v>0.4</v>
      </c>
      <c r="E15">
        <v>0.4</v>
      </c>
      <c r="F15">
        <v>0.4</v>
      </c>
    </row>
    <row r="17" spans="1:6">
      <c r="A17" t="s">
        <v>173</v>
      </c>
      <c r="B17" s="10">
        <f>B11+B11*B15</f>
        <v>189</v>
      </c>
      <c r="C17" s="10">
        <f>C11+C11*C15</f>
        <v>165</v>
      </c>
      <c r="D17" s="10">
        <f>D11+D11*D15</f>
        <v>189</v>
      </c>
      <c r="E17" s="10">
        <f>E11+E11*E15</f>
        <v>175</v>
      </c>
      <c r="F17" s="10">
        <f>F11+F11*F15</f>
        <v>173.6</v>
      </c>
    </row>
    <row r="18" spans="1:6">
      <c r="A18" t="s">
        <v>174</v>
      </c>
      <c r="B18">
        <v>0.5</v>
      </c>
      <c r="C18">
        <v>0.5</v>
      </c>
      <c r="D18">
        <v>0.4</v>
      </c>
      <c r="E18">
        <v>0.4</v>
      </c>
      <c r="F18">
        <v>0.4</v>
      </c>
    </row>
    <row r="20" spans="1:6">
      <c r="A20" t="s">
        <v>175</v>
      </c>
      <c r="B20">
        <f>B17+B17*B18</f>
        <v>283.5</v>
      </c>
      <c r="C20">
        <f>C17+C17*C18</f>
        <v>247.5</v>
      </c>
      <c r="D20">
        <f>D17+D17*D18</f>
        <v>264.60000000000002</v>
      </c>
      <c r="E20">
        <f>E17+E17*E18</f>
        <v>245</v>
      </c>
      <c r="F20">
        <f>F17+F17*F18</f>
        <v>243.04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130</v>
      </c>
      <c r="B1" s="4"/>
    </row>
    <row r="2" spans="1:4">
      <c r="A2" s="4" t="s">
        <v>127</v>
      </c>
      <c r="B2" s="8">
        <f>SUMIF(BOM!B2:B37,"=SMT",BOM!G2:G37)</f>
        <v>117</v>
      </c>
    </row>
    <row r="3" spans="1:4">
      <c r="A3" s="4" t="s">
        <v>128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178</v>
      </c>
      <c r="B5" s="8"/>
    </row>
    <row r="6" spans="1:4">
      <c r="A6" s="4" t="s">
        <v>184</v>
      </c>
      <c r="B6" s="8">
        <v>148</v>
      </c>
    </row>
    <row r="7" spans="1:4">
      <c r="A7" s="4" t="s">
        <v>177</v>
      </c>
      <c r="B7" s="8">
        <v>115</v>
      </c>
    </row>
    <row r="9" spans="1:4">
      <c r="A9" s="7" t="s">
        <v>176</v>
      </c>
      <c r="B9">
        <f>COUNT(BOM!G2:G37)</f>
        <v>33</v>
      </c>
    </row>
    <row r="10" spans="1:4">
      <c r="A10" s="6" t="s">
        <v>185</v>
      </c>
      <c r="B10">
        <f>SUM(BOM!G2:G38)</f>
        <v>135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194</v>
      </c>
      <c r="C2">
        <v>3</v>
      </c>
      <c r="D2" t="s">
        <v>5</v>
      </c>
    </row>
    <row r="3" spans="1:4">
      <c r="A3" t="s">
        <v>195</v>
      </c>
      <c r="C3">
        <v>2</v>
      </c>
      <c r="D3" t="s">
        <v>6</v>
      </c>
    </row>
    <row r="4" spans="1:4">
      <c r="A4" t="s">
        <v>211</v>
      </c>
      <c r="C4">
        <v>8</v>
      </c>
      <c r="D4" t="s">
        <v>7</v>
      </c>
    </row>
    <row r="5" spans="1:4">
      <c r="A5" t="s">
        <v>196</v>
      </c>
      <c r="C5">
        <v>2</v>
      </c>
      <c r="D5" t="s">
        <v>197</v>
      </c>
    </row>
    <row r="6" spans="1:4">
      <c r="A6" t="s">
        <v>8</v>
      </c>
      <c r="C6">
        <v>17</v>
      </c>
      <c r="D6" t="s">
        <v>9</v>
      </c>
    </row>
    <row r="7" spans="1:4">
      <c r="A7" t="s">
        <v>212</v>
      </c>
      <c r="C7">
        <v>25</v>
      </c>
      <c r="D7" t="s">
        <v>10</v>
      </c>
    </row>
    <row r="8" spans="1:4">
      <c r="A8" t="s">
        <v>198</v>
      </c>
      <c r="C8">
        <v>13</v>
      </c>
      <c r="D8" t="s">
        <v>11</v>
      </c>
    </row>
    <row r="9" spans="1:4">
      <c r="A9" t="s">
        <v>80</v>
      </c>
      <c r="C9">
        <v>1</v>
      </c>
      <c r="D9" t="s">
        <v>199</v>
      </c>
    </row>
    <row r="10" spans="1:4">
      <c r="A10" t="s">
        <v>79</v>
      </c>
      <c r="C10">
        <v>1</v>
      </c>
      <c r="D10" t="s">
        <v>200</v>
      </c>
    </row>
    <row r="11" spans="1:4">
      <c r="A11" t="s">
        <v>12</v>
      </c>
      <c r="C11">
        <v>1</v>
      </c>
      <c r="D11" t="s">
        <v>201</v>
      </c>
    </row>
    <row r="12" spans="1:4">
      <c r="A12" t="s">
        <v>13</v>
      </c>
      <c r="C12">
        <v>1</v>
      </c>
      <c r="D12" t="s">
        <v>202</v>
      </c>
    </row>
    <row r="13" spans="1:4">
      <c r="A13" t="s">
        <v>14</v>
      </c>
      <c r="C13">
        <v>1</v>
      </c>
      <c r="D13" t="s">
        <v>203</v>
      </c>
    </row>
    <row r="14" spans="1:4">
      <c r="A14" t="s">
        <v>15</v>
      </c>
      <c r="C14">
        <v>1</v>
      </c>
      <c r="D14" t="s">
        <v>204</v>
      </c>
    </row>
    <row r="15" spans="1:4">
      <c r="A15" t="s">
        <v>16</v>
      </c>
      <c r="C15">
        <v>1</v>
      </c>
      <c r="D15" t="s">
        <v>205</v>
      </c>
    </row>
    <row r="16" spans="1:4">
      <c r="A16" t="s">
        <v>17</v>
      </c>
      <c r="C16">
        <v>2</v>
      </c>
      <c r="D16" t="s">
        <v>206</v>
      </c>
    </row>
    <row r="17" spans="1:4">
      <c r="A17" t="s">
        <v>18</v>
      </c>
      <c r="C17">
        <v>1</v>
      </c>
      <c r="D17" t="s">
        <v>207</v>
      </c>
    </row>
    <row r="18" spans="1:4">
      <c r="A18" t="s">
        <v>19</v>
      </c>
      <c r="C18">
        <v>1</v>
      </c>
      <c r="D18" t="s">
        <v>208</v>
      </c>
    </row>
    <row r="19" spans="1:4">
      <c r="A19" t="s">
        <v>25</v>
      </c>
      <c r="C19">
        <v>4</v>
      </c>
      <c r="D19" t="s">
        <v>26</v>
      </c>
    </row>
    <row r="20" spans="1:4">
      <c r="A20" t="s">
        <v>27</v>
      </c>
      <c r="C20">
        <v>2</v>
      </c>
      <c r="D20" t="s">
        <v>28</v>
      </c>
    </row>
    <row r="21" spans="1:4">
      <c r="A21" t="s">
        <v>29</v>
      </c>
      <c r="C21">
        <v>6</v>
      </c>
      <c r="D21" t="s">
        <v>30</v>
      </c>
    </row>
    <row r="22" spans="1:4">
      <c r="A22" t="s">
        <v>31</v>
      </c>
      <c r="C22">
        <v>2</v>
      </c>
      <c r="D22" t="s">
        <v>32</v>
      </c>
    </row>
    <row r="23" spans="1:4">
      <c r="A23" t="s">
        <v>33</v>
      </c>
      <c r="C23">
        <v>18</v>
      </c>
      <c r="D23" t="s">
        <v>34</v>
      </c>
    </row>
    <row r="24" spans="1:4">
      <c r="A24" t="s">
        <v>193</v>
      </c>
      <c r="C24">
        <v>1</v>
      </c>
      <c r="D24" t="s">
        <v>209</v>
      </c>
    </row>
    <row r="25" spans="1:4">
      <c r="A25" t="s">
        <v>43</v>
      </c>
      <c r="C25">
        <v>2</v>
      </c>
      <c r="D25" t="s">
        <v>210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:C1048576"/>
    </sheetView>
  </sheetViews>
  <sheetFormatPr baseColWidth="10" defaultRowHeight="15" x14ac:dyDescent="0"/>
  <cols>
    <col min="3" max="3" width="21.33203125" customWidth="1"/>
  </cols>
  <sheetData>
    <row r="1" spans="1:4">
      <c r="A1" t="s">
        <v>227</v>
      </c>
      <c r="C1" t="s">
        <v>45</v>
      </c>
    </row>
    <row r="2" spans="1:4">
      <c r="A2" t="s">
        <v>51</v>
      </c>
      <c r="C2" s="2" t="s">
        <v>51</v>
      </c>
      <c r="D2" t="str">
        <f>IF(A2=C2, "equal", "not")</f>
        <v>equal</v>
      </c>
    </row>
    <row r="3" spans="1:4">
      <c r="A3" t="s">
        <v>224</v>
      </c>
      <c r="C3" t="s">
        <v>224</v>
      </c>
      <c r="D3" t="str">
        <f t="shared" ref="D3:D30" si="0">IF(A3=C3, "equal", "not")</f>
        <v>equal</v>
      </c>
    </row>
    <row r="4" spans="1:4">
      <c r="A4" t="s">
        <v>85</v>
      </c>
      <c r="C4" s="2" t="s">
        <v>85</v>
      </c>
      <c r="D4" t="str">
        <f t="shared" si="0"/>
        <v>equal</v>
      </c>
    </row>
    <row r="5" spans="1:4">
      <c r="A5" t="s">
        <v>106</v>
      </c>
      <c r="C5" s="2" t="s">
        <v>106</v>
      </c>
      <c r="D5" t="str">
        <f t="shared" si="0"/>
        <v>equal</v>
      </c>
    </row>
    <row r="6" spans="1:4">
      <c r="A6" t="s">
        <v>108</v>
      </c>
      <c r="C6" s="2" t="s">
        <v>108</v>
      </c>
      <c r="D6" t="str">
        <f t="shared" si="0"/>
        <v>equal</v>
      </c>
    </row>
    <row r="7" spans="1:4">
      <c r="A7" t="s">
        <v>102</v>
      </c>
      <c r="C7" s="2" t="s">
        <v>102</v>
      </c>
      <c r="D7" t="str">
        <f t="shared" si="0"/>
        <v>equal</v>
      </c>
    </row>
    <row r="8" spans="1:4">
      <c r="A8" t="s">
        <v>104</v>
      </c>
      <c r="C8" s="2" t="s">
        <v>104</v>
      </c>
      <c r="D8" t="str">
        <f t="shared" si="0"/>
        <v>equal</v>
      </c>
    </row>
    <row r="9" spans="1:4">
      <c r="A9" t="s">
        <v>114</v>
      </c>
      <c r="C9" t="s">
        <v>114</v>
      </c>
      <c r="D9" t="str">
        <f t="shared" si="0"/>
        <v>equal</v>
      </c>
    </row>
    <row r="10" spans="1:4">
      <c r="A10" t="s">
        <v>113</v>
      </c>
      <c r="C10" s="2" t="s">
        <v>113</v>
      </c>
      <c r="D10" t="str">
        <f t="shared" si="0"/>
        <v>equal</v>
      </c>
    </row>
    <row r="11" spans="1:4">
      <c r="A11" t="s">
        <v>110</v>
      </c>
      <c r="C11" s="2" t="s">
        <v>110</v>
      </c>
      <c r="D11" t="str">
        <f t="shared" si="0"/>
        <v>equal</v>
      </c>
    </row>
    <row r="12" spans="1:4">
      <c r="A12" t="s">
        <v>100</v>
      </c>
      <c r="C12" s="2" t="s">
        <v>100</v>
      </c>
      <c r="D12" t="str">
        <f t="shared" si="0"/>
        <v>equal</v>
      </c>
    </row>
    <row r="13" spans="1:4">
      <c r="A13" t="s">
        <v>58</v>
      </c>
      <c r="C13" s="2" t="s">
        <v>58</v>
      </c>
      <c r="D13" t="str">
        <f t="shared" si="0"/>
        <v>equal</v>
      </c>
    </row>
    <row r="14" spans="1:4">
      <c r="A14" t="s">
        <v>214</v>
      </c>
      <c r="C14" s="2" t="s">
        <v>214</v>
      </c>
      <c r="D14" t="str">
        <f t="shared" si="0"/>
        <v>equal</v>
      </c>
    </row>
    <row r="15" spans="1:4">
      <c r="A15" t="s">
        <v>56</v>
      </c>
      <c r="C15" s="2" t="s">
        <v>56</v>
      </c>
      <c r="D15" t="str">
        <f t="shared" si="0"/>
        <v>equal</v>
      </c>
    </row>
    <row r="16" spans="1:4">
      <c r="A16" t="s">
        <v>99</v>
      </c>
      <c r="C16" t="s">
        <v>99</v>
      </c>
      <c r="D16" t="str">
        <f t="shared" si="0"/>
        <v>equal</v>
      </c>
    </row>
    <row r="17" spans="1:4">
      <c r="A17" t="s">
        <v>54</v>
      </c>
      <c r="C17" s="2" t="s">
        <v>54</v>
      </c>
      <c r="D17" t="str">
        <f t="shared" si="0"/>
        <v>equal</v>
      </c>
    </row>
    <row r="18" spans="1:4">
      <c r="A18" t="s">
        <v>86</v>
      </c>
      <c r="C18" s="2" t="s">
        <v>86</v>
      </c>
      <c r="D18" t="str">
        <f t="shared" si="0"/>
        <v>equal</v>
      </c>
    </row>
    <row r="19" spans="1:4">
      <c r="A19" t="s">
        <v>82</v>
      </c>
      <c r="C19" s="2" t="s">
        <v>82</v>
      </c>
      <c r="D19" t="str">
        <f t="shared" si="0"/>
        <v>equal</v>
      </c>
    </row>
    <row r="20" spans="1:4">
      <c r="A20" t="s">
        <v>77</v>
      </c>
      <c r="C20" s="2" t="s">
        <v>77</v>
      </c>
      <c r="D20" t="str">
        <f t="shared" si="0"/>
        <v>equal</v>
      </c>
    </row>
    <row r="21" spans="1:4">
      <c r="A21" t="s">
        <v>122</v>
      </c>
      <c r="C21" t="s">
        <v>122</v>
      </c>
      <c r="D21" t="str">
        <f t="shared" si="0"/>
        <v>equal</v>
      </c>
    </row>
    <row r="22" spans="1:4">
      <c r="A22" t="s">
        <v>120</v>
      </c>
      <c r="C22" t="s">
        <v>120</v>
      </c>
      <c r="D22" t="str">
        <f t="shared" si="0"/>
        <v>equal</v>
      </c>
    </row>
    <row r="23" spans="1:4">
      <c r="A23" t="s">
        <v>221</v>
      </c>
      <c r="C23" t="s">
        <v>221</v>
      </c>
      <c r="D23" t="str">
        <f t="shared" si="0"/>
        <v>equal</v>
      </c>
    </row>
    <row r="24" spans="1:4">
      <c r="A24" t="s">
        <v>125</v>
      </c>
      <c r="C24" t="s">
        <v>125</v>
      </c>
      <c r="D24" t="str">
        <f t="shared" si="0"/>
        <v>equal</v>
      </c>
    </row>
    <row r="25" spans="1:4">
      <c r="A25" t="s">
        <v>90</v>
      </c>
      <c r="C25" t="s">
        <v>90</v>
      </c>
      <c r="D25" t="str">
        <f t="shared" si="0"/>
        <v>equal</v>
      </c>
    </row>
    <row r="26" spans="1:4">
      <c r="A26" t="s">
        <v>94</v>
      </c>
      <c r="C26" t="s">
        <v>94</v>
      </c>
      <c r="D26" t="str">
        <f t="shared" si="0"/>
        <v>equal</v>
      </c>
    </row>
    <row r="27" spans="1:4">
      <c r="A27" t="s">
        <v>96</v>
      </c>
      <c r="C27" t="s">
        <v>96</v>
      </c>
      <c r="D27" t="str">
        <f t="shared" si="0"/>
        <v>equal</v>
      </c>
    </row>
    <row r="28" spans="1:4">
      <c r="A28" t="s">
        <v>190</v>
      </c>
      <c r="C28" t="s">
        <v>190</v>
      </c>
      <c r="D28" t="str">
        <f t="shared" si="0"/>
        <v>equal</v>
      </c>
    </row>
    <row r="29" spans="1:4">
      <c r="A29" t="s">
        <v>89</v>
      </c>
      <c r="C29" t="s">
        <v>89</v>
      </c>
      <c r="D29" t="str">
        <f t="shared" si="0"/>
        <v>equal</v>
      </c>
    </row>
    <row r="30" spans="1:4">
      <c r="A30" t="s">
        <v>117</v>
      </c>
      <c r="C30" s="2" t="s">
        <v>117</v>
      </c>
      <c r="D30" t="str">
        <f t="shared" si="0"/>
        <v>equal</v>
      </c>
    </row>
    <row r="31" spans="1:4">
      <c r="C31" s="2"/>
    </row>
    <row r="32" spans="1:4">
      <c r="C32" s="2"/>
    </row>
  </sheetData>
  <sortState ref="A2:A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7" sqref="H7"/>
    </sheetView>
  </sheetViews>
  <sheetFormatPr baseColWidth="10" defaultRowHeight="15" x14ac:dyDescent="0"/>
  <cols>
    <col min="1" max="1" width="26.33203125" customWidth="1"/>
  </cols>
  <sheetData>
    <row r="1" spans="1:9">
      <c r="A1" t="s">
        <v>228</v>
      </c>
    </row>
    <row r="2" spans="1:9">
      <c r="C2" t="s">
        <v>231</v>
      </c>
      <c r="G2" t="s">
        <v>232</v>
      </c>
    </row>
    <row r="3" spans="1:9">
      <c r="B3" t="s">
        <v>230</v>
      </c>
      <c r="C3">
        <v>100</v>
      </c>
      <c r="D3">
        <v>500</v>
      </c>
      <c r="E3">
        <v>1000</v>
      </c>
      <c r="G3">
        <v>100</v>
      </c>
      <c r="H3">
        <v>500</v>
      </c>
      <c r="I3">
        <v>1000</v>
      </c>
    </row>
    <row r="5" spans="1:9">
      <c r="A5" t="s">
        <v>229</v>
      </c>
      <c r="B5" s="12">
        <v>650</v>
      </c>
      <c r="C5" s="12">
        <v>37.5</v>
      </c>
      <c r="D5" s="12">
        <v>32.5</v>
      </c>
      <c r="E5" s="12">
        <v>29.75</v>
      </c>
      <c r="G5" s="12">
        <f>($B5+C5*G3)/G3</f>
        <v>44</v>
      </c>
      <c r="H5" s="12">
        <f>($B5+D5*H3)/H3</f>
        <v>33.799999999999997</v>
      </c>
      <c r="I5" s="12">
        <f>($B5+E5*I3)/I3</f>
        <v>30.4</v>
      </c>
    </row>
    <row r="6" spans="1:9">
      <c r="A6" t="s">
        <v>239</v>
      </c>
      <c r="B6">
        <v>100</v>
      </c>
      <c r="C6">
        <f>3272.85/C3</f>
        <v>32.728499999999997</v>
      </c>
      <c r="D6">
        <f>5348.75/D3</f>
        <v>10.6975</v>
      </c>
      <c r="G6" s="12">
        <f>(B6+C6*C3)/C3</f>
        <v>33.728499999999997</v>
      </c>
      <c r="H6" s="12">
        <f>(B6+D6*D3)/H3</f>
        <v>10.897500000000001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workbookViewId="0">
      <selection activeCell="D10" sqref="D10"/>
    </sheetView>
  </sheetViews>
  <sheetFormatPr baseColWidth="10" defaultRowHeight="15" x14ac:dyDescent="0"/>
  <cols>
    <col min="1" max="1" width="10.83203125" style="15"/>
    <col min="2" max="2" width="10.1640625" style="21" customWidth="1"/>
    <col min="3" max="3" width="25.1640625" style="17" customWidth="1"/>
    <col min="4" max="4" width="10.83203125" style="15"/>
    <col min="5" max="5" width="35.5" style="15" customWidth="1"/>
    <col min="6" max="6" width="25.33203125" style="15" customWidth="1"/>
    <col min="7" max="7" width="17.33203125" style="15" customWidth="1"/>
    <col min="8" max="16384" width="10.83203125" style="15"/>
  </cols>
  <sheetData>
    <row r="1" spans="1:10" s="13" customFormat="1" ht="23">
      <c r="A1" s="26" t="s">
        <v>242</v>
      </c>
      <c r="B1" s="27"/>
      <c r="C1" s="14"/>
      <c r="E1" s="28">
        <v>41634</v>
      </c>
    </row>
    <row r="2" spans="1:10" s="13" customFormat="1">
      <c r="B2" s="27"/>
      <c r="C2" s="14"/>
    </row>
    <row r="3" spans="1:10" s="23" customFormat="1">
      <c r="A3" s="23" t="s">
        <v>240</v>
      </c>
      <c r="B3" s="24" t="s">
        <v>241</v>
      </c>
      <c r="C3" s="25" t="s">
        <v>0</v>
      </c>
      <c r="D3" s="25" t="s">
        <v>70</v>
      </c>
      <c r="E3" s="25" t="s">
        <v>64</v>
      </c>
      <c r="F3" s="23" t="s">
        <v>1</v>
      </c>
      <c r="G3" s="23" t="s">
        <v>45</v>
      </c>
      <c r="H3" s="23" t="s">
        <v>218</v>
      </c>
      <c r="I3" s="23" t="s">
        <v>3</v>
      </c>
      <c r="J3" s="23" t="s">
        <v>63</v>
      </c>
    </row>
    <row r="4" spans="1:10">
      <c r="B4" s="21">
        <v>1</v>
      </c>
      <c r="C4" s="16" t="s">
        <v>12</v>
      </c>
      <c r="D4" s="16" t="s">
        <v>181</v>
      </c>
      <c r="E4" s="16" t="s">
        <v>165</v>
      </c>
      <c r="F4" s="16" t="s">
        <v>217</v>
      </c>
      <c r="G4" s="16" t="s">
        <v>100</v>
      </c>
      <c r="H4" s="15">
        <v>1</v>
      </c>
      <c r="I4" s="15" t="s">
        <v>216</v>
      </c>
    </row>
    <row r="5" spans="1:10" s="18" customFormat="1" ht="30">
      <c r="B5" s="22">
        <v>2</v>
      </c>
      <c r="C5" s="19" t="s">
        <v>15</v>
      </c>
      <c r="D5" s="19" t="s">
        <v>183</v>
      </c>
      <c r="E5" s="19" t="s">
        <v>145</v>
      </c>
      <c r="F5" s="19" t="s">
        <v>148</v>
      </c>
      <c r="G5" s="19" t="s">
        <v>106</v>
      </c>
      <c r="H5" s="18">
        <v>1</v>
      </c>
      <c r="I5" s="18" t="s">
        <v>107</v>
      </c>
    </row>
    <row r="6" spans="1:10">
      <c r="B6" s="21">
        <v>3</v>
      </c>
      <c r="C6" s="16" t="s">
        <v>16</v>
      </c>
      <c r="D6" s="16" t="s">
        <v>182</v>
      </c>
      <c r="E6" s="16" t="s">
        <v>165</v>
      </c>
      <c r="F6" s="16" t="s">
        <v>149</v>
      </c>
      <c r="G6" s="16" t="s">
        <v>108</v>
      </c>
      <c r="H6" s="15">
        <v>1</v>
      </c>
      <c r="I6" s="15" t="s">
        <v>66</v>
      </c>
    </row>
    <row r="7" spans="1:10" s="18" customFormat="1">
      <c r="B7" s="22">
        <v>4</v>
      </c>
      <c r="C7" s="19" t="s">
        <v>13</v>
      </c>
      <c r="D7" s="19" t="s">
        <v>182</v>
      </c>
      <c r="E7" s="19" t="s">
        <v>165</v>
      </c>
      <c r="F7" s="19" t="s">
        <v>146</v>
      </c>
      <c r="G7" s="19" t="s">
        <v>102</v>
      </c>
      <c r="H7" s="18">
        <v>1</v>
      </c>
      <c r="I7" s="18" t="s">
        <v>68</v>
      </c>
    </row>
    <row r="8" spans="1:10">
      <c r="B8" s="21">
        <v>5</v>
      </c>
      <c r="C8" s="16" t="s">
        <v>14</v>
      </c>
      <c r="D8" s="16" t="s">
        <v>182</v>
      </c>
      <c r="E8" s="16" t="s">
        <v>165</v>
      </c>
      <c r="F8" s="16" t="s">
        <v>147</v>
      </c>
      <c r="G8" s="16" t="s">
        <v>104</v>
      </c>
      <c r="H8" s="15">
        <v>1</v>
      </c>
      <c r="I8" s="15" t="s">
        <v>69</v>
      </c>
    </row>
    <row r="9" spans="1:10" s="18" customFormat="1">
      <c r="B9" s="22">
        <v>6</v>
      </c>
      <c r="C9" s="19" t="s">
        <v>43</v>
      </c>
      <c r="D9" s="19"/>
      <c r="E9" s="19" t="s">
        <v>165</v>
      </c>
      <c r="F9" s="18" t="s">
        <v>164</v>
      </c>
      <c r="G9" s="18" t="s">
        <v>114</v>
      </c>
      <c r="H9" s="18">
        <v>2</v>
      </c>
      <c r="I9" s="18" t="s">
        <v>74</v>
      </c>
    </row>
    <row r="10" spans="1:10">
      <c r="B10" s="21">
        <v>7</v>
      </c>
      <c r="C10" s="16" t="s">
        <v>18</v>
      </c>
      <c r="D10" s="16" t="s">
        <v>182</v>
      </c>
      <c r="E10" s="16" t="s">
        <v>165</v>
      </c>
      <c r="F10" s="16" t="s">
        <v>151</v>
      </c>
      <c r="G10" s="16" t="s">
        <v>113</v>
      </c>
      <c r="H10" s="15">
        <v>1</v>
      </c>
      <c r="I10" s="15" t="s">
        <v>67</v>
      </c>
    </row>
    <row r="11" spans="1:10" s="18" customFormat="1">
      <c r="B11" s="22">
        <v>8</v>
      </c>
      <c r="C11" s="19" t="s">
        <v>17</v>
      </c>
      <c r="D11" s="19" t="s">
        <v>182</v>
      </c>
      <c r="E11" s="19" t="s">
        <v>165</v>
      </c>
      <c r="F11" s="19" t="s">
        <v>150</v>
      </c>
      <c r="G11" s="19" t="s">
        <v>110</v>
      </c>
      <c r="H11" s="18">
        <v>2</v>
      </c>
      <c r="I11" s="18" t="s">
        <v>112</v>
      </c>
    </row>
    <row r="12" spans="1:10">
      <c r="B12" s="21">
        <v>9</v>
      </c>
      <c r="C12" s="16" t="s">
        <v>4</v>
      </c>
      <c r="D12" s="16" t="s">
        <v>71</v>
      </c>
      <c r="E12" s="16" t="s">
        <v>133</v>
      </c>
      <c r="F12" s="16" t="s">
        <v>132</v>
      </c>
      <c r="G12" s="16" t="s">
        <v>51</v>
      </c>
      <c r="H12" s="15">
        <v>3</v>
      </c>
      <c r="I12" s="15" t="s">
        <v>5</v>
      </c>
    </row>
    <row r="13" spans="1:10" s="18" customFormat="1">
      <c r="B13" s="22">
        <v>10</v>
      </c>
      <c r="C13" s="19" t="s">
        <v>189</v>
      </c>
      <c r="D13" s="19" t="s">
        <v>73</v>
      </c>
      <c r="E13" s="18" t="s">
        <v>133</v>
      </c>
      <c r="F13" s="18" t="s">
        <v>225</v>
      </c>
      <c r="G13" s="18" t="s">
        <v>224</v>
      </c>
      <c r="H13" s="18">
        <v>2</v>
      </c>
      <c r="I13" s="18" t="s">
        <v>6</v>
      </c>
    </row>
    <row r="14" spans="1:10">
      <c r="B14" s="21">
        <v>11</v>
      </c>
      <c r="C14" s="16" t="s">
        <v>80</v>
      </c>
      <c r="D14" s="16" t="s">
        <v>72</v>
      </c>
      <c r="E14" s="16" t="s">
        <v>144</v>
      </c>
      <c r="F14" s="16" t="s">
        <v>143</v>
      </c>
      <c r="G14" s="16" t="s">
        <v>85</v>
      </c>
      <c r="H14" s="15">
        <v>1</v>
      </c>
      <c r="I14" s="15" t="s">
        <v>83</v>
      </c>
    </row>
    <row r="15" spans="1:10" s="18" customFormat="1" ht="30">
      <c r="B15" s="22">
        <v>12</v>
      </c>
      <c r="C15" s="20" t="s">
        <v>198</v>
      </c>
      <c r="D15" s="19" t="s">
        <v>71</v>
      </c>
      <c r="E15" s="19" t="s">
        <v>139</v>
      </c>
      <c r="F15" s="19" t="s">
        <v>140</v>
      </c>
      <c r="G15" s="19" t="s">
        <v>58</v>
      </c>
      <c r="H15" s="18">
        <v>13</v>
      </c>
      <c r="I15" s="18" t="s">
        <v>11</v>
      </c>
    </row>
    <row r="16" spans="1:10">
      <c r="B16" s="21">
        <v>13</v>
      </c>
      <c r="C16" s="17" t="s">
        <v>196</v>
      </c>
      <c r="D16" s="16" t="s">
        <v>71</v>
      </c>
      <c r="E16" s="16" t="s">
        <v>139</v>
      </c>
      <c r="F16" s="16" t="s">
        <v>215</v>
      </c>
      <c r="G16" s="16" t="s">
        <v>214</v>
      </c>
      <c r="H16" s="15">
        <v>2</v>
      </c>
      <c r="I16" s="15" t="s">
        <v>197</v>
      </c>
    </row>
    <row r="17" spans="2:10" s="18" customFormat="1" ht="60">
      <c r="B17" s="22">
        <v>14</v>
      </c>
      <c r="C17" s="20" t="s">
        <v>212</v>
      </c>
      <c r="D17" s="19" t="s">
        <v>71</v>
      </c>
      <c r="E17" s="19" t="s">
        <v>139</v>
      </c>
      <c r="F17" s="19" t="s">
        <v>138</v>
      </c>
      <c r="G17" s="19" t="s">
        <v>56</v>
      </c>
      <c r="H17" s="18">
        <v>25</v>
      </c>
      <c r="I17" s="18" t="s">
        <v>10</v>
      </c>
    </row>
    <row r="18" spans="2:10">
      <c r="B18" s="21">
        <v>15</v>
      </c>
      <c r="C18" s="16" t="s">
        <v>25</v>
      </c>
      <c r="D18" s="16" t="s">
        <v>71</v>
      </c>
      <c r="E18" s="15" t="s">
        <v>135</v>
      </c>
      <c r="F18" s="15" t="s">
        <v>158</v>
      </c>
      <c r="G18" s="15" t="s">
        <v>99</v>
      </c>
      <c r="H18" s="15">
        <v>4</v>
      </c>
      <c r="I18" s="15" t="s">
        <v>26</v>
      </c>
    </row>
    <row r="19" spans="2:10" s="18" customFormat="1" ht="30">
      <c r="B19" s="22">
        <v>16</v>
      </c>
      <c r="C19" s="19" t="s">
        <v>211</v>
      </c>
      <c r="D19" s="19" t="s">
        <v>71</v>
      </c>
      <c r="E19" s="19" t="s">
        <v>135</v>
      </c>
      <c r="F19" s="19" t="s">
        <v>134</v>
      </c>
      <c r="G19" s="19" t="s">
        <v>54</v>
      </c>
      <c r="H19" s="18">
        <v>8</v>
      </c>
      <c r="I19" s="18" t="s">
        <v>7</v>
      </c>
    </row>
    <row r="20" spans="2:10">
      <c r="B20" s="21">
        <v>17</v>
      </c>
      <c r="C20" s="16" t="s">
        <v>79</v>
      </c>
      <c r="D20" s="16" t="s">
        <v>72</v>
      </c>
      <c r="E20" s="16" t="s">
        <v>142</v>
      </c>
      <c r="F20" s="16" t="s">
        <v>141</v>
      </c>
      <c r="G20" s="16" t="s">
        <v>82</v>
      </c>
      <c r="H20" s="15">
        <v>1</v>
      </c>
      <c r="I20" s="15" t="s">
        <v>78</v>
      </c>
    </row>
    <row r="21" spans="2:10" s="18" customFormat="1" ht="45">
      <c r="B21" s="22">
        <v>18</v>
      </c>
      <c r="C21" s="20" t="s">
        <v>8</v>
      </c>
      <c r="D21" s="19" t="s">
        <v>71</v>
      </c>
      <c r="E21" s="18" t="s">
        <v>137</v>
      </c>
      <c r="F21" s="18" t="s">
        <v>136</v>
      </c>
      <c r="G21" s="18" t="s">
        <v>77</v>
      </c>
      <c r="H21" s="18">
        <v>17</v>
      </c>
      <c r="I21" s="18" t="s">
        <v>9</v>
      </c>
      <c r="J21" s="18" t="s">
        <v>75</v>
      </c>
    </row>
    <row r="22" spans="2:10">
      <c r="B22" s="21">
        <v>19</v>
      </c>
      <c r="C22" s="16" t="s">
        <v>92</v>
      </c>
      <c r="D22" s="16"/>
      <c r="E22" s="15" t="s">
        <v>156</v>
      </c>
      <c r="F22" s="15" t="s">
        <v>234</v>
      </c>
      <c r="G22" s="15" t="s">
        <v>233</v>
      </c>
      <c r="H22" s="15">
        <v>5</v>
      </c>
      <c r="I22" s="15" t="s">
        <v>62</v>
      </c>
    </row>
    <row r="23" spans="2:10" s="18" customFormat="1">
      <c r="B23" s="22">
        <v>20</v>
      </c>
      <c r="C23" s="19" t="s">
        <v>29</v>
      </c>
      <c r="D23" s="19" t="s">
        <v>71</v>
      </c>
      <c r="E23" s="18" t="s">
        <v>160</v>
      </c>
      <c r="F23" s="18" t="s">
        <v>161</v>
      </c>
      <c r="G23" s="18" t="s">
        <v>90</v>
      </c>
      <c r="H23" s="18">
        <v>6</v>
      </c>
      <c r="I23" s="18" t="s">
        <v>30</v>
      </c>
    </row>
    <row r="24" spans="2:10">
      <c r="B24" s="21">
        <v>21</v>
      </c>
      <c r="C24" s="16" t="s">
        <v>31</v>
      </c>
      <c r="D24" s="16" t="s">
        <v>71</v>
      </c>
      <c r="E24" s="15" t="s">
        <v>160</v>
      </c>
      <c r="F24" s="15" t="s">
        <v>162</v>
      </c>
      <c r="G24" s="15" t="s">
        <v>94</v>
      </c>
      <c r="H24" s="15">
        <v>2</v>
      </c>
      <c r="I24" s="15" t="s">
        <v>32</v>
      </c>
    </row>
    <row r="25" spans="2:10" s="18" customFormat="1">
      <c r="B25" s="22">
        <v>22</v>
      </c>
      <c r="C25" s="19" t="s">
        <v>27</v>
      </c>
      <c r="D25" s="19" t="s">
        <v>71</v>
      </c>
      <c r="E25" s="18" t="s">
        <v>160</v>
      </c>
      <c r="F25" s="18" t="s">
        <v>159</v>
      </c>
      <c r="G25" s="18" t="s">
        <v>96</v>
      </c>
      <c r="H25" s="18">
        <v>2</v>
      </c>
      <c r="I25" s="18" t="s">
        <v>28</v>
      </c>
    </row>
    <row r="26" spans="2:10">
      <c r="B26" s="21">
        <v>23</v>
      </c>
      <c r="C26" s="16" t="s">
        <v>193</v>
      </c>
      <c r="D26" s="16" t="s">
        <v>71</v>
      </c>
      <c r="E26" s="15" t="s">
        <v>160</v>
      </c>
      <c r="F26" s="15" t="s">
        <v>159</v>
      </c>
      <c r="G26" s="15" t="s">
        <v>190</v>
      </c>
      <c r="H26" s="15">
        <v>1</v>
      </c>
      <c r="I26" s="15" t="s">
        <v>191</v>
      </c>
    </row>
    <row r="27" spans="2:10" s="18" customFormat="1" ht="45">
      <c r="B27" s="22">
        <v>24</v>
      </c>
      <c r="C27" s="19" t="s">
        <v>33</v>
      </c>
      <c r="D27" s="19" t="s">
        <v>71</v>
      </c>
      <c r="E27" s="18" t="s">
        <v>160</v>
      </c>
      <c r="F27" s="18" t="s">
        <v>163</v>
      </c>
      <c r="G27" s="18" t="s">
        <v>89</v>
      </c>
      <c r="H27" s="18">
        <v>18</v>
      </c>
      <c r="I27" s="18" t="s">
        <v>34</v>
      </c>
    </row>
    <row r="28" spans="2:10">
      <c r="B28" s="21">
        <v>25</v>
      </c>
      <c r="C28" s="16" t="s">
        <v>20</v>
      </c>
      <c r="D28" s="16"/>
      <c r="E28" s="16" t="s">
        <v>116</v>
      </c>
      <c r="F28" s="16" t="s">
        <v>154</v>
      </c>
      <c r="G28" s="16" t="s">
        <v>117</v>
      </c>
      <c r="H28" s="15">
        <v>1</v>
      </c>
      <c r="I28" s="15" t="s">
        <v>61</v>
      </c>
    </row>
    <row r="29" spans="2:10" s="18" customFormat="1" ht="30">
      <c r="B29" s="22">
        <v>26</v>
      </c>
      <c r="C29" s="19" t="s">
        <v>93</v>
      </c>
      <c r="D29" s="19"/>
      <c r="E29" s="19" t="s">
        <v>65</v>
      </c>
      <c r="F29" s="19">
        <v>18689</v>
      </c>
      <c r="G29" s="19"/>
      <c r="H29" s="18">
        <v>6</v>
      </c>
      <c r="I29" s="18" t="s">
        <v>87</v>
      </c>
    </row>
    <row r="30" spans="2:10">
      <c r="B30" s="21">
        <v>27</v>
      </c>
      <c r="C30" s="16" t="s">
        <v>24</v>
      </c>
      <c r="D30" s="16"/>
      <c r="E30" s="15" t="s">
        <v>65</v>
      </c>
      <c r="F30" s="16">
        <v>19950</v>
      </c>
      <c r="G30" s="16"/>
      <c r="H30" s="15">
        <v>1</v>
      </c>
      <c r="I30" s="15" t="s">
        <v>168</v>
      </c>
    </row>
    <row r="31" spans="2:10" s="18" customFormat="1">
      <c r="B31" s="22">
        <v>28</v>
      </c>
      <c r="C31" s="19" t="s">
        <v>167</v>
      </c>
      <c r="D31" s="19"/>
      <c r="E31" s="18" t="s">
        <v>65</v>
      </c>
      <c r="F31" s="18">
        <v>19950</v>
      </c>
      <c r="H31" s="18">
        <v>1</v>
      </c>
      <c r="I31" s="18" t="s">
        <v>169</v>
      </c>
    </row>
    <row r="32" spans="2:10">
      <c r="B32" s="21">
        <v>29</v>
      </c>
      <c r="C32" s="16" t="s">
        <v>35</v>
      </c>
      <c r="D32" s="16"/>
      <c r="E32" s="16" t="s">
        <v>65</v>
      </c>
      <c r="F32" s="15">
        <v>18677</v>
      </c>
      <c r="H32" s="15">
        <v>1</v>
      </c>
      <c r="I32" s="15" t="s">
        <v>36</v>
      </c>
    </row>
    <row r="33" spans="2:9" s="18" customFormat="1">
      <c r="B33" s="22">
        <v>30</v>
      </c>
      <c r="C33" s="19" t="s">
        <v>22</v>
      </c>
      <c r="D33" s="19"/>
      <c r="E33" s="18" t="s">
        <v>156</v>
      </c>
      <c r="F33" s="18" t="s">
        <v>157</v>
      </c>
      <c r="G33" s="18" t="s">
        <v>122</v>
      </c>
      <c r="H33" s="18">
        <v>1</v>
      </c>
      <c r="I33" s="18" t="s">
        <v>60</v>
      </c>
    </row>
    <row r="34" spans="2:9">
      <c r="B34" s="21">
        <v>31</v>
      </c>
      <c r="C34" s="16" t="s">
        <v>21</v>
      </c>
      <c r="D34" s="16"/>
      <c r="E34" s="15" t="s">
        <v>156</v>
      </c>
      <c r="F34" s="15" t="s">
        <v>155</v>
      </c>
      <c r="G34" s="15" t="s">
        <v>120</v>
      </c>
      <c r="H34" s="15">
        <v>1</v>
      </c>
      <c r="I34" s="15" t="s">
        <v>186</v>
      </c>
    </row>
    <row r="35" spans="2:9" s="18" customFormat="1">
      <c r="B35" s="22">
        <v>32</v>
      </c>
      <c r="C35" s="19" t="s">
        <v>23</v>
      </c>
      <c r="D35" s="19"/>
      <c r="E35" s="18" t="s">
        <v>156</v>
      </c>
      <c r="F35" s="18" t="s">
        <v>222</v>
      </c>
      <c r="G35" s="18" t="s">
        <v>221</v>
      </c>
      <c r="H35" s="18">
        <v>1</v>
      </c>
      <c r="I35" s="18" t="s">
        <v>188</v>
      </c>
    </row>
    <row r="36" spans="2:9">
      <c r="B36" s="22">
        <v>33</v>
      </c>
      <c r="C36" s="16" t="s">
        <v>19</v>
      </c>
      <c r="D36" s="16"/>
      <c r="E36" s="16" t="s">
        <v>153</v>
      </c>
      <c r="F36" s="16" t="s">
        <v>152</v>
      </c>
      <c r="G36" s="16" t="s">
        <v>86</v>
      </c>
      <c r="H36" s="15">
        <v>1</v>
      </c>
      <c r="I36" s="15" t="s">
        <v>187</v>
      </c>
    </row>
    <row r="38" spans="2:9">
      <c r="B38" s="21" t="s">
        <v>44</v>
      </c>
      <c r="H38" s="15">
        <f>SUM(H5:H32)</f>
        <v>129</v>
      </c>
    </row>
  </sheetData>
  <phoneticPr fontId="6" type="noConversion"/>
  <hyperlinks>
    <hyperlink ref="E26" r:id="rId1"/>
    <hyperlink ref="E28:E30" r:id="rId2" display="Panasonic Electronic Components"/>
    <hyperlink ref="E25" r:id="rId3"/>
    <hyperlink ref="E14" r:id="rId4"/>
  </hyperlinks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5" sqref="A5:XFD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179</v>
      </c>
      <c r="C1" s="2" t="s">
        <v>70</v>
      </c>
      <c r="D1" s="2" t="s">
        <v>64</v>
      </c>
      <c r="E1" t="s">
        <v>1</v>
      </c>
      <c r="F1" t="s">
        <v>45</v>
      </c>
      <c r="G1" t="s">
        <v>218</v>
      </c>
      <c r="H1" t="s">
        <v>129</v>
      </c>
      <c r="I1" t="s">
        <v>131</v>
      </c>
      <c r="J1" t="s">
        <v>3</v>
      </c>
      <c r="K1" t="s">
        <v>63</v>
      </c>
      <c r="L1" t="s">
        <v>219</v>
      </c>
      <c r="M1" t="s">
        <v>52</v>
      </c>
    </row>
    <row r="2" spans="1:13" ht="45">
      <c r="A2" s="2" t="s">
        <v>194</v>
      </c>
      <c r="B2" s="2" t="s">
        <v>127</v>
      </c>
      <c r="C2" s="2" t="s">
        <v>71</v>
      </c>
      <c r="D2" s="2" t="s">
        <v>133</v>
      </c>
      <c r="E2" s="2" t="s">
        <v>132</v>
      </c>
      <c r="F2" s="2" t="s">
        <v>51</v>
      </c>
      <c r="G2">
        <v>3</v>
      </c>
      <c r="H2">
        <v>2</v>
      </c>
      <c r="I2">
        <f t="shared" ref="I2:I29" si="0">G2*H2</f>
        <v>6</v>
      </c>
      <c r="J2" t="s">
        <v>5</v>
      </c>
      <c r="K2" t="s">
        <v>245</v>
      </c>
      <c r="M2" s="3" t="s">
        <v>53</v>
      </c>
    </row>
    <row r="3" spans="1:13">
      <c r="A3" s="2" t="s">
        <v>189</v>
      </c>
      <c r="B3" s="2" t="s">
        <v>127</v>
      </c>
      <c r="C3" s="2" t="s">
        <v>73</v>
      </c>
      <c r="D3" t="s">
        <v>133</v>
      </c>
      <c r="E3" t="s">
        <v>225</v>
      </c>
      <c r="F3" t="s">
        <v>224</v>
      </c>
      <c r="G3">
        <v>2</v>
      </c>
      <c r="H3">
        <v>2</v>
      </c>
      <c r="I3">
        <f t="shared" si="0"/>
        <v>4</v>
      </c>
      <c r="J3" t="s">
        <v>6</v>
      </c>
      <c r="M3" s="3" t="s">
        <v>223</v>
      </c>
    </row>
    <row r="4" spans="1:13">
      <c r="A4" s="2" t="s">
        <v>79</v>
      </c>
      <c r="B4" s="2" t="s">
        <v>127</v>
      </c>
      <c r="C4" s="2" t="s">
        <v>72</v>
      </c>
      <c r="D4" s="2" t="s">
        <v>144</v>
      </c>
      <c r="E4" s="2" t="s">
        <v>143</v>
      </c>
      <c r="F4" s="2" t="s">
        <v>85</v>
      </c>
      <c r="G4">
        <v>1</v>
      </c>
      <c r="H4">
        <v>2</v>
      </c>
      <c r="I4">
        <f t="shared" si="0"/>
        <v>2</v>
      </c>
      <c r="J4" t="s">
        <v>83</v>
      </c>
      <c r="M4" s="3" t="s">
        <v>84</v>
      </c>
    </row>
    <row r="5" spans="1:13">
      <c r="A5" s="2" t="s">
        <v>16</v>
      </c>
      <c r="B5" s="2" t="s">
        <v>127</v>
      </c>
      <c r="C5" s="2" t="s">
        <v>182</v>
      </c>
      <c r="D5" s="2" t="s">
        <v>165</v>
      </c>
      <c r="E5" s="2" t="s">
        <v>149</v>
      </c>
      <c r="F5" s="2" t="s">
        <v>108</v>
      </c>
      <c r="G5">
        <v>1</v>
      </c>
      <c r="H5">
        <v>5</v>
      </c>
      <c r="I5">
        <f t="shared" si="0"/>
        <v>5</v>
      </c>
      <c r="J5" t="s">
        <v>66</v>
      </c>
      <c r="M5" s="3" t="s">
        <v>109</v>
      </c>
    </row>
    <row r="6" spans="1:13">
      <c r="A6" s="2" t="s">
        <v>13</v>
      </c>
      <c r="B6" s="2" t="s">
        <v>127</v>
      </c>
      <c r="C6" s="2" t="s">
        <v>182</v>
      </c>
      <c r="D6" s="2" t="s">
        <v>165</v>
      </c>
      <c r="E6" s="2" t="s">
        <v>146</v>
      </c>
      <c r="F6" s="2" t="s">
        <v>102</v>
      </c>
      <c r="G6">
        <v>1</v>
      </c>
      <c r="H6">
        <v>5</v>
      </c>
      <c r="I6">
        <f t="shared" si="0"/>
        <v>5</v>
      </c>
      <c r="J6" t="s">
        <v>68</v>
      </c>
      <c r="M6" s="3" t="s">
        <v>103</v>
      </c>
    </row>
    <row r="7" spans="1:13">
      <c r="A7" s="2" t="s">
        <v>14</v>
      </c>
      <c r="B7" s="2" t="s">
        <v>127</v>
      </c>
      <c r="C7" s="2" t="s">
        <v>182</v>
      </c>
      <c r="D7" s="2" t="s">
        <v>165</v>
      </c>
      <c r="E7" s="2" t="s">
        <v>147</v>
      </c>
      <c r="F7" s="2" t="s">
        <v>104</v>
      </c>
      <c r="G7">
        <v>1</v>
      </c>
      <c r="H7">
        <v>5</v>
      </c>
      <c r="I7">
        <f t="shared" si="0"/>
        <v>5</v>
      </c>
      <c r="J7" t="s">
        <v>69</v>
      </c>
      <c r="M7" s="3" t="s">
        <v>105</v>
      </c>
    </row>
    <row r="8" spans="1:13">
      <c r="A8" s="2" t="s">
        <v>255</v>
      </c>
      <c r="B8" s="2" t="s">
        <v>127</v>
      </c>
      <c r="D8" s="9" t="s">
        <v>165</v>
      </c>
      <c r="E8" t="s">
        <v>164</v>
      </c>
      <c r="F8" t="s">
        <v>114</v>
      </c>
      <c r="G8">
        <v>2</v>
      </c>
      <c r="H8">
        <v>20</v>
      </c>
      <c r="I8">
        <f t="shared" si="0"/>
        <v>40</v>
      </c>
      <c r="J8" t="s">
        <v>74</v>
      </c>
      <c r="M8" s="3" t="s">
        <v>115</v>
      </c>
    </row>
    <row r="9" spans="1:13">
      <c r="A9" s="2" t="s">
        <v>18</v>
      </c>
      <c r="B9" s="2" t="s">
        <v>127</v>
      </c>
      <c r="C9" s="2" t="s">
        <v>182</v>
      </c>
      <c r="D9" t="s">
        <v>165</v>
      </c>
      <c r="E9" t="s">
        <v>253</v>
      </c>
      <c r="F9" t="s">
        <v>254</v>
      </c>
      <c r="G9">
        <v>1</v>
      </c>
      <c r="H9">
        <v>8</v>
      </c>
      <c r="I9">
        <f t="shared" si="0"/>
        <v>8</v>
      </c>
      <c r="J9" t="s">
        <v>251</v>
      </c>
      <c r="M9" s="3" t="s">
        <v>252</v>
      </c>
    </row>
    <row r="10" spans="1:13">
      <c r="A10" s="2" t="s">
        <v>17</v>
      </c>
      <c r="B10" s="2" t="s">
        <v>127</v>
      </c>
      <c r="C10" s="2" t="s">
        <v>182</v>
      </c>
      <c r="D10" t="s">
        <v>165</v>
      </c>
      <c r="E10" t="s">
        <v>150</v>
      </c>
      <c r="F10" t="s">
        <v>110</v>
      </c>
      <c r="G10">
        <v>2</v>
      </c>
      <c r="H10">
        <v>5</v>
      </c>
      <c r="I10">
        <f t="shared" si="0"/>
        <v>10</v>
      </c>
      <c r="J10" t="s">
        <v>112</v>
      </c>
      <c r="M10" s="3" t="s">
        <v>111</v>
      </c>
    </row>
    <row r="11" spans="1:13">
      <c r="A11" s="2" t="s">
        <v>12</v>
      </c>
      <c r="B11" s="2" t="s">
        <v>127</v>
      </c>
      <c r="C11" s="2" t="s">
        <v>181</v>
      </c>
      <c r="D11" s="2" t="s">
        <v>165</v>
      </c>
      <c r="E11" s="2" t="s">
        <v>217</v>
      </c>
      <c r="F11" s="2" t="s">
        <v>100</v>
      </c>
      <c r="G11">
        <v>1</v>
      </c>
      <c r="H11">
        <v>64</v>
      </c>
      <c r="I11">
        <f t="shared" si="0"/>
        <v>64</v>
      </c>
      <c r="J11" t="s">
        <v>216</v>
      </c>
      <c r="M11" s="3" t="s">
        <v>101</v>
      </c>
    </row>
    <row r="12" spans="1:13">
      <c r="A12" t="s">
        <v>198</v>
      </c>
      <c r="B12" s="2" t="s">
        <v>127</v>
      </c>
      <c r="C12" s="2" t="s">
        <v>71</v>
      </c>
      <c r="D12" s="2" t="s">
        <v>139</v>
      </c>
      <c r="E12" s="2" t="s">
        <v>140</v>
      </c>
      <c r="F12" s="2" t="s">
        <v>58</v>
      </c>
      <c r="G12">
        <v>13</v>
      </c>
      <c r="H12">
        <v>2</v>
      </c>
      <c r="I12">
        <f t="shared" si="0"/>
        <v>26</v>
      </c>
      <c r="J12" t="s">
        <v>11</v>
      </c>
      <c r="M12" s="3" t="s">
        <v>59</v>
      </c>
    </row>
    <row r="13" spans="1:13">
      <c r="A13" t="s">
        <v>196</v>
      </c>
      <c r="B13" s="2" t="s">
        <v>127</v>
      </c>
      <c r="C13" s="2" t="s">
        <v>71</v>
      </c>
      <c r="D13" s="2" t="s">
        <v>139</v>
      </c>
      <c r="E13" s="2" t="s">
        <v>215</v>
      </c>
      <c r="F13" s="2" t="s">
        <v>214</v>
      </c>
      <c r="G13">
        <v>2</v>
      </c>
      <c r="H13">
        <v>2</v>
      </c>
      <c r="I13">
        <f t="shared" si="0"/>
        <v>4</v>
      </c>
      <c r="J13" t="s">
        <v>197</v>
      </c>
      <c r="M13" s="3" t="s">
        <v>213</v>
      </c>
    </row>
    <row r="14" spans="1:13">
      <c r="A14" t="s">
        <v>249</v>
      </c>
      <c r="B14" s="2" t="s">
        <v>127</v>
      </c>
      <c r="C14" s="2" t="s">
        <v>71</v>
      </c>
      <c r="D14" s="2" t="s">
        <v>139</v>
      </c>
      <c r="E14" s="2" t="s">
        <v>138</v>
      </c>
      <c r="F14" s="2" t="s">
        <v>56</v>
      </c>
      <c r="G14">
        <v>26</v>
      </c>
      <c r="H14">
        <v>2</v>
      </c>
      <c r="I14">
        <f t="shared" si="0"/>
        <v>52</v>
      </c>
      <c r="J14" t="s">
        <v>10</v>
      </c>
      <c r="M14" s="3" t="s">
        <v>57</v>
      </c>
    </row>
    <row r="15" spans="1:13">
      <c r="A15" s="2" t="s">
        <v>25</v>
      </c>
      <c r="B15" s="2" t="s">
        <v>127</v>
      </c>
      <c r="C15" s="2" t="s">
        <v>248</v>
      </c>
      <c r="D15" s="2" t="s">
        <v>135</v>
      </c>
      <c r="E15" s="2" t="s">
        <v>247</v>
      </c>
      <c r="F15" s="2" t="s">
        <v>246</v>
      </c>
      <c r="G15">
        <v>4</v>
      </c>
      <c r="H15">
        <v>2</v>
      </c>
      <c r="I15">
        <f t="shared" si="0"/>
        <v>8</v>
      </c>
      <c r="J15" t="s">
        <v>26</v>
      </c>
      <c r="M15" s="3" t="s">
        <v>250</v>
      </c>
    </row>
    <row r="16" spans="1:13">
      <c r="A16" s="2" t="s">
        <v>211</v>
      </c>
      <c r="B16" s="2" t="s">
        <v>127</v>
      </c>
      <c r="C16" s="2" t="s">
        <v>71</v>
      </c>
      <c r="D16" s="2" t="s">
        <v>135</v>
      </c>
      <c r="E16" s="2" t="s">
        <v>134</v>
      </c>
      <c r="F16" s="2" t="s">
        <v>54</v>
      </c>
      <c r="G16">
        <v>8</v>
      </c>
      <c r="H16">
        <v>2</v>
      </c>
      <c r="I16">
        <f t="shared" si="0"/>
        <v>16</v>
      </c>
      <c r="J16" t="s">
        <v>7</v>
      </c>
      <c r="M16" s="3" t="s">
        <v>55</v>
      </c>
    </row>
    <row r="17" spans="1:13">
      <c r="A17" s="2" t="s">
        <v>19</v>
      </c>
      <c r="B17" s="2" t="s">
        <v>127</v>
      </c>
      <c r="D17" s="2" t="s">
        <v>153</v>
      </c>
      <c r="E17" s="2" t="s">
        <v>244</v>
      </c>
      <c r="F17" s="2" t="s">
        <v>243</v>
      </c>
      <c r="G17">
        <v>1</v>
      </c>
      <c r="H17">
        <v>2</v>
      </c>
      <c r="I17">
        <f t="shared" si="0"/>
        <v>2</v>
      </c>
      <c r="J17" t="s">
        <v>257</v>
      </c>
      <c r="M17" s="3" t="s">
        <v>256</v>
      </c>
    </row>
    <row r="18" spans="1:13" ht="30">
      <c r="A18" s="2" t="s">
        <v>80</v>
      </c>
      <c r="B18" s="2" t="s">
        <v>127</v>
      </c>
      <c r="C18" s="2" t="s">
        <v>72</v>
      </c>
      <c r="D18" s="2" t="s">
        <v>142</v>
      </c>
      <c r="E18" s="2" t="s">
        <v>141</v>
      </c>
      <c r="F18" s="2" t="s">
        <v>82</v>
      </c>
      <c r="G18">
        <v>1</v>
      </c>
      <c r="H18">
        <v>2</v>
      </c>
      <c r="I18">
        <f t="shared" si="0"/>
        <v>2</v>
      </c>
      <c r="J18" t="s">
        <v>78</v>
      </c>
      <c r="M18" s="3" t="s">
        <v>81</v>
      </c>
    </row>
    <row r="19" spans="1:13">
      <c r="A19" t="s">
        <v>8</v>
      </c>
      <c r="B19" s="2" t="s">
        <v>127</v>
      </c>
      <c r="C19" s="2" t="s">
        <v>71</v>
      </c>
      <c r="D19" t="s">
        <v>137</v>
      </c>
      <c r="E19" t="s">
        <v>136</v>
      </c>
      <c r="F19" t="s">
        <v>77</v>
      </c>
      <c r="G19">
        <v>17</v>
      </c>
      <c r="H19">
        <v>2</v>
      </c>
      <c r="I19">
        <f t="shared" si="0"/>
        <v>34</v>
      </c>
      <c r="J19" t="s">
        <v>9</v>
      </c>
      <c r="K19" t="s">
        <v>75</v>
      </c>
      <c r="M19" s="3" t="s">
        <v>76</v>
      </c>
    </row>
    <row r="20" spans="1:13">
      <c r="A20" s="2" t="s">
        <v>22</v>
      </c>
      <c r="B20" s="2" t="s">
        <v>180</v>
      </c>
      <c r="D20" t="s">
        <v>156</v>
      </c>
      <c r="E20" t="s">
        <v>157</v>
      </c>
      <c r="F20" t="s">
        <v>122</v>
      </c>
      <c r="G20">
        <v>1</v>
      </c>
      <c r="H20">
        <v>24</v>
      </c>
      <c r="I20">
        <f t="shared" si="0"/>
        <v>24</v>
      </c>
      <c r="J20" t="s">
        <v>60</v>
      </c>
      <c r="M20" s="3" t="s">
        <v>121</v>
      </c>
    </row>
    <row r="21" spans="1:13">
      <c r="A21" s="2" t="s">
        <v>21</v>
      </c>
      <c r="B21" s="2" t="s">
        <v>180</v>
      </c>
      <c r="D21" t="s">
        <v>156</v>
      </c>
      <c r="E21" t="s">
        <v>155</v>
      </c>
      <c r="F21" t="s">
        <v>120</v>
      </c>
      <c r="G21">
        <v>1</v>
      </c>
      <c r="H21">
        <v>8</v>
      </c>
      <c r="I21">
        <f t="shared" si="0"/>
        <v>8</v>
      </c>
      <c r="J21" t="s">
        <v>186</v>
      </c>
      <c r="M21" s="3" t="s">
        <v>119</v>
      </c>
    </row>
    <row r="22" spans="1:13">
      <c r="A22" s="2" t="s">
        <v>23</v>
      </c>
      <c r="B22" s="2" t="s">
        <v>180</v>
      </c>
      <c r="D22" t="s">
        <v>156</v>
      </c>
      <c r="E22" t="s">
        <v>222</v>
      </c>
      <c r="F22" t="s">
        <v>221</v>
      </c>
      <c r="G22">
        <v>1</v>
      </c>
      <c r="H22">
        <v>20</v>
      </c>
      <c r="I22">
        <f t="shared" si="0"/>
        <v>20</v>
      </c>
      <c r="J22" t="s">
        <v>188</v>
      </c>
      <c r="M22" s="3" t="s">
        <v>220</v>
      </c>
    </row>
    <row r="23" spans="1:13">
      <c r="A23" s="2" t="s">
        <v>92</v>
      </c>
      <c r="B23" s="2" t="s">
        <v>180</v>
      </c>
      <c r="D23" t="s">
        <v>156</v>
      </c>
      <c r="E23" t="s">
        <v>234</v>
      </c>
      <c r="F23" t="s">
        <v>233</v>
      </c>
      <c r="G23">
        <v>5</v>
      </c>
      <c r="H23">
        <v>3</v>
      </c>
      <c r="I23">
        <f t="shared" si="0"/>
        <v>15</v>
      </c>
      <c r="J23" t="s">
        <v>62</v>
      </c>
      <c r="M23" s="3" t="s">
        <v>226</v>
      </c>
    </row>
    <row r="24" spans="1:13">
      <c r="A24" s="2" t="s">
        <v>29</v>
      </c>
      <c r="B24" s="2" t="s">
        <v>127</v>
      </c>
      <c r="C24" s="2" t="s">
        <v>71</v>
      </c>
      <c r="D24" t="s">
        <v>160</v>
      </c>
      <c r="E24" t="s">
        <v>161</v>
      </c>
      <c r="F24" t="s">
        <v>90</v>
      </c>
      <c r="G24">
        <v>6</v>
      </c>
      <c r="H24">
        <v>2</v>
      </c>
      <c r="I24">
        <f t="shared" si="0"/>
        <v>12</v>
      </c>
      <c r="J24" t="s">
        <v>30</v>
      </c>
      <c r="M24" s="3" t="s">
        <v>91</v>
      </c>
    </row>
    <row r="25" spans="1:13">
      <c r="A25" s="2" t="s">
        <v>31</v>
      </c>
      <c r="B25" s="2" t="s">
        <v>127</v>
      </c>
      <c r="C25" s="2" t="s">
        <v>71</v>
      </c>
      <c r="D25" t="s">
        <v>160</v>
      </c>
      <c r="E25" t="s">
        <v>162</v>
      </c>
      <c r="F25" t="s">
        <v>94</v>
      </c>
      <c r="G25">
        <v>2</v>
      </c>
      <c r="H25">
        <v>2</v>
      </c>
      <c r="I25">
        <f t="shared" si="0"/>
        <v>4</v>
      </c>
      <c r="J25" t="s">
        <v>32</v>
      </c>
      <c r="M25" s="3" t="s">
        <v>95</v>
      </c>
    </row>
    <row r="26" spans="1:13">
      <c r="A26" s="2" t="s">
        <v>27</v>
      </c>
      <c r="B26" s="2" t="s">
        <v>127</v>
      </c>
      <c r="C26" s="2" t="s">
        <v>71</v>
      </c>
      <c r="D26" t="s">
        <v>160</v>
      </c>
      <c r="E26" t="s">
        <v>159</v>
      </c>
      <c r="F26" t="s">
        <v>96</v>
      </c>
      <c r="G26">
        <v>2</v>
      </c>
      <c r="H26">
        <v>2</v>
      </c>
      <c r="I26">
        <f t="shared" si="0"/>
        <v>4</v>
      </c>
      <c r="J26" t="s">
        <v>28</v>
      </c>
      <c r="M26" s="3" t="s">
        <v>97</v>
      </c>
    </row>
    <row r="27" spans="1:13">
      <c r="A27" s="2" t="s">
        <v>193</v>
      </c>
      <c r="B27" s="2" t="s">
        <v>127</v>
      </c>
      <c r="C27" s="2" t="s">
        <v>71</v>
      </c>
      <c r="D27" t="s">
        <v>160</v>
      </c>
      <c r="E27" t="s">
        <v>159</v>
      </c>
      <c r="F27" t="s">
        <v>190</v>
      </c>
      <c r="G27">
        <v>1</v>
      </c>
      <c r="H27">
        <v>2</v>
      </c>
      <c r="I27">
        <f t="shared" si="0"/>
        <v>2</v>
      </c>
      <c r="J27" t="s">
        <v>191</v>
      </c>
      <c r="M27" s="3" t="s">
        <v>192</v>
      </c>
    </row>
    <row r="28" spans="1:13" ht="30">
      <c r="A28" s="2" t="s">
        <v>33</v>
      </c>
      <c r="B28" s="2" t="s">
        <v>127</v>
      </c>
      <c r="C28" s="2" t="s">
        <v>71</v>
      </c>
      <c r="D28" t="s">
        <v>160</v>
      </c>
      <c r="E28" t="s">
        <v>163</v>
      </c>
      <c r="F28" t="s">
        <v>89</v>
      </c>
      <c r="G28">
        <v>18</v>
      </c>
      <c r="H28">
        <v>2</v>
      </c>
      <c r="I28">
        <f t="shared" si="0"/>
        <v>36</v>
      </c>
      <c r="J28" t="s">
        <v>34</v>
      </c>
      <c r="M28" s="3" t="s">
        <v>88</v>
      </c>
    </row>
    <row r="29" spans="1:13">
      <c r="A29" s="2" t="s">
        <v>20</v>
      </c>
      <c r="B29" s="2" t="s">
        <v>180</v>
      </c>
      <c r="D29" s="2" t="s">
        <v>116</v>
      </c>
      <c r="E29" s="2" t="s">
        <v>154</v>
      </c>
      <c r="F29" s="2" t="s">
        <v>117</v>
      </c>
      <c r="G29">
        <v>1</v>
      </c>
      <c r="H29">
        <v>30</v>
      </c>
      <c r="I29">
        <f t="shared" si="0"/>
        <v>30</v>
      </c>
      <c r="J29" t="s">
        <v>61</v>
      </c>
      <c r="M29" s="3" t="s">
        <v>118</v>
      </c>
    </row>
    <row r="34" spans="1:2">
      <c r="A34" s="6"/>
    </row>
    <row r="35" spans="1:2">
      <c r="B35" s="5"/>
    </row>
    <row r="36" spans="1:2">
      <c r="B36" s="5"/>
    </row>
    <row r="38" spans="1:2">
      <c r="A38" s="6"/>
      <c r="B38" s="5"/>
    </row>
  </sheetData>
  <hyperlinks>
    <hyperlink ref="M2" r:id="rId1"/>
    <hyperlink ref="M16" r:id="rId2"/>
    <hyperlink ref="M14" r:id="rId3"/>
    <hyperlink ref="M12" r:id="rId4"/>
    <hyperlink ref="M3" r:id="rId5" display="http://www.digikey.com/product-detail/en/LMK325BJ107MM-T/587-1965-1-ND/1646628"/>
    <hyperlink ref="M19" r:id="rId6"/>
    <hyperlink ref="M17" r:id="rId7"/>
    <hyperlink ref="M28" r:id="rId8"/>
    <hyperlink ref="M25" r:id="rId9"/>
    <hyperlink ref="M26" r:id="rId10"/>
    <hyperlink ref="M15" r:id="rId11"/>
    <hyperlink ref="M11" r:id="rId12"/>
    <hyperlink ref="M6" r:id="rId13"/>
    <hyperlink ref="M7" r:id="rId14"/>
    <hyperlink ref="M5" r:id="rId15"/>
    <hyperlink ref="M10" r:id="rId16"/>
    <hyperlink ref="M9" r:id="rId17"/>
    <hyperlink ref="M8" r:id="rId18"/>
    <hyperlink ref="M29" r:id="rId19"/>
    <hyperlink ref="M21" r:id="rId20"/>
    <hyperlink ref="M20" r:id="rId21"/>
    <hyperlink ref="D4" r:id="rId22"/>
    <hyperlink ref="D26" r:id="rId23"/>
    <hyperlink ref="D29" r:id="rId24" display="Panasonic Electronic Components"/>
    <hyperlink ref="D27" r:id="rId25"/>
    <hyperlink ref="M24" r:id="rId26"/>
    <hyperlink ref="M13" r:id="rId2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BOM</vt:lpstr>
      <vt:lpstr>BOM Extras</vt:lpstr>
      <vt:lpstr>Cost Estimator</vt:lpstr>
      <vt:lpstr>Stats</vt:lpstr>
      <vt:lpstr>SandSquid1</vt:lpstr>
      <vt:lpstr>Sheet4</vt:lpstr>
      <vt:lpstr>Manufacturing</vt:lpstr>
      <vt:lpstr>Place</vt:lpstr>
      <vt:lpstr>Digikey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2013-12-26T18:26:07Z</cp:lastPrinted>
  <dcterms:created xsi:type="dcterms:W3CDTF">2013-11-21T21:13:40Z</dcterms:created>
  <dcterms:modified xsi:type="dcterms:W3CDTF">2014-01-22T00:52:27Z</dcterms:modified>
</cp:coreProperties>
</file>