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5"/>
  </bookViews>
  <sheets>
    <sheet name="BOM" sheetId="6" r:id="rId1"/>
    <sheet name="BOM Extras" sheetId="17" r:id="rId2"/>
    <sheet name="Stats" sheetId="7" r:id="rId3"/>
    <sheet name="Cost Estimator" sheetId="5" r:id="rId4"/>
    <sheet name="Manufacturing" sheetId="15" r:id="rId5"/>
    <sheet name="Place" sheetId="16" r:id="rId6"/>
    <sheet name="Digikey" sheetId="18" r:id="rId7"/>
  </sheets>
  <definedNames>
    <definedName name="_xlnm.Print_Area" localSheetId="0">BOM!$F$1:$L$37</definedName>
    <definedName name="_xlnm.Print_Area" localSheetId="5">Place!$A$1:$N$38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5" l="1"/>
  <c r="H31" i="5"/>
  <c r="E13" i="5"/>
  <c r="G32" i="5"/>
  <c r="H32" i="5"/>
  <c r="D13" i="5"/>
  <c r="D14" i="5"/>
  <c r="D19" i="5"/>
  <c r="D22" i="5"/>
  <c r="G33" i="5"/>
  <c r="H33" i="5"/>
  <c r="G34" i="5"/>
  <c r="H34" i="5"/>
  <c r="F33" i="5"/>
  <c r="F32" i="5"/>
  <c r="F31" i="5"/>
  <c r="F34" i="5"/>
  <c r="C31" i="5"/>
  <c r="D31" i="5"/>
  <c r="E31" i="5"/>
  <c r="C32" i="5"/>
  <c r="D32" i="5"/>
  <c r="E32" i="5"/>
  <c r="C33" i="5"/>
  <c r="D33" i="5"/>
  <c r="E33" i="5"/>
  <c r="C34" i="5"/>
  <c r="D34" i="5"/>
  <c r="E34" i="5"/>
  <c r="B33" i="5"/>
  <c r="B32" i="5"/>
  <c r="B34" i="5"/>
  <c r="B31" i="5"/>
  <c r="B28" i="5"/>
  <c r="C13" i="5"/>
  <c r="C14" i="5"/>
  <c r="C19" i="5"/>
  <c r="E14" i="5"/>
  <c r="E19" i="5"/>
  <c r="F13" i="5"/>
  <c r="F14" i="5"/>
  <c r="F19" i="5"/>
  <c r="G13" i="5"/>
  <c r="G14" i="5"/>
  <c r="G19" i="5"/>
  <c r="B13" i="5"/>
  <c r="B14" i="5"/>
  <c r="B19" i="5"/>
  <c r="I14" i="15"/>
  <c r="H14" i="15"/>
  <c r="G14" i="15"/>
  <c r="H13" i="15"/>
  <c r="G13" i="15"/>
  <c r="H12" i="15"/>
  <c r="G12" i="15"/>
  <c r="I11" i="15"/>
  <c r="H11" i="15"/>
  <c r="G11" i="15"/>
  <c r="I10" i="15"/>
  <c r="H10" i="15"/>
  <c r="G10" i="15"/>
  <c r="G22" i="5"/>
  <c r="D13" i="15"/>
  <c r="C13" i="15"/>
  <c r="E11" i="15"/>
  <c r="D11" i="15"/>
  <c r="C11" i="15"/>
  <c r="B5" i="15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8" i="16"/>
  <c r="F22" i="5"/>
  <c r="D12" i="15"/>
  <c r="C12" i="15"/>
  <c r="E22" i="5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22" i="5"/>
  <c r="B22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<sst xmlns="http://schemas.openxmlformats.org/spreadsheetml/2006/main" count="827" uniqueCount="301">
  <si>
    <t>Reference</t>
  </si>
  <si>
    <t>Mfg Part Num</t>
  </si>
  <si>
    <t>Description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</si>
  <si>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</si>
  <si>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</si>
  <si>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</si>
  <si>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</si>
  <si>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</si>
  <si>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</si>
  <si>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</si>
  <si>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</si>
  <si>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</si>
  <si>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</si>
  <si>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</si>
  <si>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</si>
  <si>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</si>
  <si>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</si>
  <si>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</si>
  <si>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</si>
  <si>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</si>
  <si>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</si>
  <si>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</si>
  <si>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</si>
  <si>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</si>
  <si>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</si>
  <si>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</si>
  <si>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</si>
  <si>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</si>
  <si>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</si>
  <si>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</si>
  <si>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</si>
  <si>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</si>
  <si>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</si>
  <si>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</si>
  <si>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</si>
  <si>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</si>
  <si>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</si>
  <si>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</si>
  <si>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</si>
  <si>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</si>
  <si>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</si>
  <si>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</si>
  <si>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</si>
  <si>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</si>
  <si>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</si>
  <si>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</si>
  <si>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</si>
  <si>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</si>
  <si>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</si>
  <si>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</si>
  <si>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</si>
  <si>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</si>
  <si>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</si>
  <si>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</si>
  <si>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</si>
  <si>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</si>
  <si>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</si>
  <si>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</si>
  <si>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</si>
  <si>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</si>
  <si>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</si>
  <si>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</si>
  <si>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</si>
  <si>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</si>
  <si>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</si>
  <si>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</si>
  <si>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</si>
  <si>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</si>
  <si>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</si>
  <si>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</si>
  <si>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</si>
  <si>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</si>
  <si>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</si>
  <si>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</si>
  <si>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</si>
  <si>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</si>
  <si>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</si>
  <si>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</si>
  <si>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</si>
  <si>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</si>
  <si>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</si>
  <si>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</si>
  <si>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</si>
  <si>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</si>
  <si>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</si>
  <si>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</si>
  <si>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</si>
  <si>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</si>
  <si>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</si>
  <si>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</si>
  <si>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</si>
  <si>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</si>
  <si>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</si>
  <si>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</si>
  <si>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</si>
  <si>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</si>
  <si>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</si>
  <si>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</si>
  <si>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</si>
  <si>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</si>
  <si>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</si>
  <si>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</si>
  <si>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</si>
  <si>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</si>
  <si>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</si>
  <si>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</si>
  <si>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</si>
  <si>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</si>
  <si>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</si>
  <si>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</si>
  <si>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</si>
  <si>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</si>
  <si>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</si>
  <si>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</si>
  <si>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</si>
  <si>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</si>
  <si>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</si>
  <si>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</si>
  <si>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</si>
  <si>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</si>
  <si>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</si>
  <si>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</si>
  <si>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</si>
  <si>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</si>
  <si>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</si>
  <si>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</si>
  <si>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</si>
  <si>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</si>
  <si>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</si>
  <si>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</si>
  <si>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</si>
  <si>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</si>
  <si>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</si>
  <si>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</si>
  <si>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</si>
  <si>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</si>
  <si>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</si>
  <si>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</si>
  <si>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</si>
  <si>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</si>
  <si>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</si>
  <si>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</si>
  <si>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</si>
  <si>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</si>
  <si>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</si>
  <si>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JST Sales America, Inc.</t>
  </si>
  <si>
    <t>70247-3051</t>
  </si>
  <si>
    <t>M20-9980446</t>
  </si>
  <si>
    <t>Harwin, Inc.</t>
  </si>
  <si>
    <t>M20-9981246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</si>
  <si>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</si>
  <si>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</si>
  <si>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</si>
  <si>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</si>
  <si>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</si>
  <si>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</si>
  <si>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</si>
  <si>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</si>
  <si>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</si>
  <si>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</si>
  <si>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</si>
  <si>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</si>
  <si>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</si>
  <si>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</si>
  <si>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</si>
  <si>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</si>
  <si>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</si>
  <si>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</si>
  <si>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</si>
  <si>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</si>
  <si>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</si>
  <si>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</si>
  <si>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</si>
  <si>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</si>
  <si>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</si>
  <si>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</si>
  <si>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</si>
  <si>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</si>
  <si>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</si>
  <si>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</si>
  <si>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</si>
  <si>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</si>
  <si>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</si>
  <si>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</si>
  <si>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</si>
  <si>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C31,C66</t>
  </si>
  <si>
    <t>Capacitor - 0.01uF</t>
  </si>
  <si>
    <t>C8,C10,C12,C14,C20,C33,C53,C55,C57,C59,C63,C71,C73</t>
  </si>
  <si>
    <t>C2,C3,C5,C16,C64,C6,C24,C27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</si>
  <si>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</si>
  <si>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</si>
  <si>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</si>
  <si>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</si>
  <si>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</si>
  <si>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</si>
  <si>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</si>
  <si>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</si>
  <si>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</si>
  <si>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</si>
  <si>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</si>
  <si>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</si>
  <si>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</si>
  <si>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</si>
  <si>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Manufacturing</t>
  </si>
  <si>
    <t>Schippers</t>
  </si>
  <si>
    <t>NRE</t>
  </si>
  <si>
    <t>raw</t>
  </si>
  <si>
    <t>fully loaded</t>
  </si>
  <si>
    <t>952-2264-ND</t>
  </si>
  <si>
    <t>M20-9990346</t>
  </si>
  <si>
    <t>Advanced Assembly</t>
  </si>
  <si>
    <t>Done?</t>
  </si>
  <si>
    <t>Number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</si>
  <si>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</si>
  <si>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</si>
  <si>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</si>
  <si>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</si>
  <si>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</si>
  <si>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</si>
  <si>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</si>
  <si>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</si>
  <si>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</si>
  <si>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</si>
  <si>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</si>
  <si>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</si>
  <si>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</si>
  <si>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</si>
  <si>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</si>
  <si>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</si>
  <si>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</si>
  <si>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</si>
  <si>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</si>
  <si>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</si>
  <si>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</si>
  <si>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</si>
  <si>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</si>
  <si>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</si>
  <si>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</si>
  <si>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</si>
  <si>
    <t>VSOP8</t>
  </si>
  <si>
    <t>http://www.mouser.com/ProductDetail/Microchip-Technology/24AA256-I-SN/?qs=sGAEpiMZZMuVhdAcoizlRbwEyZ%252bZRHI58GqgwuNvwSM%3d</t>
  </si>
  <si>
    <t>Check orientation! Anode mark is toward ADS1299!</t>
  </si>
  <si>
    <t>Check orientation! Cathode mark is away from ADS1299!</t>
  </si>
  <si>
    <t>TSSOP20</t>
  </si>
  <si>
    <t>PIN HEADER - Electrode Connector - 2x12 RA male shrouded header</t>
  </si>
  <si>
    <t>http://www.digikey.com/product-detail/en/90130-3124/WM8269-ND/760981</t>
  </si>
  <si>
    <t>WM8269-ND</t>
  </si>
  <si>
    <t>90130-3124</t>
  </si>
  <si>
    <t>http://www.digikey.com/product-detail/en/PHR-4/455-1164-ND/608606</t>
  </si>
  <si>
    <t>455-1164-ND</t>
  </si>
  <si>
    <t>PHR-4</t>
  </si>
  <si>
    <t>JST Sales America Inc</t>
  </si>
  <si>
    <t>CONN HOUSING PH 4POS 2MM WHITE</t>
  </si>
  <si>
    <t>http://www.digikey.com/product-detail/en/0901420024/WM8044-ND/760759</t>
  </si>
  <si>
    <t>CONN HOUSING 24POS .100" DUA</t>
  </si>
  <si>
    <t>WM8044-ND</t>
  </si>
  <si>
    <t>Electrode connector female housing</t>
  </si>
  <si>
    <t>Sync connector female housing</t>
  </si>
  <si>
    <t>http://www.digikey.com/product-detail/en/SPH-004T-P0.5S/455-1318-1-ND/608807</t>
  </si>
  <si>
    <t xml:space="preserve">Electrode female crimp connectors </t>
  </si>
  <si>
    <t>http://www.digikey.com/product-detail/en/0901190109/WM2581CT-ND/1998093</t>
  </si>
  <si>
    <t>CONN TERM FEMALE 22-24AWG TIN</t>
  </si>
  <si>
    <t>WM2581CT-ND</t>
  </si>
  <si>
    <t>Sync connector female crimp connectors</t>
  </si>
  <si>
    <t>SPH-004T-P0.5S</t>
  </si>
  <si>
    <t>455-1318-1-ND</t>
  </si>
  <si>
    <t>CONN TERM CRIMP PH 28-32AWG TIN</t>
  </si>
  <si>
    <t>http://www.digikey.com/product-detail/en/S4B-PH-K-S(LF)(SN)/455-1721-ND/926628</t>
  </si>
  <si>
    <t>JST_4PIN - PH Series - through hole, right angle</t>
  </si>
  <si>
    <t>455-1721-ND</t>
  </si>
  <si>
    <t>S4B-PH-K-S(LF)(SN)</t>
  </si>
  <si>
    <t>Inductors - 3.3 uH - high current</t>
  </si>
  <si>
    <t>24</t>
  </si>
  <si>
    <t>http://www.mouser.com/ProductDetail/Molex/90130-3124/?qs=%2fha2pyFaduifq0gOAPFsUL0AUQEtqHDhDHnBGHHUPc8%3d</t>
  </si>
  <si>
    <t>Mouser or Digikey</t>
  </si>
  <si>
    <t>Schippers - including BOM</t>
  </si>
  <si>
    <t>Advanced Assembly - including BOM</t>
  </si>
  <si>
    <t>BOM cost</t>
  </si>
  <si>
    <t>Seeed Studio - including PCB and BOM</t>
  </si>
  <si>
    <t>PCB cost</t>
  </si>
  <si>
    <t>materials total</t>
  </si>
  <si>
    <t>Advanced Assembly 100</t>
  </si>
  <si>
    <t>Seeed 100</t>
  </si>
  <si>
    <t>Seeed 500</t>
  </si>
  <si>
    <t>Schippers 100</t>
  </si>
  <si>
    <t>Schippers 500</t>
  </si>
  <si>
    <t>Advanced Assembly 500</t>
  </si>
  <si>
    <t>Defect rate</t>
  </si>
  <si>
    <t>subtotal</t>
  </si>
  <si>
    <t>including defects</t>
  </si>
  <si>
    <t>board price</t>
  </si>
  <si>
    <t>how many to order</t>
  </si>
  <si>
    <t>accessory cost</t>
  </si>
  <si>
    <t>average sale</t>
  </si>
  <si>
    <t>how many pledged</t>
  </si>
  <si>
    <t>cost</t>
  </si>
  <si>
    <t>revenue</t>
  </si>
  <si>
    <t>net</t>
  </si>
  <si>
    <t>JST_4PIN - PH Series</t>
  </si>
  <si>
    <t>Check orientation! Dot away from ADS1299!</t>
  </si>
  <si>
    <t>HackEEG Shield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</si>
</sst>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9" fontId="0" fillId="0" borderId="0" xfId="0" applyNumberFormat="1"/>
    <xf numFmtId="3" fontId="0" fillId="0" borderId="0" xfId="0" applyNumberFormat="1"/>
    <xf numFmtId="0" fontId="1" fillId="3" borderId="1" xfId="0" applyFont="1" applyFill="1" applyBorder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4uconnector.com/online/SearchPro.asp?FormName=ProSearch&amp;FormAction=search&amp;s_GroupNo=&amp;s_keyword=19950" TargetMode="External"/><Relationship Id="rId21" Type="http://schemas.openxmlformats.org/officeDocument/2006/relationships/hyperlink" Target="http://digikey.com/Suppliers/us/Lite-On.page?lang=en" TargetMode="External"/><Relationship Id="rId22" Type="http://schemas.openxmlformats.org/officeDocument/2006/relationships/hyperlink" Target="http://digikey.com/Suppliers/us/Panasonic-Electronic-Components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www.digikey.com/product-detail/en/ERJ-3EKF1002V/P10.0KHCT-ND/198102" TargetMode="External"/><Relationship Id="rId26" Type="http://schemas.openxmlformats.org/officeDocument/2006/relationships/hyperlink" Target="http://www.4uconnector.com/online/SearchPro.asp?FormName=ProSearch&amp;FormAction=search&amp;s_GroupNo=&amp;s_keyword=18677" TargetMode="External"/><Relationship Id="rId27" Type="http://schemas.openxmlformats.org/officeDocument/2006/relationships/hyperlink" Target="http://www.digikey.com/product-detail/en/C0603C103K8RACTU/399-11132-1-ND/4357813" TargetMode="External"/><Relationship Id="rId28" Type="http://schemas.openxmlformats.org/officeDocument/2006/relationships/hyperlink" Target="http://www.digikey.com/product-detail/en/LTW-150TK/160-1737-1-ND/758709" TargetMode="External"/><Relationship Id="rId29" Type="http://schemas.openxmlformats.org/officeDocument/2006/relationships/hyperlink" Target="http://www.mouser.com/ProductDetail/Molex/90130-3124/?qs=%2fha2pyFaduifq0gOAPFsUL0AUQEtqHDhDHnBGHHUPc8%3d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M20-9980446/952-2123-ND/3728087" TargetMode="External"/><Relationship Id="rId19" Type="http://schemas.openxmlformats.org/officeDocument/2006/relationships/hyperlink" Target="http://www.digikey.com/product-detail/en/M20-9981246/952-1917-ND/372788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topLeftCell="A7" workbookViewId="0">
      <selection activeCell="E16" sqref="E16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 ht="30">
      <c r="A1" s="2" t="s">
        <v>0</v>
      </c>
      <c r="B1" s="2" t="s">
        <v>170</v>
      </c>
      <c r="C1" s="2" t="s">
        <v>67</v>
      </c>
      <c r="D1" s="2" t="s">
        <v>61</v>
      </c>
      <c r="E1" s="2" t="s">
        <v>1</v>
      </c>
      <c r="F1" s="2" t="s">
        <v>42</v>
      </c>
      <c r="G1" s="2" t="s">
        <v>194</v>
      </c>
      <c r="H1" s="2" t="s">
        <v>123</v>
      </c>
      <c r="I1" s="2" t="s">
        <v>125</v>
      </c>
      <c r="J1" s="2" t="s">
        <v>2</v>
      </c>
      <c r="K1" s="2" t="s">
        <v>230</v>
      </c>
      <c r="L1" s="2" t="s">
        <v>60</v>
      </c>
      <c r="M1" t="s">
        <v>49</v>
      </c>
    </row>
    <row r="2" spans="1:13" ht="45">
      <c r="A2" s="2" t="s">
        <v>184</v>
      </c>
      <c r="B2" s="2" t="s">
        <v>121</v>
      </c>
      <c r="C2" s="2" t="s">
        <v>68</v>
      </c>
      <c r="D2" s="2" t="s">
        <v>127</v>
      </c>
      <c r="E2" s="2" t="s">
        <v>126</v>
      </c>
      <c r="F2" s="2" t="s">
        <v>48</v>
      </c>
      <c r="G2" s="2">
        <v>3</v>
      </c>
      <c r="H2" s="2">
        <v>2</v>
      </c>
      <c r="I2" s="2">
        <f t="shared" ref="I2:I34" si="0">G2*H2</f>
        <v>6</v>
      </c>
      <c r="J2" s="2" t="s">
        <v>3</v>
      </c>
      <c r="K2" s="2" t="s">
        <v>231</v>
      </c>
      <c r="L2" s="2"/>
      <c r="M2" s="3" t="s">
        <v>50</v>
      </c>
    </row>
    <row r="3" spans="1:13" ht="45">
      <c r="A3" s="2" t="s">
        <v>179</v>
      </c>
      <c r="B3" s="2" t="s">
        <v>121</v>
      </c>
      <c r="C3" s="2" t="s">
        <v>70</v>
      </c>
      <c r="D3" s="2" t="s">
        <v>127</v>
      </c>
      <c r="E3" s="2" t="s">
        <v>201</v>
      </c>
      <c r="F3" s="2" t="s">
        <v>200</v>
      </c>
      <c r="G3" s="2">
        <v>2</v>
      </c>
      <c r="H3" s="2">
        <v>2</v>
      </c>
      <c r="I3" s="2">
        <f t="shared" si="0"/>
        <v>4</v>
      </c>
      <c r="J3" s="2" t="s">
        <v>4</v>
      </c>
      <c r="K3" s="2" t="s">
        <v>231</v>
      </c>
      <c r="L3" s="2"/>
      <c r="M3" s="3" t="s">
        <v>199</v>
      </c>
    </row>
    <row r="4" spans="1:13">
      <c r="A4" s="2" t="s">
        <v>76</v>
      </c>
      <c r="B4" s="2" t="s">
        <v>121</v>
      </c>
      <c r="C4" s="2" t="s">
        <v>69</v>
      </c>
      <c r="D4" s="2" t="s">
        <v>138</v>
      </c>
      <c r="E4" s="2" t="s">
        <v>137</v>
      </c>
      <c r="F4" s="2" t="s">
        <v>82</v>
      </c>
      <c r="G4" s="2">
        <v>1</v>
      </c>
      <c r="H4" s="2">
        <v>2</v>
      </c>
      <c r="I4" s="2">
        <f t="shared" si="0"/>
        <v>2</v>
      </c>
      <c r="J4" s="2" t="s">
        <v>80</v>
      </c>
      <c r="K4" s="2" t="s">
        <v>231</v>
      </c>
      <c r="L4" s="2"/>
      <c r="M4" s="3" t="s">
        <v>81</v>
      </c>
    </row>
    <row r="5" spans="1:13">
      <c r="A5" s="2" t="s">
        <v>13</v>
      </c>
      <c r="B5" s="2" t="s">
        <v>121</v>
      </c>
      <c r="C5" s="2" t="s">
        <v>174</v>
      </c>
      <c r="D5" s="2" t="s">
        <v>139</v>
      </c>
      <c r="E5" s="2" t="s">
        <v>142</v>
      </c>
      <c r="F5" s="2" t="s">
        <v>101</v>
      </c>
      <c r="G5" s="2">
        <v>1</v>
      </c>
      <c r="H5" s="2">
        <v>8</v>
      </c>
      <c r="I5" s="2">
        <f t="shared" si="0"/>
        <v>8</v>
      </c>
      <c r="J5" s="2" t="s">
        <v>102</v>
      </c>
      <c r="K5" s="2" t="s">
        <v>228</v>
      </c>
      <c r="L5" s="2"/>
      <c r="M5" s="3" t="s">
        <v>240</v>
      </c>
    </row>
    <row r="6" spans="1:13" ht="30">
      <c r="A6" s="2" t="s">
        <v>14</v>
      </c>
      <c r="B6" s="2" t="s">
        <v>121</v>
      </c>
      <c r="C6" s="2" t="s">
        <v>173</v>
      </c>
      <c r="D6" s="2" t="s">
        <v>156</v>
      </c>
      <c r="E6" s="2" t="s">
        <v>143</v>
      </c>
      <c r="F6" s="2" t="s">
        <v>103</v>
      </c>
      <c r="G6" s="2">
        <v>1</v>
      </c>
      <c r="H6" s="2">
        <v>5</v>
      </c>
      <c r="I6" s="2">
        <f t="shared" si="0"/>
        <v>5</v>
      </c>
      <c r="J6" s="2" t="s">
        <v>63</v>
      </c>
      <c r="K6" s="2" t="s">
        <v>231</v>
      </c>
      <c r="L6" s="2"/>
      <c r="M6" s="3" t="s">
        <v>104</v>
      </c>
    </row>
    <row r="7" spans="1:13" ht="30">
      <c r="A7" s="2" t="s">
        <v>11</v>
      </c>
      <c r="B7" s="2" t="s">
        <v>121</v>
      </c>
      <c r="C7" s="2" t="s">
        <v>173</v>
      </c>
      <c r="D7" s="2" t="s">
        <v>156</v>
      </c>
      <c r="E7" s="2" t="s">
        <v>140</v>
      </c>
      <c r="F7" s="2" t="s">
        <v>97</v>
      </c>
      <c r="G7" s="2">
        <v>1</v>
      </c>
      <c r="H7" s="2">
        <v>5</v>
      </c>
      <c r="I7" s="2">
        <f t="shared" si="0"/>
        <v>5</v>
      </c>
      <c r="J7" s="2" t="s">
        <v>65</v>
      </c>
      <c r="K7" s="2" t="s">
        <v>231</v>
      </c>
      <c r="L7" s="2"/>
      <c r="M7" s="3" t="s">
        <v>98</v>
      </c>
    </row>
    <row r="8" spans="1:13" ht="30">
      <c r="A8" s="2" t="s">
        <v>12</v>
      </c>
      <c r="B8" s="2" t="s">
        <v>121</v>
      </c>
      <c r="C8" s="2" t="s">
        <v>173</v>
      </c>
      <c r="D8" s="2" t="s">
        <v>156</v>
      </c>
      <c r="E8" s="2" t="s">
        <v>141</v>
      </c>
      <c r="F8" s="2" t="s">
        <v>99</v>
      </c>
      <c r="G8" s="2">
        <v>1</v>
      </c>
      <c r="H8" s="2">
        <v>5</v>
      </c>
      <c r="I8" s="2">
        <f t="shared" si="0"/>
        <v>5</v>
      </c>
      <c r="J8" s="2" t="s">
        <v>66</v>
      </c>
      <c r="K8" s="2" t="s">
        <v>231</v>
      </c>
      <c r="L8" s="2"/>
      <c r="M8" s="3" t="s">
        <v>100</v>
      </c>
    </row>
    <row r="9" spans="1:13">
      <c r="A9" s="2" t="s">
        <v>225</v>
      </c>
      <c r="B9" s="2" t="s">
        <v>121</v>
      </c>
      <c r="C9" s="2" t="s">
        <v>243</v>
      </c>
      <c r="D9" s="2" t="s">
        <v>156</v>
      </c>
      <c r="E9" s="2" t="s">
        <v>155</v>
      </c>
      <c r="F9" s="2" t="s">
        <v>109</v>
      </c>
      <c r="G9" s="2">
        <v>2</v>
      </c>
      <c r="H9" s="2">
        <v>20</v>
      </c>
      <c r="I9" s="2">
        <f t="shared" si="0"/>
        <v>40</v>
      </c>
      <c r="J9" s="2" t="s">
        <v>71</v>
      </c>
      <c r="K9" s="2" t="s">
        <v>231</v>
      </c>
      <c r="L9" s="2"/>
      <c r="M9" s="3" t="s">
        <v>110</v>
      </c>
    </row>
    <row r="10" spans="1:13" ht="30">
      <c r="A10" s="2" t="s">
        <v>16</v>
      </c>
      <c r="B10" s="2" t="s">
        <v>121</v>
      </c>
      <c r="C10" s="2" t="s">
        <v>239</v>
      </c>
      <c r="D10" s="2" t="s">
        <v>156</v>
      </c>
      <c r="E10" s="2" t="s">
        <v>223</v>
      </c>
      <c r="F10" s="2" t="s">
        <v>224</v>
      </c>
      <c r="G10" s="2">
        <v>1</v>
      </c>
      <c r="H10" s="2">
        <v>8</v>
      </c>
      <c r="I10" s="2">
        <f t="shared" si="0"/>
        <v>8</v>
      </c>
      <c r="J10" s="2" t="s">
        <v>221</v>
      </c>
      <c r="K10" s="2" t="s">
        <v>231</v>
      </c>
      <c r="L10" s="2"/>
      <c r="M10" s="3" t="s">
        <v>222</v>
      </c>
    </row>
    <row r="11" spans="1:13" ht="30">
      <c r="A11" s="2" t="s">
        <v>15</v>
      </c>
      <c r="B11" s="2" t="s">
        <v>121</v>
      </c>
      <c r="C11" s="2" t="s">
        <v>173</v>
      </c>
      <c r="D11" s="2" t="s">
        <v>156</v>
      </c>
      <c r="E11" s="2" t="s">
        <v>144</v>
      </c>
      <c r="F11" s="2" t="s">
        <v>105</v>
      </c>
      <c r="G11" s="2">
        <v>2</v>
      </c>
      <c r="H11" s="2">
        <v>5</v>
      </c>
      <c r="I11" s="2">
        <f t="shared" si="0"/>
        <v>10</v>
      </c>
      <c r="J11" s="2" t="s">
        <v>107</v>
      </c>
      <c r="K11" s="2" t="s">
        <v>231</v>
      </c>
      <c r="L11" s="2"/>
      <c r="M11" s="3" t="s">
        <v>106</v>
      </c>
    </row>
    <row r="12" spans="1:13" ht="30">
      <c r="A12" s="2" t="s">
        <v>10</v>
      </c>
      <c r="B12" s="2" t="s">
        <v>121</v>
      </c>
      <c r="C12" s="2" t="s">
        <v>172</v>
      </c>
      <c r="D12" s="2" t="s">
        <v>156</v>
      </c>
      <c r="E12" s="2" t="s">
        <v>193</v>
      </c>
      <c r="F12" s="2" t="s">
        <v>95</v>
      </c>
      <c r="G12" s="2">
        <v>1</v>
      </c>
      <c r="H12" s="2">
        <v>64</v>
      </c>
      <c r="I12" s="2">
        <f t="shared" si="0"/>
        <v>64</v>
      </c>
      <c r="J12" s="2" t="s">
        <v>192</v>
      </c>
      <c r="K12" s="2" t="s">
        <v>231</v>
      </c>
      <c r="L12" s="2"/>
      <c r="M12" s="3" t="s">
        <v>96</v>
      </c>
    </row>
    <row r="13" spans="1:13">
      <c r="A13" s="2" t="s">
        <v>187</v>
      </c>
      <c r="B13" s="2" t="s">
        <v>121</v>
      </c>
      <c r="C13" s="2" t="s">
        <v>68</v>
      </c>
      <c r="D13" s="2" t="s">
        <v>133</v>
      </c>
      <c r="E13" s="2" t="s">
        <v>134</v>
      </c>
      <c r="F13" s="2" t="s">
        <v>55</v>
      </c>
      <c r="G13" s="2">
        <v>13</v>
      </c>
      <c r="H13" s="2">
        <v>2</v>
      </c>
      <c r="I13" s="2">
        <f t="shared" si="0"/>
        <v>26</v>
      </c>
      <c r="J13" s="2" t="s">
        <v>9</v>
      </c>
      <c r="K13" s="2" t="s">
        <v>231</v>
      </c>
      <c r="L13" s="2"/>
      <c r="M13" s="3" t="s">
        <v>56</v>
      </c>
    </row>
    <row r="14" spans="1:13">
      <c r="A14" s="2" t="s">
        <v>185</v>
      </c>
      <c r="B14" s="2" t="s">
        <v>121</v>
      </c>
      <c r="C14" s="2" t="s">
        <v>68</v>
      </c>
      <c r="D14" s="2" t="s">
        <v>133</v>
      </c>
      <c r="E14" s="2" t="s">
        <v>191</v>
      </c>
      <c r="F14" s="2" t="s">
        <v>190</v>
      </c>
      <c r="G14" s="2">
        <v>2</v>
      </c>
      <c r="H14" s="2">
        <v>2</v>
      </c>
      <c r="I14" s="2">
        <f t="shared" si="0"/>
        <v>4</v>
      </c>
      <c r="J14" s="2" t="s">
        <v>186</v>
      </c>
      <c r="K14" s="2" t="s">
        <v>231</v>
      </c>
      <c r="L14" s="2"/>
      <c r="M14" s="3" t="s">
        <v>189</v>
      </c>
    </row>
    <row r="15" spans="1:13" ht="30">
      <c r="A15" s="2" t="s">
        <v>219</v>
      </c>
      <c r="B15" s="2" t="s">
        <v>121</v>
      </c>
      <c r="C15" s="2" t="s">
        <v>68</v>
      </c>
      <c r="D15" s="2" t="s">
        <v>133</v>
      </c>
      <c r="E15" s="2" t="s">
        <v>132</v>
      </c>
      <c r="F15" s="2" t="s">
        <v>53</v>
      </c>
      <c r="G15" s="2">
        <v>26</v>
      </c>
      <c r="H15" s="2">
        <v>2</v>
      </c>
      <c r="I15" s="2">
        <f t="shared" si="0"/>
        <v>52</v>
      </c>
      <c r="J15" s="2" t="s">
        <v>8</v>
      </c>
      <c r="K15" s="2" t="s">
        <v>231</v>
      </c>
      <c r="L15" s="2"/>
      <c r="M15" s="3" t="s">
        <v>54</v>
      </c>
    </row>
    <row r="16" spans="1:13">
      <c r="A16" s="2" t="s">
        <v>23</v>
      </c>
      <c r="B16" s="2" t="s">
        <v>121</v>
      </c>
      <c r="C16" s="2" t="s">
        <v>218</v>
      </c>
      <c r="D16" s="2" t="s">
        <v>129</v>
      </c>
      <c r="E16" s="2" t="s">
        <v>217</v>
      </c>
      <c r="F16" s="2" t="s">
        <v>216</v>
      </c>
      <c r="G16" s="2">
        <v>4</v>
      </c>
      <c r="H16" s="2">
        <v>2</v>
      </c>
      <c r="I16" s="2">
        <f t="shared" si="0"/>
        <v>8</v>
      </c>
      <c r="J16" s="2" t="s">
        <v>271</v>
      </c>
      <c r="K16" s="2" t="s">
        <v>231</v>
      </c>
      <c r="L16" s="2"/>
      <c r="M16" s="3" t="s">
        <v>220</v>
      </c>
    </row>
    <row r="17" spans="1:20">
      <c r="A17" s="2" t="s">
        <v>188</v>
      </c>
      <c r="B17" s="2" t="s">
        <v>121</v>
      </c>
      <c r="C17" s="2" t="s">
        <v>68</v>
      </c>
      <c r="D17" s="2" t="s">
        <v>129</v>
      </c>
      <c r="E17" s="2" t="s">
        <v>128</v>
      </c>
      <c r="F17" s="2" t="s">
        <v>51</v>
      </c>
      <c r="G17" s="2">
        <v>8</v>
      </c>
      <c r="H17" s="2">
        <v>2</v>
      </c>
      <c r="I17" s="2">
        <f t="shared" si="0"/>
        <v>16</v>
      </c>
      <c r="J17" s="2" t="s">
        <v>5</v>
      </c>
      <c r="K17" s="2" t="s">
        <v>231</v>
      </c>
      <c r="L17" s="2"/>
      <c r="M17" s="3" t="s">
        <v>52</v>
      </c>
    </row>
    <row r="18" spans="1:20">
      <c r="A18" s="2" t="s">
        <v>17</v>
      </c>
      <c r="B18" s="2" t="s">
        <v>121</v>
      </c>
      <c r="D18" s="2" t="s">
        <v>145</v>
      </c>
      <c r="E18" s="2" t="s">
        <v>270</v>
      </c>
      <c r="F18" s="2" t="s">
        <v>269</v>
      </c>
      <c r="G18" s="2">
        <v>1</v>
      </c>
      <c r="H18" s="2">
        <v>2</v>
      </c>
      <c r="I18" s="2">
        <f t="shared" si="0"/>
        <v>2</v>
      </c>
      <c r="J18" s="2" t="s">
        <v>268</v>
      </c>
      <c r="K18" s="2" t="s">
        <v>231</v>
      </c>
      <c r="L18" s="2"/>
      <c r="M18" s="3" t="s">
        <v>267</v>
      </c>
    </row>
    <row r="19" spans="1:20" ht="30">
      <c r="A19" s="2" t="s">
        <v>77</v>
      </c>
      <c r="B19" s="2" t="s">
        <v>121</v>
      </c>
      <c r="C19" s="2" t="s">
        <v>69</v>
      </c>
      <c r="D19" s="2" t="s">
        <v>136</v>
      </c>
      <c r="E19" s="2" t="s">
        <v>135</v>
      </c>
      <c r="F19" s="2" t="s">
        <v>79</v>
      </c>
      <c r="G19" s="2">
        <v>1</v>
      </c>
      <c r="H19" s="2">
        <v>2</v>
      </c>
      <c r="I19" s="2">
        <f t="shared" si="0"/>
        <v>2</v>
      </c>
      <c r="J19" s="2" t="s">
        <v>75</v>
      </c>
      <c r="K19" s="2" t="s">
        <v>231</v>
      </c>
      <c r="L19" s="2"/>
      <c r="M19" s="3" t="s">
        <v>78</v>
      </c>
    </row>
    <row r="20" spans="1:20" ht="30">
      <c r="A20" s="2" t="s">
        <v>6</v>
      </c>
      <c r="B20" s="2" t="s">
        <v>121</v>
      </c>
      <c r="C20" s="2" t="s">
        <v>68</v>
      </c>
      <c r="D20" s="2" t="s">
        <v>131</v>
      </c>
      <c r="E20" s="2" t="s">
        <v>130</v>
      </c>
      <c r="F20" s="2" t="s">
        <v>74</v>
      </c>
      <c r="G20" s="2">
        <v>17</v>
      </c>
      <c r="H20" s="2">
        <v>2</v>
      </c>
      <c r="I20" s="2">
        <f t="shared" si="0"/>
        <v>34</v>
      </c>
      <c r="J20" s="2" t="s">
        <v>7</v>
      </c>
      <c r="K20" s="2" t="s">
        <v>231</v>
      </c>
      <c r="L20" s="2" t="s">
        <v>72</v>
      </c>
      <c r="M20" s="3" t="s">
        <v>73</v>
      </c>
    </row>
    <row r="21" spans="1:20">
      <c r="A21" s="2" t="s">
        <v>20</v>
      </c>
      <c r="B21" s="2" t="s">
        <v>171</v>
      </c>
      <c r="D21" s="2" t="s">
        <v>148</v>
      </c>
      <c r="E21" s="2" t="s">
        <v>149</v>
      </c>
      <c r="F21" s="2" t="s">
        <v>117</v>
      </c>
      <c r="G21" s="2">
        <v>1</v>
      </c>
      <c r="H21" s="2">
        <v>24</v>
      </c>
      <c r="I21" s="2">
        <f t="shared" si="0"/>
        <v>24</v>
      </c>
      <c r="J21" s="2" t="s">
        <v>57</v>
      </c>
      <c r="K21" s="2" t="s">
        <v>231</v>
      </c>
      <c r="L21" s="2"/>
      <c r="M21" s="3" t="s">
        <v>116</v>
      </c>
    </row>
    <row r="22" spans="1:20">
      <c r="A22" s="2" t="s">
        <v>19</v>
      </c>
      <c r="B22" s="2" t="s">
        <v>171</v>
      </c>
      <c r="D22" s="2" t="s">
        <v>148</v>
      </c>
      <c r="E22" s="2" t="s">
        <v>147</v>
      </c>
      <c r="F22" s="2" t="s">
        <v>115</v>
      </c>
      <c r="G22" s="2">
        <v>1</v>
      </c>
      <c r="H22" s="2">
        <v>8</v>
      </c>
      <c r="I22" s="2">
        <f t="shared" si="0"/>
        <v>8</v>
      </c>
      <c r="J22" s="2" t="s">
        <v>177</v>
      </c>
      <c r="K22" s="2" t="s">
        <v>231</v>
      </c>
      <c r="L22" s="2"/>
      <c r="M22" s="3" t="s">
        <v>114</v>
      </c>
    </row>
    <row r="23" spans="1:20">
      <c r="A23" s="2" t="s">
        <v>21</v>
      </c>
      <c r="B23" s="2" t="s">
        <v>171</v>
      </c>
      <c r="D23" s="2" t="s">
        <v>148</v>
      </c>
      <c r="E23" s="2" t="s">
        <v>198</v>
      </c>
      <c r="F23" s="2" t="s">
        <v>197</v>
      </c>
      <c r="G23" s="2">
        <v>1</v>
      </c>
      <c r="H23" s="2">
        <v>20</v>
      </c>
      <c r="I23" s="2">
        <f t="shared" si="0"/>
        <v>20</v>
      </c>
      <c r="J23" s="2" t="s">
        <v>178</v>
      </c>
      <c r="K23" s="2" t="s">
        <v>231</v>
      </c>
      <c r="L23" s="2"/>
      <c r="M23" s="3" t="s">
        <v>196</v>
      </c>
    </row>
    <row r="24" spans="1:20">
      <c r="A24" s="2" t="s">
        <v>88</v>
      </c>
      <c r="B24" s="2" t="s">
        <v>171</v>
      </c>
      <c r="D24" s="2" t="s">
        <v>148</v>
      </c>
      <c r="E24" s="2" t="s">
        <v>209</v>
      </c>
      <c r="F24" s="2" t="s">
        <v>208</v>
      </c>
      <c r="G24" s="2">
        <v>5</v>
      </c>
      <c r="H24" s="2">
        <v>3</v>
      </c>
      <c r="I24" s="2">
        <f t="shared" si="0"/>
        <v>15</v>
      </c>
      <c r="J24" s="2" t="s">
        <v>59</v>
      </c>
      <c r="K24" s="2" t="s">
        <v>231</v>
      </c>
      <c r="L24" s="2"/>
      <c r="M24" s="3" t="s">
        <v>202</v>
      </c>
    </row>
    <row r="25" spans="1:20" ht="30">
      <c r="A25" s="2" t="s">
        <v>27</v>
      </c>
      <c r="B25" s="2" t="s">
        <v>121</v>
      </c>
      <c r="C25" s="2" t="s">
        <v>68</v>
      </c>
      <c r="D25" s="2" t="s">
        <v>151</v>
      </c>
      <c r="E25" s="2" t="s">
        <v>152</v>
      </c>
      <c r="F25" s="2" t="s">
        <v>86</v>
      </c>
      <c r="G25" s="2">
        <v>6</v>
      </c>
      <c r="H25" s="2">
        <v>2</v>
      </c>
      <c r="I25" s="2">
        <f t="shared" si="0"/>
        <v>12</v>
      </c>
      <c r="J25" s="2" t="s">
        <v>28</v>
      </c>
      <c r="K25" s="2" t="s">
        <v>231</v>
      </c>
      <c r="L25" s="2"/>
      <c r="M25" s="3" t="s">
        <v>87</v>
      </c>
    </row>
    <row r="26" spans="1:20" ht="30">
      <c r="A26" s="2" t="s">
        <v>29</v>
      </c>
      <c r="B26" s="2" t="s">
        <v>121</v>
      </c>
      <c r="C26" s="2" t="s">
        <v>68</v>
      </c>
      <c r="D26" s="2" t="s">
        <v>151</v>
      </c>
      <c r="E26" s="2" t="s">
        <v>153</v>
      </c>
      <c r="F26" s="2" t="s">
        <v>90</v>
      </c>
      <c r="G26" s="2">
        <v>2</v>
      </c>
      <c r="H26" s="2">
        <v>2</v>
      </c>
      <c r="I26" s="2">
        <f t="shared" si="0"/>
        <v>4</v>
      </c>
      <c r="J26" s="2" t="s">
        <v>30</v>
      </c>
      <c r="K26" s="2" t="s">
        <v>231</v>
      </c>
      <c r="L26" s="2"/>
      <c r="M26" s="3" t="s">
        <v>91</v>
      </c>
    </row>
    <row r="27" spans="1:20" ht="30">
      <c r="A27" s="2" t="s">
        <v>25</v>
      </c>
      <c r="B27" s="2" t="s">
        <v>121</v>
      </c>
      <c r="C27" s="2" t="s">
        <v>68</v>
      </c>
      <c r="D27" s="2" t="s">
        <v>151</v>
      </c>
      <c r="E27" s="2" t="s">
        <v>150</v>
      </c>
      <c r="F27" s="2" t="s">
        <v>92</v>
      </c>
      <c r="G27" s="2">
        <v>2</v>
      </c>
      <c r="H27" s="2">
        <v>2</v>
      </c>
      <c r="I27" s="2">
        <f t="shared" si="0"/>
        <v>4</v>
      </c>
      <c r="J27" s="2" t="s">
        <v>26</v>
      </c>
      <c r="K27" s="2" t="s">
        <v>231</v>
      </c>
      <c r="L27" s="2"/>
      <c r="M27" s="3" t="s">
        <v>93</v>
      </c>
    </row>
    <row r="28" spans="1:20" ht="30">
      <c r="A28" s="2" t="s">
        <v>183</v>
      </c>
      <c r="B28" s="2" t="s">
        <v>121</v>
      </c>
      <c r="C28" s="2" t="s">
        <v>68</v>
      </c>
      <c r="D28" s="2" t="s">
        <v>151</v>
      </c>
      <c r="E28" s="2" t="s">
        <v>150</v>
      </c>
      <c r="F28" s="2" t="s">
        <v>180</v>
      </c>
      <c r="G28" s="2">
        <v>1</v>
      </c>
      <c r="H28" s="2">
        <v>2</v>
      </c>
      <c r="I28" s="2">
        <f t="shared" si="0"/>
        <v>2</v>
      </c>
      <c r="J28" s="2" t="s">
        <v>181</v>
      </c>
      <c r="K28" s="2" t="s">
        <v>231</v>
      </c>
      <c r="L28" s="2"/>
      <c r="M28" s="3" t="s">
        <v>182</v>
      </c>
    </row>
    <row r="29" spans="1:20" ht="30">
      <c r="A29" s="2" t="s">
        <v>31</v>
      </c>
      <c r="B29" s="2" t="s">
        <v>121</v>
      </c>
      <c r="C29" s="2" t="s">
        <v>68</v>
      </c>
      <c r="D29" s="2" t="s">
        <v>151</v>
      </c>
      <c r="E29" s="2" t="s">
        <v>154</v>
      </c>
      <c r="F29" s="2" t="s">
        <v>85</v>
      </c>
      <c r="G29" s="2">
        <v>18</v>
      </c>
      <c r="H29" s="2">
        <v>2</v>
      </c>
      <c r="I29" s="2">
        <f t="shared" si="0"/>
        <v>36</v>
      </c>
      <c r="J29" s="2" t="s">
        <v>32</v>
      </c>
      <c r="K29" s="2" t="s">
        <v>231</v>
      </c>
      <c r="L29" s="2"/>
      <c r="M29" s="3" t="s">
        <v>84</v>
      </c>
    </row>
    <row r="30" spans="1:20" ht="30">
      <c r="A30" s="2" t="s">
        <v>18</v>
      </c>
      <c r="B30" s="2" t="s">
        <v>171</v>
      </c>
      <c r="D30" s="2" t="s">
        <v>111</v>
      </c>
      <c r="E30" s="2" t="s">
        <v>247</v>
      </c>
      <c r="F30" s="2" t="s">
        <v>246</v>
      </c>
      <c r="G30" s="2">
        <v>1</v>
      </c>
      <c r="H30" s="2" t="s">
        <v>272</v>
      </c>
      <c r="I30" s="2">
        <f t="shared" si="0"/>
        <v>24</v>
      </c>
      <c r="J30" s="2" t="s">
        <v>244</v>
      </c>
      <c r="K30" s="2" t="s">
        <v>274</v>
      </c>
      <c r="L30" s="2"/>
      <c r="M30" s="3" t="s">
        <v>245</v>
      </c>
      <c r="T30" s="3" t="s">
        <v>273</v>
      </c>
    </row>
    <row r="31" spans="1:20">
      <c r="A31" s="2" t="s">
        <v>89</v>
      </c>
      <c r="B31" s="2" t="s">
        <v>171</v>
      </c>
      <c r="D31" s="2" t="s">
        <v>62</v>
      </c>
      <c r="E31" s="2">
        <v>18689</v>
      </c>
      <c r="F31" s="2"/>
      <c r="G31" s="2">
        <v>6</v>
      </c>
      <c r="H31" s="2">
        <v>8</v>
      </c>
      <c r="I31" s="2">
        <f t="shared" si="0"/>
        <v>48</v>
      </c>
      <c r="J31" s="2" t="s">
        <v>83</v>
      </c>
      <c r="K31" s="2" t="s">
        <v>229</v>
      </c>
      <c r="L31" s="2"/>
      <c r="M31" s="3" t="s">
        <v>118</v>
      </c>
    </row>
    <row r="32" spans="1:20">
      <c r="A32" s="2" t="s">
        <v>22</v>
      </c>
      <c r="B32" s="2" t="s">
        <v>171</v>
      </c>
      <c r="D32" s="2" t="s">
        <v>62</v>
      </c>
      <c r="E32" s="2">
        <v>19950</v>
      </c>
      <c r="F32" s="2"/>
      <c r="G32" s="2">
        <v>1</v>
      </c>
      <c r="H32" s="2">
        <v>10</v>
      </c>
      <c r="I32" s="2">
        <f t="shared" si="0"/>
        <v>10</v>
      </c>
      <c r="J32" s="2" t="s">
        <v>159</v>
      </c>
      <c r="K32" s="2" t="s">
        <v>229</v>
      </c>
      <c r="L32" s="2"/>
      <c r="M32" s="3" t="s">
        <v>119</v>
      </c>
    </row>
    <row r="33" spans="1:13">
      <c r="A33" s="2" t="s">
        <v>158</v>
      </c>
      <c r="B33" s="2" t="s">
        <v>171</v>
      </c>
      <c r="D33" s="2" t="s">
        <v>62</v>
      </c>
      <c r="E33" s="2">
        <v>19950</v>
      </c>
      <c r="F33" s="2"/>
      <c r="G33" s="2">
        <v>1</v>
      </c>
      <c r="H33" s="2">
        <v>36</v>
      </c>
      <c r="I33" s="2">
        <f t="shared" si="0"/>
        <v>36</v>
      </c>
      <c r="J33" s="2" t="s">
        <v>160</v>
      </c>
      <c r="K33" s="2" t="s">
        <v>229</v>
      </c>
      <c r="L33" s="2"/>
      <c r="M33" s="3" t="s">
        <v>161</v>
      </c>
    </row>
    <row r="34" spans="1:13">
      <c r="A34" s="2" t="s">
        <v>33</v>
      </c>
      <c r="B34" s="2" t="s">
        <v>171</v>
      </c>
      <c r="D34" s="2" t="s">
        <v>62</v>
      </c>
      <c r="E34" s="2">
        <v>18677</v>
      </c>
      <c r="F34" s="2"/>
      <c r="G34" s="2">
        <v>1</v>
      </c>
      <c r="H34" s="2">
        <v>6</v>
      </c>
      <c r="I34" s="2">
        <f t="shared" si="0"/>
        <v>6</v>
      </c>
      <c r="J34" s="2" t="s">
        <v>34</v>
      </c>
      <c r="K34" s="2" t="s">
        <v>229</v>
      </c>
      <c r="L34" s="2"/>
      <c r="M34" s="3" t="s">
        <v>157</v>
      </c>
    </row>
    <row r="35" spans="1:13">
      <c r="A35" s="2" t="s">
        <v>35</v>
      </c>
      <c r="B35" s="2" t="s">
        <v>120</v>
      </c>
      <c r="E35" s="2"/>
      <c r="F35" s="2"/>
      <c r="G35" s="2"/>
      <c r="H35" s="2"/>
      <c r="I35" s="2"/>
      <c r="J35" s="2" t="s">
        <v>36</v>
      </c>
      <c r="K35" s="2" t="s">
        <v>232</v>
      </c>
      <c r="L35" s="2" t="s">
        <v>94</v>
      </c>
    </row>
    <row r="36" spans="1:13">
      <c r="A36" s="2" t="s">
        <v>37</v>
      </c>
      <c r="B36" s="2" t="s">
        <v>120</v>
      </c>
      <c r="E36" s="2"/>
      <c r="F36" s="2"/>
      <c r="G36" s="2"/>
      <c r="H36" s="2"/>
      <c r="I36" s="2"/>
      <c r="J36" s="2" t="s">
        <v>38</v>
      </c>
      <c r="K36" s="2" t="s">
        <v>232</v>
      </c>
      <c r="L36" s="2" t="s">
        <v>94</v>
      </c>
    </row>
    <row r="37" spans="1:13">
      <c r="A37" s="2" t="s">
        <v>39</v>
      </c>
      <c r="B37" s="2" t="s">
        <v>120</v>
      </c>
      <c r="E37" s="2"/>
      <c r="F37" s="2"/>
      <c r="G37" s="2"/>
      <c r="H37" s="2"/>
      <c r="I37" s="2"/>
      <c r="J37" s="2" t="s">
        <v>40</v>
      </c>
      <c r="K37" s="2" t="s">
        <v>232</v>
      </c>
      <c r="L37" s="2" t="s">
        <v>94</v>
      </c>
    </row>
    <row r="38" spans="1:13">
      <c r="E38" s="2"/>
      <c r="F38" s="2"/>
      <c r="G38" s="2"/>
      <c r="H38" s="2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phoneticPr fontId="6" type="noConversion"/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22" r:id="rId18"/>
    <hyperlink ref="M21" r:id="rId19"/>
    <hyperlink ref="M32" r:id="rId20"/>
    <hyperlink ref="D4" r:id="rId21"/>
    <hyperlink ref="D27" r:id="rId22"/>
    <hyperlink ref="D30:D32" r:id="rId23" display="Panasonic Electronic Components"/>
    <hyperlink ref="D28" r:id="rId24"/>
    <hyperlink ref="M25" r:id="rId25"/>
    <hyperlink ref="M34" r:id="rId26"/>
    <hyperlink ref="M14" r:id="rId27"/>
    <hyperlink ref="M4" r:id="rId28"/>
    <hyperlink ref="T30" r:id="rId29"/>
  </hyperlinks>
  <pageMargins left="0.75" right="0.75" top="1" bottom="1" header="0.5" footer="0.5"/>
  <pageSetup scale="7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M5" sqref="M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 ht="30">
      <c r="A1" s="2" t="s">
        <v>0</v>
      </c>
      <c r="B1" s="2" t="s">
        <v>170</v>
      </c>
      <c r="C1" s="2" t="s">
        <v>67</v>
      </c>
      <c r="D1" s="2" t="s">
        <v>61</v>
      </c>
      <c r="E1" s="2" t="s">
        <v>1</v>
      </c>
      <c r="F1" s="2" t="s">
        <v>42</v>
      </c>
      <c r="G1" s="2" t="s">
        <v>194</v>
      </c>
      <c r="H1" s="2" t="s">
        <v>123</v>
      </c>
      <c r="I1" s="2" t="s">
        <v>125</v>
      </c>
      <c r="J1" s="2" t="s">
        <v>2</v>
      </c>
      <c r="K1" s="2" t="s">
        <v>60</v>
      </c>
      <c r="L1" s="2" t="s">
        <v>195</v>
      </c>
      <c r="M1" t="s">
        <v>49</v>
      </c>
    </row>
    <row r="2" spans="1:13">
      <c r="A2" s="2" t="s">
        <v>234</v>
      </c>
      <c r="D2" s="2" t="s">
        <v>238</v>
      </c>
      <c r="E2" s="2" t="s">
        <v>237</v>
      </c>
      <c r="F2" s="2" t="s">
        <v>235</v>
      </c>
      <c r="G2" s="2"/>
      <c r="H2" s="2"/>
      <c r="I2" s="2"/>
      <c r="J2" s="2" t="s">
        <v>236</v>
      </c>
      <c r="K2" s="2"/>
      <c r="L2" s="2"/>
      <c r="M2" s="3" t="s">
        <v>233</v>
      </c>
    </row>
    <row r="3" spans="1:13">
      <c r="E3" s="2"/>
      <c r="F3" s="2"/>
      <c r="G3" s="2"/>
      <c r="H3" s="2"/>
      <c r="I3" s="2"/>
      <c r="J3" s="2"/>
      <c r="K3" s="2"/>
      <c r="L3" s="2"/>
      <c r="M3" s="3"/>
    </row>
    <row r="4" spans="1:13">
      <c r="A4" s="2" t="s">
        <v>256</v>
      </c>
      <c r="D4" s="2" t="s">
        <v>111</v>
      </c>
      <c r="E4" s="2">
        <v>901420024</v>
      </c>
      <c r="F4" s="2" t="s">
        <v>255</v>
      </c>
      <c r="G4" s="2"/>
      <c r="H4" s="2"/>
      <c r="I4" s="2"/>
      <c r="J4" s="2" t="s">
        <v>254</v>
      </c>
      <c r="K4" s="2"/>
      <c r="L4" s="2"/>
      <c r="M4" s="3" t="s">
        <v>253</v>
      </c>
    </row>
    <row r="5" spans="1:13">
      <c r="A5" s="2" t="s">
        <v>259</v>
      </c>
      <c r="D5" s="2" t="s">
        <v>111</v>
      </c>
      <c r="E5" s="2">
        <v>901190109</v>
      </c>
      <c r="F5" s="2" t="s">
        <v>262</v>
      </c>
      <c r="G5" s="2"/>
      <c r="H5" s="2"/>
      <c r="I5" s="2"/>
      <c r="J5" s="2" t="s">
        <v>261</v>
      </c>
      <c r="K5" s="2"/>
      <c r="L5" s="2"/>
      <c r="M5" s="3" t="s">
        <v>260</v>
      </c>
    </row>
    <row r="6" spans="1:13">
      <c r="E6" s="2"/>
      <c r="F6" s="2"/>
      <c r="G6" s="2"/>
      <c r="H6" s="2"/>
      <c r="I6" s="2"/>
      <c r="J6" s="2"/>
      <c r="K6" s="2"/>
      <c r="L6" s="2"/>
      <c r="M6" s="3"/>
    </row>
    <row r="7" spans="1:13">
      <c r="A7" s="2" t="s">
        <v>257</v>
      </c>
      <c r="D7" s="2" t="s">
        <v>251</v>
      </c>
      <c r="E7" s="2" t="s">
        <v>250</v>
      </c>
      <c r="F7" s="2" t="s">
        <v>249</v>
      </c>
      <c r="G7" s="2"/>
      <c r="H7" s="2"/>
      <c r="I7" s="2"/>
      <c r="J7" s="2" t="s">
        <v>252</v>
      </c>
      <c r="K7" s="2"/>
      <c r="L7" s="2"/>
      <c r="M7" s="3" t="s">
        <v>248</v>
      </c>
    </row>
    <row r="8" spans="1:13">
      <c r="A8" s="2" t="s">
        <v>263</v>
      </c>
      <c r="D8" s="2" t="s">
        <v>251</v>
      </c>
      <c r="E8" s="2" t="s">
        <v>264</v>
      </c>
      <c r="F8" s="2" t="s">
        <v>265</v>
      </c>
      <c r="G8" s="2"/>
      <c r="H8" s="2"/>
      <c r="I8" s="2"/>
      <c r="J8" s="2" t="s">
        <v>266</v>
      </c>
      <c r="K8" s="2"/>
      <c r="L8" s="2"/>
      <c r="M8" s="3" t="s">
        <v>258</v>
      </c>
    </row>
    <row r="9" spans="1:13">
      <c r="E9" s="2"/>
      <c r="F9" s="2"/>
      <c r="M9" s="3"/>
    </row>
    <row r="10" spans="1:13">
      <c r="D10" s="9"/>
      <c r="M10" s="3"/>
    </row>
    <row r="11" spans="1:13">
      <c r="D11"/>
      <c r="M11" s="3"/>
    </row>
    <row r="12" spans="1:13">
      <c r="D12"/>
      <c r="M12" s="3"/>
    </row>
    <row r="13" spans="1:13"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A16"/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E20" s="2"/>
      <c r="F20" s="2"/>
      <c r="M20" s="3"/>
    </row>
    <row r="21" spans="1:13">
      <c r="A21"/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D30"/>
      <c r="M30" s="3"/>
    </row>
    <row r="31" spans="1:13">
      <c r="E31" s="2"/>
      <c r="F31" s="2"/>
      <c r="M31" s="3"/>
    </row>
    <row r="32" spans="1:13">
      <c r="E32" s="2"/>
      <c r="F32" s="2"/>
      <c r="M32" s="3"/>
    </row>
    <row r="33" spans="1:13">
      <c r="D33"/>
      <c r="E33" s="2"/>
      <c r="F33" s="2"/>
      <c r="M33" s="3"/>
    </row>
    <row r="34" spans="1:13">
      <c r="D34"/>
      <c r="M34" s="3"/>
    </row>
    <row r="35" spans="1:13">
      <c r="M35" s="3"/>
    </row>
    <row r="43" spans="1:13">
      <c r="A43" s="6"/>
    </row>
    <row r="44" spans="1:13">
      <c r="B44" s="5"/>
    </row>
    <row r="45" spans="1:13">
      <c r="B45" s="5"/>
    </row>
    <row r="47" spans="1:13">
      <c r="A47" s="6"/>
      <c r="B4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124</v>
      </c>
      <c r="B1" s="4"/>
    </row>
    <row r="2" spans="1:4">
      <c r="A2" s="4" t="s">
        <v>121</v>
      </c>
      <c r="B2" s="8">
        <f>SUMIF(BOM!B2:B37,"=SMT",BOM!G2:G37)</f>
        <v>117</v>
      </c>
    </row>
    <row r="3" spans="1:4">
      <c r="A3" s="4" t="s">
        <v>122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169</v>
      </c>
      <c r="B5" s="8"/>
    </row>
    <row r="6" spans="1:4">
      <c r="A6" s="4" t="s">
        <v>175</v>
      </c>
      <c r="B6" s="8">
        <v>148</v>
      </c>
    </row>
    <row r="7" spans="1:4">
      <c r="A7" s="4" t="s">
        <v>168</v>
      </c>
      <c r="B7" s="8">
        <v>115</v>
      </c>
    </row>
    <row r="9" spans="1:4">
      <c r="A9" s="7" t="s">
        <v>167</v>
      </c>
      <c r="B9">
        <f>COUNT(BOM!G2:G37)</f>
        <v>33</v>
      </c>
    </row>
    <row r="10" spans="1:4">
      <c r="A10" s="6" t="s">
        <v>176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34" sqref="C34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18.33203125" customWidth="1"/>
    <col min="7" max="7" width="22" customWidth="1"/>
  </cols>
  <sheetData>
    <row r="1" spans="1:7">
      <c r="A1" s="1" t="s">
        <v>43</v>
      </c>
    </row>
    <row r="2" spans="1:7">
      <c r="A2" s="1"/>
    </row>
    <row r="3" spans="1:7">
      <c r="A3" s="1" t="s">
        <v>287</v>
      </c>
      <c r="B3" s="32">
        <v>0.1</v>
      </c>
    </row>
    <row r="5" spans="1:7">
      <c r="B5" s="1"/>
    </row>
    <row r="6" spans="1:7">
      <c r="A6" s="1" t="s">
        <v>2</v>
      </c>
      <c r="B6" t="s">
        <v>282</v>
      </c>
      <c r="C6" s="11" t="s">
        <v>283</v>
      </c>
      <c r="D6" t="s">
        <v>284</v>
      </c>
      <c r="E6" t="s">
        <v>285</v>
      </c>
      <c r="F6" t="s">
        <v>281</v>
      </c>
      <c r="G6" t="s">
        <v>286</v>
      </c>
    </row>
    <row r="7" spans="1:7">
      <c r="A7" t="s">
        <v>45</v>
      </c>
      <c r="B7" s="10">
        <v>6</v>
      </c>
      <c r="C7" s="10">
        <v>8</v>
      </c>
      <c r="D7" s="10">
        <v>9</v>
      </c>
      <c r="E7" s="10">
        <v>9</v>
      </c>
      <c r="F7" s="10">
        <v>9</v>
      </c>
      <c r="G7" s="10">
        <v>9</v>
      </c>
    </row>
    <row r="8" spans="1:7">
      <c r="A8" t="s">
        <v>44</v>
      </c>
      <c r="B8" s="10">
        <v>64</v>
      </c>
      <c r="C8" s="10">
        <v>59</v>
      </c>
      <c r="D8" s="10">
        <v>59</v>
      </c>
      <c r="E8" s="10">
        <v>64</v>
      </c>
      <c r="F8" s="10">
        <v>76</v>
      </c>
      <c r="G8" s="10">
        <v>76</v>
      </c>
    </row>
    <row r="9" spans="1:7">
      <c r="A9" t="s">
        <v>46</v>
      </c>
      <c r="B9" s="10">
        <v>11.5</v>
      </c>
      <c r="C9" s="10">
        <v>5</v>
      </c>
      <c r="D9" s="10">
        <v>37.5</v>
      </c>
      <c r="E9" s="10">
        <v>32.5</v>
      </c>
      <c r="F9" s="10">
        <v>33.729999999999997</v>
      </c>
      <c r="G9" s="10">
        <v>10.76</v>
      </c>
    </row>
    <row r="10" spans="1:7">
      <c r="A10" t="s">
        <v>47</v>
      </c>
      <c r="B10" s="10">
        <v>2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</row>
    <row r="11" spans="1:7">
      <c r="A11" t="s">
        <v>162</v>
      </c>
      <c r="B11" s="10">
        <v>3</v>
      </c>
      <c r="C11" s="10">
        <v>3</v>
      </c>
      <c r="D11" s="10">
        <v>3</v>
      </c>
      <c r="E11" s="10">
        <v>3</v>
      </c>
      <c r="F11" s="10">
        <v>3</v>
      </c>
      <c r="G11" s="10">
        <v>3</v>
      </c>
    </row>
    <row r="12" spans="1:7">
      <c r="B12" s="10"/>
      <c r="C12" s="10"/>
      <c r="D12" s="10"/>
      <c r="E12" s="10"/>
      <c r="F12" s="10"/>
      <c r="G12" s="10"/>
    </row>
    <row r="13" spans="1:7">
      <c r="A13" t="s">
        <v>288</v>
      </c>
      <c r="B13" s="10">
        <f t="shared" ref="B13:G13" si="0">SUM(B7:B11)</f>
        <v>86.5</v>
      </c>
      <c r="C13" s="10">
        <f t="shared" si="0"/>
        <v>77</v>
      </c>
      <c r="D13" s="10">
        <f t="shared" si="0"/>
        <v>110.5</v>
      </c>
      <c r="E13" s="10">
        <f t="shared" si="0"/>
        <v>110.5</v>
      </c>
      <c r="F13" s="10">
        <f t="shared" si="0"/>
        <v>123.72999999999999</v>
      </c>
      <c r="G13" s="10">
        <f t="shared" si="0"/>
        <v>100.76</v>
      </c>
    </row>
    <row r="14" spans="1:7">
      <c r="A14" t="s">
        <v>289</v>
      </c>
      <c r="B14" s="10">
        <f>B13*(1+$B$3)</f>
        <v>95.15</v>
      </c>
      <c r="C14" s="10">
        <f t="shared" ref="C14:G14" si="1">C13*(1+$B$3)</f>
        <v>84.7</v>
      </c>
      <c r="D14" s="10">
        <f t="shared" si="1"/>
        <v>121.55000000000001</v>
      </c>
      <c r="E14" s="10">
        <f t="shared" si="1"/>
        <v>121.55000000000001</v>
      </c>
      <c r="F14" s="10">
        <f t="shared" si="1"/>
        <v>136.10300000000001</v>
      </c>
      <c r="G14" s="10">
        <f t="shared" si="1"/>
        <v>110.83600000000001</v>
      </c>
    </row>
    <row r="15" spans="1:7">
      <c r="B15" s="10"/>
      <c r="C15" s="10"/>
      <c r="D15" s="10"/>
      <c r="E15" s="10"/>
      <c r="F15" s="10"/>
      <c r="G15" s="10"/>
    </row>
    <row r="16" spans="1:7">
      <c r="B16" s="10"/>
      <c r="C16" s="10"/>
      <c r="D16" s="10"/>
      <c r="E16" s="10"/>
      <c r="F16" s="10"/>
      <c r="G16" s="10"/>
    </row>
    <row r="17" spans="1:8">
      <c r="A17" t="s">
        <v>163</v>
      </c>
      <c r="B17" s="10">
        <v>0.5</v>
      </c>
      <c r="C17" s="10">
        <v>0.5</v>
      </c>
      <c r="D17" s="10">
        <v>0.4</v>
      </c>
      <c r="E17" s="10">
        <v>0.4</v>
      </c>
      <c r="F17" s="10">
        <v>0.4</v>
      </c>
      <c r="G17" s="10">
        <v>0.4</v>
      </c>
    </row>
    <row r="18" spans="1:8">
      <c r="B18" s="10"/>
      <c r="C18" s="10"/>
      <c r="D18" s="10"/>
      <c r="E18" s="10"/>
      <c r="F18" s="10"/>
      <c r="G18" s="10"/>
    </row>
    <row r="19" spans="1:8">
      <c r="A19" t="s">
        <v>164</v>
      </c>
      <c r="B19" s="10">
        <f>B14+B14*B17</f>
        <v>142.72500000000002</v>
      </c>
      <c r="C19" s="10">
        <f t="shared" ref="C19:G19" si="2">C14+C14*C17</f>
        <v>127.05000000000001</v>
      </c>
      <c r="D19" s="10">
        <f t="shared" si="2"/>
        <v>170.17000000000002</v>
      </c>
      <c r="E19" s="10">
        <f t="shared" si="2"/>
        <v>170.17000000000002</v>
      </c>
      <c r="F19" s="10">
        <f t="shared" si="2"/>
        <v>190.54420000000002</v>
      </c>
      <c r="G19" s="10">
        <f t="shared" si="2"/>
        <v>155.17040000000003</v>
      </c>
    </row>
    <row r="20" spans="1:8">
      <c r="A20" t="s">
        <v>165</v>
      </c>
      <c r="B20" s="10">
        <v>0.5</v>
      </c>
      <c r="C20" s="10">
        <v>0.5</v>
      </c>
      <c r="D20" s="10">
        <v>0.4</v>
      </c>
      <c r="E20" s="10">
        <v>0.4</v>
      </c>
      <c r="F20" s="10">
        <v>0.4</v>
      </c>
      <c r="G20" s="10">
        <v>0.4</v>
      </c>
    </row>
    <row r="21" spans="1:8">
      <c r="B21" s="10"/>
      <c r="C21" s="10"/>
      <c r="D21" s="10"/>
      <c r="E21" s="10"/>
      <c r="F21" s="10"/>
      <c r="G21" s="10"/>
    </row>
    <row r="22" spans="1:8">
      <c r="A22" t="s">
        <v>166</v>
      </c>
      <c r="B22" s="10">
        <f t="shared" ref="B22:G22" si="3">B19+B19*B20</f>
        <v>214.08750000000003</v>
      </c>
      <c r="C22" s="10">
        <f t="shared" si="3"/>
        <v>190.57500000000002</v>
      </c>
      <c r="D22" s="10">
        <f t="shared" si="3"/>
        <v>238.23800000000003</v>
      </c>
      <c r="E22" s="10">
        <f t="shared" si="3"/>
        <v>238.23800000000003</v>
      </c>
      <c r="F22" s="10">
        <f t="shared" si="3"/>
        <v>266.76188000000002</v>
      </c>
      <c r="G22" s="10">
        <f t="shared" si="3"/>
        <v>217.23856000000004</v>
      </c>
    </row>
    <row r="26" spans="1:8">
      <c r="A26" t="s">
        <v>290</v>
      </c>
      <c r="B26">
        <v>250</v>
      </c>
    </row>
    <row r="27" spans="1:8">
      <c r="A27" t="s">
        <v>292</v>
      </c>
      <c r="B27">
        <v>45</v>
      </c>
    </row>
    <row r="28" spans="1:8">
      <c r="A28" t="s">
        <v>293</v>
      </c>
      <c r="B28">
        <f>SUM(B26:B27)</f>
        <v>295</v>
      </c>
    </row>
    <row r="30" spans="1:8">
      <c r="A30" t="s">
        <v>294</v>
      </c>
      <c r="B30">
        <v>100</v>
      </c>
      <c r="C30">
        <v>200</v>
      </c>
      <c r="D30">
        <v>300</v>
      </c>
      <c r="E30">
        <v>400</v>
      </c>
      <c r="F30">
        <v>500</v>
      </c>
      <c r="G30">
        <v>600</v>
      </c>
      <c r="H30">
        <v>700</v>
      </c>
    </row>
    <row r="31" spans="1:8">
      <c r="A31" t="s">
        <v>291</v>
      </c>
      <c r="B31" s="33">
        <f>B30*(1+$B$3)</f>
        <v>110.00000000000001</v>
      </c>
      <c r="C31" s="33">
        <f t="shared" ref="C31:E31" si="4">C30*(1+$B$3)</f>
        <v>220.00000000000003</v>
      </c>
      <c r="D31" s="33">
        <f t="shared" si="4"/>
        <v>330</v>
      </c>
      <c r="E31" s="33">
        <f t="shared" si="4"/>
        <v>440.00000000000006</v>
      </c>
      <c r="F31" s="33">
        <f t="shared" ref="F31" si="5">F30*(1+$B$3)</f>
        <v>550</v>
      </c>
      <c r="G31" s="33">
        <f t="shared" ref="G31" si="6">G30*(1+$B$3)</f>
        <v>660</v>
      </c>
      <c r="H31" s="33">
        <f t="shared" ref="H31" si="7">H30*(1+$B$3)</f>
        <v>770.00000000000011</v>
      </c>
    </row>
    <row r="32" spans="1:8">
      <c r="A32" t="s">
        <v>295</v>
      </c>
      <c r="B32" s="33">
        <f>$D$13*B31</f>
        <v>12155.000000000002</v>
      </c>
      <c r="C32" s="33">
        <f t="shared" ref="C32:E32" si="8">$D$13*C31</f>
        <v>24310.000000000004</v>
      </c>
      <c r="D32" s="33">
        <f t="shared" si="8"/>
        <v>36465</v>
      </c>
      <c r="E32" s="33">
        <f t="shared" si="8"/>
        <v>48620.000000000007</v>
      </c>
      <c r="F32" s="33">
        <f>$E$13*F31</f>
        <v>60775</v>
      </c>
      <c r="G32" s="33">
        <f t="shared" ref="G32:H32" si="9">$E$13*G31</f>
        <v>72930</v>
      </c>
      <c r="H32" s="33">
        <f t="shared" si="9"/>
        <v>85085.000000000015</v>
      </c>
    </row>
    <row r="33" spans="1:8">
      <c r="A33" t="s">
        <v>296</v>
      </c>
      <c r="B33" s="33">
        <f>B30*$D$22</f>
        <v>23823.800000000003</v>
      </c>
      <c r="C33" s="33">
        <f t="shared" ref="C33:E33" si="10">C30*$D$22</f>
        <v>47647.600000000006</v>
      </c>
      <c r="D33" s="33">
        <f t="shared" si="10"/>
        <v>71471.400000000009</v>
      </c>
      <c r="E33" s="33">
        <f t="shared" si="10"/>
        <v>95295.200000000012</v>
      </c>
      <c r="F33" s="33">
        <f>F30*$D$22</f>
        <v>119119.00000000001</v>
      </c>
      <c r="G33" s="33">
        <f t="shared" ref="G33:H33" si="11">G30*$D$22</f>
        <v>142942.80000000002</v>
      </c>
      <c r="H33" s="33">
        <f t="shared" si="11"/>
        <v>166766.6</v>
      </c>
    </row>
    <row r="34" spans="1:8">
      <c r="A34" t="s">
        <v>297</v>
      </c>
      <c r="B34" s="33">
        <f>B33-B32</f>
        <v>11668.800000000001</v>
      </c>
      <c r="C34" s="33">
        <f t="shared" ref="C34:E34" si="12">C33-C32</f>
        <v>23337.600000000002</v>
      </c>
      <c r="D34" s="33">
        <f t="shared" si="12"/>
        <v>35006.400000000009</v>
      </c>
      <c r="E34" s="33">
        <f t="shared" si="12"/>
        <v>46675.200000000004</v>
      </c>
      <c r="F34" s="33">
        <f t="shared" ref="F34" si="13">F33-F32</f>
        <v>58344.000000000015</v>
      </c>
      <c r="G34" s="33">
        <f t="shared" ref="G34" si="14">G33-G32</f>
        <v>70012.800000000017</v>
      </c>
      <c r="H34" s="33">
        <f t="shared" ref="H34" si="15">H33-H32</f>
        <v>81681.599999999991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15" sqref="B15"/>
    </sheetView>
  </sheetViews>
  <sheetFormatPr baseColWidth="10" defaultRowHeight="15" x14ac:dyDescent="0"/>
  <cols>
    <col min="1" max="1" width="26.33203125" customWidth="1"/>
  </cols>
  <sheetData>
    <row r="1" spans="1:9">
      <c r="A1" s="1" t="s">
        <v>203</v>
      </c>
    </row>
    <row r="3" spans="1:9">
      <c r="A3" t="s">
        <v>277</v>
      </c>
      <c r="B3">
        <v>94</v>
      </c>
    </row>
    <row r="4" spans="1:9">
      <c r="A4" t="s">
        <v>279</v>
      </c>
      <c r="B4">
        <v>10</v>
      </c>
    </row>
    <row r="5" spans="1:9">
      <c r="A5" t="s">
        <v>280</v>
      </c>
      <c r="B5">
        <f>SUM(B3:B4)</f>
        <v>104</v>
      </c>
    </row>
    <row r="7" spans="1:9">
      <c r="C7" t="s">
        <v>206</v>
      </c>
      <c r="G7" t="s">
        <v>207</v>
      </c>
    </row>
    <row r="8" spans="1:9">
      <c r="B8" t="s">
        <v>205</v>
      </c>
      <c r="C8">
        <v>100</v>
      </c>
      <c r="D8">
        <v>500</v>
      </c>
      <c r="E8">
        <v>1000</v>
      </c>
      <c r="G8">
        <v>100</v>
      </c>
      <c r="H8">
        <v>500</v>
      </c>
      <c r="I8">
        <v>1000</v>
      </c>
    </row>
    <row r="10" spans="1:9">
      <c r="A10" t="s">
        <v>204</v>
      </c>
      <c r="B10" s="12">
        <v>650</v>
      </c>
      <c r="C10" s="10">
        <v>37.5</v>
      </c>
      <c r="D10" s="10">
        <v>32.5</v>
      </c>
      <c r="E10" s="10">
        <v>29.75</v>
      </c>
      <c r="G10" s="10">
        <f t="shared" ref="G10:I11" si="0">(B10+C10*G$8)/G$8</f>
        <v>44</v>
      </c>
      <c r="H10" s="10">
        <f t="shared" si="0"/>
        <v>32.575000000000003</v>
      </c>
      <c r="I10" s="10">
        <f t="shared" si="0"/>
        <v>29.782499999999999</v>
      </c>
    </row>
    <row r="11" spans="1:9">
      <c r="A11" t="s">
        <v>275</v>
      </c>
      <c r="B11" s="12">
        <v>650</v>
      </c>
      <c r="C11" s="10">
        <f>C10+$B$5</f>
        <v>141.5</v>
      </c>
      <c r="D11" s="10">
        <f>D10+$B$5</f>
        <v>136.5</v>
      </c>
      <c r="E11" s="10">
        <f>E10+$B$5</f>
        <v>133.75</v>
      </c>
      <c r="G11" s="10">
        <f t="shared" si="0"/>
        <v>148</v>
      </c>
      <c r="H11" s="10">
        <f t="shared" si="0"/>
        <v>136.78299999999999</v>
      </c>
      <c r="I11" s="10">
        <f t="shared" si="0"/>
        <v>133.88650000000001</v>
      </c>
    </row>
    <row r="12" spans="1:9">
      <c r="A12" t="s">
        <v>210</v>
      </c>
      <c r="B12">
        <v>100</v>
      </c>
      <c r="C12" s="10">
        <f>3272.85/C8</f>
        <v>32.728499999999997</v>
      </c>
      <c r="D12" s="10">
        <f>5348.75/D8</f>
        <v>10.6975</v>
      </c>
      <c r="E12" s="10"/>
      <c r="G12" s="10">
        <f t="shared" ref="G12:H14" si="1">(B12+C12*G$8)/G$8</f>
        <v>33.728499999999997</v>
      </c>
      <c r="H12" s="10">
        <f t="shared" si="1"/>
        <v>10.762957</v>
      </c>
      <c r="I12" s="10"/>
    </row>
    <row r="13" spans="1:9">
      <c r="A13" t="s">
        <v>276</v>
      </c>
      <c r="B13">
        <v>100</v>
      </c>
      <c r="C13" s="10">
        <f>C12+$B$5</f>
        <v>136.7285</v>
      </c>
      <c r="D13" s="10">
        <f>D12+$B$5</f>
        <v>114.69750000000001</v>
      </c>
      <c r="E13" s="10"/>
      <c r="G13" s="10">
        <f t="shared" si="1"/>
        <v>137.7285</v>
      </c>
      <c r="H13" s="10">
        <f t="shared" si="1"/>
        <v>114.970957</v>
      </c>
      <c r="I13" s="10"/>
    </row>
    <row r="14" spans="1:9">
      <c r="A14" t="s">
        <v>278</v>
      </c>
      <c r="B14">
        <v>200</v>
      </c>
      <c r="C14" s="10">
        <v>84.5</v>
      </c>
      <c r="D14" s="10">
        <v>76.5</v>
      </c>
      <c r="E14" s="10">
        <v>75</v>
      </c>
      <c r="G14" s="10">
        <f t="shared" si="1"/>
        <v>86.5</v>
      </c>
      <c r="H14" s="10">
        <f t="shared" si="1"/>
        <v>76.668999999999997</v>
      </c>
      <c r="I14" s="10">
        <f>(D14+E14*I$8)/I$8</f>
        <v>75.076499999999996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tabSelected="1" topLeftCell="A13" workbookViewId="0">
      <selection activeCell="B21" sqref="B21"/>
    </sheetView>
  </sheetViews>
  <sheetFormatPr baseColWidth="10" defaultRowHeight="15" x14ac:dyDescent="0"/>
  <cols>
    <col min="1" max="1" width="10.83203125" style="15"/>
    <col min="2" max="2" width="10.1640625" style="20" customWidth="1"/>
    <col min="3" max="3" width="25.1640625" style="16" customWidth="1"/>
    <col min="4" max="4" width="10.83203125" style="20"/>
    <col min="5" max="5" width="10.83203125" style="15"/>
    <col min="6" max="6" width="35.5" style="15" customWidth="1"/>
    <col min="7" max="7" width="25.33203125" style="15" customWidth="1"/>
    <col min="8" max="8" width="17.33203125" style="15" customWidth="1"/>
    <col min="9" max="9" width="36" style="15" customWidth="1"/>
    <col min="10" max="16384" width="10.83203125" style="15"/>
  </cols>
  <sheetData>
    <row r="1" spans="1:10" s="13" customFormat="1" ht="23">
      <c r="A1" s="25" t="s">
        <v>300</v>
      </c>
      <c r="B1" s="26"/>
      <c r="C1" s="14"/>
      <c r="D1" s="26"/>
      <c r="F1" s="27">
        <v>41675</v>
      </c>
    </row>
    <row r="2" spans="1:10" s="13" customFormat="1">
      <c r="B2" s="26"/>
      <c r="C2" s="14"/>
      <c r="D2" s="26"/>
    </row>
    <row r="3" spans="1:10" s="22" customFormat="1">
      <c r="A3" s="22" t="s">
        <v>211</v>
      </c>
      <c r="B3" s="23" t="s">
        <v>212</v>
      </c>
      <c r="C3" s="24" t="s">
        <v>0</v>
      </c>
      <c r="D3" s="23" t="s">
        <v>194</v>
      </c>
      <c r="E3" s="24" t="s">
        <v>67</v>
      </c>
      <c r="F3" s="24" t="s">
        <v>61</v>
      </c>
      <c r="G3" s="22" t="s">
        <v>1</v>
      </c>
      <c r="H3" s="22" t="s">
        <v>42</v>
      </c>
      <c r="I3" s="22" t="s">
        <v>2</v>
      </c>
      <c r="J3" s="22" t="s">
        <v>60</v>
      </c>
    </row>
    <row r="4" spans="1:10" s="28" customFormat="1">
      <c r="B4" s="29">
        <v>1</v>
      </c>
      <c r="C4" s="30" t="s">
        <v>10</v>
      </c>
      <c r="D4" s="29">
        <v>1</v>
      </c>
      <c r="E4" s="30" t="s">
        <v>172</v>
      </c>
      <c r="F4" s="30" t="s">
        <v>156</v>
      </c>
      <c r="G4" s="30" t="s">
        <v>193</v>
      </c>
      <c r="H4" s="30" t="s">
        <v>95</v>
      </c>
      <c r="I4" s="28" t="s">
        <v>192</v>
      </c>
    </row>
    <row r="5" spans="1:10" s="17" customFormat="1">
      <c r="B5" s="21">
        <v>2</v>
      </c>
      <c r="C5" s="18" t="s">
        <v>16</v>
      </c>
      <c r="D5" s="21">
        <v>1</v>
      </c>
      <c r="E5" s="18" t="s">
        <v>239</v>
      </c>
      <c r="F5" s="18" t="s">
        <v>156</v>
      </c>
      <c r="G5" s="18" t="s">
        <v>223</v>
      </c>
      <c r="H5" s="18" t="s">
        <v>108</v>
      </c>
      <c r="I5" s="17" t="s">
        <v>64</v>
      </c>
      <c r="J5" s="34" t="s">
        <v>299</v>
      </c>
    </row>
    <row r="6" spans="1:10" s="28" customFormat="1" ht="30">
      <c r="B6" s="29">
        <v>3</v>
      </c>
      <c r="C6" s="30" t="s">
        <v>13</v>
      </c>
      <c r="D6" s="29">
        <v>1</v>
      </c>
      <c r="E6" s="30" t="s">
        <v>174</v>
      </c>
      <c r="F6" s="30" t="s">
        <v>139</v>
      </c>
      <c r="G6" s="30" t="s">
        <v>142</v>
      </c>
      <c r="H6" s="30" t="s">
        <v>101</v>
      </c>
      <c r="I6" s="28" t="s">
        <v>102</v>
      </c>
    </row>
    <row r="7" spans="1:10" s="17" customFormat="1">
      <c r="B7" s="21">
        <v>4</v>
      </c>
      <c r="C7" s="18" t="s">
        <v>14</v>
      </c>
      <c r="D7" s="21">
        <v>1</v>
      </c>
      <c r="E7" s="18" t="s">
        <v>173</v>
      </c>
      <c r="F7" s="18" t="s">
        <v>156</v>
      </c>
      <c r="G7" s="18" t="s">
        <v>143</v>
      </c>
      <c r="H7" s="18" t="s">
        <v>103</v>
      </c>
      <c r="I7" s="17" t="s">
        <v>63</v>
      </c>
    </row>
    <row r="8" spans="1:10" s="28" customFormat="1">
      <c r="B8" s="29">
        <v>5</v>
      </c>
      <c r="C8" s="30" t="s">
        <v>11</v>
      </c>
      <c r="D8" s="29">
        <v>1</v>
      </c>
      <c r="E8" s="30" t="s">
        <v>173</v>
      </c>
      <c r="F8" s="30" t="s">
        <v>156</v>
      </c>
      <c r="G8" s="30" t="s">
        <v>140</v>
      </c>
      <c r="H8" s="30" t="s">
        <v>97</v>
      </c>
      <c r="I8" s="28" t="s">
        <v>65</v>
      </c>
    </row>
    <row r="9" spans="1:10" s="17" customFormat="1">
      <c r="B9" s="21">
        <v>6</v>
      </c>
      <c r="C9" s="18" t="s">
        <v>12</v>
      </c>
      <c r="D9" s="21">
        <v>1</v>
      </c>
      <c r="E9" s="18" t="s">
        <v>173</v>
      </c>
      <c r="F9" s="18" t="s">
        <v>156</v>
      </c>
      <c r="G9" s="18" t="s">
        <v>141</v>
      </c>
      <c r="H9" s="18" t="s">
        <v>99</v>
      </c>
      <c r="I9" s="17" t="s">
        <v>66</v>
      </c>
    </row>
    <row r="10" spans="1:10" s="28" customFormat="1">
      <c r="B10" s="29">
        <v>7</v>
      </c>
      <c r="C10" s="30" t="s">
        <v>225</v>
      </c>
      <c r="D10" s="29">
        <v>2</v>
      </c>
      <c r="E10" s="2" t="s">
        <v>243</v>
      </c>
      <c r="F10" s="30" t="s">
        <v>156</v>
      </c>
      <c r="G10" s="28" t="s">
        <v>155</v>
      </c>
      <c r="H10" s="28" t="s">
        <v>109</v>
      </c>
      <c r="I10" s="28" t="s">
        <v>71</v>
      </c>
    </row>
    <row r="11" spans="1:10" s="17" customFormat="1">
      <c r="B11" s="21">
        <v>8</v>
      </c>
      <c r="C11" s="18" t="s">
        <v>15</v>
      </c>
      <c r="D11" s="21">
        <v>2</v>
      </c>
      <c r="E11" s="18" t="s">
        <v>173</v>
      </c>
      <c r="F11" s="18" t="s">
        <v>156</v>
      </c>
      <c r="G11" s="18" t="s">
        <v>144</v>
      </c>
      <c r="H11" s="18" t="s">
        <v>105</v>
      </c>
      <c r="I11" s="17" t="s">
        <v>107</v>
      </c>
    </row>
    <row r="12" spans="1:10" s="28" customFormat="1" ht="60">
      <c r="B12" s="29">
        <v>9</v>
      </c>
      <c r="C12" s="31" t="s">
        <v>219</v>
      </c>
      <c r="D12" s="29">
        <v>26</v>
      </c>
      <c r="E12" s="30" t="s">
        <v>68</v>
      </c>
      <c r="F12" s="30" t="s">
        <v>133</v>
      </c>
      <c r="G12" s="30" t="s">
        <v>132</v>
      </c>
      <c r="H12" s="30" t="s">
        <v>53</v>
      </c>
      <c r="I12" s="28" t="s">
        <v>8</v>
      </c>
    </row>
    <row r="13" spans="1:10" s="17" customFormat="1" ht="45">
      <c r="B13" s="21">
        <v>10</v>
      </c>
      <c r="C13" s="19" t="s">
        <v>6</v>
      </c>
      <c r="D13" s="21">
        <v>17</v>
      </c>
      <c r="E13" s="18" t="s">
        <v>68</v>
      </c>
      <c r="F13" s="17" t="s">
        <v>131</v>
      </c>
      <c r="G13" s="17" t="s">
        <v>130</v>
      </c>
      <c r="H13" s="17" t="s">
        <v>74</v>
      </c>
      <c r="I13" s="17" t="s">
        <v>7</v>
      </c>
      <c r="J13" s="17" t="s">
        <v>72</v>
      </c>
    </row>
    <row r="14" spans="1:10" s="28" customFormat="1" ht="45">
      <c r="B14" s="29">
        <v>11</v>
      </c>
      <c r="C14" s="30" t="s">
        <v>31</v>
      </c>
      <c r="D14" s="29">
        <v>18</v>
      </c>
      <c r="E14" s="30" t="s">
        <v>68</v>
      </c>
      <c r="F14" s="28" t="s">
        <v>151</v>
      </c>
      <c r="G14" s="28" t="s">
        <v>154</v>
      </c>
      <c r="H14" s="28" t="s">
        <v>85</v>
      </c>
      <c r="I14" s="28" t="s">
        <v>32</v>
      </c>
    </row>
    <row r="15" spans="1:10" s="17" customFormat="1" ht="30">
      <c r="B15" s="21">
        <v>12</v>
      </c>
      <c r="C15" s="19" t="s">
        <v>187</v>
      </c>
      <c r="D15" s="21">
        <v>13</v>
      </c>
      <c r="E15" s="18" t="s">
        <v>68</v>
      </c>
      <c r="F15" s="18" t="s">
        <v>133</v>
      </c>
      <c r="G15" s="18" t="s">
        <v>134</v>
      </c>
      <c r="H15" s="18" t="s">
        <v>55</v>
      </c>
      <c r="I15" s="17" t="s">
        <v>9</v>
      </c>
    </row>
    <row r="16" spans="1:10" s="28" customFormat="1" ht="30">
      <c r="B16" s="29">
        <v>13</v>
      </c>
      <c r="C16" s="30" t="s">
        <v>188</v>
      </c>
      <c r="D16" s="29">
        <v>8</v>
      </c>
      <c r="E16" s="30" t="s">
        <v>68</v>
      </c>
      <c r="F16" s="30" t="s">
        <v>129</v>
      </c>
      <c r="G16" s="30" t="s">
        <v>128</v>
      </c>
      <c r="H16" s="30" t="s">
        <v>51</v>
      </c>
      <c r="I16" s="28" t="s">
        <v>5</v>
      </c>
    </row>
    <row r="17" spans="2:10" s="17" customFormat="1">
      <c r="B17" s="21">
        <v>14</v>
      </c>
      <c r="C17" s="18" t="s">
        <v>27</v>
      </c>
      <c r="D17" s="21">
        <v>6</v>
      </c>
      <c r="E17" s="18" t="s">
        <v>68</v>
      </c>
      <c r="F17" s="17" t="s">
        <v>151</v>
      </c>
      <c r="G17" s="17" t="s">
        <v>152</v>
      </c>
      <c r="H17" s="17" t="s">
        <v>86</v>
      </c>
      <c r="I17" s="17" t="s">
        <v>28</v>
      </c>
    </row>
    <row r="18" spans="2:10" s="28" customFormat="1">
      <c r="B18" s="29">
        <v>15</v>
      </c>
      <c r="C18" s="30" t="s">
        <v>184</v>
      </c>
      <c r="D18" s="29">
        <v>3</v>
      </c>
      <c r="E18" s="30" t="s">
        <v>68</v>
      </c>
      <c r="F18" s="30" t="s">
        <v>127</v>
      </c>
      <c r="G18" s="30" t="s">
        <v>126</v>
      </c>
      <c r="H18" s="30" t="s">
        <v>48</v>
      </c>
      <c r="I18" s="28" t="s">
        <v>3</v>
      </c>
    </row>
    <row r="19" spans="2:10" s="17" customFormat="1">
      <c r="B19" s="21">
        <v>16</v>
      </c>
      <c r="C19" s="18" t="s">
        <v>179</v>
      </c>
      <c r="D19" s="21">
        <v>2</v>
      </c>
      <c r="E19" s="18" t="s">
        <v>70</v>
      </c>
      <c r="F19" s="17" t="s">
        <v>127</v>
      </c>
      <c r="G19" s="17" t="s">
        <v>201</v>
      </c>
      <c r="H19" s="17" t="s">
        <v>200</v>
      </c>
      <c r="I19" s="17" t="s">
        <v>4</v>
      </c>
    </row>
    <row r="20" spans="2:10" s="28" customFormat="1">
      <c r="B20" s="29">
        <v>17</v>
      </c>
      <c r="C20" s="30" t="s">
        <v>76</v>
      </c>
      <c r="D20" s="29">
        <v>1</v>
      </c>
      <c r="E20" s="30" t="s">
        <v>69</v>
      </c>
      <c r="F20" s="30" t="s">
        <v>138</v>
      </c>
      <c r="G20" s="30" t="s">
        <v>137</v>
      </c>
      <c r="H20" s="30" t="s">
        <v>82</v>
      </c>
      <c r="I20" s="28" t="s">
        <v>80</v>
      </c>
      <c r="J20" s="34" t="s">
        <v>242</v>
      </c>
    </row>
    <row r="21" spans="2:10" s="17" customFormat="1">
      <c r="B21" s="21">
        <v>18</v>
      </c>
      <c r="C21" s="19" t="s">
        <v>185</v>
      </c>
      <c r="D21" s="21">
        <v>2</v>
      </c>
      <c r="E21" s="18" t="s">
        <v>68</v>
      </c>
      <c r="F21" s="18" t="s">
        <v>133</v>
      </c>
      <c r="G21" s="18" t="s">
        <v>191</v>
      </c>
      <c r="H21" s="18" t="s">
        <v>190</v>
      </c>
      <c r="I21" s="17" t="s">
        <v>186</v>
      </c>
    </row>
    <row r="22" spans="2:10" s="28" customFormat="1">
      <c r="B22" s="29">
        <v>19</v>
      </c>
      <c r="C22" s="30" t="s">
        <v>23</v>
      </c>
      <c r="D22" s="29">
        <v>4</v>
      </c>
      <c r="E22" s="30" t="s">
        <v>218</v>
      </c>
      <c r="F22" s="28" t="s">
        <v>129</v>
      </c>
      <c r="G22" s="2" t="s">
        <v>217</v>
      </c>
      <c r="H22" s="2" t="s">
        <v>216</v>
      </c>
      <c r="I22" s="28" t="s">
        <v>24</v>
      </c>
    </row>
    <row r="23" spans="2:10" s="17" customFormat="1">
      <c r="B23" s="21">
        <v>20</v>
      </c>
      <c r="C23" s="18" t="s">
        <v>77</v>
      </c>
      <c r="D23" s="21">
        <v>1</v>
      </c>
      <c r="E23" s="18" t="s">
        <v>69</v>
      </c>
      <c r="F23" s="18" t="s">
        <v>136</v>
      </c>
      <c r="G23" s="18" t="s">
        <v>135</v>
      </c>
      <c r="H23" s="18" t="s">
        <v>79</v>
      </c>
      <c r="I23" s="17" t="s">
        <v>75</v>
      </c>
      <c r="J23" s="34" t="s">
        <v>241</v>
      </c>
    </row>
    <row r="24" spans="2:10" s="28" customFormat="1">
      <c r="B24" s="29">
        <v>21</v>
      </c>
      <c r="C24" s="30" t="s">
        <v>29</v>
      </c>
      <c r="D24" s="29">
        <v>2</v>
      </c>
      <c r="E24" s="30" t="s">
        <v>68</v>
      </c>
      <c r="F24" s="28" t="s">
        <v>151</v>
      </c>
      <c r="G24" s="28" t="s">
        <v>153</v>
      </c>
      <c r="H24" s="28" t="s">
        <v>90</v>
      </c>
      <c r="I24" s="28" t="s">
        <v>30</v>
      </c>
    </row>
    <row r="25" spans="2:10" s="17" customFormat="1">
      <c r="B25" s="21">
        <v>22</v>
      </c>
      <c r="C25" s="18" t="s">
        <v>25</v>
      </c>
      <c r="D25" s="21">
        <v>2</v>
      </c>
      <c r="E25" s="18" t="s">
        <v>68</v>
      </c>
      <c r="F25" s="17" t="s">
        <v>151</v>
      </c>
      <c r="G25" s="17" t="s">
        <v>150</v>
      </c>
      <c r="H25" s="17" t="s">
        <v>92</v>
      </c>
      <c r="I25" s="17" t="s">
        <v>26</v>
      </c>
    </row>
    <row r="26" spans="2:10" s="28" customFormat="1">
      <c r="B26" s="29">
        <v>23</v>
      </c>
      <c r="C26" s="30" t="s">
        <v>183</v>
      </c>
      <c r="D26" s="29">
        <v>1</v>
      </c>
      <c r="E26" s="30" t="s">
        <v>68</v>
      </c>
      <c r="F26" s="28" t="s">
        <v>151</v>
      </c>
      <c r="G26" s="28" t="s">
        <v>150</v>
      </c>
      <c r="H26" s="28" t="s">
        <v>180</v>
      </c>
      <c r="I26" s="28" t="s">
        <v>181</v>
      </c>
    </row>
    <row r="27" spans="2:10" s="17" customFormat="1">
      <c r="B27" s="21">
        <v>24</v>
      </c>
      <c r="C27" s="18" t="s">
        <v>88</v>
      </c>
      <c r="D27" s="21">
        <v>5</v>
      </c>
      <c r="E27" s="18"/>
      <c r="F27" s="17" t="s">
        <v>148</v>
      </c>
      <c r="G27" s="17" t="s">
        <v>209</v>
      </c>
      <c r="H27" s="17" t="s">
        <v>208</v>
      </c>
      <c r="I27" s="17" t="s">
        <v>59</v>
      </c>
    </row>
    <row r="28" spans="2:10" s="28" customFormat="1" ht="30">
      <c r="B28" s="29">
        <v>25</v>
      </c>
      <c r="C28" s="30" t="s">
        <v>18</v>
      </c>
      <c r="D28" s="29">
        <v>1</v>
      </c>
      <c r="E28" s="30"/>
      <c r="F28" s="30" t="s">
        <v>111</v>
      </c>
      <c r="G28" s="2" t="s">
        <v>247</v>
      </c>
      <c r="H28" s="2" t="s">
        <v>246</v>
      </c>
      <c r="I28" s="2" t="s">
        <v>244</v>
      </c>
    </row>
    <row r="29" spans="2:10" s="17" customFormat="1" ht="30">
      <c r="B29" s="21">
        <v>26</v>
      </c>
      <c r="C29" s="18" t="s">
        <v>89</v>
      </c>
      <c r="D29" s="21">
        <v>6</v>
      </c>
      <c r="E29" s="18"/>
      <c r="F29" s="18" t="s">
        <v>62</v>
      </c>
      <c r="G29" s="18">
        <v>18689</v>
      </c>
      <c r="H29" s="18"/>
      <c r="I29" s="17" t="s">
        <v>83</v>
      </c>
    </row>
    <row r="30" spans="2:10" s="28" customFormat="1">
      <c r="B30" s="29">
        <v>27</v>
      </c>
      <c r="C30" s="30" t="s">
        <v>22</v>
      </c>
      <c r="D30" s="29">
        <v>1</v>
      </c>
      <c r="E30" s="30"/>
      <c r="F30" s="28" t="s">
        <v>62</v>
      </c>
      <c r="G30" s="30">
        <v>19950</v>
      </c>
      <c r="H30" s="30"/>
      <c r="I30" s="28" t="s">
        <v>159</v>
      </c>
    </row>
    <row r="31" spans="2:10" s="17" customFormat="1">
      <c r="B31" s="21">
        <v>28</v>
      </c>
      <c r="C31" s="18" t="s">
        <v>158</v>
      </c>
      <c r="D31" s="21">
        <v>1</v>
      </c>
      <c r="E31" s="18"/>
      <c r="F31" s="17" t="s">
        <v>62</v>
      </c>
      <c r="G31" s="17">
        <v>19950</v>
      </c>
      <c r="I31" s="17" t="s">
        <v>160</v>
      </c>
    </row>
    <row r="32" spans="2:10" s="28" customFormat="1">
      <c r="B32" s="29">
        <v>29</v>
      </c>
      <c r="C32" s="30" t="s">
        <v>33</v>
      </c>
      <c r="D32" s="29">
        <v>1</v>
      </c>
      <c r="E32" s="30"/>
      <c r="F32" s="30" t="s">
        <v>62</v>
      </c>
      <c r="G32" s="28">
        <v>18677</v>
      </c>
      <c r="I32" s="28" t="s">
        <v>34</v>
      </c>
    </row>
    <row r="33" spans="2:9" s="17" customFormat="1">
      <c r="B33" s="21">
        <v>30</v>
      </c>
      <c r="C33" s="18" t="s">
        <v>20</v>
      </c>
      <c r="D33" s="21">
        <v>1</v>
      </c>
      <c r="E33" s="18"/>
      <c r="F33" s="17" t="s">
        <v>148</v>
      </c>
      <c r="G33" s="17" t="s">
        <v>149</v>
      </c>
      <c r="H33" s="17" t="s">
        <v>117</v>
      </c>
      <c r="I33" s="17" t="s">
        <v>57</v>
      </c>
    </row>
    <row r="34" spans="2:9" s="28" customFormat="1">
      <c r="B34" s="29">
        <v>31</v>
      </c>
      <c r="C34" s="30" t="s">
        <v>19</v>
      </c>
      <c r="D34" s="29">
        <v>1</v>
      </c>
      <c r="E34" s="30"/>
      <c r="F34" s="28" t="s">
        <v>148</v>
      </c>
      <c r="G34" s="28" t="s">
        <v>147</v>
      </c>
      <c r="H34" s="28" t="s">
        <v>115</v>
      </c>
      <c r="I34" s="28" t="s">
        <v>177</v>
      </c>
    </row>
    <row r="35" spans="2:9" s="17" customFormat="1">
      <c r="B35" s="21">
        <v>32</v>
      </c>
      <c r="C35" s="18" t="s">
        <v>21</v>
      </c>
      <c r="D35" s="21">
        <v>1</v>
      </c>
      <c r="E35" s="18"/>
      <c r="F35" s="17" t="s">
        <v>148</v>
      </c>
      <c r="G35" s="17" t="s">
        <v>198</v>
      </c>
      <c r="H35" s="17" t="s">
        <v>197</v>
      </c>
      <c r="I35" s="17" t="s">
        <v>178</v>
      </c>
    </row>
    <row r="36" spans="2:9" s="28" customFormat="1">
      <c r="B36" s="29">
        <v>33</v>
      </c>
      <c r="C36" s="30" t="s">
        <v>17</v>
      </c>
      <c r="D36" s="29">
        <v>1</v>
      </c>
      <c r="E36" s="30"/>
      <c r="F36" s="30" t="s">
        <v>145</v>
      </c>
      <c r="G36" s="2" t="s">
        <v>270</v>
      </c>
      <c r="H36" s="2" t="s">
        <v>269</v>
      </c>
      <c r="I36" s="28" t="s">
        <v>298</v>
      </c>
    </row>
    <row r="37" spans="2:9" s="28" customFormat="1">
      <c r="B37" s="29"/>
      <c r="C37" s="31"/>
      <c r="D37" s="29"/>
    </row>
    <row r="38" spans="2:9">
      <c r="B38" s="20" t="s">
        <v>41</v>
      </c>
      <c r="D38" s="20">
        <f>SUM(D6:D32)</f>
        <v>129</v>
      </c>
    </row>
  </sheetData>
  <phoneticPr fontId="6" type="noConversion"/>
  <hyperlinks>
    <hyperlink ref="F26" r:id="rId1"/>
    <hyperlink ref="F28:F30" r:id="rId2" display="Panasonic Electronic Components"/>
    <hyperlink ref="F25" r:id="rId3"/>
    <hyperlink ref="F20" r:id="rId4"/>
  </hyperlinks>
  <pageMargins left="0.75" right="0.75" top="1" bottom="1" header="0.5" footer="0.5"/>
  <pageSetup scale="61" fitToWidth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170</v>
      </c>
      <c r="C1" s="2" t="s">
        <v>67</v>
      </c>
      <c r="D1" s="2" t="s">
        <v>61</v>
      </c>
      <c r="E1" t="s">
        <v>1</v>
      </c>
      <c r="F1" t="s">
        <v>42</v>
      </c>
      <c r="G1" t="s">
        <v>194</v>
      </c>
      <c r="H1" t="s">
        <v>123</v>
      </c>
      <c r="I1" t="s">
        <v>125</v>
      </c>
      <c r="J1" t="s">
        <v>2</v>
      </c>
      <c r="K1" t="s">
        <v>60</v>
      </c>
      <c r="L1" t="s">
        <v>195</v>
      </c>
      <c r="M1" t="s">
        <v>49</v>
      </c>
    </row>
    <row r="2" spans="1:13" ht="45">
      <c r="A2" s="2" t="s">
        <v>184</v>
      </c>
      <c r="B2" s="2" t="s">
        <v>121</v>
      </c>
      <c r="C2" s="2" t="s">
        <v>68</v>
      </c>
      <c r="D2" s="2" t="s">
        <v>127</v>
      </c>
      <c r="E2" s="2" t="s">
        <v>126</v>
      </c>
      <c r="F2" s="2" t="s">
        <v>48</v>
      </c>
      <c r="G2">
        <v>3</v>
      </c>
      <c r="H2">
        <v>2</v>
      </c>
      <c r="I2">
        <f t="shared" ref="I2:I29" si="0">G2*H2</f>
        <v>6</v>
      </c>
      <c r="J2" t="s">
        <v>3</v>
      </c>
      <c r="K2" t="s">
        <v>215</v>
      </c>
      <c r="M2" s="3" t="s">
        <v>50</v>
      </c>
    </row>
    <row r="3" spans="1:13">
      <c r="A3" s="2" t="s">
        <v>179</v>
      </c>
      <c r="B3" s="2" t="s">
        <v>121</v>
      </c>
      <c r="C3" s="2" t="s">
        <v>70</v>
      </c>
      <c r="D3" t="s">
        <v>127</v>
      </c>
      <c r="E3" t="s">
        <v>201</v>
      </c>
      <c r="F3" t="s">
        <v>200</v>
      </c>
      <c r="G3">
        <v>2</v>
      </c>
      <c r="H3">
        <v>2</v>
      </c>
      <c r="I3">
        <f t="shared" si="0"/>
        <v>4</v>
      </c>
      <c r="J3" t="s">
        <v>4</v>
      </c>
      <c r="M3" s="3" t="s">
        <v>199</v>
      </c>
    </row>
    <row r="4" spans="1:13">
      <c r="A4" s="2" t="s">
        <v>76</v>
      </c>
      <c r="B4" s="2" t="s">
        <v>121</v>
      </c>
      <c r="C4" s="2" t="s">
        <v>69</v>
      </c>
      <c r="D4" s="2" t="s">
        <v>138</v>
      </c>
      <c r="E4" s="2" t="s">
        <v>137</v>
      </c>
      <c r="F4" s="2" t="s">
        <v>82</v>
      </c>
      <c r="G4">
        <v>1</v>
      </c>
      <c r="H4">
        <v>2</v>
      </c>
      <c r="I4">
        <f t="shared" si="0"/>
        <v>2</v>
      </c>
      <c r="J4" t="s">
        <v>80</v>
      </c>
      <c r="M4" s="3" t="s">
        <v>81</v>
      </c>
    </row>
    <row r="5" spans="1:13">
      <c r="A5" s="2" t="s">
        <v>14</v>
      </c>
      <c r="B5" s="2" t="s">
        <v>121</v>
      </c>
      <c r="C5" s="2" t="s">
        <v>173</v>
      </c>
      <c r="D5" s="2" t="s">
        <v>156</v>
      </c>
      <c r="E5" s="2" t="s">
        <v>143</v>
      </c>
      <c r="F5" s="2" t="s">
        <v>103</v>
      </c>
      <c r="G5">
        <v>1</v>
      </c>
      <c r="H5">
        <v>5</v>
      </c>
      <c r="I5">
        <f t="shared" si="0"/>
        <v>5</v>
      </c>
      <c r="J5" t="s">
        <v>63</v>
      </c>
      <c r="M5" s="3" t="s">
        <v>104</v>
      </c>
    </row>
    <row r="6" spans="1:13">
      <c r="A6" s="2" t="s">
        <v>11</v>
      </c>
      <c r="B6" s="2" t="s">
        <v>121</v>
      </c>
      <c r="C6" s="2" t="s">
        <v>173</v>
      </c>
      <c r="D6" s="2" t="s">
        <v>156</v>
      </c>
      <c r="E6" s="2" t="s">
        <v>140</v>
      </c>
      <c r="F6" s="2" t="s">
        <v>97</v>
      </c>
      <c r="G6">
        <v>1</v>
      </c>
      <c r="H6">
        <v>5</v>
      </c>
      <c r="I6">
        <f t="shared" si="0"/>
        <v>5</v>
      </c>
      <c r="J6" t="s">
        <v>65</v>
      </c>
      <c r="M6" s="3" t="s">
        <v>98</v>
      </c>
    </row>
    <row r="7" spans="1:13">
      <c r="A7" s="2" t="s">
        <v>12</v>
      </c>
      <c r="B7" s="2" t="s">
        <v>121</v>
      </c>
      <c r="C7" s="2" t="s">
        <v>173</v>
      </c>
      <c r="D7" s="2" t="s">
        <v>156</v>
      </c>
      <c r="E7" s="2" t="s">
        <v>141</v>
      </c>
      <c r="F7" s="2" t="s">
        <v>99</v>
      </c>
      <c r="G7">
        <v>1</v>
      </c>
      <c r="H7">
        <v>5</v>
      </c>
      <c r="I7">
        <f t="shared" si="0"/>
        <v>5</v>
      </c>
      <c r="J7" t="s">
        <v>66</v>
      </c>
      <c r="M7" s="3" t="s">
        <v>100</v>
      </c>
    </row>
    <row r="8" spans="1:13">
      <c r="A8" s="2" t="s">
        <v>225</v>
      </c>
      <c r="B8" s="2" t="s">
        <v>121</v>
      </c>
      <c r="D8" s="9" t="s">
        <v>156</v>
      </c>
      <c r="E8" t="s">
        <v>155</v>
      </c>
      <c r="F8" t="s">
        <v>109</v>
      </c>
      <c r="G8">
        <v>2</v>
      </c>
      <c r="H8">
        <v>20</v>
      </c>
      <c r="I8">
        <f t="shared" si="0"/>
        <v>40</v>
      </c>
      <c r="J8" t="s">
        <v>71</v>
      </c>
      <c r="M8" s="3" t="s">
        <v>110</v>
      </c>
    </row>
    <row r="9" spans="1:13">
      <c r="A9" s="2" t="s">
        <v>16</v>
      </c>
      <c r="B9" s="2" t="s">
        <v>121</v>
      </c>
      <c r="C9" s="2" t="s">
        <v>173</v>
      </c>
      <c r="D9" t="s">
        <v>156</v>
      </c>
      <c r="E9" t="s">
        <v>223</v>
      </c>
      <c r="F9" t="s">
        <v>224</v>
      </c>
      <c r="G9">
        <v>1</v>
      </c>
      <c r="H9">
        <v>8</v>
      </c>
      <c r="I9">
        <f t="shared" si="0"/>
        <v>8</v>
      </c>
      <c r="J9" t="s">
        <v>221</v>
      </c>
      <c r="M9" s="3" t="s">
        <v>222</v>
      </c>
    </row>
    <row r="10" spans="1:13">
      <c r="A10" s="2" t="s">
        <v>15</v>
      </c>
      <c r="B10" s="2" t="s">
        <v>121</v>
      </c>
      <c r="C10" s="2" t="s">
        <v>173</v>
      </c>
      <c r="D10" t="s">
        <v>156</v>
      </c>
      <c r="E10" t="s">
        <v>144</v>
      </c>
      <c r="F10" t="s">
        <v>105</v>
      </c>
      <c r="G10">
        <v>2</v>
      </c>
      <c r="H10">
        <v>5</v>
      </c>
      <c r="I10">
        <f t="shared" si="0"/>
        <v>10</v>
      </c>
      <c r="J10" t="s">
        <v>107</v>
      </c>
      <c r="M10" s="3" t="s">
        <v>106</v>
      </c>
    </row>
    <row r="11" spans="1:13">
      <c r="A11" s="2" t="s">
        <v>10</v>
      </c>
      <c r="B11" s="2" t="s">
        <v>121</v>
      </c>
      <c r="C11" s="2" t="s">
        <v>172</v>
      </c>
      <c r="D11" s="2" t="s">
        <v>156</v>
      </c>
      <c r="E11" s="2" t="s">
        <v>193</v>
      </c>
      <c r="F11" s="2" t="s">
        <v>95</v>
      </c>
      <c r="G11">
        <v>1</v>
      </c>
      <c r="H11">
        <v>64</v>
      </c>
      <c r="I11">
        <f t="shared" si="0"/>
        <v>64</v>
      </c>
      <c r="J11" t="s">
        <v>192</v>
      </c>
      <c r="M11" s="3" t="s">
        <v>96</v>
      </c>
    </row>
    <row r="12" spans="1:13">
      <c r="A12" t="s">
        <v>187</v>
      </c>
      <c r="B12" s="2" t="s">
        <v>121</v>
      </c>
      <c r="C12" s="2" t="s">
        <v>68</v>
      </c>
      <c r="D12" s="2" t="s">
        <v>133</v>
      </c>
      <c r="E12" s="2" t="s">
        <v>134</v>
      </c>
      <c r="F12" s="2" t="s">
        <v>55</v>
      </c>
      <c r="G12">
        <v>13</v>
      </c>
      <c r="H12">
        <v>2</v>
      </c>
      <c r="I12">
        <f t="shared" si="0"/>
        <v>26</v>
      </c>
      <c r="J12" t="s">
        <v>9</v>
      </c>
      <c r="M12" s="3" t="s">
        <v>56</v>
      </c>
    </row>
    <row r="13" spans="1:13">
      <c r="A13" t="s">
        <v>185</v>
      </c>
      <c r="B13" s="2" t="s">
        <v>121</v>
      </c>
      <c r="C13" s="2" t="s">
        <v>68</v>
      </c>
      <c r="D13" s="2" t="s">
        <v>133</v>
      </c>
      <c r="E13" s="2" t="s">
        <v>191</v>
      </c>
      <c r="F13" s="2" t="s">
        <v>190</v>
      </c>
      <c r="G13">
        <v>2</v>
      </c>
      <c r="H13">
        <v>2</v>
      </c>
      <c r="I13">
        <f t="shared" si="0"/>
        <v>4</v>
      </c>
      <c r="J13" t="s">
        <v>186</v>
      </c>
      <c r="M13" s="3" t="s">
        <v>189</v>
      </c>
    </row>
    <row r="14" spans="1:13">
      <c r="A14" t="s">
        <v>219</v>
      </c>
      <c r="B14" s="2" t="s">
        <v>121</v>
      </c>
      <c r="C14" s="2" t="s">
        <v>68</v>
      </c>
      <c r="D14" s="2" t="s">
        <v>133</v>
      </c>
      <c r="E14" s="2" t="s">
        <v>132</v>
      </c>
      <c r="F14" s="2" t="s">
        <v>53</v>
      </c>
      <c r="G14">
        <v>26</v>
      </c>
      <c r="H14">
        <v>2</v>
      </c>
      <c r="I14">
        <f t="shared" si="0"/>
        <v>52</v>
      </c>
      <c r="J14" t="s">
        <v>8</v>
      </c>
      <c r="M14" s="3" t="s">
        <v>54</v>
      </c>
    </row>
    <row r="15" spans="1:13">
      <c r="A15" s="2" t="s">
        <v>23</v>
      </c>
      <c r="B15" s="2" t="s">
        <v>121</v>
      </c>
      <c r="C15" s="2" t="s">
        <v>218</v>
      </c>
      <c r="D15" s="2" t="s">
        <v>129</v>
      </c>
      <c r="E15" s="2" t="s">
        <v>217</v>
      </c>
      <c r="F15" s="2" t="s">
        <v>216</v>
      </c>
      <c r="G15">
        <v>4</v>
      </c>
      <c r="H15">
        <v>2</v>
      </c>
      <c r="I15">
        <f t="shared" si="0"/>
        <v>8</v>
      </c>
      <c r="J15" t="s">
        <v>24</v>
      </c>
      <c r="M15" s="3" t="s">
        <v>220</v>
      </c>
    </row>
    <row r="16" spans="1:13">
      <c r="A16" s="2" t="s">
        <v>188</v>
      </c>
      <c r="B16" s="2" t="s">
        <v>121</v>
      </c>
      <c r="C16" s="2" t="s">
        <v>68</v>
      </c>
      <c r="D16" s="2" t="s">
        <v>129</v>
      </c>
      <c r="E16" s="2" t="s">
        <v>128</v>
      </c>
      <c r="F16" s="2" t="s">
        <v>51</v>
      </c>
      <c r="G16">
        <v>8</v>
      </c>
      <c r="H16">
        <v>2</v>
      </c>
      <c r="I16">
        <f t="shared" si="0"/>
        <v>16</v>
      </c>
      <c r="J16" t="s">
        <v>5</v>
      </c>
      <c r="M16" s="3" t="s">
        <v>52</v>
      </c>
    </row>
    <row r="17" spans="1:13">
      <c r="A17" s="2" t="s">
        <v>17</v>
      </c>
      <c r="B17" s="2" t="s">
        <v>121</v>
      </c>
      <c r="D17" s="2" t="s">
        <v>145</v>
      </c>
      <c r="E17" s="2" t="s">
        <v>214</v>
      </c>
      <c r="F17" s="2" t="s">
        <v>213</v>
      </c>
      <c r="G17">
        <v>1</v>
      </c>
      <c r="H17">
        <v>2</v>
      </c>
      <c r="I17">
        <f t="shared" si="0"/>
        <v>2</v>
      </c>
      <c r="J17" t="s">
        <v>227</v>
      </c>
      <c r="M17" s="3" t="s">
        <v>226</v>
      </c>
    </row>
    <row r="18" spans="1:13" ht="30">
      <c r="A18" s="2" t="s">
        <v>77</v>
      </c>
      <c r="B18" s="2" t="s">
        <v>121</v>
      </c>
      <c r="C18" s="2" t="s">
        <v>69</v>
      </c>
      <c r="D18" s="2" t="s">
        <v>136</v>
      </c>
      <c r="E18" s="2" t="s">
        <v>135</v>
      </c>
      <c r="F18" s="2" t="s">
        <v>79</v>
      </c>
      <c r="G18">
        <v>1</v>
      </c>
      <c r="H18">
        <v>2</v>
      </c>
      <c r="I18">
        <f t="shared" si="0"/>
        <v>2</v>
      </c>
      <c r="J18" t="s">
        <v>75</v>
      </c>
      <c r="M18" s="3" t="s">
        <v>78</v>
      </c>
    </row>
    <row r="19" spans="1:13">
      <c r="A19" t="s">
        <v>6</v>
      </c>
      <c r="B19" s="2" t="s">
        <v>121</v>
      </c>
      <c r="C19" s="2" t="s">
        <v>68</v>
      </c>
      <c r="D19" t="s">
        <v>131</v>
      </c>
      <c r="E19" t="s">
        <v>130</v>
      </c>
      <c r="F19" t="s">
        <v>74</v>
      </c>
      <c r="G19">
        <v>17</v>
      </c>
      <c r="H19">
        <v>2</v>
      </c>
      <c r="I19">
        <f t="shared" si="0"/>
        <v>34</v>
      </c>
      <c r="J19" t="s">
        <v>7</v>
      </c>
      <c r="K19" t="s">
        <v>72</v>
      </c>
      <c r="M19" s="3" t="s">
        <v>73</v>
      </c>
    </row>
    <row r="20" spans="1:13">
      <c r="A20" s="2" t="s">
        <v>20</v>
      </c>
      <c r="B20" s="2" t="s">
        <v>171</v>
      </c>
      <c r="D20" t="s">
        <v>148</v>
      </c>
      <c r="E20" t="s">
        <v>149</v>
      </c>
      <c r="F20" t="s">
        <v>117</v>
      </c>
      <c r="G20">
        <v>1</v>
      </c>
      <c r="H20">
        <v>24</v>
      </c>
      <c r="I20">
        <f t="shared" si="0"/>
        <v>24</v>
      </c>
      <c r="J20" t="s">
        <v>57</v>
      </c>
      <c r="M20" s="3" t="s">
        <v>116</v>
      </c>
    </row>
    <row r="21" spans="1:13">
      <c r="A21" s="2" t="s">
        <v>19</v>
      </c>
      <c r="B21" s="2" t="s">
        <v>171</v>
      </c>
      <c r="D21" t="s">
        <v>148</v>
      </c>
      <c r="E21" t="s">
        <v>147</v>
      </c>
      <c r="F21" t="s">
        <v>115</v>
      </c>
      <c r="G21">
        <v>1</v>
      </c>
      <c r="H21">
        <v>8</v>
      </c>
      <c r="I21">
        <f t="shared" si="0"/>
        <v>8</v>
      </c>
      <c r="J21" t="s">
        <v>177</v>
      </c>
      <c r="M21" s="3" t="s">
        <v>114</v>
      </c>
    </row>
    <row r="22" spans="1:13">
      <c r="A22" s="2" t="s">
        <v>21</v>
      </c>
      <c r="B22" s="2" t="s">
        <v>171</v>
      </c>
      <c r="D22" t="s">
        <v>148</v>
      </c>
      <c r="E22" t="s">
        <v>198</v>
      </c>
      <c r="F22" t="s">
        <v>197</v>
      </c>
      <c r="G22">
        <v>1</v>
      </c>
      <c r="H22">
        <v>20</v>
      </c>
      <c r="I22">
        <f t="shared" si="0"/>
        <v>20</v>
      </c>
      <c r="J22" t="s">
        <v>178</v>
      </c>
      <c r="M22" s="3" t="s">
        <v>196</v>
      </c>
    </row>
    <row r="23" spans="1:13">
      <c r="A23" s="2" t="s">
        <v>88</v>
      </c>
      <c r="B23" s="2" t="s">
        <v>171</v>
      </c>
      <c r="D23" t="s">
        <v>148</v>
      </c>
      <c r="E23" t="s">
        <v>209</v>
      </c>
      <c r="F23" t="s">
        <v>208</v>
      </c>
      <c r="G23">
        <v>5</v>
      </c>
      <c r="H23">
        <v>3</v>
      </c>
      <c r="I23">
        <f t="shared" si="0"/>
        <v>15</v>
      </c>
      <c r="J23" t="s">
        <v>59</v>
      </c>
      <c r="M23" s="3" t="s">
        <v>202</v>
      </c>
    </row>
    <row r="24" spans="1:13">
      <c r="A24" s="2" t="s">
        <v>27</v>
      </c>
      <c r="B24" s="2" t="s">
        <v>121</v>
      </c>
      <c r="C24" s="2" t="s">
        <v>68</v>
      </c>
      <c r="D24" t="s">
        <v>151</v>
      </c>
      <c r="E24" t="s">
        <v>152</v>
      </c>
      <c r="F24" t="s">
        <v>86</v>
      </c>
      <c r="G24">
        <v>6</v>
      </c>
      <c r="H24">
        <v>2</v>
      </c>
      <c r="I24">
        <f t="shared" si="0"/>
        <v>12</v>
      </c>
      <c r="J24" t="s">
        <v>28</v>
      </c>
      <c r="M24" s="3" t="s">
        <v>87</v>
      </c>
    </row>
    <row r="25" spans="1:13">
      <c r="A25" s="2" t="s">
        <v>29</v>
      </c>
      <c r="B25" s="2" t="s">
        <v>121</v>
      </c>
      <c r="C25" s="2" t="s">
        <v>68</v>
      </c>
      <c r="D25" t="s">
        <v>151</v>
      </c>
      <c r="E25" t="s">
        <v>153</v>
      </c>
      <c r="F25" t="s">
        <v>90</v>
      </c>
      <c r="G25">
        <v>2</v>
      </c>
      <c r="H25">
        <v>2</v>
      </c>
      <c r="I25">
        <f t="shared" si="0"/>
        <v>4</v>
      </c>
      <c r="J25" t="s">
        <v>30</v>
      </c>
      <c r="M25" s="3" t="s">
        <v>91</v>
      </c>
    </row>
    <row r="26" spans="1:13">
      <c r="A26" s="2" t="s">
        <v>25</v>
      </c>
      <c r="B26" s="2" t="s">
        <v>121</v>
      </c>
      <c r="C26" s="2" t="s">
        <v>68</v>
      </c>
      <c r="D26" t="s">
        <v>151</v>
      </c>
      <c r="E26" t="s">
        <v>150</v>
      </c>
      <c r="F26" t="s">
        <v>92</v>
      </c>
      <c r="G26">
        <v>2</v>
      </c>
      <c r="H26">
        <v>2</v>
      </c>
      <c r="I26">
        <f t="shared" si="0"/>
        <v>4</v>
      </c>
      <c r="J26" t="s">
        <v>26</v>
      </c>
      <c r="M26" s="3" t="s">
        <v>93</v>
      </c>
    </row>
    <row r="27" spans="1:13">
      <c r="A27" s="2" t="s">
        <v>183</v>
      </c>
      <c r="B27" s="2" t="s">
        <v>121</v>
      </c>
      <c r="C27" s="2" t="s">
        <v>68</v>
      </c>
      <c r="D27" t="s">
        <v>151</v>
      </c>
      <c r="E27" t="s">
        <v>150</v>
      </c>
      <c r="F27" t="s">
        <v>180</v>
      </c>
      <c r="G27">
        <v>1</v>
      </c>
      <c r="H27">
        <v>2</v>
      </c>
      <c r="I27">
        <f t="shared" si="0"/>
        <v>2</v>
      </c>
      <c r="J27" t="s">
        <v>181</v>
      </c>
      <c r="M27" s="3" t="s">
        <v>182</v>
      </c>
    </row>
    <row r="28" spans="1:13" ht="30">
      <c r="A28" s="2" t="s">
        <v>31</v>
      </c>
      <c r="B28" s="2" t="s">
        <v>121</v>
      </c>
      <c r="C28" s="2" t="s">
        <v>68</v>
      </c>
      <c r="D28" t="s">
        <v>151</v>
      </c>
      <c r="E28" t="s">
        <v>154</v>
      </c>
      <c r="F28" t="s">
        <v>85</v>
      </c>
      <c r="G28">
        <v>18</v>
      </c>
      <c r="H28">
        <v>2</v>
      </c>
      <c r="I28">
        <f t="shared" si="0"/>
        <v>36</v>
      </c>
      <c r="J28" t="s">
        <v>32</v>
      </c>
      <c r="M28" s="3" t="s">
        <v>84</v>
      </c>
    </row>
    <row r="29" spans="1:13">
      <c r="A29" s="2" t="s">
        <v>18</v>
      </c>
      <c r="B29" s="2" t="s">
        <v>171</v>
      </c>
      <c r="D29" s="2" t="s">
        <v>111</v>
      </c>
      <c r="E29" s="2" t="s">
        <v>146</v>
      </c>
      <c r="F29" s="2" t="s">
        <v>112</v>
      </c>
      <c r="G29">
        <v>1</v>
      </c>
      <c r="H29">
        <v>30</v>
      </c>
      <c r="I29">
        <f t="shared" si="0"/>
        <v>30</v>
      </c>
      <c r="J29" t="s">
        <v>58</v>
      </c>
      <c r="M29" s="3" t="s">
        <v>113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</vt:lpstr>
      <vt:lpstr>BOM Extras</vt:lpstr>
      <vt:lpstr>Stats</vt:lpstr>
      <vt:lpstr>Cost Estimator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2014-02-05T21:15:38Z</cp:lastPrinted>
  <dcterms:created xsi:type="dcterms:W3CDTF">2013-11-21T21:13:40Z</dcterms:created>
  <dcterms:modified xsi:type="dcterms:W3CDTF">2014-02-13T20:53:28Z</dcterms:modified>
</cp:coreProperties>
</file>