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CircularityTool4Revit\template\"/>
    </mc:Choice>
  </mc:AlternateContent>
  <xr:revisionPtr revIDLastSave="0" documentId="13_ncr:1_{94A579D6-C130-4D94-854E-2701E570DF70}" xr6:coauthVersionLast="47" xr6:coauthVersionMax="47" xr10:uidLastSave="{00000000-0000-0000-0000-000000000000}"/>
  <bookViews>
    <workbookView xWindow="768" yWindow="768" windowWidth="17280" windowHeight="8964" xr2:uid="{41215B07-995A-41B2-A990-0ED5E94562FD}"/>
  </bookViews>
  <sheets>
    <sheet name="Revit_data" sheetId="2" r:id="rId1"/>
    <sheet name="Calculations" sheetId="4" r:id="rId2"/>
    <sheet name="Repor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4" i="4" l="1"/>
  <c r="O5" i="4"/>
  <c r="O6" i="4"/>
  <c r="O7" i="4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N4" i="4"/>
  <c r="N5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M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B5" i="4"/>
  <c r="G5" i="4" s="1"/>
  <c r="B6" i="4"/>
  <c r="G6" i="4" s="1"/>
  <c r="B7" i="4"/>
  <c r="G7" i="4" s="1"/>
  <c r="B8" i="4"/>
  <c r="G8" i="4" s="1"/>
  <c r="B9" i="4"/>
  <c r="K9" i="4" s="1"/>
  <c r="B10" i="4"/>
  <c r="K10" i="4" s="1"/>
  <c r="B11" i="4"/>
  <c r="E11" i="4" s="1"/>
  <c r="B12" i="4"/>
  <c r="F12" i="4" s="1"/>
  <c r="B13" i="4"/>
  <c r="G13" i="4" s="1"/>
  <c r="B14" i="4"/>
  <c r="G14" i="4" s="1"/>
  <c r="B15" i="4"/>
  <c r="G15" i="4" s="1"/>
  <c r="B16" i="4"/>
  <c r="G16" i="4" s="1"/>
  <c r="B17" i="4"/>
  <c r="K17" i="4" s="1"/>
  <c r="B18" i="4"/>
  <c r="K18" i="4" s="1"/>
  <c r="B19" i="4"/>
  <c r="E19" i="4" s="1"/>
  <c r="B20" i="4"/>
  <c r="F20" i="4" s="1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11" i="3"/>
  <c r="O3" i="4"/>
  <c r="O2" i="4"/>
  <c r="N3" i="4"/>
  <c r="N2" i="4"/>
  <c r="M3" i="4"/>
  <c r="M2" i="4"/>
  <c r="A2" i="4" a="1"/>
  <c r="A2" i="4" s="1"/>
  <c r="J3" i="4"/>
  <c r="J2" i="4"/>
  <c r="I2" i="4"/>
  <c r="I3" i="4"/>
  <c r="H3" i="4"/>
  <c r="H2" i="4"/>
  <c r="F16" i="4" l="1"/>
  <c r="G11" i="4"/>
  <c r="B4" i="4"/>
  <c r="F4" i="4" s="1"/>
  <c r="E18" i="4"/>
  <c r="K8" i="4"/>
  <c r="E10" i="4"/>
  <c r="F8" i="4"/>
  <c r="C15" i="4"/>
  <c r="E7" i="4"/>
  <c r="G19" i="4"/>
  <c r="C8" i="4"/>
  <c r="F19" i="4"/>
  <c r="G17" i="4"/>
  <c r="K16" i="4"/>
  <c r="C7" i="4"/>
  <c r="F18" i="4"/>
  <c r="G12" i="4"/>
  <c r="K15" i="4"/>
  <c r="E17" i="4"/>
  <c r="F11" i="4"/>
  <c r="G9" i="4"/>
  <c r="K7" i="4"/>
  <c r="E15" i="4"/>
  <c r="F10" i="4"/>
  <c r="C16" i="4"/>
  <c r="E9" i="4"/>
  <c r="G20" i="4"/>
  <c r="B3" i="4"/>
  <c r="C14" i="4"/>
  <c r="C6" i="4"/>
  <c r="E16" i="4"/>
  <c r="E8" i="4"/>
  <c r="F17" i="4"/>
  <c r="F9" i="4"/>
  <c r="G18" i="4"/>
  <c r="G10" i="4"/>
  <c r="K14" i="4"/>
  <c r="K6" i="4"/>
  <c r="C13" i="4"/>
  <c r="C20" i="4"/>
  <c r="C12" i="4"/>
  <c r="E14" i="4"/>
  <c r="E6" i="4"/>
  <c r="F15" i="4"/>
  <c r="F7" i="4"/>
  <c r="K20" i="4"/>
  <c r="K12" i="4"/>
  <c r="C19" i="4"/>
  <c r="C11" i="4"/>
  <c r="E13" i="4"/>
  <c r="E5" i="4"/>
  <c r="F14" i="4"/>
  <c r="F6" i="4"/>
  <c r="K19" i="4"/>
  <c r="K11" i="4"/>
  <c r="K5" i="4"/>
  <c r="C18" i="4"/>
  <c r="C10" i="4"/>
  <c r="E20" i="4"/>
  <c r="E12" i="4"/>
  <c r="F13" i="4"/>
  <c r="F5" i="4"/>
  <c r="C5" i="4"/>
  <c r="K13" i="4"/>
  <c r="C17" i="4"/>
  <c r="C9" i="4"/>
  <c r="B2" i="4"/>
  <c r="K2" i="4" s="1"/>
  <c r="G4" i="4" l="1"/>
  <c r="E4" i="4"/>
  <c r="C4" i="4"/>
  <c r="K4" i="4"/>
  <c r="C3" i="4"/>
  <c r="K3" i="4"/>
  <c r="L3" i="4" s="1"/>
  <c r="D12" i="4"/>
  <c r="G3" i="4"/>
  <c r="E3" i="4"/>
  <c r="F3" i="4"/>
  <c r="F2" i="4"/>
  <c r="C2" i="4"/>
  <c r="D5" i="4" s="1"/>
  <c r="G2" i="4"/>
  <c r="E2" i="4"/>
  <c r="L17" i="4" l="1"/>
  <c r="L2" i="4"/>
  <c r="D11" i="4"/>
  <c r="L16" i="4"/>
  <c r="L9" i="4"/>
  <c r="L20" i="4"/>
  <c r="D9" i="4"/>
  <c r="D14" i="4"/>
  <c r="L18" i="4"/>
  <c r="L6" i="4"/>
  <c r="L14" i="4"/>
  <c r="L19" i="4"/>
  <c r="D15" i="4"/>
  <c r="D7" i="4"/>
  <c r="D8" i="4"/>
  <c r="D16" i="4"/>
  <c r="D4" i="4"/>
  <c r="D18" i="4"/>
  <c r="L4" i="4"/>
  <c r="D19" i="4"/>
  <c r="L7" i="4"/>
  <c r="L10" i="4"/>
  <c r="L15" i="4"/>
  <c r="D13" i="4"/>
  <c r="D10" i="4"/>
  <c r="D17" i="4"/>
  <c r="L8" i="4"/>
  <c r="L13" i="4"/>
  <c r="D20" i="4"/>
  <c r="L5" i="4"/>
  <c r="D6" i="4"/>
  <c r="L12" i="4"/>
  <c r="L11" i="4"/>
  <c r="D2" i="4"/>
  <c r="D3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<sst xmlns="http://schemas.openxmlformats.org/spreadsheetml/2006/main" count="42" uniqueCount="41">
  <si>
    <t>Id</t>
  </si>
  <si>
    <t>Category</t>
  </si>
  <si>
    <t>Area</t>
  </si>
  <si>
    <t>Volume</t>
  </si>
  <si>
    <t>Walls</t>
  </si>
  <si>
    <t>Floors</t>
  </si>
  <si>
    <t>Concrete,  Cast-in-Place gray</t>
  </si>
  <si>
    <t>Revit category</t>
  </si>
  <si>
    <t>GWP</t>
  </si>
  <si>
    <t>ADP</t>
  </si>
  <si>
    <t>ODP</t>
  </si>
  <si>
    <t>EP</t>
  </si>
  <si>
    <t>Embodied energy</t>
  </si>
  <si>
    <t>Virgin</t>
  </si>
  <si>
    <t>Reused</t>
  </si>
  <si>
    <t>Recycled</t>
  </si>
  <si>
    <t>EoL Reuse</t>
  </si>
  <si>
    <t>EoL Recycle</t>
  </si>
  <si>
    <t>Eol Landfill</t>
  </si>
  <si>
    <t>Project name:</t>
  </si>
  <si>
    <t>Test project name</t>
  </si>
  <si>
    <t>Picture placeholder</t>
  </si>
  <si>
    <t xml:space="preserve">BCI </t>
  </si>
  <si>
    <t xml:space="preserve">Overall SCI </t>
  </si>
  <si>
    <t>average SCI (all project)</t>
  </si>
  <si>
    <t xml:space="preserve">Overall PCI average PCI (all project) </t>
  </si>
  <si>
    <t xml:space="preserve">Overal disassembly potential  </t>
  </si>
  <si>
    <t xml:space="preserve">average DfD </t>
  </si>
  <si>
    <t>Highest disassembly potential (top 3)</t>
  </si>
  <si>
    <t>Lowest disassembly potential (top 3)</t>
  </si>
  <si>
    <t>Highest disassembly potential and lowest environmental impact (top 3)</t>
  </si>
  <si>
    <t>Lowest disassembly potential and highest environmental impact (top 3)</t>
  </si>
  <si>
    <t xml:space="preserve">Origin material  virgin material/ reused/ recycled/ bio-based </t>
  </si>
  <si>
    <t>Overall Embodied carbon</t>
  </si>
  <si>
    <t xml:space="preserve">Overall Eembodied Energy </t>
  </si>
  <si>
    <t xml:space="preserve">EoL strategy reuse/ recycle/ unrecoverable waste </t>
  </si>
  <si>
    <t>SomeMaterial</t>
  </si>
  <si>
    <t>Embodied energy %</t>
  </si>
  <si>
    <t>GWP %</t>
  </si>
  <si>
    <t>Revit material</t>
  </si>
  <si>
    <t>Product Circularity 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</si>
</sst>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rgb="FFFF0000"/>
      <name val="Helvetica Neue"/>
    </font>
    <font>
      <sz val="10"/>
      <color theme="1"/>
      <name val="Calibri"/>
      <family val="2"/>
      <scheme val="minor"/>
    </font>
    <font>
      <sz val="10"/>
      <color rgb="FFFF0000"/>
      <name val="Helvetica Neue"/>
    </font>
    <font>
      <i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/>
    <xf numFmtId="0" fontId="2" fillId="0" borderId="0" xfId="0" applyFont="1" applyAlignment="1">
      <alignment horizontal="right" vertical="center" wrapText="1"/>
    </xf>
    <xf numFmtId="0" fontId="3" fillId="0" borderId="0" xfId="0" applyFont="1"/>
    <xf numFmtId="0" fontId="3" fillId="0" borderId="0" xfId="0" applyFont="1" applyAlignment="1">
      <alignment horizontal="left" vertical="center"/>
    </xf>
    <xf numFmtId="0" fontId="2" fillId="0" borderId="0" xfId="0" applyFont="1"/>
    <xf numFmtId="0" fontId="6" fillId="2" borderId="11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0" fillId="0" borderId="11" xfId="0" applyFont="1" applyFill="1" applyBorder="1"/>
    <xf numFmtId="2" fontId="0" fillId="0" borderId="12" xfId="0" applyNumberFormat="1" applyFont="1" applyFill="1" applyBorder="1"/>
    <xf numFmtId="2" fontId="0" fillId="0" borderId="12" xfId="0" applyNumberFormat="1" applyFont="1" applyFill="1" applyBorder="1" applyAlignment="1">
      <alignment horizontal="right"/>
    </xf>
    <xf numFmtId="0" fontId="0" fillId="0" borderId="12" xfId="0" applyFont="1" applyFill="1" applyBorder="1"/>
    <xf numFmtId="0" fontId="0" fillId="0" borderId="9" xfId="0" applyFont="1" applyFill="1" applyBorder="1"/>
    <xf numFmtId="0" fontId="0" fillId="0" borderId="10" xfId="0" applyFont="1" applyFill="1" applyBorder="1"/>
    <xf numFmtId="2" fontId="5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0" fillId="0" borderId="1" xfId="0" applyBorder="1" applyAlignment="1">
      <alignment horizontal="center" vertical="center" textRotation="25"/>
    </xf>
    <xf numFmtId="0" fontId="0" fillId="0" borderId="7" xfId="0" applyBorder="1" applyAlignment="1">
      <alignment horizontal="center" vertical="center" textRotation="25"/>
    </xf>
    <xf numFmtId="0" fontId="0" fillId="0" borderId="2" xfId="0" applyBorder="1" applyAlignment="1">
      <alignment horizontal="center" vertical="center" textRotation="25"/>
    </xf>
    <xf numFmtId="0" fontId="0" fillId="0" borderId="3" xfId="0" applyBorder="1" applyAlignment="1">
      <alignment horizontal="center" vertical="center" textRotation="25"/>
    </xf>
    <xf numFmtId="0" fontId="0" fillId="0" borderId="0" xfId="0" applyBorder="1" applyAlignment="1">
      <alignment horizontal="center" vertical="center" textRotation="25"/>
    </xf>
    <xf numFmtId="0" fontId="0" fillId="0" borderId="4" xfId="0" applyBorder="1" applyAlignment="1">
      <alignment horizontal="center" vertical="center" textRotation="25"/>
    </xf>
    <xf numFmtId="0" fontId="0" fillId="0" borderId="5" xfId="0" applyBorder="1" applyAlignment="1">
      <alignment horizontal="center" vertical="center" textRotation="25"/>
    </xf>
    <xf numFmtId="0" fontId="0" fillId="0" borderId="8" xfId="0" applyBorder="1" applyAlignment="1">
      <alignment horizontal="center" vertical="center" textRotation="25"/>
    </xf>
    <xf numFmtId="0" fontId="0" fillId="0" borderId="6" xfId="0" applyBorder="1" applyAlignment="1">
      <alignment horizontal="center" vertical="center" textRotation="25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Original material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8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A-9F9F-488D-BED7-F969AC9784B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B-9F9F-488D-BED7-F969AC9784B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C-9F9F-488D-BED7-F969AC9784BF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Calculations!$M$1:$O$1</c:f>
              <c:strCache>
                <c:ptCount val="3"/>
                <c:pt idx="0">
                  <c:v>Virgin</c:v>
                </c:pt>
                <c:pt idx="1">
                  <c:v>Reused</c:v>
                </c:pt>
                <c:pt idx="2">
                  <c:v>Recycled</c:v>
                </c:pt>
              </c:strCache>
            </c:strRef>
          </c:cat>
          <c:val>
            <c:numRef>
              <c:f>Calculations!$M$2:$O$2</c:f>
              <c:numCache>
                <c:formatCode>General</c:formatCode>
                <c:ptCount val="3"/>
                <c:pt idx="0">
                  <c:v>0.31</c:v>
                </c:pt>
                <c:pt idx="1">
                  <c:v>0.24</c:v>
                </c:pt>
                <c:pt idx="2">
                  <c:v>0.06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9-9F9F-488D-BED7-F969AC9784BF}"/>
            </c:ext>
          </c:extLst>
        </c:ser>
        <c:ser>
          <c:idx val="9"/>
          <c:order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E-9F9F-488D-BED7-F969AC9784B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F-9F9F-488D-BED7-F969AC9784B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0-9F9F-488D-BED7-F969AC9784BF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Calculations!$M$1:$O$1</c:f>
              <c:strCache>
                <c:ptCount val="3"/>
                <c:pt idx="0">
                  <c:v>Virgin</c:v>
                </c:pt>
                <c:pt idx="1">
                  <c:v>Reused</c:v>
                </c:pt>
                <c:pt idx="2">
                  <c:v>Recycled</c:v>
                </c:pt>
              </c:strCache>
            </c:strRef>
          </c:cat>
          <c:val>
            <c:numRef>
              <c:f>Calculations!$M$3:$O$3</c:f>
              <c:numCache>
                <c:formatCode>General</c:formatCode>
                <c:ptCount val="3"/>
                <c:pt idx="0">
                  <c:v>0.43</c:v>
                </c:pt>
                <c:pt idx="1">
                  <c:v>0.69</c:v>
                </c:pt>
                <c:pt idx="2">
                  <c:v>0.77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D-9F9F-488D-BED7-F969AC9784BF}"/>
            </c:ext>
          </c:extLst>
        </c:ser>
        <c:ser>
          <c:idx val="10"/>
          <c:order val="2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2-9F9F-488D-BED7-F969AC9784B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3-9F9F-488D-BED7-F969AC9784BF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Calculations!$M$1:$O$1</c:f>
              <c:strCache>
                <c:ptCount val="3"/>
                <c:pt idx="0">
                  <c:v>Virgin</c:v>
                </c:pt>
                <c:pt idx="1">
                  <c:v>Reused</c:v>
                </c:pt>
                <c:pt idx="2">
                  <c:v>Recycled</c:v>
                </c:pt>
              </c:strCache>
            </c:strRef>
          </c:cat>
          <c:val>
            <c:numRef>
              <c:f>Calculations!$M$4:$P$4</c:f>
              <c:numCache>
                <c:formatCode>General</c:formatCode>
                <c:ptCount val="4"/>
                <c:pt idx="0">
                  <c:v>0.49</c:v>
                </c:pt>
                <c:pt idx="1">
                  <c:v>0.72</c:v>
                </c:pt>
                <c:pt idx="2">
                  <c:v>0.36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1-9F9F-488D-BED7-F969AC9784BF}"/>
            </c:ext>
          </c:extLst>
        </c:ser>
        <c:ser>
          <c:idx val="11"/>
          <c:order val="3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6-9F9F-488D-BED7-F969AC9784B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7-9F9F-488D-BED7-F969AC9784BF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Calculations!$M$1:$O$1</c:f>
              <c:strCache>
                <c:ptCount val="3"/>
                <c:pt idx="0">
                  <c:v>Virgin</c:v>
                </c:pt>
                <c:pt idx="1">
                  <c:v>Reused</c:v>
                </c:pt>
                <c:pt idx="2">
                  <c:v>Recycled</c:v>
                </c:pt>
              </c:strCache>
            </c:strRef>
          </c:cat>
          <c:val>
            <c:numRef>
              <c:f>Calculations!$M$5:$P$5</c:f>
              <c:numCache>
                <c:formatCode>General</c:formatCode>
                <c:ptCount val="4"/>
                <c:pt idx="0">
                  <c:v>0.11</c:v>
                </c:pt>
                <c:pt idx="1">
                  <c:v>0.59</c:v>
                </c:pt>
                <c:pt idx="2">
                  <c:v>0.18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5-9F9F-488D-BED7-F969AC9784BF}"/>
            </c:ext>
          </c:extLst>
        </c:ser>
        <c:ser>
          <c:idx val="12"/>
          <c:order val="4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A-9F9F-488D-BED7-F969AC9784B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B-9F9F-488D-BED7-F969AC9784BF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Calculations!$M$1:$O$1</c:f>
              <c:strCache>
                <c:ptCount val="3"/>
                <c:pt idx="0">
                  <c:v>Virgin</c:v>
                </c:pt>
                <c:pt idx="1">
                  <c:v>Reused</c:v>
                </c:pt>
                <c:pt idx="2">
                  <c:v>Recycled</c:v>
                </c:pt>
              </c:strCache>
            </c:strRef>
          </c:cat>
          <c:val>
            <c:numRef>
              <c:f>Calculations!$M$6:$P$6</c:f>
              <c:numCache>
                <c:formatCode>General</c:formatCode>
                <c:ptCount val="4"/>
                <c:pt idx="0">
                  <c:v>0.19</c:v>
                </c:pt>
                <c:pt idx="1">
                  <c:v>0.1</c:v>
                </c:pt>
                <c:pt idx="2">
                  <c:v>0.77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9-9F9F-488D-BED7-F969AC9784BF}"/>
            </c:ext>
          </c:extLst>
        </c:ser>
        <c:ser>
          <c:idx val="13"/>
          <c:order val="5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E-9F9F-488D-BED7-F969AC9784B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F-9F9F-488D-BED7-F969AC9784BF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Calculations!$M$1:$O$1</c:f>
              <c:strCache>
                <c:ptCount val="3"/>
                <c:pt idx="0">
                  <c:v>Virgin</c:v>
                </c:pt>
                <c:pt idx="1">
                  <c:v>Reused</c:v>
                </c:pt>
                <c:pt idx="2">
                  <c:v>Recycled</c:v>
                </c:pt>
              </c:strCache>
            </c:strRef>
          </c:cat>
          <c:val>
            <c:numRef>
              <c:f>Calculations!$M$7:$P$7</c:f>
              <c:numCache>
                <c:formatCode>General</c:formatCode>
                <c:ptCount val="4"/>
                <c:pt idx="0">
                  <c:v>0.04</c:v>
                </c:pt>
                <c:pt idx="1">
                  <c:v>0.3</c:v>
                </c:pt>
                <c:pt idx="2">
                  <c:v>0.35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D-9F9F-488D-BED7-F969AC9784BF}"/>
            </c:ext>
          </c:extLst>
        </c:ser>
        <c:ser>
          <c:idx val="14"/>
          <c:order val="6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2-9F9F-488D-BED7-F969AC9784B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3-9F9F-488D-BED7-F969AC9784BF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Calculations!$M$1:$O$1</c:f>
              <c:strCache>
                <c:ptCount val="3"/>
                <c:pt idx="0">
                  <c:v>Virgin</c:v>
                </c:pt>
                <c:pt idx="1">
                  <c:v>Reused</c:v>
                </c:pt>
                <c:pt idx="2">
                  <c:v>Recycled</c:v>
                </c:pt>
              </c:strCache>
            </c:strRef>
          </c:cat>
          <c:val>
            <c:numRef>
              <c:f>Calculations!$M$8:$P$8</c:f>
              <c:numCache>
                <c:formatCode>General</c:formatCode>
                <c:ptCount val="4"/>
                <c:pt idx="0">
                  <c:v>0.3</c:v>
                </c:pt>
                <c:pt idx="1">
                  <c:v>0.32</c:v>
                </c:pt>
                <c:pt idx="2">
                  <c:v>0.56999999999999995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1-9F9F-488D-BED7-F969AC9784BF}"/>
            </c:ext>
          </c:extLst>
        </c:ser>
        <c:ser>
          <c:idx val="15"/>
          <c:order val="7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6-9F9F-488D-BED7-F969AC9784B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7-9F9F-488D-BED7-F969AC9784BF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Calculations!$M$1:$O$1</c:f>
              <c:strCache>
                <c:ptCount val="3"/>
                <c:pt idx="0">
                  <c:v>Virgin</c:v>
                </c:pt>
                <c:pt idx="1">
                  <c:v>Reused</c:v>
                </c:pt>
                <c:pt idx="2">
                  <c:v>Recycled</c:v>
                </c:pt>
              </c:strCache>
            </c:strRef>
          </c:cat>
          <c:val>
            <c:numRef>
              <c:f>Calculations!$M$9:$P$9</c:f>
              <c:numCache>
                <c:formatCode>General</c:formatCode>
                <c:ptCount val="4"/>
                <c:pt idx="0">
                  <c:v>0.25</c:v>
                </c:pt>
                <c:pt idx="1">
                  <c:v>0.51</c:v>
                </c:pt>
                <c:pt idx="2">
                  <c:v>0.53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5-9F9F-488D-BED7-F969AC9784BF}"/>
            </c:ext>
          </c:extLst>
        </c:ser>
        <c:ser>
          <c:idx val="0"/>
          <c:order val="8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B-9F9F-488D-BED7-F969AC9784B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D-9F9F-488D-BED7-F969AC9784B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F-9F9F-488D-BED7-F969AC9784BF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Calculations!$M$1:$O$1</c:f>
              <c:strCache>
                <c:ptCount val="3"/>
                <c:pt idx="0">
                  <c:v>Virgin</c:v>
                </c:pt>
                <c:pt idx="1">
                  <c:v>Reused</c:v>
                </c:pt>
                <c:pt idx="2">
                  <c:v>Recycled</c:v>
                </c:pt>
              </c:strCache>
            </c:strRef>
          </c:cat>
          <c:val>
            <c:numRef>
              <c:f>Calculations!$M$2:$O$2</c:f>
              <c:numCache>
                <c:formatCode>General</c:formatCode>
                <c:ptCount val="3"/>
                <c:pt idx="0">
                  <c:v>0.31</c:v>
                </c:pt>
                <c:pt idx="1">
                  <c:v>0.24</c:v>
                </c:pt>
                <c:pt idx="2">
                  <c:v>0.06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0-9F9F-488D-BED7-F969AC9784BF}"/>
            </c:ext>
          </c:extLst>
        </c:ser>
        <c:ser>
          <c:idx val="1"/>
          <c:order val="9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3-9F9F-488D-BED7-F969AC9784B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5-9F9F-488D-BED7-F969AC9784B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7-9F9F-488D-BED7-F969AC9784BF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Calculations!$M$1:$O$1</c:f>
              <c:strCache>
                <c:ptCount val="3"/>
                <c:pt idx="0">
                  <c:v>Virgin</c:v>
                </c:pt>
                <c:pt idx="1">
                  <c:v>Reused</c:v>
                </c:pt>
                <c:pt idx="2">
                  <c:v>Recycled</c:v>
                </c:pt>
              </c:strCache>
            </c:strRef>
          </c:cat>
          <c:val>
            <c:numRef>
              <c:f>Calculations!$M$3:$O$3</c:f>
              <c:numCache>
                <c:formatCode>General</c:formatCode>
                <c:ptCount val="3"/>
                <c:pt idx="0">
                  <c:v>0.43</c:v>
                </c:pt>
                <c:pt idx="1">
                  <c:v>0.69</c:v>
                </c:pt>
                <c:pt idx="2">
                  <c:v>0.77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8-9F9F-488D-BED7-F969AC9784BF}"/>
            </c:ext>
          </c:extLst>
        </c:ser>
        <c:ser>
          <c:idx val="2"/>
          <c:order val="1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B-9F9F-488D-BED7-F969AC9784B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D-9F9F-488D-BED7-F969AC9784BF}"/>
              </c:ext>
            </c:extLst>
          </c:dPt>
          <c:dPt>
            <c:idx val="3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29C6-43DB-B04C-24684F7CB28E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Calculations!$M$1:$O$1</c:f>
              <c:strCache>
                <c:ptCount val="3"/>
                <c:pt idx="0">
                  <c:v>Virgin</c:v>
                </c:pt>
                <c:pt idx="1">
                  <c:v>Reused</c:v>
                </c:pt>
                <c:pt idx="2">
                  <c:v>Recycled</c:v>
                </c:pt>
              </c:strCache>
            </c:strRef>
          </c:cat>
          <c:val>
            <c:numRef>
              <c:f>Calculations!$M$4:$P$4</c:f>
              <c:numCache>
                <c:formatCode>General</c:formatCode>
                <c:ptCount val="4"/>
                <c:pt idx="0">
                  <c:v>0.49</c:v>
                </c:pt>
                <c:pt idx="1">
                  <c:v>0.72</c:v>
                </c:pt>
                <c:pt idx="2">
                  <c:v>0.36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0-9F9F-488D-BED7-F969AC9784BF}"/>
            </c:ext>
          </c:extLst>
        </c:ser>
        <c:ser>
          <c:idx val="3"/>
          <c:order val="1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3-9F9F-488D-BED7-F969AC9784B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5-9F9F-488D-BED7-F969AC9784BF}"/>
              </c:ext>
            </c:extLst>
          </c:dPt>
          <c:dPt>
            <c:idx val="3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B-29C6-43DB-B04C-24684F7CB28E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Calculations!$M$1:$O$1</c:f>
              <c:strCache>
                <c:ptCount val="3"/>
                <c:pt idx="0">
                  <c:v>Virgin</c:v>
                </c:pt>
                <c:pt idx="1">
                  <c:v>Reused</c:v>
                </c:pt>
                <c:pt idx="2">
                  <c:v>Recycled</c:v>
                </c:pt>
              </c:strCache>
            </c:strRef>
          </c:cat>
          <c:val>
            <c:numRef>
              <c:f>Calculations!$M$5:$P$5</c:f>
              <c:numCache>
                <c:formatCode>General</c:formatCode>
                <c:ptCount val="4"/>
                <c:pt idx="0">
                  <c:v>0.11</c:v>
                </c:pt>
                <c:pt idx="1">
                  <c:v>0.59</c:v>
                </c:pt>
                <c:pt idx="2">
                  <c:v>0.18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8-9F9F-488D-BED7-F969AC9784BF}"/>
            </c:ext>
          </c:extLst>
        </c:ser>
        <c:ser>
          <c:idx val="4"/>
          <c:order val="12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B-9F9F-488D-BED7-F969AC9784B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D-9F9F-488D-BED7-F969AC9784BF}"/>
              </c:ext>
            </c:extLst>
          </c:dPt>
          <c:dPt>
            <c:idx val="3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1-29C6-43DB-B04C-24684F7CB28E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Calculations!$M$1:$O$1</c:f>
              <c:strCache>
                <c:ptCount val="3"/>
                <c:pt idx="0">
                  <c:v>Virgin</c:v>
                </c:pt>
                <c:pt idx="1">
                  <c:v>Reused</c:v>
                </c:pt>
                <c:pt idx="2">
                  <c:v>Recycled</c:v>
                </c:pt>
              </c:strCache>
            </c:strRef>
          </c:cat>
          <c:val>
            <c:numRef>
              <c:f>Calculations!$M$6:$P$6</c:f>
              <c:numCache>
                <c:formatCode>General</c:formatCode>
                <c:ptCount val="4"/>
                <c:pt idx="0">
                  <c:v>0.19</c:v>
                </c:pt>
                <c:pt idx="1">
                  <c:v>0.1</c:v>
                </c:pt>
                <c:pt idx="2">
                  <c:v>0.77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0-9F9F-488D-BED7-F969AC9784BF}"/>
            </c:ext>
          </c:extLst>
        </c:ser>
        <c:ser>
          <c:idx val="5"/>
          <c:order val="13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3-9F9F-488D-BED7-F969AC9784B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5-9F9F-488D-BED7-F969AC9784BF}"/>
              </c:ext>
            </c:extLst>
          </c:dPt>
          <c:dPt>
            <c:idx val="3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7-29C6-43DB-B04C-24684F7CB28E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Calculations!$M$1:$O$1</c:f>
              <c:strCache>
                <c:ptCount val="3"/>
                <c:pt idx="0">
                  <c:v>Virgin</c:v>
                </c:pt>
                <c:pt idx="1">
                  <c:v>Reused</c:v>
                </c:pt>
                <c:pt idx="2">
                  <c:v>Recycled</c:v>
                </c:pt>
              </c:strCache>
            </c:strRef>
          </c:cat>
          <c:val>
            <c:numRef>
              <c:f>Calculations!$M$7:$P$7</c:f>
              <c:numCache>
                <c:formatCode>General</c:formatCode>
                <c:ptCount val="4"/>
                <c:pt idx="0">
                  <c:v>0.04</c:v>
                </c:pt>
                <c:pt idx="1">
                  <c:v>0.3</c:v>
                </c:pt>
                <c:pt idx="2">
                  <c:v>0.35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8-9F9F-488D-BED7-F969AC9784BF}"/>
            </c:ext>
          </c:extLst>
        </c:ser>
        <c:ser>
          <c:idx val="6"/>
          <c:order val="14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B-9F9F-488D-BED7-F969AC9784B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D-9F9F-488D-BED7-F969AC9784BF}"/>
              </c:ext>
            </c:extLst>
          </c:dPt>
          <c:dPt>
            <c:idx val="3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D-29C6-43DB-B04C-24684F7CB28E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Calculations!$M$1:$O$1</c:f>
              <c:strCache>
                <c:ptCount val="3"/>
                <c:pt idx="0">
                  <c:v>Virgin</c:v>
                </c:pt>
                <c:pt idx="1">
                  <c:v>Reused</c:v>
                </c:pt>
                <c:pt idx="2">
                  <c:v>Recycled</c:v>
                </c:pt>
              </c:strCache>
            </c:strRef>
          </c:cat>
          <c:val>
            <c:numRef>
              <c:f>Calculations!$M$8:$P$8</c:f>
              <c:numCache>
                <c:formatCode>General</c:formatCode>
                <c:ptCount val="4"/>
                <c:pt idx="0">
                  <c:v>0.3</c:v>
                </c:pt>
                <c:pt idx="1">
                  <c:v>0.32</c:v>
                </c:pt>
                <c:pt idx="2">
                  <c:v>0.56999999999999995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0-9F9F-488D-BED7-F969AC9784BF}"/>
            </c:ext>
          </c:extLst>
        </c:ser>
        <c:ser>
          <c:idx val="7"/>
          <c:order val="15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3-9F9F-488D-BED7-F969AC9784B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5-9F9F-488D-BED7-F969AC9784BF}"/>
              </c:ext>
            </c:extLst>
          </c:dPt>
          <c:dPt>
            <c:idx val="3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3-29C6-43DB-B04C-24684F7CB28E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Calculations!$M$1:$O$1</c:f>
              <c:strCache>
                <c:ptCount val="3"/>
                <c:pt idx="0">
                  <c:v>Virgin</c:v>
                </c:pt>
                <c:pt idx="1">
                  <c:v>Reused</c:v>
                </c:pt>
                <c:pt idx="2">
                  <c:v>Recycled</c:v>
                </c:pt>
              </c:strCache>
            </c:strRef>
          </c:cat>
          <c:val>
            <c:numRef>
              <c:f>Calculations!$M$9:$P$9</c:f>
              <c:numCache>
                <c:formatCode>General</c:formatCode>
                <c:ptCount val="4"/>
                <c:pt idx="0">
                  <c:v>0.25</c:v>
                </c:pt>
                <c:pt idx="1">
                  <c:v>0.51</c:v>
                </c:pt>
                <c:pt idx="2">
                  <c:v>0.53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8-9F9F-488D-BED7-F969AC9784BF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  <c:extLst/>
  </c:chart>
  <c:spPr>
    <a:ln>
      <a:solidFill>
        <a:schemeClr val="bg1"/>
      </a:solidFill>
    </a:ln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EoL strategy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pieChart>
        <c:varyColors val="1"/>
        <c:ser>
          <c:idx val="13"/>
          <c:order val="0"/>
          <c:dPt>
            <c:idx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4-D41F-44C6-94B3-00C2F0B25D6F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6-D41F-44C6-94B3-00C2F0B25D6F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8-D41F-44C6-94B3-00C2F0B25D6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nb-NO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6350" cap="flat" cmpd="sng" algn="ctr">
                  <a:solidFill>
                    <a:schemeClr val="tx1"/>
                  </a:solidFill>
                  <a:prstDash val="solid"/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Calculations!$H$1:$J$1</c:f>
              <c:strCache>
                <c:ptCount val="3"/>
                <c:pt idx="0">
                  <c:v>EoL Reuse</c:v>
                </c:pt>
                <c:pt idx="1">
                  <c:v>EoL Recycle</c:v>
                </c:pt>
                <c:pt idx="2">
                  <c:v>Eol Landfill</c:v>
                </c:pt>
              </c:strCache>
            </c:strRef>
          </c:cat>
          <c:val>
            <c:numRef>
              <c:f>Calculations!$H$2:$J$2</c:f>
              <c:numCache>
                <c:formatCode>General</c:formatCode>
                <c:ptCount val="3"/>
                <c:pt idx="0">
                  <c:v>0.17</c:v>
                </c:pt>
                <c:pt idx="1">
                  <c:v>0.53</c:v>
                </c:pt>
                <c:pt idx="2">
                  <c:v>0.54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D41F-44C6-94B3-00C2F0B25D6F}"/>
            </c:ext>
          </c:extLst>
        </c:ser>
        <c:ser>
          <c:idx val="14"/>
          <c:order val="1"/>
          <c:dPt>
            <c:idx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B-D41F-44C6-94B3-00C2F0B25D6F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D-D41F-44C6-94B3-00C2F0B25D6F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F-D41F-44C6-94B3-00C2F0B25D6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nb-NO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6350" cap="flat" cmpd="sng" algn="ctr">
                  <a:solidFill>
                    <a:schemeClr val="tx1"/>
                  </a:solidFill>
                  <a:prstDash val="solid"/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Calculations!$H$1:$J$1</c:f>
              <c:strCache>
                <c:ptCount val="3"/>
                <c:pt idx="0">
                  <c:v>EoL Reuse</c:v>
                </c:pt>
                <c:pt idx="1">
                  <c:v>EoL Recycle</c:v>
                </c:pt>
                <c:pt idx="2">
                  <c:v>Eol Landfill</c:v>
                </c:pt>
              </c:strCache>
            </c:strRef>
          </c:cat>
          <c:val>
            <c:numRef>
              <c:f>Calculations!$H$3:$J$3</c:f>
              <c:numCache>
                <c:formatCode>General</c:formatCode>
                <c:ptCount val="3"/>
                <c:pt idx="0">
                  <c:v>0.18</c:v>
                </c:pt>
                <c:pt idx="1">
                  <c:v>0.52</c:v>
                </c:pt>
                <c:pt idx="2">
                  <c:v>0.54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D41F-44C6-94B3-00C2F0B25D6F}"/>
            </c:ext>
          </c:extLst>
        </c:ser>
        <c:ser>
          <c:idx val="15"/>
          <c:order val="2"/>
          <c:dPt>
            <c:idx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2-D41F-44C6-94B3-00C2F0B25D6F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4-D41F-44C6-94B3-00C2F0B25D6F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6-D41F-44C6-94B3-00C2F0B25D6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nb-NO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6350" cap="flat" cmpd="sng" algn="ctr">
                  <a:solidFill>
                    <a:schemeClr val="tx1"/>
                  </a:solidFill>
                  <a:prstDash val="solid"/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Calculations!$H$1:$J$1</c:f>
              <c:strCache>
                <c:ptCount val="3"/>
                <c:pt idx="0">
                  <c:v>EoL Reuse</c:v>
                </c:pt>
                <c:pt idx="1">
                  <c:v>EoL Recycle</c:v>
                </c:pt>
                <c:pt idx="2">
                  <c:v>Eol Landfill</c:v>
                </c:pt>
              </c:strCache>
            </c:strRef>
          </c:cat>
          <c:val>
            <c:numRef>
              <c:f>Calculations!$H$4:$J$4</c:f>
              <c:numCache>
                <c:formatCode>General</c:formatCode>
                <c:ptCount val="3"/>
                <c:pt idx="0">
                  <c:v>0.4</c:v>
                </c:pt>
                <c:pt idx="1">
                  <c:v>0.62</c:v>
                </c:pt>
                <c:pt idx="2">
                  <c:v>0.87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7-D41F-44C6-94B3-00C2F0B25D6F}"/>
            </c:ext>
          </c:extLst>
        </c:ser>
        <c:ser>
          <c:idx val="0"/>
          <c:order val="3"/>
          <c:dPt>
            <c:idx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9-D41F-44C6-94B3-00C2F0B25D6F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B-D41F-44C6-94B3-00C2F0B25D6F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D-D41F-44C6-94B3-00C2F0B25D6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nb-NO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6350" cap="flat" cmpd="sng" algn="ctr">
                  <a:solidFill>
                    <a:schemeClr val="tx1"/>
                  </a:solidFill>
                  <a:prstDash val="solid"/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Calculations!$H$1:$J$1</c:f>
              <c:strCache>
                <c:ptCount val="3"/>
                <c:pt idx="0">
                  <c:v>EoL Reuse</c:v>
                </c:pt>
                <c:pt idx="1">
                  <c:v>EoL Recycle</c:v>
                </c:pt>
                <c:pt idx="2">
                  <c:v>Eol Landfill</c:v>
                </c:pt>
              </c:strCache>
            </c:strRef>
          </c:cat>
          <c:val>
            <c:numRef>
              <c:f>Calculations!$H$5:$J$5</c:f>
              <c:numCache>
                <c:formatCode>General</c:formatCode>
                <c:ptCount val="3"/>
                <c:pt idx="0">
                  <c:v>0.59</c:v>
                </c:pt>
                <c:pt idx="1">
                  <c:v>0.17</c:v>
                </c:pt>
                <c:pt idx="2">
                  <c:v>0.84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E-D41F-44C6-94B3-00C2F0B25D6F}"/>
            </c:ext>
          </c:extLst>
        </c:ser>
        <c:ser>
          <c:idx val="1"/>
          <c:order val="4"/>
          <c:dPt>
            <c:idx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0-D41F-44C6-94B3-00C2F0B25D6F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2-D41F-44C6-94B3-00C2F0B25D6F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4-D41F-44C6-94B3-00C2F0B25D6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nb-NO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6350" cap="flat" cmpd="sng" algn="ctr">
                  <a:solidFill>
                    <a:schemeClr val="tx1"/>
                  </a:solidFill>
                  <a:prstDash val="solid"/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Calculations!$H$1:$J$1</c:f>
              <c:strCache>
                <c:ptCount val="3"/>
                <c:pt idx="0">
                  <c:v>EoL Reuse</c:v>
                </c:pt>
                <c:pt idx="1">
                  <c:v>EoL Recycle</c:v>
                </c:pt>
                <c:pt idx="2">
                  <c:v>Eol Landfill</c:v>
                </c:pt>
              </c:strCache>
            </c:strRef>
          </c:cat>
          <c:val>
            <c:numRef>
              <c:f>Calculations!$H$6:$J$6</c:f>
              <c:numCache>
                <c:formatCode>General</c:formatCode>
                <c:ptCount val="3"/>
                <c:pt idx="0">
                  <c:v>7.0000000000000007E-2</c:v>
                </c:pt>
                <c:pt idx="1">
                  <c:v>0.18</c:v>
                </c:pt>
                <c:pt idx="2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5-D41F-44C6-94B3-00C2F0B25D6F}"/>
            </c:ext>
          </c:extLst>
        </c:ser>
        <c:ser>
          <c:idx val="2"/>
          <c:order val="5"/>
          <c:dPt>
            <c:idx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7-D41F-44C6-94B3-00C2F0B25D6F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9-D41F-44C6-94B3-00C2F0B25D6F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B-D41F-44C6-94B3-00C2F0B25D6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nb-NO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6350" cap="flat" cmpd="sng" algn="ctr">
                  <a:solidFill>
                    <a:schemeClr val="tx1"/>
                  </a:solidFill>
                  <a:prstDash val="solid"/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Calculations!$H$1:$J$1</c:f>
              <c:strCache>
                <c:ptCount val="3"/>
                <c:pt idx="0">
                  <c:v>EoL Reuse</c:v>
                </c:pt>
                <c:pt idx="1">
                  <c:v>EoL Recycle</c:v>
                </c:pt>
                <c:pt idx="2">
                  <c:v>Eol Landfill</c:v>
                </c:pt>
              </c:strCache>
            </c:strRef>
          </c:cat>
          <c:val>
            <c:numRef>
              <c:f>Calculations!$H$7:$J$7</c:f>
              <c:numCache>
                <c:formatCode>General</c:formatCode>
                <c:ptCount val="3"/>
                <c:pt idx="0">
                  <c:v>0.25</c:v>
                </c:pt>
                <c:pt idx="1">
                  <c:v>0.64</c:v>
                </c:pt>
                <c:pt idx="2">
                  <c:v>0.11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C-D41F-44C6-94B3-00C2F0B25D6F}"/>
            </c:ext>
          </c:extLst>
        </c:ser>
        <c:ser>
          <c:idx val="3"/>
          <c:order val="6"/>
          <c:dPt>
            <c:idx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E-D41F-44C6-94B3-00C2F0B25D6F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0-D41F-44C6-94B3-00C2F0B25D6F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2-D41F-44C6-94B3-00C2F0B25D6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nb-NO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6350" cap="flat" cmpd="sng" algn="ctr">
                  <a:solidFill>
                    <a:schemeClr val="tx1"/>
                  </a:solidFill>
                  <a:prstDash val="solid"/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Calculations!$H$1:$J$1</c:f>
              <c:strCache>
                <c:ptCount val="3"/>
                <c:pt idx="0">
                  <c:v>EoL Reuse</c:v>
                </c:pt>
                <c:pt idx="1">
                  <c:v>EoL Recycle</c:v>
                </c:pt>
                <c:pt idx="2">
                  <c:v>Eol Landfill</c:v>
                </c:pt>
              </c:strCache>
            </c:strRef>
          </c:cat>
          <c:val>
            <c:numRef>
              <c:f>Calculations!$H$8:$J$8</c:f>
              <c:numCache>
                <c:formatCode>General</c:formatCode>
                <c:ptCount val="3"/>
                <c:pt idx="0">
                  <c:v>0.17</c:v>
                </c:pt>
                <c:pt idx="1">
                  <c:v>0.42</c:v>
                </c:pt>
                <c:pt idx="2">
                  <c:v>0.83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3-D41F-44C6-94B3-00C2F0B25D6F}"/>
            </c:ext>
          </c:extLst>
        </c:ser>
        <c:ser>
          <c:idx val="4"/>
          <c:order val="7"/>
          <c:dPt>
            <c:idx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5-D41F-44C6-94B3-00C2F0B25D6F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7-D41F-44C6-94B3-00C2F0B25D6F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9-D41F-44C6-94B3-00C2F0B25D6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nb-NO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6350" cap="flat" cmpd="sng" algn="ctr">
                  <a:solidFill>
                    <a:schemeClr val="tx1"/>
                  </a:solidFill>
                  <a:prstDash val="solid"/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Calculations!$H$1:$J$1</c:f>
              <c:strCache>
                <c:ptCount val="3"/>
                <c:pt idx="0">
                  <c:v>EoL Reuse</c:v>
                </c:pt>
                <c:pt idx="1">
                  <c:v>EoL Recycle</c:v>
                </c:pt>
                <c:pt idx="2">
                  <c:v>Eol Landfill</c:v>
                </c:pt>
              </c:strCache>
            </c:strRef>
          </c:cat>
          <c:val>
            <c:numRef>
              <c:f>Calculations!$H$9:$J$9</c:f>
              <c:numCache>
                <c:formatCode>General</c:formatCode>
                <c:ptCount val="3"/>
                <c:pt idx="0">
                  <c:v>0.54</c:v>
                </c:pt>
                <c:pt idx="1">
                  <c:v>0.55000000000000004</c:v>
                </c:pt>
                <c:pt idx="2">
                  <c:v>0.88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A-D41F-44C6-94B3-00C2F0B25D6F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  <c:extLst/>
  </c:chart>
  <c:spPr>
    <a:solidFill>
      <a:schemeClr val="bg1"/>
    </a:solidFill>
    <a:ln w="6350" cap="flat" cmpd="sng" algn="ctr">
      <a:solidFill>
        <a:schemeClr val="bg1"/>
      </a:solidFill>
      <a:prstDash val="solid"/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Macro level assessment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3"/>
          <c:order val="0"/>
          <c:tx>
            <c:strRef>
              <c:f>Calculations!$D$1</c:f>
              <c:strCache>
                <c:ptCount val="1"/>
                <c:pt idx="0">
                  <c:v>GWP %</c:v>
                </c:pt>
              </c:strCache>
            </c:strRef>
          </c:tx>
          <c:invertIfNegative val="0"/>
          <c:cat>
            <c:strRef>
              <c:f>Calculations!$A$2:$A$9</c:f>
              <c:strCache>
                <c:ptCount val="2"/>
                <c:pt idx="0">
                  <c:v>Walls</c:v>
                </c:pt>
                <c:pt idx="1">
                  <c:v>Floors</c:v>
                </c:pt>
              </c:strCache>
            </c:strRef>
          </c:cat>
          <c:val>
            <c:numRef>
              <c:f>Calculations!$D$2:$D$3</c:f>
              <c:numCache>
                <c:formatCode>0.00</c:formatCode>
                <c:ptCount val="2"/>
                <c:pt idx="0">
                  <c:v>33.333333333333329</c:v>
                </c:pt>
                <c:pt idx="1">
                  <c:v>66.666666666666657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22-48FC-B0FD-FCD685C29DED}"/>
            </c:ext>
          </c:extLst>
        </c:ser>
        <c:ser>
          <c:idx val="14"/>
          <c:order val="1"/>
          <c:tx>
            <c:strRef>
              <c:f>Calculations!$K$1</c:f>
              <c:strCache>
                <c:ptCount val="1"/>
                <c:pt idx="0">
                  <c:v>Embodied energy</c:v>
                </c:pt>
              </c:strCache>
            </c:strRef>
          </c:tx>
          <c:invertIfNegative val="0"/>
          <c:cat>
            <c:strRef>
              <c:f>Calculations!$A$2:$A$9</c:f>
              <c:strCache>
                <c:ptCount val="2"/>
                <c:pt idx="0">
                  <c:v>Walls</c:v>
                </c:pt>
                <c:pt idx="1">
                  <c:v>Floors</c:v>
                </c:pt>
              </c:strCache>
            </c:strRef>
          </c:cat>
          <c:val>
            <c:numRef>
              <c:f>Calculations!$L$2:$L$9</c:f>
              <c:numCache>
                <c:formatCode>0.00</c:formatCode>
                <c:ptCount val="8"/>
                <c:pt idx="0">
                  <c:v>38.063888900107827</c:v>
                </c:pt>
                <c:pt idx="1">
                  <c:v>61.93611109989218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F22-48FC-B0FD-FCD685C29D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930961632"/>
        <c:axId val="930960800"/>
      </c:barChart>
      <c:catAx>
        <c:axId val="9309616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30960800"/>
        <c:crosses val="autoZero"/>
        <c:auto val="1"/>
        <c:lblAlgn val="ctr"/>
        <c:lblOffset val="100"/>
        <c:noMultiLvlLbl val="0"/>
      </c:catAx>
      <c:valAx>
        <c:axId val="930960800"/>
        <c:scaling>
          <c:orientation val="minMax"/>
          <c:max val="100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930961632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  <c:extLst/>
  </c:chart>
  <c:spPr>
    <a:ln>
      <a:solidFill>
        <a:schemeClr val="bg1"/>
      </a:solidFill>
    </a:ln>
  </c:spPr>
  <c:txPr>
    <a:bodyPr/>
    <a:lstStyle/>
    <a:p>
      <a:pPr>
        <a:defRPr/>
      </a:pPr>
      <a:endParaRPr lang="nb-NO"/>
    </a:p>
  </c:txPr>
  <c:printSettings>
    <c:headerFooter>
      <c:oddHeader>&amp;LCIRCULARITY ASSESSMENT&amp;C&amp;D&amp;R[logo]
</c:oddHeader>
    </c:headerFooter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512413</xdr:colOff>
      <xdr:row>0</xdr:row>
      <xdr:rowOff>74706</xdr:rowOff>
    </xdr:from>
    <xdr:to>
      <xdr:col>8</xdr:col>
      <xdr:colOff>500529</xdr:colOff>
      <xdr:row>11</xdr:row>
      <xdr:rowOff>67235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0A7DF0B-A541-4B7A-97F4-5C131827AB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576205</xdr:colOff>
      <xdr:row>0</xdr:row>
      <xdr:rowOff>52294</xdr:rowOff>
    </xdr:from>
    <xdr:to>
      <xdr:col>13</xdr:col>
      <xdr:colOff>537881</xdr:colOff>
      <xdr:row>11</xdr:row>
      <xdr:rowOff>52294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D17C062-B31B-48D2-B570-7C4D91DD79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409</xdr:colOff>
      <xdr:row>11</xdr:row>
      <xdr:rowOff>156507</xdr:rowOff>
    </xdr:from>
    <xdr:to>
      <xdr:col>13</xdr:col>
      <xdr:colOff>522941</xdr:colOff>
      <xdr:row>23</xdr:row>
      <xdr:rowOff>246530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591E6FF-78A5-4A82-91DD-A53FC1BAFF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34B703-CCD2-4B9D-9524-48A2655FDC0B}" name="RevitData" displayName="RevitData" ref="A1:F3" totalsRowShown="0">
  <autoFilter ref="A1:F3" xr:uid="{9834B703-CCD2-4B9D-9524-48A2655FDC0B}"/>
  <tableColumns count="6">
    <tableColumn id="1" xr3:uid="{CEB1CA7F-7ED2-4B48-A2CE-CBF45C92BE93}" name="Id"/>
    <tableColumn id="2" xr3:uid="{4821CE6F-D0EF-42ED-89EE-866651F01F89}" name="Category"/>
    <tableColumn id="3" xr3:uid="{11175700-5238-42B8-BA01-8154ADECD3D8}" name="Area"/>
    <tableColumn id="4" xr3:uid="{87FC41D3-C45D-4F3B-9D00-3292776A394E}" name="Volume"/>
    <tableColumn id="5" xr3:uid="{3C3E3FB4-A62A-46BF-95F1-D2DC4817511C}" name="Product Circularity Indicator"/>
    <tableColumn id="6" xr3:uid="{9AC41251-0475-4364-A321-580C9CE65645}" name="Revit material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30F0B-32E0-408B-BE0F-C451B4D65EB2}">
  <dimension ref="A1:F3"/>
  <sheetViews>
    <sheetView tabSelected="1" workbookViewId="0">
      <selection activeCell="E4" sqref="E4"/>
    </sheetView>
  </sheetViews>
  <sheetFormatPr defaultRowHeight="14.4"/>
  <cols>
    <col min="1" max="1" width="6.77734375" bestFit="1" customWidth="1"/>
    <col min="2" max="2" width="16.77734375" bestFit="1" customWidth="1"/>
    <col min="3" max="3" width="11.77734375" bestFit="1" customWidth="1"/>
    <col min="4" max="4" width="15.109375" customWidth="1"/>
    <col min="5" max="5" width="32.77734375" bestFit="1" customWidth="1"/>
    <col min="6" max="6" width="42.886718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40</v>
      </c>
      <c r="F1" s="1" t="s">
        <v>39</v>
      </c>
    </row>
    <row r="2" spans="1:6">
      <c r="A2" s="1">
        <v>12345</v>
      </c>
      <c r="B2" s="1" t="s">
        <v>4</v>
      </c>
      <c r="C2" s="1">
        <v>2</v>
      </c>
      <c r="D2" s="1">
        <v>1</v>
      </c>
      <c r="E2" s="1">
        <v>0.123</v>
      </c>
      <c r="F2" s="1" t="s">
        <v>36</v>
      </c>
    </row>
    <row r="3" spans="1:6">
      <c r="A3" s="1">
        <v>67890</v>
      </c>
      <c r="B3" s="1" t="s">
        <v>5</v>
      </c>
      <c r="C3" s="1">
        <v>3</v>
      </c>
      <c r="D3" s="1">
        <v>2</v>
      </c>
      <c r="E3" s="1">
        <v>0.246</v>
      </c>
      <c r="F3" s="1" t="s">
        <v>6</v>
      </c>
    </row>
  </sheetData>
  <pageMargins left="0.7" right="0.7" top="0.75" bottom="0.75" header="0.3" footer="0.3"/>
  <pageSetup paperSize="9" orientation="portrait" horizontalDpi="30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D8B85-0239-44C8-8784-F29F768A2108}">
  <dimension ref="A1:P20"/>
  <sheetViews>
    <sheetView workbookViewId="0">
      <selection activeCell="A2" sqref="A2"/>
    </sheetView>
  </sheetViews>
  <sheetFormatPr defaultRowHeight="14.4"/>
  <cols>
    <col min="1" max="1" width="19.44140625" customWidth="1"/>
    <col min="2" max="2" width="11.21875" customWidth="1"/>
    <col min="3" max="3" width="12.44140625" customWidth="1"/>
    <col min="4" max="4" width="12.44140625" style="1" customWidth="1"/>
    <col min="8" max="8" width="11.21875" customWidth="1"/>
    <col min="9" max="9" width="12.21875" customWidth="1"/>
    <col min="10" max="10" width="11.77734375" customWidth="1"/>
    <col min="11" max="11" width="11.77734375" style="1" customWidth="1"/>
    <col min="12" max="12" width="17.33203125" customWidth="1"/>
    <col min="14" max="14" width="8.88671875" customWidth="1"/>
    <col min="15" max="15" width="8.88671875" style="1" customWidth="1"/>
    <col min="16" max="16" width="10" customWidth="1"/>
  </cols>
  <sheetData>
    <row r="1" spans="1:16">
      <c r="A1" s="8" t="s">
        <v>7</v>
      </c>
      <c r="B1" s="9" t="s">
        <v>3</v>
      </c>
      <c r="C1" s="9" t="s">
        <v>8</v>
      </c>
      <c r="D1" s="9" t="s">
        <v>38</v>
      </c>
      <c r="E1" s="9" t="s">
        <v>9</v>
      </c>
      <c r="F1" s="9" t="s">
        <v>10</v>
      </c>
      <c r="G1" s="9" t="s">
        <v>11</v>
      </c>
      <c r="H1" s="9" t="s">
        <v>16</v>
      </c>
      <c r="I1" s="9" t="s">
        <v>17</v>
      </c>
      <c r="J1" s="9" t="s">
        <v>18</v>
      </c>
      <c r="K1" s="9" t="s">
        <v>12</v>
      </c>
      <c r="L1" s="9" t="s">
        <v>37</v>
      </c>
      <c r="M1" s="9" t="s">
        <v>13</v>
      </c>
      <c r="N1" s="9" t="s">
        <v>14</v>
      </c>
      <c r="O1" s="10" t="s">
        <v>15</v>
      </c>
    </row>
    <row r="2" spans="1:16">
      <c r="A2" s="11" t="str" cm="1">
        <f t="array" ref="A2:A3">_xlfn.UNIQUE(RevitData[Category])</f>
        <v>Walls</v>
      </c>
      <c r="B2" s="12">
        <f>SUMIFS(RevitData[Volume], RevitData[Category], Calculations!A2)</f>
        <v>1</v>
      </c>
      <c r="C2" s="13">
        <f>B2*3</f>
        <v>3</v>
      </c>
      <c r="D2" s="13">
        <f>C2/SUM($C$2:$C$100)*100</f>
        <v>33.333333333333329</v>
      </c>
      <c r="E2" s="14">
        <f>B2*2</f>
        <v>2</v>
      </c>
      <c r="F2" s="14">
        <f>B2*4</f>
        <v>4</v>
      </c>
      <c r="G2" s="14">
        <f>B2*2</f>
        <v>2</v>
      </c>
      <c r="H2" s="14">
        <f t="shared" ref="H2:J3" ca="1" si="0">RANDBETWEEN(0,100)/100</f>
        <v>0.17</v>
      </c>
      <c r="I2" s="14">
        <f t="shared" ca="1" si="0"/>
        <v>0.53</v>
      </c>
      <c r="J2" s="14">
        <f t="shared" ca="1" si="0"/>
        <v>0.54</v>
      </c>
      <c r="K2" s="12">
        <f ca="1">B2*123*RAND()</f>
        <v>106.43412510662355</v>
      </c>
      <c r="L2" s="13">
        <f ca="1">K2/SUM($K$2:$K$100)*100</f>
        <v>38.063888900107827</v>
      </c>
      <c r="M2" s="14">
        <f t="shared" ref="M2:O3" ca="1" si="1">RANDBETWEEN(0,100)/100</f>
        <v>0.31</v>
      </c>
      <c r="N2" s="14">
        <f t="shared" ca="1" si="1"/>
        <v>0.24</v>
      </c>
      <c r="O2" s="14">
        <f t="shared" ca="1" si="1"/>
        <v>0.06</v>
      </c>
    </row>
    <row r="3" spans="1:16">
      <c r="A3" s="15" t="str">
        <v>Floors</v>
      </c>
      <c r="B3" s="12">
        <f>SUMIFS(RevitData[Volume], RevitData[Category], Calculations!A3)</f>
        <v>2</v>
      </c>
      <c r="C3" s="13">
        <f>B3*3</f>
        <v>6</v>
      </c>
      <c r="D3" s="13">
        <f>C3/SUM($C$2:$C$100)*100</f>
        <v>66.666666666666657</v>
      </c>
      <c r="E3" s="16">
        <f>B3*2</f>
        <v>4</v>
      </c>
      <c r="F3" s="16">
        <f>B3*4</f>
        <v>8</v>
      </c>
      <c r="G3" s="16">
        <f>B3*2</f>
        <v>4</v>
      </c>
      <c r="H3" s="16">
        <f t="shared" ca="1" si="0"/>
        <v>0.18</v>
      </c>
      <c r="I3" s="16">
        <f t="shared" ca="1" si="0"/>
        <v>0.52</v>
      </c>
      <c r="J3" s="16">
        <f t="shared" ca="1" si="0"/>
        <v>0.54</v>
      </c>
      <c r="K3" s="12">
        <f ca="1">B3*123*RAND()</f>
        <v>173.18555691257771</v>
      </c>
      <c r="L3" s="13">
        <f ca="1">K3/SUM($K$2:$K$100)*100</f>
        <v>61.93611109989218</v>
      </c>
      <c r="M3" s="14">
        <f t="shared" ca="1" si="1"/>
        <v>0.43</v>
      </c>
      <c r="N3" s="14">
        <f t="shared" ca="1" si="1"/>
        <v>0.69</v>
      </c>
      <c r="O3" s="14">
        <f t="shared" ca="1" si="1"/>
        <v>0.77</v>
      </c>
    </row>
    <row r="4" spans="1:16">
      <c r="B4" s="12">
        <f>SUMIFS(RevitData[Volume], RevitData[Category], Calculations!A4)</f>
        <v>0</v>
      </c>
      <c r="C4" s="13">
        <f t="shared" ref="C4:C20" si="2">B4*3</f>
        <v>0</v>
      </c>
      <c r="D4" s="13">
        <f t="shared" ref="D4:D20" si="3">C4/SUM($C$2:$C$100)*100</f>
        <v>0</v>
      </c>
      <c r="E4" s="16">
        <f t="shared" ref="E4:E20" si="4">B4*2</f>
        <v>0</v>
      </c>
      <c r="F4" s="16">
        <f t="shared" ref="F4:F20" si="5">B4*4</f>
        <v>0</v>
      </c>
      <c r="G4" s="16">
        <f t="shared" ref="G4:G20" si="6">B4*2</f>
        <v>0</v>
      </c>
      <c r="H4" s="16">
        <f t="shared" ref="H4:J20" ca="1" si="7">RANDBETWEEN(0,100)/100</f>
        <v>0.4</v>
      </c>
      <c r="I4" s="16">
        <f t="shared" ca="1" si="7"/>
        <v>0.62</v>
      </c>
      <c r="J4" s="16">
        <f t="shared" ca="1" si="7"/>
        <v>0.87</v>
      </c>
      <c r="K4" s="12">
        <f t="shared" ref="K4:K20" ca="1" si="8">B4*123*RAND()</f>
        <v>0</v>
      </c>
      <c r="L4" s="13">
        <f t="shared" ref="L4:L20" ca="1" si="9">K4/SUM($K$2:$K$100)*100</f>
        <v>0</v>
      </c>
      <c r="M4" s="14">
        <f t="shared" ref="M4:O20" ca="1" si="10">RANDBETWEEN(0,100)/100</f>
        <v>0.49</v>
      </c>
      <c r="N4" s="14">
        <f t="shared" ca="1" si="10"/>
        <v>0.72</v>
      </c>
      <c r="O4" s="14">
        <f t="shared" ca="1" si="10"/>
        <v>0.36</v>
      </c>
      <c r="P4" s="1"/>
    </row>
    <row r="5" spans="1:16">
      <c r="B5" s="12">
        <f>SUMIFS(RevitData[Volume], RevitData[Category], Calculations!A5)</f>
        <v>0</v>
      </c>
      <c r="C5" s="13">
        <f t="shared" si="2"/>
        <v>0</v>
      </c>
      <c r="D5" s="13">
        <f t="shared" si="3"/>
        <v>0</v>
      </c>
      <c r="E5" s="16">
        <f t="shared" si="4"/>
        <v>0</v>
      </c>
      <c r="F5" s="16">
        <f t="shared" si="5"/>
        <v>0</v>
      </c>
      <c r="G5" s="16">
        <f t="shared" si="6"/>
        <v>0</v>
      </c>
      <c r="H5" s="16">
        <f t="shared" ca="1" si="7"/>
        <v>0.59</v>
      </c>
      <c r="I5" s="16">
        <f t="shared" ca="1" si="7"/>
        <v>0.17</v>
      </c>
      <c r="J5" s="16">
        <f t="shared" ca="1" si="7"/>
        <v>0.84</v>
      </c>
      <c r="K5" s="12">
        <f t="shared" ca="1" si="8"/>
        <v>0</v>
      </c>
      <c r="L5" s="13">
        <f t="shared" ca="1" si="9"/>
        <v>0</v>
      </c>
      <c r="M5" s="14">
        <f t="shared" ca="1" si="10"/>
        <v>0.11</v>
      </c>
      <c r="N5" s="14">
        <f t="shared" ca="1" si="10"/>
        <v>0.59</v>
      </c>
      <c r="O5" s="14">
        <f t="shared" ca="1" si="10"/>
        <v>0.18</v>
      </c>
      <c r="P5" s="1"/>
    </row>
    <row r="6" spans="1:16">
      <c r="B6" s="12">
        <f>SUMIFS(RevitData[Volume], RevitData[Category], Calculations!A6)</f>
        <v>0</v>
      </c>
      <c r="C6" s="13">
        <f t="shared" si="2"/>
        <v>0</v>
      </c>
      <c r="D6" s="13">
        <f t="shared" si="3"/>
        <v>0</v>
      </c>
      <c r="E6" s="16">
        <f t="shared" si="4"/>
        <v>0</v>
      </c>
      <c r="F6" s="16">
        <f t="shared" si="5"/>
        <v>0</v>
      </c>
      <c r="G6" s="16">
        <f t="shared" si="6"/>
        <v>0</v>
      </c>
      <c r="H6" s="16">
        <f t="shared" ca="1" si="7"/>
        <v>7.0000000000000007E-2</v>
      </c>
      <c r="I6" s="16">
        <f t="shared" ca="1" si="7"/>
        <v>0.18</v>
      </c>
      <c r="J6" s="16">
        <f t="shared" ca="1" si="7"/>
        <v>0.02</v>
      </c>
      <c r="K6" s="12">
        <f t="shared" ca="1" si="8"/>
        <v>0</v>
      </c>
      <c r="L6" s="13">
        <f t="shared" ca="1" si="9"/>
        <v>0</v>
      </c>
      <c r="M6" s="14">
        <f t="shared" ca="1" si="10"/>
        <v>0.19</v>
      </c>
      <c r="N6" s="14">
        <f t="shared" ca="1" si="10"/>
        <v>0.1</v>
      </c>
      <c r="O6" s="14">
        <f t="shared" ca="1" si="10"/>
        <v>0.77</v>
      </c>
      <c r="P6" s="1"/>
    </row>
    <row r="7" spans="1:16">
      <c r="B7" s="12">
        <f>SUMIFS(RevitData[Volume], RevitData[Category], Calculations!A7)</f>
        <v>0</v>
      </c>
      <c r="C7" s="13">
        <f t="shared" si="2"/>
        <v>0</v>
      </c>
      <c r="D7" s="13">
        <f t="shared" si="3"/>
        <v>0</v>
      </c>
      <c r="E7" s="16">
        <f t="shared" si="4"/>
        <v>0</v>
      </c>
      <c r="F7" s="16">
        <f t="shared" si="5"/>
        <v>0</v>
      </c>
      <c r="G7" s="16">
        <f t="shared" si="6"/>
        <v>0</v>
      </c>
      <c r="H7" s="16">
        <f t="shared" ca="1" si="7"/>
        <v>0.25</v>
      </c>
      <c r="I7" s="16">
        <f t="shared" ca="1" si="7"/>
        <v>0.64</v>
      </c>
      <c r="J7" s="16">
        <f t="shared" ca="1" si="7"/>
        <v>0.11</v>
      </c>
      <c r="K7" s="12">
        <f t="shared" ca="1" si="8"/>
        <v>0</v>
      </c>
      <c r="L7" s="13">
        <f t="shared" ca="1" si="9"/>
        <v>0</v>
      </c>
      <c r="M7" s="14">
        <f t="shared" ca="1" si="10"/>
        <v>0.04</v>
      </c>
      <c r="N7" s="14">
        <f t="shared" ca="1" si="10"/>
        <v>0.3</v>
      </c>
      <c r="O7" s="14">
        <f t="shared" ca="1" si="10"/>
        <v>0.35</v>
      </c>
      <c r="P7" s="1"/>
    </row>
    <row r="8" spans="1:16">
      <c r="B8" s="12">
        <f>SUMIFS(RevitData[Volume], RevitData[Category], Calculations!A8)</f>
        <v>0</v>
      </c>
      <c r="C8" s="13">
        <f t="shared" si="2"/>
        <v>0</v>
      </c>
      <c r="D8" s="13">
        <f t="shared" si="3"/>
        <v>0</v>
      </c>
      <c r="E8" s="16">
        <f t="shared" si="4"/>
        <v>0</v>
      </c>
      <c r="F8" s="16">
        <f t="shared" si="5"/>
        <v>0</v>
      </c>
      <c r="G8" s="16">
        <f t="shared" si="6"/>
        <v>0</v>
      </c>
      <c r="H8" s="16">
        <f t="shared" ca="1" si="7"/>
        <v>0.17</v>
      </c>
      <c r="I8" s="16">
        <f t="shared" ca="1" si="7"/>
        <v>0.42</v>
      </c>
      <c r="J8" s="16">
        <f t="shared" ca="1" si="7"/>
        <v>0.83</v>
      </c>
      <c r="K8" s="12">
        <f t="shared" ca="1" si="8"/>
        <v>0</v>
      </c>
      <c r="L8" s="13">
        <f t="shared" ca="1" si="9"/>
        <v>0</v>
      </c>
      <c r="M8" s="14">
        <f t="shared" ca="1" si="10"/>
        <v>0.3</v>
      </c>
      <c r="N8" s="14">
        <f t="shared" ca="1" si="10"/>
        <v>0.32</v>
      </c>
      <c r="O8" s="14">
        <f t="shared" ca="1" si="10"/>
        <v>0.56999999999999995</v>
      </c>
      <c r="P8" s="1"/>
    </row>
    <row r="9" spans="1:16">
      <c r="B9" s="12">
        <f>SUMIFS(RevitData[Volume], RevitData[Category], Calculations!A9)</f>
        <v>0</v>
      </c>
      <c r="C9" s="13">
        <f t="shared" si="2"/>
        <v>0</v>
      </c>
      <c r="D9" s="13">
        <f t="shared" si="3"/>
        <v>0</v>
      </c>
      <c r="E9" s="16">
        <f t="shared" si="4"/>
        <v>0</v>
      </c>
      <c r="F9" s="16">
        <f t="shared" si="5"/>
        <v>0</v>
      </c>
      <c r="G9" s="16">
        <f t="shared" si="6"/>
        <v>0</v>
      </c>
      <c r="H9" s="16">
        <f t="shared" ca="1" si="7"/>
        <v>0.54</v>
      </c>
      <c r="I9" s="16">
        <f t="shared" ca="1" si="7"/>
        <v>0.55000000000000004</v>
      </c>
      <c r="J9" s="16">
        <f t="shared" ca="1" si="7"/>
        <v>0.88</v>
      </c>
      <c r="K9" s="12">
        <f t="shared" ca="1" si="8"/>
        <v>0</v>
      </c>
      <c r="L9" s="13">
        <f t="shared" ca="1" si="9"/>
        <v>0</v>
      </c>
      <c r="M9" s="14">
        <f t="shared" ca="1" si="10"/>
        <v>0.25</v>
      </c>
      <c r="N9" s="14">
        <f t="shared" ca="1" si="10"/>
        <v>0.51</v>
      </c>
      <c r="O9" s="14">
        <f t="shared" ca="1" si="10"/>
        <v>0.53</v>
      </c>
      <c r="P9" s="1"/>
    </row>
    <row r="10" spans="1:16">
      <c r="B10" s="12">
        <f>SUMIFS(RevitData[Volume], RevitData[Category], Calculations!A10)</f>
        <v>0</v>
      </c>
      <c r="C10" s="13">
        <f t="shared" si="2"/>
        <v>0</v>
      </c>
      <c r="D10" s="13">
        <f t="shared" si="3"/>
        <v>0</v>
      </c>
      <c r="E10" s="16">
        <f t="shared" si="4"/>
        <v>0</v>
      </c>
      <c r="F10" s="16">
        <f t="shared" si="5"/>
        <v>0</v>
      </c>
      <c r="G10" s="16">
        <f t="shared" si="6"/>
        <v>0</v>
      </c>
      <c r="H10" s="16">
        <f t="shared" ca="1" si="7"/>
        <v>0.11</v>
      </c>
      <c r="I10" s="16">
        <f t="shared" ca="1" si="7"/>
        <v>0.11</v>
      </c>
      <c r="J10" s="16">
        <f t="shared" ca="1" si="7"/>
        <v>0.52</v>
      </c>
      <c r="K10" s="12">
        <f t="shared" ca="1" si="8"/>
        <v>0</v>
      </c>
      <c r="L10" s="13">
        <f t="shared" ca="1" si="9"/>
        <v>0</v>
      </c>
      <c r="M10" s="14">
        <f t="shared" ca="1" si="10"/>
        <v>0</v>
      </c>
      <c r="N10" s="14">
        <f t="shared" ca="1" si="10"/>
        <v>0.78</v>
      </c>
      <c r="O10" s="14">
        <f t="shared" ca="1" si="10"/>
        <v>0.79</v>
      </c>
    </row>
    <row r="11" spans="1:16">
      <c r="B11" s="12">
        <f>SUMIFS(RevitData[Volume], RevitData[Category], Calculations!A11)</f>
        <v>0</v>
      </c>
      <c r="C11" s="13">
        <f t="shared" si="2"/>
        <v>0</v>
      </c>
      <c r="D11" s="13">
        <f t="shared" si="3"/>
        <v>0</v>
      </c>
      <c r="E11" s="16">
        <f t="shared" si="4"/>
        <v>0</v>
      </c>
      <c r="F11" s="16">
        <f t="shared" si="5"/>
        <v>0</v>
      </c>
      <c r="G11" s="16">
        <f t="shared" si="6"/>
        <v>0</v>
      </c>
      <c r="H11" s="16">
        <f t="shared" ca="1" si="7"/>
        <v>0.53</v>
      </c>
      <c r="I11" s="16">
        <f t="shared" ca="1" si="7"/>
        <v>0.45</v>
      </c>
      <c r="J11" s="16">
        <f t="shared" ca="1" si="7"/>
        <v>0.89</v>
      </c>
      <c r="K11" s="12">
        <f t="shared" ca="1" si="8"/>
        <v>0</v>
      </c>
      <c r="L11" s="13">
        <f t="shared" ca="1" si="9"/>
        <v>0</v>
      </c>
      <c r="M11" s="14">
        <f t="shared" ca="1" si="10"/>
        <v>0.08</v>
      </c>
      <c r="N11" s="14">
        <f t="shared" ca="1" si="10"/>
        <v>0.26</v>
      </c>
      <c r="O11" s="14">
        <f t="shared" ca="1" si="10"/>
        <v>0.85</v>
      </c>
    </row>
    <row r="12" spans="1:16">
      <c r="B12" s="12">
        <f>SUMIFS(RevitData[Volume], RevitData[Category], Calculations!A12)</f>
        <v>0</v>
      </c>
      <c r="C12" s="13">
        <f t="shared" si="2"/>
        <v>0</v>
      </c>
      <c r="D12" s="13">
        <f t="shared" si="3"/>
        <v>0</v>
      </c>
      <c r="E12" s="16">
        <f t="shared" si="4"/>
        <v>0</v>
      </c>
      <c r="F12" s="16">
        <f t="shared" si="5"/>
        <v>0</v>
      </c>
      <c r="G12" s="16">
        <f t="shared" si="6"/>
        <v>0</v>
      </c>
      <c r="H12" s="16">
        <f t="shared" ca="1" si="7"/>
        <v>0.94</v>
      </c>
      <c r="I12" s="16">
        <f t="shared" ca="1" si="7"/>
        <v>0.48</v>
      </c>
      <c r="J12" s="16">
        <f t="shared" ca="1" si="7"/>
        <v>0.67</v>
      </c>
      <c r="K12" s="12">
        <f t="shared" ca="1" si="8"/>
        <v>0</v>
      </c>
      <c r="L12" s="13">
        <f t="shared" ca="1" si="9"/>
        <v>0</v>
      </c>
      <c r="M12" s="14">
        <f t="shared" ca="1" si="10"/>
        <v>0.91</v>
      </c>
      <c r="N12" s="14">
        <f t="shared" ca="1" si="10"/>
        <v>0.02</v>
      </c>
      <c r="O12" s="14">
        <f t="shared" ca="1" si="10"/>
        <v>0.45</v>
      </c>
    </row>
    <row r="13" spans="1:16">
      <c r="B13" s="12">
        <f>SUMIFS(RevitData[Volume], RevitData[Category], Calculations!A13)</f>
        <v>0</v>
      </c>
      <c r="C13" s="13">
        <f t="shared" si="2"/>
        <v>0</v>
      </c>
      <c r="D13" s="13">
        <f t="shared" si="3"/>
        <v>0</v>
      </c>
      <c r="E13" s="16">
        <f t="shared" si="4"/>
        <v>0</v>
      </c>
      <c r="F13" s="16">
        <f t="shared" si="5"/>
        <v>0</v>
      </c>
      <c r="G13" s="16">
        <f t="shared" si="6"/>
        <v>0</v>
      </c>
      <c r="H13" s="16">
        <f t="shared" ca="1" si="7"/>
        <v>0.44</v>
      </c>
      <c r="I13" s="16">
        <f t="shared" ca="1" si="7"/>
        <v>0.97</v>
      </c>
      <c r="J13" s="16">
        <f t="shared" ca="1" si="7"/>
        <v>1</v>
      </c>
      <c r="K13" s="12">
        <f t="shared" ca="1" si="8"/>
        <v>0</v>
      </c>
      <c r="L13" s="13">
        <f t="shared" ca="1" si="9"/>
        <v>0</v>
      </c>
      <c r="M13" s="14">
        <f t="shared" ca="1" si="10"/>
        <v>0.9</v>
      </c>
      <c r="N13" s="14">
        <f t="shared" ca="1" si="10"/>
        <v>0.52</v>
      </c>
      <c r="O13" s="14">
        <f t="shared" ca="1" si="10"/>
        <v>0.19</v>
      </c>
    </row>
    <row r="14" spans="1:16">
      <c r="B14" s="12">
        <f>SUMIFS(RevitData[Volume], RevitData[Category], Calculations!A14)</f>
        <v>0</v>
      </c>
      <c r="C14" s="13">
        <f t="shared" si="2"/>
        <v>0</v>
      </c>
      <c r="D14" s="13">
        <f t="shared" si="3"/>
        <v>0</v>
      </c>
      <c r="E14" s="16">
        <f t="shared" si="4"/>
        <v>0</v>
      </c>
      <c r="F14" s="16">
        <f t="shared" si="5"/>
        <v>0</v>
      </c>
      <c r="G14" s="16">
        <f t="shared" si="6"/>
        <v>0</v>
      </c>
      <c r="H14" s="16">
        <f t="shared" ca="1" si="7"/>
        <v>0</v>
      </c>
      <c r="I14" s="16">
        <f t="shared" ca="1" si="7"/>
        <v>0.8</v>
      </c>
      <c r="J14" s="16">
        <f t="shared" ca="1" si="7"/>
        <v>0.76</v>
      </c>
      <c r="K14" s="12">
        <f t="shared" ca="1" si="8"/>
        <v>0</v>
      </c>
      <c r="L14" s="13">
        <f t="shared" ca="1" si="9"/>
        <v>0</v>
      </c>
      <c r="M14" s="14">
        <f t="shared" ca="1" si="10"/>
        <v>0.36</v>
      </c>
      <c r="N14" s="14">
        <f t="shared" ca="1" si="10"/>
        <v>0.9</v>
      </c>
      <c r="O14" s="14">
        <f t="shared" ca="1" si="10"/>
        <v>0.91</v>
      </c>
    </row>
    <row r="15" spans="1:16">
      <c r="B15" s="12">
        <f>SUMIFS(RevitData[Volume], RevitData[Category], Calculations!A15)</f>
        <v>0</v>
      </c>
      <c r="C15" s="13">
        <f t="shared" si="2"/>
        <v>0</v>
      </c>
      <c r="D15" s="13">
        <f t="shared" si="3"/>
        <v>0</v>
      </c>
      <c r="E15" s="16">
        <f t="shared" si="4"/>
        <v>0</v>
      </c>
      <c r="F15" s="16">
        <f t="shared" si="5"/>
        <v>0</v>
      </c>
      <c r="G15" s="16">
        <f t="shared" si="6"/>
        <v>0</v>
      </c>
      <c r="H15" s="16">
        <f t="shared" ca="1" si="7"/>
        <v>0.15</v>
      </c>
      <c r="I15" s="16">
        <f t="shared" ca="1" si="7"/>
        <v>0.89</v>
      </c>
      <c r="J15" s="16">
        <f t="shared" ca="1" si="7"/>
        <v>0.49</v>
      </c>
      <c r="K15" s="12">
        <f t="shared" ca="1" si="8"/>
        <v>0</v>
      </c>
      <c r="L15" s="13">
        <f t="shared" ca="1" si="9"/>
        <v>0</v>
      </c>
      <c r="M15" s="14">
        <f t="shared" ca="1" si="10"/>
        <v>0.36</v>
      </c>
      <c r="N15" s="14">
        <f t="shared" ca="1" si="10"/>
        <v>0.18</v>
      </c>
      <c r="O15" s="14">
        <f t="shared" ca="1" si="10"/>
        <v>0.64</v>
      </c>
    </row>
    <row r="16" spans="1:16">
      <c r="B16" s="12">
        <f>SUMIFS(RevitData[Volume], RevitData[Category], Calculations!A16)</f>
        <v>0</v>
      </c>
      <c r="C16" s="13">
        <f t="shared" si="2"/>
        <v>0</v>
      </c>
      <c r="D16" s="13">
        <f t="shared" si="3"/>
        <v>0</v>
      </c>
      <c r="E16" s="16">
        <f t="shared" si="4"/>
        <v>0</v>
      </c>
      <c r="F16" s="16">
        <f t="shared" si="5"/>
        <v>0</v>
      </c>
      <c r="G16" s="16">
        <f t="shared" si="6"/>
        <v>0</v>
      </c>
      <c r="H16" s="16">
        <f t="shared" ca="1" si="7"/>
        <v>0.19</v>
      </c>
      <c r="I16" s="16">
        <f t="shared" ca="1" si="7"/>
        <v>0.48</v>
      </c>
      <c r="J16" s="16">
        <f t="shared" ca="1" si="7"/>
        <v>0</v>
      </c>
      <c r="K16" s="12">
        <f t="shared" ca="1" si="8"/>
        <v>0</v>
      </c>
      <c r="L16" s="13">
        <f t="shared" ca="1" si="9"/>
        <v>0</v>
      </c>
      <c r="M16" s="14">
        <f t="shared" ca="1" si="10"/>
        <v>0.42</v>
      </c>
      <c r="N16" s="14">
        <f t="shared" ca="1" si="10"/>
        <v>0.73</v>
      </c>
      <c r="O16" s="14">
        <f t="shared" ca="1" si="10"/>
        <v>0.25</v>
      </c>
    </row>
    <row r="17" spans="2:15">
      <c r="B17" s="12">
        <f>SUMIFS(RevitData[Volume], RevitData[Category], Calculations!A17)</f>
        <v>0</v>
      </c>
      <c r="C17" s="13">
        <f t="shared" si="2"/>
        <v>0</v>
      </c>
      <c r="D17" s="13">
        <f t="shared" si="3"/>
        <v>0</v>
      </c>
      <c r="E17" s="16">
        <f t="shared" si="4"/>
        <v>0</v>
      </c>
      <c r="F17" s="16">
        <f t="shared" si="5"/>
        <v>0</v>
      </c>
      <c r="G17" s="16">
        <f t="shared" si="6"/>
        <v>0</v>
      </c>
      <c r="H17" s="16">
        <f t="shared" ca="1" si="7"/>
        <v>0.56000000000000005</v>
      </c>
      <c r="I17" s="16">
        <f t="shared" ca="1" si="7"/>
        <v>0.6</v>
      </c>
      <c r="J17" s="16">
        <f t="shared" ca="1" si="7"/>
        <v>0.13</v>
      </c>
      <c r="K17" s="12">
        <f t="shared" ca="1" si="8"/>
        <v>0</v>
      </c>
      <c r="L17" s="13">
        <f t="shared" ca="1" si="9"/>
        <v>0</v>
      </c>
      <c r="M17" s="14">
        <f t="shared" ca="1" si="10"/>
        <v>0.93</v>
      </c>
      <c r="N17" s="14">
        <f t="shared" ca="1" si="10"/>
        <v>0.44</v>
      </c>
      <c r="O17" s="14">
        <f t="shared" ca="1" si="10"/>
        <v>0.59</v>
      </c>
    </row>
    <row r="18" spans="2:15">
      <c r="B18" s="12">
        <f>SUMIFS(RevitData[Volume], RevitData[Category], Calculations!A18)</f>
        <v>0</v>
      </c>
      <c r="C18" s="13">
        <f t="shared" si="2"/>
        <v>0</v>
      </c>
      <c r="D18" s="13">
        <f t="shared" si="3"/>
        <v>0</v>
      </c>
      <c r="E18" s="16">
        <f t="shared" si="4"/>
        <v>0</v>
      </c>
      <c r="F18" s="16">
        <f t="shared" si="5"/>
        <v>0</v>
      </c>
      <c r="G18" s="16">
        <f t="shared" si="6"/>
        <v>0</v>
      </c>
      <c r="H18" s="16">
        <f t="shared" ca="1" si="7"/>
        <v>0.36</v>
      </c>
      <c r="I18" s="16">
        <f t="shared" ca="1" si="7"/>
        <v>0.46</v>
      </c>
      <c r="J18" s="16">
        <f t="shared" ca="1" si="7"/>
        <v>0.55000000000000004</v>
      </c>
      <c r="K18" s="12">
        <f t="shared" ca="1" si="8"/>
        <v>0</v>
      </c>
      <c r="L18" s="13">
        <f t="shared" ca="1" si="9"/>
        <v>0</v>
      </c>
      <c r="M18" s="14">
        <f t="shared" ca="1" si="10"/>
        <v>0.04</v>
      </c>
      <c r="N18" s="14">
        <f t="shared" ca="1" si="10"/>
        <v>0.21</v>
      </c>
      <c r="O18" s="14">
        <f t="shared" ca="1" si="10"/>
        <v>0.08</v>
      </c>
    </row>
    <row r="19" spans="2:15">
      <c r="B19" s="12">
        <f>SUMIFS(RevitData[Volume], RevitData[Category], Calculations!A19)</f>
        <v>0</v>
      </c>
      <c r="C19" s="13">
        <f t="shared" si="2"/>
        <v>0</v>
      </c>
      <c r="D19" s="13">
        <f t="shared" si="3"/>
        <v>0</v>
      </c>
      <c r="E19" s="16">
        <f t="shared" si="4"/>
        <v>0</v>
      </c>
      <c r="F19" s="16">
        <f t="shared" si="5"/>
        <v>0</v>
      </c>
      <c r="G19" s="16">
        <f t="shared" si="6"/>
        <v>0</v>
      </c>
      <c r="H19" s="16">
        <f t="shared" ca="1" si="7"/>
        <v>0.3</v>
      </c>
      <c r="I19" s="16">
        <f t="shared" ca="1" si="7"/>
        <v>0.26</v>
      </c>
      <c r="J19" s="16">
        <f t="shared" ca="1" si="7"/>
        <v>0</v>
      </c>
      <c r="K19" s="12">
        <f t="shared" ca="1" si="8"/>
        <v>0</v>
      </c>
      <c r="L19" s="13">
        <f t="shared" ca="1" si="9"/>
        <v>0</v>
      </c>
      <c r="M19" s="14">
        <f t="shared" ca="1" si="10"/>
        <v>0.74</v>
      </c>
      <c r="N19" s="14">
        <f t="shared" ca="1" si="10"/>
        <v>0.09</v>
      </c>
      <c r="O19" s="14">
        <f t="shared" ca="1" si="10"/>
        <v>0.82</v>
      </c>
    </row>
    <row r="20" spans="2:15">
      <c r="B20" s="12">
        <f>SUMIFS(RevitData[Volume], RevitData[Category], Calculations!A20)</f>
        <v>0</v>
      </c>
      <c r="C20" s="13">
        <f t="shared" si="2"/>
        <v>0</v>
      </c>
      <c r="D20" s="13">
        <f t="shared" si="3"/>
        <v>0</v>
      </c>
      <c r="E20" s="16">
        <f t="shared" si="4"/>
        <v>0</v>
      </c>
      <c r="F20" s="16">
        <f t="shared" si="5"/>
        <v>0</v>
      </c>
      <c r="G20" s="16">
        <f t="shared" si="6"/>
        <v>0</v>
      </c>
      <c r="H20" s="16">
        <f t="shared" ca="1" si="7"/>
        <v>7.0000000000000007E-2</v>
      </c>
      <c r="I20" s="16">
        <f t="shared" ca="1" si="7"/>
        <v>0.51</v>
      </c>
      <c r="J20" s="16">
        <f t="shared" ca="1" si="7"/>
        <v>0.85</v>
      </c>
      <c r="K20" s="12">
        <f t="shared" ca="1" si="8"/>
        <v>0</v>
      </c>
      <c r="L20" s="13">
        <f t="shared" ca="1" si="9"/>
        <v>0</v>
      </c>
      <c r="M20" s="14">
        <f t="shared" ca="1" si="10"/>
        <v>0.27</v>
      </c>
      <c r="N20" s="14">
        <f t="shared" ca="1" si="10"/>
        <v>0.74</v>
      </c>
      <c r="O20" s="14">
        <f t="shared" ca="1" si="10"/>
        <v>0.77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EEB95-C122-4F24-A6F8-574A63F65543}">
  <dimension ref="A1:N31"/>
  <sheetViews>
    <sheetView view="pageLayout" topLeftCell="A7" zoomScale="85" zoomScaleNormal="100" zoomScaleSheetLayoutView="130" zoomScalePageLayoutView="85" workbookViewId="0">
      <selection activeCell="C11" sqref="C11:C24"/>
    </sheetView>
  </sheetViews>
  <sheetFormatPr defaultRowHeight="14.4"/>
  <cols>
    <col min="1" max="1" width="14.5546875" customWidth="1"/>
    <col min="2" max="2" width="16.21875" style="1" customWidth="1"/>
    <col min="3" max="3" width="10.44140625" customWidth="1"/>
    <col min="4" max="4" width="5" customWidth="1"/>
  </cols>
  <sheetData>
    <row r="1" spans="1:14" ht="16.95" customHeight="1">
      <c r="A1" s="7" t="s">
        <v>19</v>
      </c>
      <c r="B1" s="28" t="s">
        <v>20</v>
      </c>
      <c r="C1" s="28"/>
    </row>
    <row r="2" spans="1:14" ht="11.25" customHeight="1"/>
    <row r="3" spans="1:14" ht="16.95" customHeight="1">
      <c r="A3" s="19" t="s">
        <v>21</v>
      </c>
      <c r="B3" s="20"/>
      <c r="C3" s="21"/>
      <c r="N3" s="2"/>
    </row>
    <row r="4" spans="1:14" ht="16.95" customHeight="1">
      <c r="A4" s="22"/>
      <c r="B4" s="23"/>
      <c r="C4" s="24"/>
      <c r="N4" s="2"/>
    </row>
    <row r="5" spans="1:14" ht="16.95" customHeight="1">
      <c r="A5" s="22"/>
      <c r="B5" s="23"/>
      <c r="C5" s="24"/>
      <c r="N5" s="2"/>
    </row>
    <row r="6" spans="1:14" ht="16.95" customHeight="1">
      <c r="A6" s="22"/>
      <c r="B6" s="23"/>
      <c r="C6" s="24"/>
      <c r="N6" s="2"/>
    </row>
    <row r="7" spans="1:14" ht="16.95" customHeight="1">
      <c r="A7" s="22"/>
      <c r="B7" s="23"/>
      <c r="C7" s="24"/>
      <c r="N7" s="2"/>
    </row>
    <row r="8" spans="1:14" ht="16.95" customHeight="1">
      <c r="A8" s="22"/>
      <c r="B8" s="23"/>
      <c r="C8" s="24"/>
      <c r="N8" s="2"/>
    </row>
    <row r="9" spans="1:14" ht="16.95" customHeight="1">
      <c r="A9" s="25"/>
      <c r="B9" s="26"/>
      <c r="C9" s="27"/>
      <c r="N9" s="3"/>
    </row>
    <row r="10" spans="1:14" ht="11.25" customHeight="1">
      <c r="A10" s="1"/>
      <c r="N10" s="3"/>
    </row>
    <row r="11" spans="1:14" s="4" customFormat="1" ht="24" customHeight="1">
      <c r="A11" s="18" t="s">
        <v>22</v>
      </c>
      <c r="B11" s="18"/>
      <c r="C11" s="17">
        <f ca="1">RAND()</f>
        <v>0.51207819894342821</v>
      </c>
      <c r="N11" s="5"/>
    </row>
    <row r="12" spans="1:14" s="4" customFormat="1" ht="24" customHeight="1">
      <c r="A12" s="18" t="s">
        <v>23</v>
      </c>
      <c r="B12" s="18"/>
      <c r="C12" s="17">
        <f t="shared" ref="C12:C24" ca="1" si="0">RAND()</f>
        <v>0.47419455559576851</v>
      </c>
      <c r="N12" s="5"/>
    </row>
    <row r="13" spans="1:14" s="4" customFormat="1" ht="24" customHeight="1">
      <c r="A13" s="18" t="s">
        <v>24</v>
      </c>
      <c r="B13" s="18"/>
      <c r="C13" s="17">
        <f t="shared" ca="1" si="0"/>
        <v>0.73413537100565973</v>
      </c>
      <c r="N13" s="6"/>
    </row>
    <row r="14" spans="1:14" s="4" customFormat="1" ht="24" customHeight="1">
      <c r="A14" s="18" t="s">
        <v>25</v>
      </c>
      <c r="B14" s="18"/>
      <c r="C14" s="17">
        <f t="shared" ca="1" si="0"/>
        <v>0.27687404935039328</v>
      </c>
      <c r="N14" s="6"/>
    </row>
    <row r="15" spans="1:14" s="4" customFormat="1" ht="24" customHeight="1">
      <c r="A15" s="18" t="s">
        <v>26</v>
      </c>
      <c r="B15" s="18"/>
      <c r="C15" s="17">
        <f t="shared" ca="1" si="0"/>
        <v>0.31822542921795804</v>
      </c>
      <c r="N15" s="6"/>
    </row>
    <row r="16" spans="1:14" s="4" customFormat="1" ht="24" customHeight="1">
      <c r="A16" s="18" t="s">
        <v>27</v>
      </c>
      <c r="B16" s="18"/>
      <c r="C16" s="17">
        <f t="shared" ca="1" si="0"/>
        <v>0.9153701024004075</v>
      </c>
      <c r="N16" s="6"/>
    </row>
    <row r="17" spans="1:14" s="4" customFormat="1" ht="24" customHeight="1">
      <c r="A17" s="18" t="s">
        <v>28</v>
      </c>
      <c r="B17" s="18"/>
      <c r="C17" s="17">
        <f t="shared" ca="1" si="0"/>
        <v>0.45099260739395786</v>
      </c>
      <c r="N17" s="5"/>
    </row>
    <row r="18" spans="1:14" s="4" customFormat="1" ht="24" customHeight="1">
      <c r="A18" s="18" t="s">
        <v>30</v>
      </c>
      <c r="B18" s="18"/>
      <c r="C18" s="17">
        <f t="shared" ca="1" si="0"/>
        <v>0.61932167767975388</v>
      </c>
      <c r="N18" s="5"/>
    </row>
    <row r="19" spans="1:14" s="4" customFormat="1" ht="24" customHeight="1">
      <c r="A19" s="18" t="s">
        <v>29</v>
      </c>
      <c r="B19" s="18"/>
      <c r="C19" s="17">
        <f t="shared" ca="1" si="0"/>
        <v>0.58377243899737019</v>
      </c>
      <c r="N19" s="6"/>
    </row>
    <row r="20" spans="1:14" s="4" customFormat="1" ht="24" customHeight="1">
      <c r="A20" s="18" t="s">
        <v>31</v>
      </c>
      <c r="B20" s="18"/>
      <c r="C20" s="17">
        <f t="shared" ca="1" si="0"/>
        <v>0.53193076933903638</v>
      </c>
      <c r="N20" s="6"/>
    </row>
    <row r="21" spans="1:14" ht="24" customHeight="1">
      <c r="A21" s="18" t="s">
        <v>32</v>
      </c>
      <c r="B21" s="18"/>
      <c r="C21" s="17">
        <f t="shared" ca="1" si="0"/>
        <v>0.35801516114743137</v>
      </c>
      <c r="N21" s="2"/>
    </row>
    <row r="22" spans="1:14" ht="24" customHeight="1">
      <c r="A22" s="18" t="s">
        <v>33</v>
      </c>
      <c r="B22" s="18"/>
      <c r="C22" s="17">
        <f t="shared" ca="1" si="0"/>
        <v>0.53453971589708271</v>
      </c>
      <c r="N22" s="2"/>
    </row>
    <row r="23" spans="1:14" ht="24" customHeight="1">
      <c r="A23" s="18" t="s">
        <v>34</v>
      </c>
      <c r="B23" s="18"/>
      <c r="C23" s="17">
        <f t="shared" ca="1" si="0"/>
        <v>3.3140499973869475E-2</v>
      </c>
    </row>
    <row r="24" spans="1:14" ht="24" customHeight="1">
      <c r="A24" s="18" t="s">
        <v>35</v>
      </c>
      <c r="B24" s="18"/>
      <c r="C24" s="17">
        <f t="shared" ca="1" si="0"/>
        <v>0.57665013310674507</v>
      </c>
    </row>
    <row r="25" spans="1:14" ht="22.8" customHeight="1"/>
    <row r="26" spans="1:14" ht="22.8" customHeight="1"/>
    <row r="27" spans="1:14" ht="16.95" customHeight="1"/>
    <row r="28" spans="1:14" ht="16.95" customHeight="1"/>
    <row r="29" spans="1:14" ht="16.95" customHeight="1"/>
    <row r="30" spans="1:14" ht="16.95" customHeight="1"/>
    <row r="31" spans="1:14" ht="16.95" customHeight="1"/>
  </sheetData>
  <mergeCells count="16">
    <mergeCell ref="A3:C9"/>
    <mergeCell ref="B1:C1"/>
    <mergeCell ref="A11:B11"/>
    <mergeCell ref="A12:B12"/>
    <mergeCell ref="A13:B13"/>
    <mergeCell ref="A14:B14"/>
    <mergeCell ref="A15:B15"/>
    <mergeCell ref="A16:B16"/>
    <mergeCell ref="A17:B17"/>
    <mergeCell ref="A18:B18"/>
    <mergeCell ref="A24:B24"/>
    <mergeCell ref="A19:B19"/>
    <mergeCell ref="A20:B20"/>
    <mergeCell ref="A21:B21"/>
    <mergeCell ref="A22:B22"/>
    <mergeCell ref="A23:B23"/>
  </mergeCells>
  <pageMargins left="0.57189542483660127" right="0.52287581699346408" top="0.60457516339869277" bottom="0.54738562091503273" header="0.3" footer="0.3"/>
  <pageSetup paperSize="9" orientation="landscape" horizontalDpi="300" verticalDpi="0" r:id="rId1"/>
  <headerFooter>
    <oddHeader xml:space="preserve">&amp;LCIRCULARITY ASSESSMENT&amp;C&amp;D&amp;R[logo]
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Revit_data</vt:lpstr>
      <vt:lpstr>Calculations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Tomczak</dc:creator>
  <cp:lastModifiedBy>Artur Tomczak</cp:lastModifiedBy>
  <dcterms:created xsi:type="dcterms:W3CDTF">2022-06-24T16:48:00Z</dcterms:created>
  <dcterms:modified xsi:type="dcterms:W3CDTF">2022-08-18T09:01:50Z</dcterms:modified>
</cp:coreProperties>
</file>