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edri\Documents\Ecole-EM\Bureautique\Excel\TP4 - Matériel DEPART\TP4 - Matériel DEPART\"/>
    </mc:Choice>
  </mc:AlternateContent>
  <xr:revisionPtr revIDLastSave="0" documentId="13_ncr:1_{530C2EE0-B24D-4318-A22C-ECD2FBF8248A}" xr6:coauthVersionLast="47" xr6:coauthVersionMax="47" xr10:uidLastSave="{00000000-0000-0000-0000-000000000000}"/>
  <bookViews>
    <workbookView xWindow="-110" yWindow="-110" windowWidth="25820" windowHeight="16220" firstSheet="1" activeTab="1" xr2:uid="{E5A5B294-0C34-426E-A9B5-A277A2193F29}"/>
  </bookViews>
  <sheets>
    <sheet name="Facture" sheetId="1" r:id="rId1"/>
    <sheet name="Graphiques" sheetId="6" r:id="rId2"/>
    <sheet name="TableauxCroisésDynamiques" sheetId="11" r:id="rId3"/>
    <sheet name="Configuration" sheetId="10" r:id="rId4"/>
    <sheet name="Liste des articles" sheetId="15" r:id="rId5"/>
    <sheet name="Historique des achats d'article" sheetId="17" r:id="rId6"/>
    <sheet name="Liste des clients" sheetId="16" r:id="rId7"/>
  </sheets>
  <externalReferences>
    <externalReference r:id="rId8"/>
  </externalReferences>
  <definedNames>
    <definedName name="_xlnm._FilterDatabase" localSheetId="5" hidden="1">'Historique des achats d''article'!$C$4:$G$81</definedName>
    <definedName name="_xlnm._FilterDatabase" localSheetId="4" hidden="1">'Liste des articles'!$B$3:$F$31</definedName>
    <definedName name="donneesArticlesSansEntete" localSheetId="5">'[1]Liste des articles'!$B$4:$F$31</definedName>
    <definedName name="donneesArticlesSansEntete" localSheetId="4">'Liste des articles'!$B$4:$F$31</definedName>
    <definedName name="donneesArticlesSansEntete" localSheetId="6">'[1]Liste des articles'!$B$4:$F$31</definedName>
    <definedName name="donneesArticlesSansEntete">#REF!</definedName>
    <definedName name="donneesClientsSansEntete" localSheetId="5">'[1]Liste des clients'!$B$4:$G$11</definedName>
    <definedName name="donneesClientsSansEntete" localSheetId="4">'[1]Liste des clients'!$B$4:$G$11</definedName>
    <definedName name="donneesClientsSansEntete" localSheetId="6">'Liste des clients'!$B$4:$G$11</definedName>
    <definedName name="donneesClientsSansEntete">#REF!</definedName>
    <definedName name="donneesHistoriqueAvecEntete" localSheetId="5">'Historique des achats d''article'!$B$4:$J$81</definedName>
    <definedName name="donneesHistoriqueAvecEntete">#REF!</definedName>
    <definedName name="_xlnm.Print_Area" localSheetId="0">Facture!#REF!</definedName>
  </definedNames>
  <calcPr calcId="191028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7" l="1"/>
  <c r="D81" i="17"/>
  <c r="E80" i="17"/>
  <c r="D80" i="17"/>
  <c r="E79" i="17"/>
  <c r="D79" i="17"/>
  <c r="E78" i="17"/>
  <c r="D78" i="17"/>
  <c r="E77" i="17"/>
  <c r="D77" i="17"/>
  <c r="E76" i="17"/>
  <c r="D76" i="17"/>
  <c r="E75" i="17"/>
  <c r="D75" i="17"/>
  <c r="E74" i="17"/>
  <c r="D74" i="17"/>
  <c r="E73" i="17"/>
  <c r="D73" i="17"/>
  <c r="E72" i="17"/>
  <c r="D72" i="17"/>
  <c r="E71" i="17"/>
  <c r="D71" i="17"/>
  <c r="E70" i="17"/>
  <c r="D70" i="17"/>
  <c r="E69" i="17"/>
  <c r="D69" i="17"/>
  <c r="E68" i="17"/>
  <c r="D68" i="17"/>
  <c r="E67" i="17"/>
  <c r="D67" i="17"/>
  <c r="E66" i="17"/>
  <c r="D66" i="17"/>
  <c r="E65" i="17"/>
  <c r="D65" i="17"/>
  <c r="E64" i="17"/>
  <c r="D64" i="17"/>
  <c r="E63" i="17"/>
  <c r="D63" i="17"/>
  <c r="E62" i="17"/>
  <c r="D62" i="17"/>
  <c r="E61" i="17"/>
  <c r="D61" i="17"/>
  <c r="E60" i="17"/>
  <c r="D60" i="17"/>
  <c r="E59" i="17"/>
  <c r="D59" i="17"/>
  <c r="E58" i="17"/>
  <c r="D58" i="17"/>
  <c r="E57" i="17"/>
  <c r="D57" i="17"/>
  <c r="E56" i="17"/>
  <c r="D56" i="17"/>
  <c r="E55" i="17"/>
  <c r="D55" i="17"/>
  <c r="E54" i="17"/>
  <c r="D54" i="17"/>
  <c r="E53" i="17"/>
  <c r="D53" i="17"/>
  <c r="E52" i="17"/>
  <c r="D52" i="17"/>
  <c r="E51" i="17"/>
  <c r="D51" i="17"/>
  <c r="E50" i="17"/>
  <c r="D50" i="17"/>
  <c r="E49" i="17"/>
  <c r="D49" i="17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E8" i="17"/>
  <c r="D8" i="17"/>
  <c r="E7" i="17"/>
  <c r="D7" i="17"/>
  <c r="E6" i="17"/>
  <c r="D6" i="17"/>
  <c r="E5" i="17"/>
  <c r="D5" i="17"/>
  <c r="F6" i="6"/>
  <c r="F8" i="6"/>
  <c r="E6" i="6"/>
  <c r="C8" i="6"/>
  <c r="D6" i="6"/>
  <c r="D8" i="6"/>
  <c r="C6" i="6"/>
  <c r="E8" i="6"/>
  <c r="F7" i="6"/>
  <c r="F5" i="6"/>
  <c r="E7" i="6"/>
  <c r="E5" i="6"/>
  <c r="D7" i="6"/>
  <c r="D5" i="6"/>
  <c r="C7" i="6"/>
  <c r="C5" i="6"/>
</calcChain>
</file>

<file path=xl/sharedStrings.xml><?xml version="1.0" encoding="utf-8"?>
<sst xmlns="http://schemas.openxmlformats.org/spreadsheetml/2006/main" count="336" uniqueCount="137">
  <si>
    <r>
      <t xml:space="preserve">Graphiques
</t>
    </r>
    <r>
      <rPr>
        <sz val="11"/>
        <color rgb="FF000000"/>
        <rFont val="Segoe UI"/>
        <family val="2"/>
      </rPr>
      <t>Quelques graphiques portants sur les données
des historiques des achats d'articles</t>
    </r>
  </si>
  <si>
    <t>Somme de Prix vendu</t>
  </si>
  <si>
    <t>Catégorie</t>
  </si>
  <si>
    <t>Carte graphique</t>
  </si>
  <si>
    <t>Processeur</t>
  </si>
  <si>
    <t>Rasberry PI</t>
  </si>
  <si>
    <t>Année</t>
  </si>
  <si>
    <t>Total</t>
  </si>
  <si>
    <r>
      <t xml:space="preserve">Tableaux croisés dynamiques
</t>
    </r>
    <r>
      <rPr>
        <sz val="11"/>
        <color rgb="FF000000"/>
        <rFont val="Segoe UI"/>
        <family val="2"/>
      </rPr>
      <t>Quelques données sous forme de tableaux croisés dynamiques</t>
    </r>
    <r>
      <rPr>
        <b/>
        <sz val="11"/>
        <color rgb="FF000000"/>
        <rFont val="Segoe UI"/>
        <family val="2"/>
      </rPr>
      <t xml:space="preserve">
</t>
    </r>
    <r>
      <rPr>
        <sz val="11"/>
        <color rgb="FF000000"/>
        <rFont val="Segoe UI"/>
        <family val="2"/>
      </rPr>
      <t>sur les données des historiques des achats d'articles</t>
    </r>
  </si>
  <si>
    <t>Tableau #1</t>
  </si>
  <si>
    <t>Tableau #2</t>
  </si>
  <si>
    <t>Tableau #3</t>
  </si>
  <si>
    <t>Paramètres</t>
  </si>
  <si>
    <t>Valeurs</t>
  </si>
  <si>
    <t>Montant des taxes provinciale (TPS)</t>
  </si>
  <si>
    <t>Montant des taxes fédéale (TVQ)</t>
  </si>
  <si>
    <r>
      <t xml:space="preserve">Liste des articles
</t>
    </r>
    <r>
      <rPr>
        <sz val="11"/>
        <color rgb="FF000000"/>
        <rFont val="Segoe UI"/>
        <family val="2"/>
      </rPr>
      <t xml:space="preserve">Représente la liste des articles pouvant être acheté et apparaissant sur la facture
</t>
    </r>
    <r>
      <rPr>
        <u/>
        <sz val="11"/>
        <color rgb="FF000000"/>
        <rFont val="Segoe UI"/>
        <family val="2"/>
      </rPr>
      <t>Étiquette : donneesArticlesSansEntete</t>
    </r>
  </si>
  <si>
    <t>No Article</t>
  </si>
  <si>
    <t>Article</t>
  </si>
  <si>
    <t>Prix courant</t>
  </si>
  <si>
    <t>Poids (g)</t>
  </si>
  <si>
    <t>A01</t>
  </si>
  <si>
    <t>Intel Core i7 7820X</t>
  </si>
  <si>
    <t>A02</t>
  </si>
  <si>
    <t>AMD Ryzen Threadripper 1920X</t>
  </si>
  <si>
    <t>A03</t>
  </si>
  <si>
    <t>Radeon RX Vega 56</t>
  </si>
  <si>
    <t>A04</t>
  </si>
  <si>
    <t>Quadro P2000</t>
  </si>
  <si>
    <t>A05</t>
  </si>
  <si>
    <t>Intel Core i9 7920x</t>
  </si>
  <si>
    <t>A06</t>
  </si>
  <si>
    <t>AMD Ryzen Threadripper 1950X</t>
  </si>
  <si>
    <t>A07</t>
  </si>
  <si>
    <t>Raspberry Pi modèle 3 A+</t>
  </si>
  <si>
    <t>A08</t>
  </si>
  <si>
    <t>Raspberry Pi modèle 3 B+</t>
  </si>
  <si>
    <t>A09</t>
  </si>
  <si>
    <t>Raspberry Pi modèle 1 A+</t>
  </si>
  <si>
    <t>A10</t>
  </si>
  <si>
    <t>Raspberry Pi modèle 3 B</t>
  </si>
  <si>
    <t>A11</t>
  </si>
  <si>
    <t>GeForce GTX 1080</t>
  </si>
  <si>
    <t>A12</t>
  </si>
  <si>
    <t>Raspberry Pi modèle 1 A</t>
  </si>
  <si>
    <t>A13</t>
  </si>
  <si>
    <t>Intel Core i7 8700k</t>
  </si>
  <si>
    <t>A14</t>
  </si>
  <si>
    <t>Raspberry Pi modèle 2 B</t>
  </si>
  <si>
    <t>A15</t>
  </si>
  <si>
    <t>Quadro M5000</t>
  </si>
  <si>
    <t>A16</t>
  </si>
  <si>
    <t>Raspberry Pi modèle 1 B</t>
  </si>
  <si>
    <t>A17</t>
  </si>
  <si>
    <t>AMD Ryzen 5 1600X</t>
  </si>
  <si>
    <t>A18</t>
  </si>
  <si>
    <t>Tesla M6</t>
  </si>
  <si>
    <t>A19</t>
  </si>
  <si>
    <t>FirePro W9100</t>
  </si>
  <si>
    <t>A20</t>
  </si>
  <si>
    <t>Intel Core i7 6900K</t>
  </si>
  <si>
    <t>A21</t>
  </si>
  <si>
    <t>AMD Ryzen Threadripper 1900X</t>
  </si>
  <si>
    <t>A22</t>
  </si>
  <si>
    <t>GRID M60-1Q</t>
  </si>
  <si>
    <t>A23</t>
  </si>
  <si>
    <t>GeForce GTX 1070 Ti</t>
  </si>
  <si>
    <t>A24</t>
  </si>
  <si>
    <t>Raspberry Pi modèle 1 B+</t>
  </si>
  <si>
    <t>A25</t>
  </si>
  <si>
    <t>GRID M60-2Q</t>
  </si>
  <si>
    <t>A26</t>
  </si>
  <si>
    <t>Radeon RX Vega 6°4</t>
  </si>
  <si>
    <t>A27</t>
  </si>
  <si>
    <t>Raspberry Pi modèle 4 B</t>
  </si>
  <si>
    <t>A28</t>
  </si>
  <si>
    <t>Intel Core i9 7900x</t>
  </si>
  <si>
    <t>Date de la transaction</t>
  </si>
  <si>
    <t>No Client</t>
  </si>
  <si>
    <t>Quantité achetée</t>
  </si>
  <si>
    <t>Prix vendu</t>
  </si>
  <si>
    <t>Mois</t>
  </si>
  <si>
    <t>Jour</t>
  </si>
  <si>
    <r>
      <t xml:space="preserve">Liste des clients
</t>
    </r>
    <r>
      <rPr>
        <sz val="11"/>
        <color rgb="FF000000"/>
        <rFont val="Segoe UI"/>
        <family val="2"/>
      </rPr>
      <t>Représente la liste des clients pouvants réaliser une facture.</t>
    </r>
    <r>
      <rPr>
        <b/>
        <sz val="12"/>
        <color indexed="8"/>
        <rFont val="Segoe UI"/>
        <family val="2"/>
      </rPr>
      <t xml:space="preserve">
</t>
    </r>
    <r>
      <rPr>
        <u/>
        <sz val="12"/>
        <color rgb="FF000000"/>
        <rFont val="Segoe UI"/>
        <family val="2"/>
      </rPr>
      <t>Étiquette : donneesClientsSansEntete</t>
    </r>
  </si>
  <si>
    <t>No.</t>
  </si>
  <si>
    <t>Nom</t>
  </si>
  <si>
    <t>Adresse</t>
  </si>
  <si>
    <t>Ville</t>
  </si>
  <si>
    <t>Province</t>
  </si>
  <si>
    <t>Téléphone</t>
  </si>
  <si>
    <t>Best Buy</t>
  </si>
  <si>
    <t>3, rue Montcalm</t>
  </si>
  <si>
    <t>LaPrarie</t>
  </si>
  <si>
    <t>Québec</t>
  </si>
  <si>
    <t>(450) 659-1253</t>
  </si>
  <si>
    <t>La Source</t>
  </si>
  <si>
    <t>621, rue Laurier</t>
  </si>
  <si>
    <t>St-Basile</t>
  </si>
  <si>
    <t>(450) 446-9002</t>
  </si>
  <si>
    <t>WalMart</t>
  </si>
  <si>
    <t xml:space="preserve">5049, rue Cousineau </t>
  </si>
  <si>
    <t>St-Bruno</t>
  </si>
  <si>
    <t>(450) 441-6263</t>
  </si>
  <si>
    <t>Bureau en gros</t>
  </si>
  <si>
    <t>6000, boul Taschereau</t>
  </si>
  <si>
    <t>Brossard</t>
  </si>
  <si>
    <t>(450) 441-9999</t>
  </si>
  <si>
    <t>2002, rue de Maisoneuve</t>
  </si>
  <si>
    <t>Montréal</t>
  </si>
  <si>
    <t>(514) 441-6666</t>
  </si>
  <si>
    <t>Newegg</t>
  </si>
  <si>
    <t>1431, rue Victoria</t>
  </si>
  <si>
    <t>St-Lambert</t>
  </si>
  <si>
    <t>(450) 926-2121</t>
  </si>
  <si>
    <t>Target</t>
  </si>
  <si>
    <t>298, rue St-Charles</t>
  </si>
  <si>
    <t>Longueuil</t>
  </si>
  <si>
    <t>(450) 651-3293</t>
  </si>
  <si>
    <t>KGE</t>
  </si>
  <si>
    <t>1305, boul. Taschereau</t>
  </si>
  <si>
    <t>Greenfeild Park</t>
  </si>
  <si>
    <t>(450) 651-9658</t>
  </si>
  <si>
    <t>C1001</t>
  </si>
  <si>
    <t>C1002</t>
  </si>
  <si>
    <t>C1003</t>
  </si>
  <si>
    <t>C1004</t>
  </si>
  <si>
    <t>C1005</t>
  </si>
  <si>
    <t>Canada MNG</t>
  </si>
  <si>
    <t>C1006</t>
  </si>
  <si>
    <t>C1007</t>
  </si>
  <si>
    <t>C1008</t>
  </si>
  <si>
    <t>Gr1080</t>
  </si>
  <si>
    <r>
      <t xml:space="preserve">Historique des achats
</t>
    </r>
    <r>
      <rPr>
        <sz val="11"/>
        <color rgb="FF000000"/>
        <rFont val="Segoe UI"/>
        <family val="2"/>
      </rPr>
      <t>Représente la liste des articles achetés par tous les clients depuis la nuit des temps</t>
    </r>
    <r>
      <rPr>
        <b/>
        <sz val="12"/>
        <color indexed="8"/>
        <rFont val="Segoe UI"/>
        <family val="2"/>
      </rPr>
      <t xml:space="preserve">
</t>
    </r>
    <r>
      <rPr>
        <u/>
        <sz val="12"/>
        <color rgb="FF000000"/>
        <rFont val="Segoe UI"/>
        <family val="2"/>
      </rPr>
      <t xml:space="preserve">Étiquette : </t>
    </r>
    <r>
      <rPr>
        <b/>
        <sz val="12"/>
        <color indexed="8"/>
        <rFont val="Segoe UI"/>
        <family val="2"/>
      </rPr>
      <t>donneesHistoriqueAvecEntete</t>
    </r>
  </si>
  <si>
    <t>1020-1030-1040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</si>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</sst>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&quot;$&quot;_ ;_ * \(#,##0.00\)\ &quot;$&quot;_ ;_ * &quot;-&quot;??_)\ &quot;$&quot;_ ;_ @_ "/>
    <numFmt numFmtId="165" formatCode="0.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Segoe UI"/>
      <family val="2"/>
    </font>
    <font>
      <b/>
      <sz val="11"/>
      <color rgb="FF000000"/>
      <name val="Segoe UI"/>
      <family val="2"/>
    </font>
    <font>
      <sz val="11"/>
      <color rgb="FF000000"/>
      <name val="Segoe UI"/>
      <family val="2"/>
    </font>
    <font>
      <i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2"/>
      <color rgb="FF000000"/>
      <name val="Segoe UI"/>
      <family val="2"/>
    </font>
    <font>
      <u/>
      <sz val="11"/>
      <color rgb="FF000000"/>
      <name val="Segoe UI"/>
      <family val="2"/>
    </font>
    <font>
      <sz val="11"/>
      <color theme="1"/>
      <name val="Minecraft"/>
      <family val="3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6" applyNumberFormat="0" applyFill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Font="1" applyAlignment="1">
      <alignment horizontal="center"/>
    </xf>
    <xf numFmtId="0" fontId="0" fillId="0" borderId="0" xfId="0" pivotButton="1"/>
    <xf numFmtId="0" fontId="0" fillId="2" borderId="1" xfId="0" applyFill="1" applyBorder="1"/>
    <xf numFmtId="10" fontId="0" fillId="2" borderId="1" xfId="2" applyNumberFormat="1" applyFont="1" applyFill="1" applyBorder="1"/>
    <xf numFmtId="165" fontId="0" fillId="2" borderId="1" xfId="2" applyNumberFormat="1" applyFont="1" applyFill="1" applyBorder="1"/>
    <xf numFmtId="0" fontId="3" fillId="3" borderId="7" xfId="3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3" fillId="3" borderId="10" xfId="3" applyFont="1" applyFill="1" applyBorder="1" applyAlignment="1">
      <alignment horizontal="center" vertical="center"/>
    </xf>
    <xf numFmtId="0" fontId="3" fillId="3" borderId="11" xfId="3" applyFont="1" applyFill="1" applyBorder="1" applyAlignment="1">
      <alignment horizontal="center" vertical="center"/>
    </xf>
    <xf numFmtId="0" fontId="3" fillId="3" borderId="13" xfId="3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3" fillId="3" borderId="18" xfId="3" applyFont="1" applyFill="1" applyBorder="1" applyAlignment="1">
      <alignment horizontal="center" vertical="center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right"/>
    </xf>
    <xf numFmtId="0" fontId="8" fillId="0" borderId="0" xfId="0" applyFont="1"/>
    <xf numFmtId="0" fontId="3" fillId="3" borderId="1" xfId="3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1" xfId="1" applyFont="1" applyFill="1" applyBorder="1" applyAlignment="1">
      <alignment horizontal="center" vertical="center"/>
    </xf>
    <xf numFmtId="164" fontId="0" fillId="7" borderId="1" xfId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/>
    </xf>
    <xf numFmtId="0" fontId="4" fillId="5" borderId="5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/>
    </xf>
    <xf numFmtId="0" fontId="7" fillId="3" borderId="12" xfId="3" applyFont="1" applyFill="1" applyBorder="1" applyAlignment="1">
      <alignment horizontal="center" vertical="center"/>
    </xf>
    <xf numFmtId="0" fontId="7" fillId="3" borderId="19" xfId="3" applyFont="1" applyFill="1" applyBorder="1" applyAlignment="1">
      <alignment horizontal="center" vertical="center"/>
    </xf>
  </cellXfs>
  <cellStyles count="4">
    <cellStyle name="Currency" xfId="1" builtinId="4"/>
    <cellStyle name="Heading 3" xfId="3" builtinId="18"/>
    <cellStyle name="Normal" xfId="0" builtinId="0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>
                <a:latin typeface="Minecraft" panose="00000500000000000000" pitchFamily="50" charset="0"/>
              </a:rPr>
              <a:t>Année 2020 - Total des recettes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44-4FA5-9FD5-587C9F464C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44-4FA5-9FD5-587C9F464C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79-47B6-9658-1F91635B2D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Graphiques!$C$4:$E$4</c:f>
              <c:strCache>
                <c:ptCount val="3"/>
                <c:pt idx="0">
                  <c:v>Carte graphique</c:v>
                </c:pt>
                <c:pt idx="1">
                  <c:v>Processeur</c:v>
                </c:pt>
                <c:pt idx="2">
                  <c:v>Rasberry PI</c:v>
                </c:pt>
              </c:strCache>
            </c:strRef>
          </c:cat>
          <c:val>
            <c:numRef>
              <c:f>Graphiques!$C$6:$E$6</c:f>
              <c:numCache>
                <c:formatCode>_ * #,##0.00_)\ "$"_ ;_ * \(#,##0.00\)\ "$"_ ;_ * "-"??_)\ "$"_ ;_ @_ </c:formatCode>
                <c:ptCount val="3"/>
                <c:pt idx="0">
                  <c:v>20915.400000000001</c:v>
                </c:pt>
                <c:pt idx="1">
                  <c:v>6545</c:v>
                </c:pt>
                <c:pt idx="2">
                  <c:v>1049.4000000000001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9-47B6-9658-1F91635B2D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>
                <a:latin typeface="Minecraft" panose="00000500000000000000" pitchFamily="50" charset="0"/>
              </a:rPr>
              <a:t>Total</a:t>
            </a:r>
            <a:r>
              <a:rPr lang="fr-CA" baseline="0">
                <a:latin typeface="Minecraft" panose="00000500000000000000" pitchFamily="50" charset="0"/>
              </a:rPr>
              <a:t> des recettes par catégories/années</a:t>
            </a:r>
            <a:endParaRPr lang="fr-CA">
              <a:latin typeface="Minecraft" panose="00000500000000000000" pitchFamily="50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Graphiques!$B$5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Graphiques!$B$4:$E$4</c15:sqref>
                  </c15:fullRef>
                </c:ext>
              </c:extLst>
              <c:f>Graphiques!$C$4:$E$4</c:f>
              <c:strCache>
                <c:ptCount val="3"/>
                <c:pt idx="0">
                  <c:v>Carte graphique</c:v>
                </c:pt>
                <c:pt idx="1">
                  <c:v>Processeur</c:v>
                </c:pt>
                <c:pt idx="2">
                  <c:v>Rasberry 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Graphiques!$B$5:$E$5</c15:sqref>
                  </c15:fullRef>
                </c:ext>
              </c:extLst>
              <c:f>Graphiques!$C$5:$E$5</c:f>
              <c:numCache>
                <c:formatCode>_ * #,##0.00_)\ "$"_ ;_ * \(#,##0.00\)\ "$"_ ;_ * "-"??_)\ "$"_ ;_ @_ </c:formatCode>
                <c:ptCount val="3"/>
                <c:pt idx="0">
                  <c:v>21843.800000000003</c:v>
                </c:pt>
                <c:pt idx="1">
                  <c:v>4202</c:v>
                </c:pt>
                <c:pt idx="2">
                  <c:v>1399.2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3-4833-B204-6C4091C0A9BA}"/>
            </c:ext>
          </c:extLst>
        </c:ser>
        <c:ser>
          <c:idx val="1"/>
          <c:order val="1"/>
          <c:tx>
            <c:strRef>
              <c:f>Graphiques!$B$6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Graphiques!$B$4:$E$4</c15:sqref>
                  </c15:fullRef>
                </c:ext>
              </c:extLst>
              <c:f>Graphiques!$C$4:$E$4</c:f>
              <c:strCache>
                <c:ptCount val="3"/>
                <c:pt idx="0">
                  <c:v>Carte graphique</c:v>
                </c:pt>
                <c:pt idx="1">
                  <c:v>Processeur</c:v>
                </c:pt>
                <c:pt idx="2">
                  <c:v>Rasberry 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Graphiques!$B$6:$E$6</c15:sqref>
                  </c15:fullRef>
                </c:ext>
              </c:extLst>
              <c:f>Graphiques!$C$6:$E$6</c:f>
              <c:numCache>
                <c:formatCode>_ * #,##0.00_)\ "$"_ ;_ * \(#,##0.00\)\ "$"_ ;_ * "-"??_)\ "$"_ ;_ @_ </c:formatCode>
                <c:ptCount val="3"/>
                <c:pt idx="0">
                  <c:v>20915.400000000001</c:v>
                </c:pt>
                <c:pt idx="1">
                  <c:v>6545</c:v>
                </c:pt>
                <c:pt idx="2">
                  <c:v>1049.4000000000001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3-4833-B204-6C4091C0A9BA}"/>
            </c:ext>
          </c:extLst>
        </c:ser>
        <c:ser>
          <c:idx val="2"/>
          <c:order val="2"/>
          <c:tx>
            <c:strRef>
              <c:f>Graphiques!$B$7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Graphiques!$B$4:$E$4</c15:sqref>
                  </c15:fullRef>
                </c:ext>
              </c:extLst>
              <c:f>Graphiques!$C$4:$E$4</c:f>
              <c:strCache>
                <c:ptCount val="3"/>
                <c:pt idx="0">
                  <c:v>Carte graphique</c:v>
                </c:pt>
                <c:pt idx="1">
                  <c:v>Processeur</c:v>
                </c:pt>
                <c:pt idx="2">
                  <c:v>Rasberry 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Graphiques!$B$7:$E$7</c15:sqref>
                  </c15:fullRef>
                </c:ext>
              </c:extLst>
              <c:f>Graphiques!$C$7:$E$7</c:f>
              <c:numCache>
                <c:formatCode>_ * #,##0.00_)\ "$"_ ;_ * \(#,##0.00\)\ "$"_ ;_ * "-"??_)\ "$"_ ;_ @_ </c:formatCode>
                <c:ptCount val="3"/>
                <c:pt idx="0">
                  <c:v>11123.2</c:v>
                </c:pt>
                <c:pt idx="1">
                  <c:v>2193.4</c:v>
                </c:pt>
                <c:pt idx="2">
                  <c:v>1188.0000000000002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C3-4833-B204-6C4091C0A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0310960"/>
        <c:axId val="1991818048"/>
        <c:axId val="0"/>
      </c:bar3DChart>
      <c:catAx>
        <c:axId val="20003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818048"/>
        <c:crosses val="autoZero"/>
        <c:auto val="1"/>
        <c:lblAlgn val="ctr"/>
        <c:lblOffset val="100"/>
        <c:noMultiLvlLbl val="0"/>
      </c:catAx>
      <c:valAx>
        <c:axId val="19918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3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>
                <a:latin typeface="Minecraft" panose="00000500000000000000" pitchFamily="50" charset="0"/>
              </a:rPr>
              <a:t>Rasberry</a:t>
            </a:r>
            <a:r>
              <a:rPr lang="fr-CA" baseline="0">
                <a:latin typeface="Minecraft" panose="00000500000000000000" pitchFamily="50" charset="0"/>
              </a:rPr>
              <a:t> PI - Répartition des recettes par années</a:t>
            </a:r>
            <a:endParaRPr lang="fr-CA">
              <a:latin typeface="Minecraft" panose="00000500000000000000" pitchFamily="50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Graphiques!$B$5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5E-4DBE-AF0F-A28855685A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5E-4DBE-AF0F-A28855685A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25E-4DBE-AF0F-A28855685A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98FBA40-9DC6-4EAC-94EF-C79E14F10D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7B81ACE7-3045-420A-B606-5C087F57BDB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25E-4DBE-AF0F-A28855685A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A7C75B-5338-4D4F-B5F4-3C00664D19C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F0CD572E-F435-4050-ABBD-58874ADCE25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25E-4DBE-AF0F-A28855685A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F95387-8F5B-4630-9902-7F02022B89D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DAC73203-A6D6-4ABB-B4BF-AD0728048F9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25E-4DBE-AF0F-A28855685A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Graphiques!$E$5:$E$7</c:f>
              <c:numCache>
                <c:formatCode>_ * #,##0.00_)\ "$"_ ;_ * \(#,##0.00\)\ "$"_ ;_ * "-"??_)\ "$"_ ;_ @_ </c:formatCode>
                <c:ptCount val="3"/>
                <c:pt idx="0">
                  <c:v>1399.2</c:v>
                </c:pt>
                <c:pt idx="1">
                  <c:v>1049.4000000000001</c:v>
                </c:pt>
                <c:pt idx="2">
                  <c:v>1188.0000000000002</c:v>
                </c:pt>
              </c:numCache>
            </c:numRef>
          </c:cat>
          <c:val>
            <c:numRef>
              <c:f>Graphiques!$B$5:$B$7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Graphiques!$E$5:$E$7</c15:f>
                <c15:dlblRangeCache>
                  <c:ptCount val="3"/>
                  <c:pt idx="0">
                    <c:v> 1,399.20  $ </c:v>
                  </c:pt>
                  <c:pt idx="1">
                    <c:v> 1,049.40  $ </c:v>
                  </c:pt>
                  <c:pt idx="2">
                    <c:v> 1,188.00  $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25E-4DBE-AF0F-A28855685ADF}"/>
            </c:ext>
          </c:extLst>
        </c:ser>
        <c:ser>
          <c:idx val="1"/>
          <c:order val="1"/>
          <c:tx>
            <c:strRef>
              <c:f>Graphiques!$B$6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Graphiques!$E$5:$E$7</c:f>
              <c:numCache>
                <c:formatCode>_ * #,##0.00_)\ "$"_ ;_ * \(#,##0.00\)\ "$"_ ;_ * "-"??_)\ "$"_ ;_ @_ </c:formatCode>
                <c:ptCount val="3"/>
                <c:pt idx="0">
                  <c:v>1399.2</c:v>
                </c:pt>
                <c:pt idx="1">
                  <c:v>1049.4000000000001</c:v>
                </c:pt>
                <c:pt idx="2">
                  <c:v>1188.0000000000002</c:v>
                </c:pt>
              </c:numCache>
            </c:numRef>
          </c:cat>
          <c:val>
            <c:numRef>
              <c:f>Graphiques!$E$5:$E$7</c:f>
              <c:numCache>
                <c:formatCode>_ * #,##0.00_)\ "$"_ ;_ * \(#,##0.00\)\ "$"_ ;_ * "-"??_)\ "$"_ ;_ @_ </c:formatCode>
                <c:ptCount val="3"/>
                <c:pt idx="0">
                  <c:v>1399.2</c:v>
                </c:pt>
                <c:pt idx="1">
                  <c:v>1049.4000000000001</c:v>
                </c:pt>
                <c:pt idx="2">
                  <c:v>1188.0000000000002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E-4DBE-AF0F-A28855685ADF}"/>
            </c:ext>
          </c:extLst>
        </c:ser>
        <c:ser>
          <c:idx val="2"/>
          <c:order val="2"/>
          <c:tx>
            <c:strRef>
              <c:f>Graphiques!$B$7</c:f>
              <c:strCache>
                <c:ptCount val="1"/>
                <c:pt idx="0">
                  <c:v>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Graphiques!$E$5:$E$7</c:f>
              <c:numCache>
                <c:formatCode>_ * #,##0.00_)\ "$"_ ;_ * \(#,##0.00\)\ "$"_ ;_ * "-"??_)\ "$"_ ;_ @_ </c:formatCode>
                <c:ptCount val="3"/>
                <c:pt idx="0">
                  <c:v>1399.2</c:v>
                </c:pt>
                <c:pt idx="1">
                  <c:v>1049.4000000000001</c:v>
                </c:pt>
                <c:pt idx="2">
                  <c:v>1188.0000000000002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325E-4DBE-AF0F-A28855685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546660</xdr:colOff>
      <xdr:row>1</xdr:row>
      <xdr:rowOff>33432</xdr:rowOff>
    </xdr:from>
    <xdr:to>
      <xdr:col>27</xdr:col>
      <xdr:colOff>34160</xdr:colOff>
      <xdr:row>38</xdr:row>
      <xdr:rowOff>15363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6E4439D-05B2-489D-8CCC-AC5F60383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4366" y="227667"/>
          <a:ext cx="8280382" cy="7168637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8</xdr:row>
      <xdr:rowOff>104775</xdr:rowOff>
    </xdr:from>
    <xdr:to>
      <xdr:col>14</xdr:col>
      <xdr:colOff>372121</xdr:colOff>
      <xdr:row>23</xdr:row>
      <xdr:rowOff>67069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F270B8B-E89B-4673-B50C-5059D7852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0" y="2590800"/>
          <a:ext cx="4629796" cy="281979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95250</xdr:colOff>
      <xdr:row>24</xdr:row>
      <xdr:rowOff>85725</xdr:rowOff>
    </xdr:from>
    <xdr:to>
      <xdr:col>14</xdr:col>
      <xdr:colOff>410222</xdr:colOff>
      <xdr:row>39</xdr:row>
      <xdr:rowOff>67071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E8B53EB-983F-46A1-A022-40E9773D2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6900" y="5546725"/>
          <a:ext cx="4836172" cy="274359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76200</xdr:colOff>
      <xdr:row>40</xdr:row>
      <xdr:rowOff>0</xdr:rowOff>
    </xdr:from>
    <xdr:to>
      <xdr:col>14</xdr:col>
      <xdr:colOff>286383</xdr:colOff>
      <xdr:row>54</xdr:row>
      <xdr:rowOff>86109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A40F8E4D-F046-4738-8567-0BD921DF7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38925" y="8582025"/>
          <a:ext cx="4534533" cy="2753109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1</xdr:col>
      <xdr:colOff>28574</xdr:colOff>
      <xdr:row>9</xdr:row>
      <xdr:rowOff>47625</xdr:rowOff>
    </xdr:from>
    <xdr:to>
      <xdr:col>4</xdr:col>
      <xdr:colOff>895349</xdr:colOff>
      <xdr:row>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D67E4-CD0E-02E2-B422-0E52654A6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3174</xdr:colOff>
      <xdr:row>40</xdr:row>
      <xdr:rowOff>47625</xdr:rowOff>
    </xdr:from>
    <xdr:to>
      <xdr:col>4</xdr:col>
      <xdr:colOff>927099</xdr:colOff>
      <xdr:row>55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EEBB00-6965-1691-6EEB-86487C746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47624</xdr:colOff>
      <xdr:row>24</xdr:row>
      <xdr:rowOff>92075</xdr:rowOff>
    </xdr:from>
    <xdr:to>
      <xdr:col>4</xdr:col>
      <xdr:colOff>869949</xdr:colOff>
      <xdr:row>39</xdr:row>
      <xdr:rowOff>73025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B6D53B-B45A-C0B2-AB8A-BB37F7603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13</xdr:col>
      <xdr:colOff>95901</xdr:colOff>
      <xdr:row>9</xdr:row>
      <xdr:rowOff>162118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B8586CD-E5C6-48CB-8A63-D298929E5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0" y="1143000"/>
          <a:ext cx="4667901" cy="1381318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14</xdr:col>
      <xdr:colOff>562798</xdr:colOff>
      <xdr:row>27</xdr:row>
      <xdr:rowOff>124241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8EC5A106-0F5B-40D2-856A-A820176B1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96500" y="3009900"/>
          <a:ext cx="5896798" cy="2981741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17</xdr:col>
      <xdr:colOff>686959</xdr:colOff>
      <xdr:row>36</xdr:row>
      <xdr:rowOff>114513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A1F62693-E849-4530-9EBF-B90B0B16C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96500" y="6248400"/>
          <a:ext cx="8306959" cy="1524213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22_1B3\R10-R12%20Excel\R12%20-%20Tableur%20(TP)\TP%20-%20Version%20solutionnaire%20v1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e"/>
      <sheetName val="Graphiques"/>
      <sheetName val="TableauxCroisésDynamiques"/>
      <sheetName val="Configuration"/>
      <sheetName val="Liste des articles"/>
      <sheetName val="Liste des clients"/>
      <sheetName val="Historique des achats d'article"/>
    </sheetNames>
    <sheetDataSet>
      <sheetData sheetId="0"/>
      <sheetData sheetId="1"/>
      <sheetData sheetId="2"/>
      <sheetData sheetId="3"/>
      <sheetData sheetId="4">
        <row r="4">
          <cell r="B4" t="str">
            <v>A01</v>
          </cell>
          <cell r="C4" t="str">
            <v>Processeur</v>
          </cell>
          <cell r="D4" t="str">
            <v>Intel Core i7 7820X</v>
          </cell>
          <cell r="E4">
            <v>498</v>
          </cell>
          <cell r="F4">
            <v>6</v>
          </cell>
        </row>
        <row r="5">
          <cell r="B5" t="str">
            <v>A02</v>
          </cell>
          <cell r="C5" t="str">
            <v>Processeur</v>
          </cell>
          <cell r="D5" t="str">
            <v>AMD Ryzen Threadripper 1920X</v>
          </cell>
          <cell r="E5">
            <v>492</v>
          </cell>
          <cell r="F5">
            <v>6</v>
          </cell>
        </row>
        <row r="6">
          <cell r="B6" t="str">
            <v>A03</v>
          </cell>
          <cell r="C6" t="str">
            <v>Carte graphique</v>
          </cell>
          <cell r="D6" t="str">
            <v>Radeon RX Vega 56</v>
          </cell>
          <cell r="E6">
            <v>2002</v>
          </cell>
          <cell r="F6">
            <v>213</v>
          </cell>
        </row>
        <row r="7">
          <cell r="B7" t="str">
            <v>A04</v>
          </cell>
          <cell r="C7" t="str">
            <v>Carte graphique</v>
          </cell>
          <cell r="D7" t="str">
            <v>Quadro P2000</v>
          </cell>
          <cell r="E7">
            <v>1038</v>
          </cell>
          <cell r="F7">
            <v>153</v>
          </cell>
        </row>
        <row r="8">
          <cell r="B8" t="str">
            <v>A05</v>
          </cell>
          <cell r="C8" t="str">
            <v>Processeur</v>
          </cell>
          <cell r="D8" t="str">
            <v>Intel Core i9 7920x</v>
          </cell>
          <cell r="E8">
            <v>546</v>
          </cell>
          <cell r="F8">
            <v>8</v>
          </cell>
        </row>
        <row r="9">
          <cell r="B9" t="str">
            <v>A06</v>
          </cell>
          <cell r="C9" t="str">
            <v>Processeur</v>
          </cell>
          <cell r="D9" t="str">
            <v>AMD Ryzen Threadripper 1950X</v>
          </cell>
          <cell r="E9">
            <v>604</v>
          </cell>
          <cell r="F9">
            <v>5</v>
          </cell>
        </row>
        <row r="10">
          <cell r="B10" t="str">
            <v>A07</v>
          </cell>
          <cell r="C10" t="str">
            <v>Rasberry PI</v>
          </cell>
          <cell r="D10" t="str">
            <v>Raspberry Pi modèle 3 A+</v>
          </cell>
          <cell r="E10">
            <v>174</v>
          </cell>
          <cell r="F10">
            <v>35</v>
          </cell>
        </row>
        <row r="11">
          <cell r="B11" t="str">
            <v>A08</v>
          </cell>
          <cell r="C11" t="str">
            <v>Rasberry PI</v>
          </cell>
          <cell r="D11" t="str">
            <v>Raspberry Pi modèle 3 B+</v>
          </cell>
          <cell r="E11">
            <v>104</v>
          </cell>
          <cell r="F11">
            <v>61</v>
          </cell>
        </row>
        <row r="12">
          <cell r="B12" t="str">
            <v>A09</v>
          </cell>
          <cell r="C12" t="str">
            <v>Rasberry PI</v>
          </cell>
          <cell r="D12" t="str">
            <v>Raspberry Pi modèle 1 A+</v>
          </cell>
          <cell r="E12">
            <v>74</v>
          </cell>
          <cell r="F12">
            <v>43</v>
          </cell>
        </row>
        <row r="13">
          <cell r="B13" t="str">
            <v>A10</v>
          </cell>
          <cell r="C13" t="str">
            <v>Rasberry PI</v>
          </cell>
          <cell r="D13" t="str">
            <v>Raspberry Pi modèle 3 B</v>
          </cell>
          <cell r="E13">
            <v>84</v>
          </cell>
          <cell r="F13">
            <v>29</v>
          </cell>
        </row>
        <row r="14">
          <cell r="B14" t="str">
            <v>A11</v>
          </cell>
          <cell r="C14" t="str">
            <v>Carte graphique</v>
          </cell>
          <cell r="D14" t="str">
            <v>GeForce GTX 1080</v>
          </cell>
          <cell r="E14">
            <v>1764</v>
          </cell>
          <cell r="F14">
            <v>161</v>
          </cell>
        </row>
        <row r="15">
          <cell r="B15" t="str">
            <v>A12</v>
          </cell>
          <cell r="C15" t="str">
            <v>Rasberry PI</v>
          </cell>
          <cell r="D15" t="str">
            <v>Raspberry Pi modèle 1 A</v>
          </cell>
          <cell r="E15">
            <v>144</v>
          </cell>
          <cell r="F15">
            <v>49</v>
          </cell>
        </row>
        <row r="16">
          <cell r="B16" t="str">
            <v>A13</v>
          </cell>
          <cell r="C16" t="str">
            <v>Processeur</v>
          </cell>
          <cell r="D16" t="str">
            <v>Intel Core i7 8700k</v>
          </cell>
          <cell r="E16">
            <v>538</v>
          </cell>
          <cell r="F16">
            <v>6</v>
          </cell>
        </row>
        <row r="17">
          <cell r="B17" t="str">
            <v>A14</v>
          </cell>
          <cell r="C17" t="str">
            <v>Rasberry PI</v>
          </cell>
          <cell r="D17" t="str">
            <v>Raspberry Pi modèle 2 B</v>
          </cell>
          <cell r="E17">
            <v>92</v>
          </cell>
          <cell r="F17">
            <v>68</v>
          </cell>
        </row>
        <row r="18">
          <cell r="B18" t="str">
            <v>A15</v>
          </cell>
          <cell r="C18" t="str">
            <v>Carte graphique</v>
          </cell>
          <cell r="D18" t="str">
            <v>Quadro M5000</v>
          </cell>
          <cell r="E18">
            <v>2040</v>
          </cell>
          <cell r="F18">
            <v>288</v>
          </cell>
        </row>
        <row r="19">
          <cell r="B19" t="str">
            <v>A16</v>
          </cell>
          <cell r="C19" t="str">
            <v>Rasberry PI</v>
          </cell>
          <cell r="D19" t="str">
            <v>Raspberry Pi modèle 1 B</v>
          </cell>
          <cell r="E19">
            <v>120</v>
          </cell>
          <cell r="F19">
            <v>37</v>
          </cell>
        </row>
        <row r="20">
          <cell r="B20" t="str">
            <v>A17</v>
          </cell>
          <cell r="C20" t="str">
            <v>Processeur</v>
          </cell>
          <cell r="D20" t="str">
            <v>AMD Ryzen 5 1600X</v>
          </cell>
          <cell r="E20">
            <v>654</v>
          </cell>
          <cell r="F20">
            <v>6</v>
          </cell>
        </row>
        <row r="21">
          <cell r="B21" t="str">
            <v>A18</v>
          </cell>
          <cell r="C21" t="str">
            <v>Carte graphique</v>
          </cell>
          <cell r="D21" t="str">
            <v>Tesla M6</v>
          </cell>
          <cell r="E21">
            <v>1900</v>
          </cell>
          <cell r="F21">
            <v>200</v>
          </cell>
        </row>
        <row r="22">
          <cell r="B22" t="str">
            <v>A19</v>
          </cell>
          <cell r="C22" t="str">
            <v>Carte graphique</v>
          </cell>
          <cell r="D22" t="str">
            <v>FirePro W9100</v>
          </cell>
          <cell r="E22">
            <v>2202</v>
          </cell>
          <cell r="F22">
            <v>289</v>
          </cell>
        </row>
        <row r="23">
          <cell r="B23" t="str">
            <v>A20</v>
          </cell>
          <cell r="C23" t="str">
            <v>Processeur</v>
          </cell>
          <cell r="D23" t="str">
            <v>Intel Core i7 6900K</v>
          </cell>
          <cell r="E23">
            <v>586</v>
          </cell>
          <cell r="F23">
            <v>6</v>
          </cell>
        </row>
        <row r="24">
          <cell r="B24" t="str">
            <v>A21</v>
          </cell>
          <cell r="C24" t="str">
            <v>Processeur</v>
          </cell>
          <cell r="D24" t="str">
            <v>AMD Ryzen Threadripper 1900X</v>
          </cell>
          <cell r="E24">
            <v>480</v>
          </cell>
          <cell r="F24">
            <v>8</v>
          </cell>
        </row>
        <row r="25">
          <cell r="B25" t="str">
            <v>A22</v>
          </cell>
          <cell r="C25" t="str">
            <v>Carte graphique</v>
          </cell>
          <cell r="D25" t="str">
            <v>GRID M60-1Q</v>
          </cell>
          <cell r="E25">
            <v>1194</v>
          </cell>
          <cell r="F25">
            <v>179</v>
          </cell>
        </row>
        <row r="26">
          <cell r="B26" t="str">
            <v>A23</v>
          </cell>
          <cell r="C26" t="str">
            <v>Carte graphique</v>
          </cell>
          <cell r="D26" t="str">
            <v>GeForce GTX 1070 Ti</v>
          </cell>
          <cell r="E26">
            <v>2066</v>
          </cell>
          <cell r="F26">
            <v>187</v>
          </cell>
        </row>
        <row r="27">
          <cell r="B27" t="str">
            <v>A24</v>
          </cell>
          <cell r="C27" t="str">
            <v>Rasberry PI</v>
          </cell>
          <cell r="D27" t="str">
            <v>Raspberry Pi modèle 1 B+</v>
          </cell>
          <cell r="E27">
            <v>64</v>
          </cell>
          <cell r="F27">
            <v>40</v>
          </cell>
        </row>
        <row r="28">
          <cell r="B28" t="str">
            <v>A25</v>
          </cell>
          <cell r="C28" t="str">
            <v>Carte graphique</v>
          </cell>
          <cell r="D28" t="str">
            <v>GRID M60-2Q</v>
          </cell>
          <cell r="E28">
            <v>1786</v>
          </cell>
          <cell r="F28">
            <v>217</v>
          </cell>
        </row>
        <row r="29">
          <cell r="B29" t="str">
            <v>A26</v>
          </cell>
          <cell r="C29" t="str">
            <v>Carte graphique</v>
          </cell>
          <cell r="D29" t="str">
            <v>Radeon RX Vega 6°4</v>
          </cell>
          <cell r="E29">
            <v>1800</v>
          </cell>
          <cell r="F29">
            <v>129</v>
          </cell>
        </row>
        <row r="30">
          <cell r="B30" t="str">
            <v>A27</v>
          </cell>
          <cell r="C30" t="str">
            <v>Rasberry PI</v>
          </cell>
          <cell r="D30" t="str">
            <v>Raspberry Pi modèle 4 B</v>
          </cell>
          <cell r="E30">
            <v>178</v>
          </cell>
          <cell r="F30">
            <v>24</v>
          </cell>
        </row>
        <row r="31">
          <cell r="B31" t="str">
            <v>A28</v>
          </cell>
          <cell r="C31" t="str">
            <v>Processeur</v>
          </cell>
          <cell r="D31" t="str">
            <v>Intel Core i9 7900x</v>
          </cell>
          <cell r="E31">
            <v>752</v>
          </cell>
          <cell r="F31">
            <v>5</v>
          </cell>
        </row>
      </sheetData>
      <sheetData sheetId="5">
        <row r="4">
          <cell r="B4" t="str">
            <v>C1001</v>
          </cell>
          <cell r="C4" t="str">
            <v>Best Buy</v>
          </cell>
          <cell r="D4" t="str">
            <v>3, rue Montcalm</v>
          </cell>
          <cell r="E4" t="str">
            <v>LaPrarie</v>
          </cell>
          <cell r="F4" t="str">
            <v>Québec</v>
          </cell>
          <cell r="G4" t="str">
            <v>(450) 659-1253</v>
          </cell>
        </row>
        <row r="5">
          <cell r="B5" t="str">
            <v>C1002</v>
          </cell>
          <cell r="C5" t="str">
            <v>La Source</v>
          </cell>
          <cell r="D5" t="str">
            <v>621, rue Laurier</v>
          </cell>
          <cell r="E5" t="str">
            <v>St-Basile</v>
          </cell>
          <cell r="F5" t="str">
            <v>Québec</v>
          </cell>
          <cell r="G5" t="str">
            <v>(450) 446-9002</v>
          </cell>
        </row>
        <row r="6">
          <cell r="B6" t="str">
            <v>C1003</v>
          </cell>
          <cell r="C6" t="str">
            <v>WalMart</v>
          </cell>
          <cell r="D6" t="str">
            <v xml:space="preserve">5049, rue Cousineau </v>
          </cell>
          <cell r="E6" t="str">
            <v>St-Bruno</v>
          </cell>
          <cell r="F6" t="str">
            <v>Québec</v>
          </cell>
          <cell r="G6" t="str">
            <v>(450) 441-6263</v>
          </cell>
        </row>
        <row r="7">
          <cell r="B7" t="str">
            <v>C1004</v>
          </cell>
          <cell r="C7" t="str">
            <v>Bureau en gros</v>
          </cell>
          <cell r="D7" t="str">
            <v>6000, boul Taschereau</v>
          </cell>
          <cell r="E7" t="str">
            <v>Brossard</v>
          </cell>
          <cell r="F7" t="str">
            <v>Québec</v>
          </cell>
          <cell r="G7" t="str">
            <v>(450) 441-9999</v>
          </cell>
        </row>
        <row r="8">
          <cell r="B8" t="str">
            <v>C1005</v>
          </cell>
          <cell r="C8" t="str">
            <v>Canada MNG</v>
          </cell>
          <cell r="D8" t="str">
            <v>2002, rue de Maisoneuve</v>
          </cell>
          <cell r="E8" t="str">
            <v>Montréal</v>
          </cell>
          <cell r="F8" t="str">
            <v>Québec</v>
          </cell>
          <cell r="G8" t="str">
            <v>(514) 441-6666</v>
          </cell>
        </row>
        <row r="9">
          <cell r="B9" t="str">
            <v>C1006</v>
          </cell>
          <cell r="C9" t="str">
            <v>Newegg</v>
          </cell>
          <cell r="D9" t="str">
            <v>1431, rue Victoria</v>
          </cell>
          <cell r="E9" t="str">
            <v>St-Lambert</v>
          </cell>
          <cell r="F9" t="str">
            <v>Québec</v>
          </cell>
          <cell r="G9" t="str">
            <v>(450) 926-2121</v>
          </cell>
        </row>
        <row r="10">
          <cell r="B10" t="str">
            <v>C1007</v>
          </cell>
          <cell r="C10" t="str">
            <v>Target</v>
          </cell>
          <cell r="D10" t="str">
            <v>298, rue St-Charles</v>
          </cell>
          <cell r="E10" t="str">
            <v>Longueuil</v>
          </cell>
          <cell r="F10" t="str">
            <v>Québec</v>
          </cell>
          <cell r="G10" t="str">
            <v>(450) 651-3293</v>
          </cell>
        </row>
        <row r="11">
          <cell r="B11" t="str">
            <v>C1008</v>
          </cell>
          <cell r="C11" t="str">
            <v>KGE</v>
          </cell>
          <cell r="D11" t="str">
            <v>1305, boul. Taschereau</v>
          </cell>
          <cell r="E11" t="str">
            <v>Greenfeild Park</v>
          </cell>
          <cell r="F11" t="str">
            <v>Québec</v>
          </cell>
          <cell r="G11" t="str">
            <v>(450) 651-9658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édric Daigneault" refreshedDate="44886.587310995368" createdVersion="6" refreshedVersion="8" minRefreshableVersion="3" recordCount="77" xr:uid="{AE6BD6E3-2EB6-4206-892C-3C7DA1E48995}">
  <cacheSource type="worksheet">
    <worksheetSource ref="B4:J81" sheet="Historique des achats d'article"/>
  </cacheSource>
  <cacheFields count="9">
    <cacheField name="No Article" numFmtId="0">
      <sharedItems/>
    </cacheField>
    <cacheField name="No Client" numFmtId="0">
      <sharedItems/>
    </cacheField>
    <cacheField name="Catégorie" numFmtId="0">
      <sharedItems count="3">
        <s v="Processeur"/>
        <s v="Carte graphique"/>
        <s v="Rasberry PI"/>
      </sharedItems>
    </cacheField>
    <cacheField name="Article" numFmtId="0">
      <sharedItems/>
    </cacheField>
    <cacheField name="Quantité achetée" numFmtId="0">
      <sharedItems containsSemiMixedTypes="0" containsString="0" containsNumber="1" containsInteger="1" minValue="1" maxValue="5"/>
    </cacheField>
    <cacheField name="Prix vendu" numFmtId="0">
      <sharedItems containsSemiMixedTypes="0" containsString="0" containsNumber="1" minValue="48.400000000000006" maxValue="2728"/>
    </cacheField>
    <cacheField name="Année" numFmtId="0">
      <sharedItems containsSemiMixedTypes="0" containsString="0" containsNumber="1" containsInteger="1" minValue="2017" maxValue="2021" count="5">
        <n v="2020"/>
        <n v="2019"/>
        <n v="2021"/>
        <n v="2018" u="1"/>
        <n v="2017" u="1"/>
      </sharedItems>
    </cacheField>
    <cacheField name="Mois" numFmtId="0">
      <sharedItems containsSemiMixedTypes="0" containsString="0" containsNumber="1" containsInteger="1" minValue="1" maxValue="12"/>
    </cacheField>
    <cacheField name="Jour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A28"/>
    <s v="C1006"/>
    <x v="0"/>
    <s v="Intel Core i9 7900x"/>
    <n v="4"/>
    <n v="783.2"/>
    <x v="0"/>
    <n v="7"/>
    <n v="10"/>
  </r>
  <r>
    <s v="A13"/>
    <s v="C1003"/>
    <x v="0"/>
    <s v="Intel Core i7 8700k"/>
    <n v="1"/>
    <n v="591.80000000000007"/>
    <x v="0"/>
    <n v="1"/>
    <n v="8"/>
  </r>
  <r>
    <s v="A22"/>
    <s v="C1008"/>
    <x v="1"/>
    <s v="GRID M60-1Q"/>
    <n v="1"/>
    <n v="1254"/>
    <x v="1"/>
    <n v="4"/>
    <n v="6"/>
  </r>
  <r>
    <s v="A11"/>
    <s v="C1007"/>
    <x v="1"/>
    <s v="GeForce GTX 1080"/>
    <n v="1"/>
    <n v="1940.4"/>
    <x v="1"/>
    <n v="7"/>
    <n v="2"/>
  </r>
  <r>
    <s v="A05"/>
    <s v="C1003"/>
    <x v="0"/>
    <s v="Intel Core i9 7920x"/>
    <n v="4"/>
    <n v="391.6"/>
    <x v="1"/>
    <n v="12"/>
    <n v="22"/>
  </r>
  <r>
    <s v="A16"/>
    <s v="C1008"/>
    <x v="2"/>
    <s v="Raspberry Pi modèle 1 B"/>
    <n v="5"/>
    <n v="132"/>
    <x v="2"/>
    <n v="7"/>
    <n v="12"/>
  </r>
  <r>
    <s v="A16"/>
    <s v="C1001"/>
    <x v="2"/>
    <s v="Raspberry Pi modèle 1 B"/>
    <n v="2"/>
    <n v="165"/>
    <x v="0"/>
    <n v="7"/>
    <n v="28"/>
  </r>
  <r>
    <s v="A18"/>
    <s v="C1001"/>
    <x v="1"/>
    <s v="Tesla M6"/>
    <n v="1"/>
    <n v="2090"/>
    <x v="2"/>
    <n v="6"/>
    <n v="22"/>
  </r>
  <r>
    <s v="A07"/>
    <s v="C1004"/>
    <x v="2"/>
    <s v="Raspberry Pi modèle 3 A+"/>
    <n v="2"/>
    <n v="184.8"/>
    <x v="1"/>
    <n v="2"/>
    <n v="20"/>
  </r>
  <r>
    <s v="A02"/>
    <s v="C1001"/>
    <x v="0"/>
    <s v="AMD Ryzen Threadripper 1920X"/>
    <n v="4"/>
    <n v="594"/>
    <x v="0"/>
    <n v="2"/>
    <n v="26"/>
  </r>
  <r>
    <s v="A23"/>
    <s v="C1008"/>
    <x v="1"/>
    <s v="GeForce GTX 1070 Ti"/>
    <n v="4"/>
    <n v="2248.4"/>
    <x v="1"/>
    <n v="8"/>
    <n v="23"/>
  </r>
  <r>
    <s v="A19"/>
    <s v="C1005"/>
    <x v="1"/>
    <s v="FirePro W9100"/>
    <n v="3"/>
    <n v="2422.2000000000003"/>
    <x v="1"/>
    <n v="3"/>
    <n v="26"/>
  </r>
  <r>
    <s v="A15"/>
    <s v="C1004"/>
    <x v="1"/>
    <s v="Quadro M5000"/>
    <n v="1"/>
    <n v="2200"/>
    <x v="0"/>
    <n v="11"/>
    <n v="14"/>
  </r>
  <r>
    <s v="A25"/>
    <s v="C1003"/>
    <x v="1"/>
    <s v="GRID M60-2Q"/>
    <n v="1"/>
    <n v="1964.6000000000001"/>
    <x v="1"/>
    <n v="6"/>
    <n v="18"/>
  </r>
  <r>
    <s v="A08"/>
    <s v="C1002"/>
    <x v="2"/>
    <s v="Raspberry Pi modèle 3 B+"/>
    <n v="2"/>
    <n v="145.20000000000002"/>
    <x v="2"/>
    <n v="9"/>
    <n v="15"/>
  </r>
  <r>
    <s v="A27"/>
    <s v="C1003"/>
    <x v="2"/>
    <s v="Raspberry Pi modèle 4 B"/>
    <n v="2"/>
    <n v="169.4"/>
    <x v="1"/>
    <n v="4"/>
    <n v="8"/>
  </r>
  <r>
    <s v="A04"/>
    <s v="C1001"/>
    <x v="1"/>
    <s v="Quadro P2000"/>
    <n v="2"/>
    <n v="1141.8000000000002"/>
    <x v="0"/>
    <n v="5"/>
    <n v="9"/>
  </r>
  <r>
    <s v="A09"/>
    <s v="C1006"/>
    <x v="2"/>
    <s v="Raspberry Pi modèle 1 A+"/>
    <n v="4"/>
    <n v="81.400000000000006"/>
    <x v="1"/>
    <n v="1"/>
    <n v="27"/>
  </r>
  <r>
    <s v="A15"/>
    <s v="C1005"/>
    <x v="1"/>
    <s v="Quadro M5000"/>
    <n v="1"/>
    <n v="2244"/>
    <x v="0"/>
    <n v="7"/>
    <n v="7"/>
  </r>
  <r>
    <s v="A16"/>
    <s v="C1004"/>
    <x v="2"/>
    <s v="Raspberry Pi modèle 1 B"/>
    <n v="3"/>
    <n v="121.00000000000001"/>
    <x v="1"/>
    <n v="8"/>
    <n v="19"/>
  </r>
  <r>
    <s v="A04"/>
    <s v="C1002"/>
    <x v="1"/>
    <s v="Quadro P2000"/>
    <n v="3"/>
    <n v="990.00000000000011"/>
    <x v="0"/>
    <n v="7"/>
    <n v="26"/>
  </r>
  <r>
    <s v="A20"/>
    <s v="C1005"/>
    <x v="0"/>
    <s v="Intel Core i7 6900K"/>
    <n v="2"/>
    <n v="644.6"/>
    <x v="0"/>
    <n v="10"/>
    <n v="17"/>
  </r>
  <r>
    <s v="A27"/>
    <s v="C1002"/>
    <x v="2"/>
    <s v="Raspberry Pi modèle 4 B"/>
    <n v="2"/>
    <n v="195.8"/>
    <x v="2"/>
    <n v="12"/>
    <n v="15"/>
  </r>
  <r>
    <s v="A28"/>
    <s v="C1004"/>
    <x v="0"/>
    <s v="Intel Core i9 7900x"/>
    <n v="1"/>
    <n v="748.00000000000011"/>
    <x v="1"/>
    <n v="2"/>
    <n v="16"/>
  </r>
  <r>
    <s v="A01"/>
    <s v="C1002"/>
    <x v="0"/>
    <s v="Intel Core i7 7820X"/>
    <n v="2"/>
    <n v="547.80000000000007"/>
    <x v="1"/>
    <n v="10"/>
    <n v="15"/>
  </r>
  <r>
    <s v="A10"/>
    <s v="C1006"/>
    <x v="2"/>
    <s v="Raspberry Pi modèle 3 B"/>
    <n v="2"/>
    <n v="90.2"/>
    <x v="0"/>
    <n v="1"/>
    <n v="2"/>
  </r>
  <r>
    <s v="A24"/>
    <s v="C1003"/>
    <x v="2"/>
    <s v="Raspberry Pi modèle 1 B+"/>
    <n v="4"/>
    <n v="112.2"/>
    <x v="1"/>
    <n v="10"/>
    <n v="5"/>
  </r>
  <r>
    <s v="A06"/>
    <s v="C1007"/>
    <x v="0"/>
    <s v="AMD Ryzen Threadripper 1950X"/>
    <n v="5"/>
    <n v="752.40000000000009"/>
    <x v="1"/>
    <n v="12"/>
    <n v="7"/>
  </r>
  <r>
    <s v="A24"/>
    <s v="C1002"/>
    <x v="2"/>
    <s v="Raspberry Pi modèle 1 B+"/>
    <n v="3"/>
    <n v="70.400000000000006"/>
    <x v="0"/>
    <n v="1"/>
    <n v="13"/>
  </r>
  <r>
    <s v="A07"/>
    <s v="C1005"/>
    <x v="2"/>
    <s v="Raspberry Pi modèle 3 A+"/>
    <n v="2"/>
    <n v="187.00000000000003"/>
    <x v="2"/>
    <n v="2"/>
    <n v="6"/>
  </r>
  <r>
    <s v="A01"/>
    <s v="C1007"/>
    <x v="0"/>
    <s v="Intel Core i7 7820X"/>
    <n v="5"/>
    <n v="569.80000000000007"/>
    <x v="2"/>
    <n v="7"/>
    <n v="8"/>
  </r>
  <r>
    <s v="A03"/>
    <s v="C1007"/>
    <x v="1"/>
    <s v="Radeon RX Vega 56"/>
    <n v="3"/>
    <n v="2006.4"/>
    <x v="2"/>
    <n v="3"/>
    <n v="24"/>
  </r>
  <r>
    <s v="A08"/>
    <s v="C1003"/>
    <x v="2"/>
    <s v="Raspberry Pi modèle 3 B+"/>
    <n v="4"/>
    <n v="176"/>
    <x v="2"/>
    <n v="2"/>
    <n v="7"/>
  </r>
  <r>
    <s v="A17"/>
    <s v="C1002"/>
    <x v="0"/>
    <s v="AMD Ryzen 5 1600X"/>
    <n v="2"/>
    <n v="719.40000000000009"/>
    <x v="0"/>
    <n v="9"/>
    <n v="28"/>
  </r>
  <r>
    <s v="A03"/>
    <s v="C1002"/>
    <x v="1"/>
    <s v="Radeon RX Vega 56"/>
    <n v="5"/>
    <n v="2202.2000000000003"/>
    <x v="1"/>
    <n v="8"/>
    <n v="20"/>
  </r>
  <r>
    <s v="A13"/>
    <s v="C1005"/>
    <x v="0"/>
    <s v="Intel Core i7 8700k"/>
    <n v="4"/>
    <n v="563.20000000000005"/>
    <x v="2"/>
    <n v="1"/>
    <n v="21"/>
  </r>
  <r>
    <s v="A15"/>
    <s v="C1001"/>
    <x v="1"/>
    <s v="Quadro M5000"/>
    <n v="3"/>
    <n v="2728"/>
    <x v="0"/>
    <n v="3"/>
    <n v="10"/>
  </r>
  <r>
    <s v="A10"/>
    <s v="C1005"/>
    <x v="2"/>
    <s v="Raspberry Pi modèle 3 B"/>
    <n v="1"/>
    <n v="114.4"/>
    <x v="2"/>
    <n v="5"/>
    <n v="10"/>
  </r>
  <r>
    <s v="A26"/>
    <s v="C1004"/>
    <x v="1"/>
    <s v="Radeon RX Vega 6°4"/>
    <n v="2"/>
    <n v="1980.0000000000002"/>
    <x v="2"/>
    <n v="11"/>
    <n v="19"/>
  </r>
  <r>
    <s v="A20"/>
    <s v="C1001"/>
    <x v="0"/>
    <s v="Intel Core i7 6900K"/>
    <n v="4"/>
    <n v="624.80000000000007"/>
    <x v="0"/>
    <n v="7"/>
    <n v="13"/>
  </r>
  <r>
    <s v="A18"/>
    <s v="C1007"/>
    <x v="1"/>
    <s v="Tesla M6"/>
    <n v="4"/>
    <n v="1892.0000000000002"/>
    <x v="1"/>
    <n v="6"/>
    <n v="17"/>
  </r>
  <r>
    <s v="A02"/>
    <s v="C1007"/>
    <x v="0"/>
    <s v="AMD Ryzen Threadripper 1920X"/>
    <n v="3"/>
    <n v="541.20000000000005"/>
    <x v="1"/>
    <n v="2"/>
    <n v="15"/>
  </r>
  <r>
    <s v="A03"/>
    <s v="C1008"/>
    <x v="1"/>
    <s v="Radeon RX Vega 56"/>
    <n v="1"/>
    <n v="2134"/>
    <x v="1"/>
    <n v="5"/>
    <n v="3"/>
  </r>
  <r>
    <s v="A03"/>
    <s v="C1007"/>
    <x v="1"/>
    <s v="Radeon RX Vega 56"/>
    <n v="4"/>
    <n v="2030.6000000000001"/>
    <x v="0"/>
    <n v="2"/>
    <n v="11"/>
  </r>
  <r>
    <s v="A22"/>
    <s v="C1003"/>
    <x v="1"/>
    <s v="GRID M60-1Q"/>
    <n v="3"/>
    <n v="1232"/>
    <x v="1"/>
    <n v="8"/>
    <n v="25"/>
  </r>
  <r>
    <s v="A23"/>
    <s v="C1007"/>
    <x v="1"/>
    <s v="GeForce GTX 1070 Ti"/>
    <n v="5"/>
    <n v="2299"/>
    <x v="0"/>
    <n v="6"/>
    <n v="10"/>
  </r>
  <r>
    <s v="A19"/>
    <s v="C1005"/>
    <x v="1"/>
    <s v="FirePro W9100"/>
    <n v="1"/>
    <n v="2252.8000000000002"/>
    <x v="2"/>
    <n v="4"/>
    <n v="16"/>
  </r>
  <r>
    <s v="A21"/>
    <s v="C1008"/>
    <x v="0"/>
    <s v="AMD Ryzen Threadripper 1900X"/>
    <n v="1"/>
    <n v="517"/>
    <x v="1"/>
    <n v="10"/>
    <n v="11"/>
  </r>
  <r>
    <s v="A19"/>
    <s v="C1004"/>
    <x v="1"/>
    <s v="FirePro W9100"/>
    <n v="5"/>
    <n v="2248.4"/>
    <x v="1"/>
    <n v="12"/>
    <n v="11"/>
  </r>
  <r>
    <s v="A12"/>
    <s v="C1006"/>
    <x v="2"/>
    <s v="Raspberry Pi modèle 1 A"/>
    <n v="5"/>
    <n v="191.4"/>
    <x v="0"/>
    <n v="7"/>
    <n v="4"/>
  </r>
  <r>
    <s v="A14"/>
    <s v="C1008"/>
    <x v="2"/>
    <s v="Raspberry Pi modèle 2 B"/>
    <n v="5"/>
    <n v="66"/>
    <x v="0"/>
    <n v="3"/>
    <n v="2"/>
  </r>
  <r>
    <s v="A23"/>
    <s v="C1007"/>
    <x v="1"/>
    <s v="GeForce GTX 1070 Ti"/>
    <n v="5"/>
    <n v="2305.6000000000004"/>
    <x v="1"/>
    <n v="11"/>
    <n v="28"/>
  </r>
  <r>
    <s v="A05"/>
    <s v="C1007"/>
    <x v="0"/>
    <s v="Intel Core i9 7920x"/>
    <n v="2"/>
    <n v="600.6"/>
    <x v="0"/>
    <n v="2"/>
    <n v="9"/>
  </r>
  <r>
    <s v="A22"/>
    <s v="C1006"/>
    <x v="1"/>
    <s v="GRID M60-1Q"/>
    <n v="2"/>
    <n v="1313.4"/>
    <x v="0"/>
    <n v="12"/>
    <n v="1"/>
  </r>
  <r>
    <s v="A10"/>
    <s v="C1002"/>
    <x v="2"/>
    <s v="Raspberry Pi modèle 3 B"/>
    <n v="3"/>
    <n v="92.4"/>
    <x v="1"/>
    <n v="2"/>
    <n v="27"/>
  </r>
  <r>
    <s v="A25"/>
    <s v="C1005"/>
    <x v="1"/>
    <s v="GRID M60-2Q"/>
    <n v="5"/>
    <n v="1782.0000000000002"/>
    <x v="0"/>
    <n v="8"/>
    <n v="18"/>
  </r>
  <r>
    <s v="A12"/>
    <s v="C1004"/>
    <x v="2"/>
    <s v="Raspberry Pi modèle 1 A"/>
    <n v="4"/>
    <n v="178.20000000000002"/>
    <x v="0"/>
    <n v="3"/>
    <n v="20"/>
  </r>
  <r>
    <s v="A06"/>
    <s v="C1005"/>
    <x v="0"/>
    <s v="AMD Ryzen Threadripper 1950X"/>
    <n v="4"/>
    <n v="664.40000000000009"/>
    <x v="2"/>
    <n v="6"/>
    <n v="25"/>
  </r>
  <r>
    <s v="A07"/>
    <s v="C1002"/>
    <x v="2"/>
    <s v="Raspberry Pi modèle 3 A+"/>
    <n v="1"/>
    <n v="191.4"/>
    <x v="1"/>
    <n v="2"/>
    <n v="11"/>
  </r>
  <r>
    <s v="A25"/>
    <s v="C1001"/>
    <x v="1"/>
    <s v="GRID M60-2Q"/>
    <n v="1"/>
    <n v="1914.0000000000002"/>
    <x v="0"/>
    <n v="4"/>
    <n v="6"/>
  </r>
  <r>
    <s v="A21"/>
    <s v="C1008"/>
    <x v="0"/>
    <s v="AMD Ryzen Threadripper 1900X"/>
    <n v="4"/>
    <n v="528"/>
    <x v="0"/>
    <n v="5"/>
    <n v="21"/>
  </r>
  <r>
    <s v="A06"/>
    <s v="C1003"/>
    <x v="0"/>
    <s v="AMD Ryzen Threadripper 1950X"/>
    <n v="1"/>
    <n v="704"/>
    <x v="1"/>
    <n v="1"/>
    <n v="11"/>
  </r>
  <r>
    <s v="A24"/>
    <s v="C1004"/>
    <x v="2"/>
    <s v="Raspberry Pi modèle 1 B+"/>
    <n v="1"/>
    <n v="48.400000000000006"/>
    <x v="2"/>
    <n v="9"/>
    <n v="9"/>
  </r>
  <r>
    <s v="A23"/>
    <s v="C1006"/>
    <x v="1"/>
    <s v="GeForce GTX 1070 Ti"/>
    <n v="2"/>
    <n v="2272.6000000000004"/>
    <x v="0"/>
    <n v="12"/>
    <n v="20"/>
  </r>
  <r>
    <s v="A28"/>
    <s v="C1004"/>
    <x v="0"/>
    <s v="Intel Core i9 7900x"/>
    <n v="2"/>
    <n v="827.2"/>
    <x v="0"/>
    <n v="10"/>
    <n v="10"/>
  </r>
  <r>
    <s v="A14"/>
    <s v="C1003"/>
    <x v="2"/>
    <s v="Raspberry Pi modèle 2 B"/>
    <n v="1"/>
    <n v="74.800000000000011"/>
    <x v="2"/>
    <n v="11"/>
    <n v="21"/>
  </r>
  <r>
    <s v="A12"/>
    <s v="C1001"/>
    <x v="2"/>
    <s v="Raspberry Pi modèle 1 A"/>
    <n v="1"/>
    <n v="158.4"/>
    <x v="1"/>
    <n v="6"/>
    <n v="22"/>
  </r>
  <r>
    <s v="A07"/>
    <s v="C1006"/>
    <x v="2"/>
    <s v="Raspberry Pi modèle 3 A+"/>
    <n v="3"/>
    <n v="195.8"/>
    <x v="0"/>
    <n v="5"/>
    <n v="13"/>
  </r>
  <r>
    <s v="A26"/>
    <s v="C1004"/>
    <x v="1"/>
    <s v="Radeon RX Vega 6°4"/>
    <n v="2"/>
    <n v="1914.0000000000002"/>
    <x v="2"/>
    <n v="10"/>
    <n v="19"/>
  </r>
  <r>
    <s v="A20"/>
    <s v="C1003"/>
    <x v="0"/>
    <s v="Intel Core i7 6900K"/>
    <n v="2"/>
    <n v="631.40000000000009"/>
    <x v="0"/>
    <n v="10"/>
    <n v="27"/>
  </r>
  <r>
    <s v="A09"/>
    <s v="C1001"/>
    <x v="2"/>
    <s v="Raspberry Pi modèle 1 A+"/>
    <n v="5"/>
    <n v="92.4"/>
    <x v="0"/>
    <n v="5"/>
    <n v="16"/>
  </r>
  <r>
    <s v="A09"/>
    <s v="C1006"/>
    <x v="2"/>
    <s v="Raspberry Pi modèle 1 A+"/>
    <n v="4"/>
    <n v="66"/>
    <x v="1"/>
    <n v="8"/>
    <n v="18"/>
  </r>
  <r>
    <s v="A24"/>
    <s v="C1008"/>
    <x v="2"/>
    <s v="Raspberry Pi modèle 1 B+"/>
    <n v="4"/>
    <n v="121.00000000000001"/>
    <x v="1"/>
    <n v="10"/>
    <n v="21"/>
  </r>
  <r>
    <s v="A04"/>
    <s v="C1002"/>
    <x v="1"/>
    <s v="Quadro P2000"/>
    <n v="3"/>
    <n v="880.00000000000011"/>
    <x v="2"/>
    <n v="6"/>
    <n v="18"/>
  </r>
  <r>
    <s v="A05"/>
    <s v="C1006"/>
    <x v="0"/>
    <s v="Intel Core i9 7920x"/>
    <n v="1"/>
    <n v="396.00000000000006"/>
    <x v="2"/>
    <n v="1"/>
    <n v="3"/>
  </r>
  <r>
    <s v="A08"/>
    <s v="C1008"/>
    <x v="2"/>
    <s v="Raspberry Pi modèle 3 B+"/>
    <n v="3"/>
    <n v="114.4"/>
    <x v="2"/>
    <n v="4"/>
    <n v="21"/>
  </r>
  <r>
    <s v="A14"/>
    <s v="C1001"/>
    <x v="2"/>
    <s v="Raspberry Pi modèle 2 B"/>
    <n v="2"/>
    <n v="101.2"/>
    <x v="1"/>
    <n v="1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4134B-EF9C-4631-94FB-CD7CAC23E22E}" name="Tableau croisé dynamique4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6" indent="0" outline="1" outlineData="1" multipleFieldFilters="0">
  <location ref="I2:M7" firstHeaderRow="1" firstDataRow="2" firstDataCol="1"/>
  <pivotFields count="9"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axis="axisRow" showAll="0">
      <items count="6">
        <item m="1" x="4"/>
        <item m="1" x="3"/>
        <item x="1"/>
        <item x="0"/>
        <item x="2"/>
        <item t="default"/>
      </items>
    </pivotField>
    <pivotField showAll="0"/>
    <pivotField showAll="0"/>
  </pivotFields>
  <rowFields count="1">
    <field x="6"/>
  </rowFields>
  <rowItems count="4"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me de Prix vendu" fld="5" baseField="0" baseItem="0"/>
  </dataFields>
  <formats count="6">
    <format dxfId="6">
      <pivotArea outline="0" collapsedLevelsAreSubtotals="1" fieldPosition="0"/>
    </format>
    <format dxfId="5">
      <pivotArea dataOnly="0" labelOnly="1" fieldPosition="0">
        <references count="1">
          <reference field="6" count="0"/>
        </references>
      </pivotArea>
    </format>
    <format dxfId="4">
      <pivotArea dataOnly="0" labelOnly="1" grandRow="1" outline="0" fieldPosition="0"/>
    </format>
    <format dxfId="3">
      <pivotArea outline="0" collapsedLevelsAreSubtotals="1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C17B-E588-45BB-BF18-DD3A9797C22F}">
  <sheetPr>
    <pageSetUpPr fitToPage="1"/>
  </sheetPr>
  <dimension ref="AA1:AA100"/>
  <sheetViews>
    <sheetView topLeftCell="D1" zoomScale="85" zoomScaleNormal="85" workbookViewId="0">
      <selection activeCell="G3" sqref="G3"/>
    </sheetView>
  </sheetViews>
  <sheetFormatPr defaultColWidth="11.453125" defaultRowHeight="13.5" x14ac:dyDescent="0.25"/>
  <cols>
    <col min="1" max="1" width="2.6328125" style="29" customWidth="1"/>
    <col min="2" max="26" width="11.453125" style="29"/>
    <col min="27" max="27" width="0" style="29" hidden="1" customWidth="1"/>
    <col min="28" max="16384" width="11.453125" style="29"/>
  </cols>
  <sheetData>
    <row r="1" s="29" customFormat="1" ht="15" customHeight="1" x14ac:dyDescent="0.25"/>
    <row r="2" s="29" customFormat="1" ht="15" customHeight="1" x14ac:dyDescent="0.25"/>
    <row r="3" s="29" customFormat="1" ht="15" customHeight="1" x14ac:dyDescent="0.25"/>
    <row r="4" s="29" customFormat="1" ht="15" customHeight="1" x14ac:dyDescent="0.25"/>
    <row r="5" s="29" customFormat="1" ht="15" customHeight="1" x14ac:dyDescent="0.25"/>
    <row r="6" s="29" customFormat="1" ht="15" customHeight="1" x14ac:dyDescent="0.25"/>
    <row r="7" s="29" customFormat="1" ht="15" customHeight="1" x14ac:dyDescent="0.25"/>
    <row r="8" s="29" customFormat="1" ht="15" customHeight="1" x14ac:dyDescent="0.25"/>
    <row r="9" s="29" customFormat="1" ht="15" customHeight="1" x14ac:dyDescent="0.25"/>
    <row r="10" s="29" customFormat="1" ht="15" customHeight="1" x14ac:dyDescent="0.25"/>
    <row r="11" s="29" customFormat="1" ht="15" customHeight="1" x14ac:dyDescent="0.25"/>
    <row r="12" s="29" customFormat="1" ht="15" customHeight="1" x14ac:dyDescent="0.25"/>
    <row r="13" s="29" customFormat="1" ht="15" customHeight="1" x14ac:dyDescent="0.25"/>
    <row r="14" s="29" customFormat="1" ht="15" customHeight="1" x14ac:dyDescent="0.25"/>
    <row r="15" s="29" customFormat="1" ht="15" customHeight="1" x14ac:dyDescent="0.25"/>
    <row r="16" s="29" customFormat="1" ht="15" customHeight="1" x14ac:dyDescent="0.25"/>
    <row r="17" s="29" customFormat="1" ht="15" customHeight="1" x14ac:dyDescent="0.25"/>
    <row r="18" s="29" customFormat="1" ht="15" customHeight="1" x14ac:dyDescent="0.25"/>
    <row r="19" s="29" customFormat="1" ht="15" customHeight="1" x14ac:dyDescent="0.25"/>
    <row r="20" s="29" customFormat="1" ht="15" customHeight="1" x14ac:dyDescent="0.25"/>
    <row r="21" s="29" customFormat="1" ht="15" customHeight="1" x14ac:dyDescent="0.25"/>
    <row r="22" s="29" customFormat="1" ht="15" customHeight="1" x14ac:dyDescent="0.25"/>
    <row r="23" s="29" customFormat="1" ht="15" customHeight="1" x14ac:dyDescent="0.25"/>
    <row r="24" s="29" customFormat="1" ht="15" customHeight="1" x14ac:dyDescent="0.25"/>
    <row r="25" s="29" customFormat="1" ht="15" customHeight="1" x14ac:dyDescent="0.25"/>
    <row r="26" s="29" customFormat="1" ht="15" customHeight="1" x14ac:dyDescent="0.25"/>
    <row r="27" s="29" customFormat="1" ht="15" customHeight="1" x14ac:dyDescent="0.25"/>
    <row r="28" s="29" customFormat="1" ht="15" customHeight="1" x14ac:dyDescent="0.25"/>
    <row r="29" s="29" customFormat="1" ht="15" customHeight="1" x14ac:dyDescent="0.25"/>
    <row r="30" s="29" customFormat="1" ht="15" customHeight="1" x14ac:dyDescent="0.25"/>
    <row r="31" s="29" customFormat="1" ht="15" customHeight="1" x14ac:dyDescent="0.25"/>
    <row r="32" s="29" customFormat="1" ht="15" customHeight="1" x14ac:dyDescent="0.25"/>
    <row r="33" s="29" customFormat="1" ht="15" customHeight="1" x14ac:dyDescent="0.25"/>
    <row r="34" s="29" customFormat="1" ht="15" customHeight="1" x14ac:dyDescent="0.25"/>
    <row r="35" s="29" customFormat="1" ht="15" customHeight="1" x14ac:dyDescent="0.25"/>
    <row r="36" s="29" customFormat="1" ht="15" customHeight="1" x14ac:dyDescent="0.25"/>
    <row r="37" s="29" customFormat="1" ht="15" customHeight="1" x14ac:dyDescent="0.25"/>
    <row r="38" s="29" customFormat="1" ht="15" customHeight="1" x14ac:dyDescent="0.25"/>
    <row r="39" s="29" customFormat="1" ht="15" customHeight="1" x14ac:dyDescent="0.25"/>
    <row r="40" s="29" customFormat="1" ht="15" customHeight="1" x14ac:dyDescent="0.25"/>
    <row r="100" spans="27:27" x14ac:dyDescent="0.25">
      <c r="AA100" s="29" t="s">
        <v>133</v>
      </c>
    </row>
  </sheetData>
  <pageMargins left="0.7" right="0.7" top="0.75" bottom="0.75" header="0.3" footer="0.3"/>
  <pageSetup scale="6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3C88-EE53-45AC-AE00-C7E2FFA661B7}">
  <dimension ref="B1:M8"/>
  <sheetViews>
    <sheetView tabSelected="1" topLeftCell="A19" zoomScaleNormal="100" workbookViewId="0">
      <selection activeCell="F32" sqref="F32"/>
    </sheetView>
  </sheetViews>
  <sheetFormatPr defaultColWidth="11.453125" defaultRowHeight="14.5" x14ac:dyDescent="0.35"/>
  <cols>
    <col min="1" max="1" width="2.6328125" customWidth="1"/>
    <col min="2" max="2" width="21" bestFit="1" customWidth="1"/>
    <col min="3" max="5" width="20.6328125" customWidth="1"/>
    <col min="6" max="6" width="12.54296875" bestFit="1" customWidth="1"/>
    <col min="7" max="8" width="26.6328125" bestFit="1" customWidth="1"/>
    <col min="9" max="9" width="21" hidden="1" customWidth="1"/>
    <col min="10" max="10" width="23.90625" hidden="1" customWidth="1"/>
    <col min="11" max="11" width="10.6328125" hidden="1" customWidth="1"/>
    <col min="12" max="12" width="10.90625" hidden="1" customWidth="1"/>
    <col min="13" max="13" width="12.54296875" hidden="1" customWidth="1"/>
  </cols>
  <sheetData>
    <row r="1" spans="2:13" ht="60" customHeight="1" x14ac:dyDescent="0.35">
      <c r="B1" s="30" t="s">
        <v>0</v>
      </c>
      <c r="C1" s="31"/>
      <c r="D1" s="31"/>
      <c r="E1" s="31"/>
      <c r="F1" s="32"/>
    </row>
    <row r="2" spans="2:13" x14ac:dyDescent="0.35">
      <c r="I2" s="4" t="s">
        <v>1</v>
      </c>
      <c r="J2" s="4" t="s">
        <v>134</v>
      </c>
    </row>
    <row r="3" spans="2:13" ht="23.5" x14ac:dyDescent="0.35">
      <c r="C3" s="33" t="s">
        <v>2</v>
      </c>
      <c r="D3" s="33"/>
      <c r="E3" s="33"/>
      <c r="F3" s="33"/>
      <c r="I3" s="4" t="s">
        <v>135</v>
      </c>
      <c r="J3" t="s">
        <v>3</v>
      </c>
      <c r="K3" t="s">
        <v>4</v>
      </c>
      <c r="L3" t="s">
        <v>5</v>
      </c>
      <c r="M3" t="s">
        <v>136</v>
      </c>
    </row>
    <row r="4" spans="2:13" s="24" customFormat="1" ht="20.149999999999999" customHeight="1" x14ac:dyDescent="0.35">
      <c r="B4" s="22" t="s">
        <v>6</v>
      </c>
      <c r="C4" s="22" t="s">
        <v>3</v>
      </c>
      <c r="D4" s="22" t="s">
        <v>4</v>
      </c>
      <c r="E4" s="22" t="s">
        <v>5</v>
      </c>
      <c r="F4" s="23" t="s">
        <v>7</v>
      </c>
      <c r="I4" s="24">
        <v>2019</v>
      </c>
      <c r="J4" s="28">
        <v>21843.800000000003</v>
      </c>
      <c r="K4" s="28">
        <v>4202</v>
      </c>
      <c r="L4" s="28">
        <v>1399.2</v>
      </c>
      <c r="M4" s="28">
        <v>27445.000000000004</v>
      </c>
    </row>
    <row r="5" spans="2:13" s="24" customFormat="1" ht="20.149999999999999" customHeight="1" x14ac:dyDescent="0.35">
      <c r="B5" s="22">
        <v>2019</v>
      </c>
      <c r="C5" s="25">
        <f>GETPIVOTDATA("Prix vendu",$I$2,"Catégorie","Carte graphique","Année",2019)</f>
        <v>21843.800000000003</v>
      </c>
      <c r="D5" s="25">
        <f>GETPIVOTDATA("Prix vendu",$I$2,"Catégorie","Processeur","Année",2019)</f>
        <v>4202</v>
      </c>
      <c r="E5" s="25">
        <f>GETPIVOTDATA("Prix vendu",$I$2,"Catégorie","Rasberry PI","Année",2019)</f>
        <v>1399.2</v>
      </c>
      <c r="F5" s="26">
        <f>GETPIVOTDATA("Prix vendu",$I$2,"Année",2019)</f>
        <v>27445.000000000004</v>
      </c>
      <c r="I5" s="24">
        <v>2020</v>
      </c>
      <c r="J5" s="28">
        <v>20915.400000000001</v>
      </c>
      <c r="K5" s="28">
        <v>6545</v>
      </c>
      <c r="L5" s="28">
        <v>1049.4000000000001</v>
      </c>
      <c r="M5" s="28">
        <v>28509.800000000003</v>
      </c>
    </row>
    <row r="6" spans="2:13" s="24" customFormat="1" ht="20.149999999999999" customHeight="1" x14ac:dyDescent="0.35">
      <c r="B6" s="22">
        <v>2020</v>
      </c>
      <c r="C6" s="25">
        <f>GETPIVOTDATA("Prix vendu",$I$2,"Catégorie","Carte graphique","Année",2020)</f>
        <v>20915.400000000001</v>
      </c>
      <c r="D6" s="25">
        <f>GETPIVOTDATA("Prix vendu",$I$2,"Catégorie","Processeur","Année",2020)</f>
        <v>6545</v>
      </c>
      <c r="E6" s="25">
        <f>GETPIVOTDATA("Prix vendu",$I$2,"Catégorie","Rasberry PI","Année",2020)</f>
        <v>1049.4000000000001</v>
      </c>
      <c r="F6" s="26">
        <f>GETPIVOTDATA("Prix vendu",$I$2,"Année",2020)</f>
        <v>28509.800000000003</v>
      </c>
      <c r="I6" s="24">
        <v>2021</v>
      </c>
      <c r="J6" s="28">
        <v>11123.2</v>
      </c>
      <c r="K6" s="28">
        <v>2193.4</v>
      </c>
      <c r="L6" s="28">
        <v>1188.0000000000002</v>
      </c>
      <c r="M6" s="28">
        <v>14504.6</v>
      </c>
    </row>
    <row r="7" spans="2:13" s="24" customFormat="1" ht="20.149999999999999" customHeight="1" x14ac:dyDescent="0.35">
      <c r="B7" s="22">
        <v>2021</v>
      </c>
      <c r="C7" s="25">
        <f>GETPIVOTDATA("Prix vendu",$I$2,"Catégorie","Carte graphique","Année",2021)</f>
        <v>11123.2</v>
      </c>
      <c r="D7" s="25">
        <f>GETPIVOTDATA("Prix vendu",$I$2,"Catégorie","Processeur","Année",2021)</f>
        <v>2193.4</v>
      </c>
      <c r="E7" s="25">
        <f>GETPIVOTDATA("Prix vendu",$I$2,"Catégorie","Rasberry PI","Année",2021)</f>
        <v>1188.0000000000002</v>
      </c>
      <c r="F7" s="26">
        <f>GETPIVOTDATA("Prix vendu",$I$2,"Année",2021)</f>
        <v>14504.6</v>
      </c>
      <c r="I7" s="24" t="s">
        <v>136</v>
      </c>
      <c r="J7" s="28">
        <v>53882.400000000009</v>
      </c>
      <c r="K7" s="28">
        <v>12940.4</v>
      </c>
      <c r="L7" s="28">
        <v>3636.6000000000004</v>
      </c>
      <c r="M7" s="28">
        <v>70459.400000000009</v>
      </c>
    </row>
    <row r="8" spans="2:13" s="24" customFormat="1" ht="20.149999999999999" customHeight="1" x14ac:dyDescent="0.35">
      <c r="B8" s="23" t="s">
        <v>7</v>
      </c>
      <c r="C8" s="26">
        <f>GETPIVOTDATA("Prix vendu",$I$2,"Catégorie","Carte graphique")</f>
        <v>53882.400000000009</v>
      </c>
      <c r="D8" s="26">
        <f>GETPIVOTDATA("Prix vendu",$I$2,"Catégorie","Processeur")</f>
        <v>12940.4</v>
      </c>
      <c r="E8" s="26">
        <f>GETPIVOTDATA("Prix vendu",$I$2,"Catégorie","Rasberry PI")</f>
        <v>3636.6000000000004</v>
      </c>
      <c r="F8" s="26">
        <f>GETPIVOTDATA("Prix vendu",$I$2)</f>
        <v>70459.400000000009</v>
      </c>
    </row>
  </sheetData>
  <mergeCells count="2">
    <mergeCell ref="B1:F1"/>
    <mergeCell ref="C3:F3"/>
  </mergeCells>
  <conditionalFormatting sqref="B8">
    <cfRule type="duplicateValues" dxfId="8" priority="2"/>
  </conditionalFormatting>
  <conditionalFormatting sqref="F4">
    <cfRule type="duplicateValues" dxfId="7" priority="1"/>
  </conditionalFormatting>
  <pageMargins left="0.70866141732283472" right="0.70866141732283472" top="0.74803149606299213" bottom="0.74803149606299213" header="0.31496062992125984" footer="0.31496062992125984"/>
  <pageSetup orientation="portrait" r:id="rId2"/>
  <headerFooter>
    <oddHeader>&amp;LVotre Nom et Votre Prénom&amp;R&amp;D</oddHead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15F5-3B47-4BC2-BFCF-5E78C5EAC6C5}">
  <dimension ref="B1:F30"/>
  <sheetViews>
    <sheetView workbookViewId="0">
      <selection activeCell="C19" sqref="C19"/>
    </sheetView>
  </sheetViews>
  <sheetFormatPr defaultColWidth="11.453125" defaultRowHeight="14.5" x14ac:dyDescent="0.35"/>
  <cols>
    <col min="1" max="1" width="2.6328125" customWidth="1"/>
    <col min="2" max="2" width="43.08984375" customWidth="1"/>
    <col min="3" max="3" width="31.36328125" customWidth="1"/>
    <col min="4" max="5" width="25.6328125" customWidth="1"/>
    <col min="6" max="72" width="11.453125" customWidth="1"/>
  </cols>
  <sheetData>
    <row r="1" spans="2:6" ht="60" customHeight="1" x14ac:dyDescent="0.35">
      <c r="B1" s="30" t="s">
        <v>8</v>
      </c>
      <c r="C1" s="31"/>
      <c r="D1" s="31"/>
      <c r="E1" s="31"/>
      <c r="F1" s="32"/>
    </row>
    <row r="2" spans="2:6" ht="15" customHeight="1" x14ac:dyDescent="0.35"/>
    <row r="4" spans="2:6" ht="21" x14ac:dyDescent="0.5">
      <c r="B4" s="21" t="s">
        <v>9</v>
      </c>
    </row>
    <row r="12" spans="2:6" ht="21" x14ac:dyDescent="0.5">
      <c r="B12" s="21" t="s">
        <v>10</v>
      </c>
    </row>
    <row r="30" spans="2:2" ht="21" x14ac:dyDescent="0.5">
      <c r="B30" s="21" t="s">
        <v>11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9FF3-5D31-469F-BA6F-5F9F9C68D4A8}">
  <dimension ref="B2:C4"/>
  <sheetViews>
    <sheetView workbookViewId="0">
      <selection activeCell="F13" sqref="F12:F13"/>
    </sheetView>
  </sheetViews>
  <sheetFormatPr defaultColWidth="11.453125" defaultRowHeight="14.5" x14ac:dyDescent="0.35"/>
  <cols>
    <col min="1" max="1" width="2.6328125" customWidth="1"/>
    <col min="2" max="2" width="34.453125" customWidth="1"/>
    <col min="3" max="3" width="22.54296875" customWidth="1"/>
  </cols>
  <sheetData>
    <row r="2" spans="2:3" ht="21" x14ac:dyDescent="0.5">
      <c r="B2" s="19" t="s">
        <v>12</v>
      </c>
      <c r="C2" s="20" t="s">
        <v>13</v>
      </c>
    </row>
    <row r="3" spans="2:3" x14ac:dyDescent="0.35">
      <c r="B3" s="5" t="s">
        <v>14</v>
      </c>
      <c r="C3" s="6">
        <v>0.05</v>
      </c>
    </row>
    <row r="4" spans="2:3" x14ac:dyDescent="0.35">
      <c r="B4" s="5" t="s">
        <v>15</v>
      </c>
      <c r="C4" s="7">
        <v>9.9750000000000005E-2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AC4B-3BBE-4B26-829E-769E0224CC86}">
  <dimension ref="B1:J31"/>
  <sheetViews>
    <sheetView workbookViewId="0">
      <selection activeCell="B1" sqref="B1:F1"/>
    </sheetView>
  </sheetViews>
  <sheetFormatPr defaultColWidth="11.453125" defaultRowHeight="18" customHeight="1" x14ac:dyDescent="0.35"/>
  <cols>
    <col min="1" max="1" width="2.6328125" style="1" customWidth="1"/>
    <col min="2" max="2" width="14.453125" style="1" customWidth="1"/>
    <col min="3" max="3" width="21.90625" style="1" customWidth="1"/>
    <col min="4" max="4" width="56.453125" style="2" customWidth="1"/>
    <col min="5" max="5" width="16.08984375" style="1" customWidth="1"/>
    <col min="6" max="16384" width="11.453125" style="1"/>
  </cols>
  <sheetData>
    <row r="1" spans="2:10" ht="69.900000000000006" customHeight="1" x14ac:dyDescent="0.35">
      <c r="B1" s="34" t="s">
        <v>16</v>
      </c>
      <c r="C1" s="34"/>
      <c r="D1" s="34"/>
      <c r="E1" s="34"/>
      <c r="F1" s="34"/>
    </row>
    <row r="2" spans="2:10" ht="18" customHeight="1" thickBot="1" x14ac:dyDescent="0.4"/>
    <row r="3" spans="2:10" ht="30" customHeight="1" x14ac:dyDescent="0.35">
      <c r="B3" s="8" t="s">
        <v>17</v>
      </c>
      <c r="C3" s="10" t="s">
        <v>2</v>
      </c>
      <c r="D3" s="10" t="s">
        <v>18</v>
      </c>
      <c r="E3" s="10" t="s">
        <v>19</v>
      </c>
      <c r="F3" s="12" t="s">
        <v>20</v>
      </c>
    </row>
    <row r="4" spans="2:10" ht="18" customHeight="1" x14ac:dyDescent="0.35">
      <c r="B4" s="13" t="s">
        <v>21</v>
      </c>
      <c r="C4" s="9" t="s">
        <v>4</v>
      </c>
      <c r="D4" s="9" t="s">
        <v>22</v>
      </c>
      <c r="E4" s="9">
        <v>498</v>
      </c>
      <c r="F4" s="14">
        <v>6</v>
      </c>
      <c r="J4" s="9"/>
    </row>
    <row r="5" spans="2:10" ht="18" customHeight="1" x14ac:dyDescent="0.35">
      <c r="B5" s="13" t="s">
        <v>23</v>
      </c>
      <c r="C5" s="9" t="s">
        <v>4</v>
      </c>
      <c r="D5" s="9" t="s">
        <v>24</v>
      </c>
      <c r="E5" s="9">
        <v>492</v>
      </c>
      <c r="F5" s="14">
        <v>6</v>
      </c>
      <c r="J5" s="9"/>
    </row>
    <row r="6" spans="2:10" ht="18" customHeight="1" x14ac:dyDescent="0.35">
      <c r="B6" s="13" t="s">
        <v>25</v>
      </c>
      <c r="C6" s="9" t="s">
        <v>3</v>
      </c>
      <c r="D6" s="9" t="s">
        <v>26</v>
      </c>
      <c r="E6" s="9">
        <v>2002</v>
      </c>
      <c r="F6" s="14">
        <v>213</v>
      </c>
      <c r="J6" s="9"/>
    </row>
    <row r="7" spans="2:10" ht="18" customHeight="1" x14ac:dyDescent="0.35">
      <c r="B7" s="13" t="s">
        <v>27</v>
      </c>
      <c r="C7" s="9" t="s">
        <v>3</v>
      </c>
      <c r="D7" s="9" t="s">
        <v>28</v>
      </c>
      <c r="E7" s="9">
        <v>1038</v>
      </c>
      <c r="F7" s="14">
        <v>153</v>
      </c>
      <c r="J7" s="9"/>
    </row>
    <row r="8" spans="2:10" ht="18" customHeight="1" x14ac:dyDescent="0.35">
      <c r="B8" s="13" t="s">
        <v>29</v>
      </c>
      <c r="C8" s="9" t="s">
        <v>4</v>
      </c>
      <c r="D8" s="9" t="s">
        <v>30</v>
      </c>
      <c r="E8" s="9">
        <v>546</v>
      </c>
      <c r="F8" s="14">
        <v>8</v>
      </c>
      <c r="J8" s="9"/>
    </row>
    <row r="9" spans="2:10" ht="18" customHeight="1" x14ac:dyDescent="0.35">
      <c r="B9" s="13" t="s">
        <v>31</v>
      </c>
      <c r="C9" s="9" t="s">
        <v>4</v>
      </c>
      <c r="D9" s="9" t="s">
        <v>32</v>
      </c>
      <c r="E9" s="9">
        <v>604</v>
      </c>
      <c r="F9" s="14">
        <v>5</v>
      </c>
      <c r="J9" s="9"/>
    </row>
    <row r="10" spans="2:10" ht="18" customHeight="1" x14ac:dyDescent="0.35">
      <c r="B10" s="13" t="s">
        <v>33</v>
      </c>
      <c r="C10" s="9" t="s">
        <v>5</v>
      </c>
      <c r="D10" s="9" t="s">
        <v>34</v>
      </c>
      <c r="E10" s="9">
        <v>174</v>
      </c>
      <c r="F10" s="14">
        <v>35</v>
      </c>
      <c r="J10" s="9"/>
    </row>
    <row r="11" spans="2:10" ht="18" customHeight="1" x14ac:dyDescent="0.35">
      <c r="B11" s="13" t="s">
        <v>35</v>
      </c>
      <c r="C11" s="9" t="s">
        <v>5</v>
      </c>
      <c r="D11" s="9" t="s">
        <v>36</v>
      </c>
      <c r="E11" s="9">
        <v>104</v>
      </c>
      <c r="F11" s="14">
        <v>61</v>
      </c>
      <c r="J11" s="9"/>
    </row>
    <row r="12" spans="2:10" ht="18" customHeight="1" x14ac:dyDescent="0.35">
      <c r="B12" s="13" t="s">
        <v>37</v>
      </c>
      <c r="C12" s="9" t="s">
        <v>5</v>
      </c>
      <c r="D12" s="9" t="s">
        <v>38</v>
      </c>
      <c r="E12" s="9">
        <v>74</v>
      </c>
      <c r="F12" s="14">
        <v>43</v>
      </c>
      <c r="J12" s="9"/>
    </row>
    <row r="13" spans="2:10" ht="18" customHeight="1" x14ac:dyDescent="0.35">
      <c r="B13" s="13" t="s">
        <v>39</v>
      </c>
      <c r="C13" s="9" t="s">
        <v>5</v>
      </c>
      <c r="D13" s="9" t="s">
        <v>40</v>
      </c>
      <c r="E13" s="9">
        <v>84</v>
      </c>
      <c r="F13" s="14">
        <v>29</v>
      </c>
      <c r="J13" s="9"/>
    </row>
    <row r="14" spans="2:10" ht="18" customHeight="1" x14ac:dyDescent="0.35">
      <c r="B14" s="13" t="s">
        <v>41</v>
      </c>
      <c r="C14" s="9" t="s">
        <v>3</v>
      </c>
      <c r="D14" s="9" t="s">
        <v>42</v>
      </c>
      <c r="E14" s="9">
        <v>1764</v>
      </c>
      <c r="F14" s="14">
        <v>161</v>
      </c>
      <c r="J14" s="9"/>
    </row>
    <row r="15" spans="2:10" ht="18" customHeight="1" x14ac:dyDescent="0.35">
      <c r="B15" s="13" t="s">
        <v>43</v>
      </c>
      <c r="C15" s="9" t="s">
        <v>5</v>
      </c>
      <c r="D15" s="9" t="s">
        <v>44</v>
      </c>
      <c r="E15" s="9">
        <v>144</v>
      </c>
      <c r="F15" s="14">
        <v>49</v>
      </c>
      <c r="J15" s="9"/>
    </row>
    <row r="16" spans="2:10" ht="18" customHeight="1" x14ac:dyDescent="0.35">
      <c r="B16" s="13" t="s">
        <v>45</v>
      </c>
      <c r="C16" s="9" t="s">
        <v>4</v>
      </c>
      <c r="D16" s="9" t="s">
        <v>46</v>
      </c>
      <c r="E16" s="9">
        <v>538</v>
      </c>
      <c r="F16" s="14">
        <v>6</v>
      </c>
      <c r="J16" s="9"/>
    </row>
    <row r="17" spans="2:10" ht="18" customHeight="1" x14ac:dyDescent="0.35">
      <c r="B17" s="13" t="s">
        <v>47</v>
      </c>
      <c r="C17" s="9" t="s">
        <v>5</v>
      </c>
      <c r="D17" s="9" t="s">
        <v>48</v>
      </c>
      <c r="E17" s="9">
        <v>92</v>
      </c>
      <c r="F17" s="14">
        <v>68</v>
      </c>
      <c r="J17" s="9"/>
    </row>
    <row r="18" spans="2:10" ht="18" customHeight="1" x14ac:dyDescent="0.35">
      <c r="B18" s="13" t="s">
        <v>49</v>
      </c>
      <c r="C18" s="9" t="s">
        <v>3</v>
      </c>
      <c r="D18" s="9" t="s">
        <v>50</v>
      </c>
      <c r="E18" s="9">
        <v>2040</v>
      </c>
      <c r="F18" s="14">
        <v>288</v>
      </c>
      <c r="J18" s="9"/>
    </row>
    <row r="19" spans="2:10" ht="18" customHeight="1" x14ac:dyDescent="0.35">
      <c r="B19" s="13" t="s">
        <v>51</v>
      </c>
      <c r="C19" s="9" t="s">
        <v>5</v>
      </c>
      <c r="D19" s="9" t="s">
        <v>52</v>
      </c>
      <c r="E19" s="9">
        <v>120</v>
      </c>
      <c r="F19" s="14">
        <v>37</v>
      </c>
      <c r="J19" s="9"/>
    </row>
    <row r="20" spans="2:10" ht="18" customHeight="1" x14ac:dyDescent="0.35">
      <c r="B20" s="13" t="s">
        <v>53</v>
      </c>
      <c r="C20" s="9" t="s">
        <v>4</v>
      </c>
      <c r="D20" s="9" t="s">
        <v>54</v>
      </c>
      <c r="E20" s="9">
        <v>654</v>
      </c>
      <c r="F20" s="14">
        <v>6</v>
      </c>
      <c r="J20" s="9"/>
    </row>
    <row r="21" spans="2:10" ht="18" customHeight="1" x14ac:dyDescent="0.35">
      <c r="B21" s="13" t="s">
        <v>55</v>
      </c>
      <c r="C21" s="9" t="s">
        <v>3</v>
      </c>
      <c r="D21" s="9" t="s">
        <v>56</v>
      </c>
      <c r="E21" s="9">
        <v>1900</v>
      </c>
      <c r="F21" s="14">
        <v>200</v>
      </c>
      <c r="J21" s="9"/>
    </row>
    <row r="22" spans="2:10" ht="18" customHeight="1" x14ac:dyDescent="0.35">
      <c r="B22" s="13" t="s">
        <v>57</v>
      </c>
      <c r="C22" s="9" t="s">
        <v>3</v>
      </c>
      <c r="D22" s="9" t="s">
        <v>58</v>
      </c>
      <c r="E22" s="9">
        <v>2202</v>
      </c>
      <c r="F22" s="14">
        <v>289</v>
      </c>
      <c r="J22" s="9"/>
    </row>
    <row r="23" spans="2:10" ht="18" customHeight="1" x14ac:dyDescent="0.35">
      <c r="B23" s="13" t="s">
        <v>59</v>
      </c>
      <c r="C23" s="9" t="s">
        <v>4</v>
      </c>
      <c r="D23" s="9" t="s">
        <v>60</v>
      </c>
      <c r="E23" s="9">
        <v>586</v>
      </c>
      <c r="F23" s="14">
        <v>6</v>
      </c>
      <c r="J23" s="9"/>
    </row>
    <row r="24" spans="2:10" ht="18" customHeight="1" x14ac:dyDescent="0.35">
      <c r="B24" s="13" t="s">
        <v>61</v>
      </c>
      <c r="C24" s="9" t="s">
        <v>4</v>
      </c>
      <c r="D24" s="9" t="s">
        <v>62</v>
      </c>
      <c r="E24" s="9">
        <v>480</v>
      </c>
      <c r="F24" s="14">
        <v>8</v>
      </c>
      <c r="J24" s="9"/>
    </row>
    <row r="25" spans="2:10" ht="18" customHeight="1" x14ac:dyDescent="0.35">
      <c r="B25" s="13" t="s">
        <v>63</v>
      </c>
      <c r="C25" s="9" t="s">
        <v>3</v>
      </c>
      <c r="D25" s="9" t="s">
        <v>64</v>
      </c>
      <c r="E25" s="9">
        <v>1194</v>
      </c>
      <c r="F25" s="14">
        <v>179</v>
      </c>
      <c r="J25" s="9"/>
    </row>
    <row r="26" spans="2:10" ht="18" customHeight="1" x14ac:dyDescent="0.35">
      <c r="B26" s="13" t="s">
        <v>65</v>
      </c>
      <c r="C26" s="9" t="s">
        <v>3</v>
      </c>
      <c r="D26" s="9" t="s">
        <v>66</v>
      </c>
      <c r="E26" s="9">
        <v>2066</v>
      </c>
      <c r="F26" s="14">
        <v>187</v>
      </c>
      <c r="J26" s="9"/>
    </row>
    <row r="27" spans="2:10" ht="18" customHeight="1" x14ac:dyDescent="0.35">
      <c r="B27" s="13" t="s">
        <v>67</v>
      </c>
      <c r="C27" s="9" t="s">
        <v>5</v>
      </c>
      <c r="D27" s="9" t="s">
        <v>68</v>
      </c>
      <c r="E27" s="9">
        <v>64</v>
      </c>
      <c r="F27" s="14">
        <v>40</v>
      </c>
      <c r="J27" s="9"/>
    </row>
    <row r="28" spans="2:10" ht="18" customHeight="1" x14ac:dyDescent="0.35">
      <c r="B28" s="13" t="s">
        <v>69</v>
      </c>
      <c r="C28" s="9" t="s">
        <v>3</v>
      </c>
      <c r="D28" s="9" t="s">
        <v>70</v>
      </c>
      <c r="E28" s="9">
        <v>1786</v>
      </c>
      <c r="F28" s="14">
        <v>217</v>
      </c>
      <c r="J28" s="9"/>
    </row>
    <row r="29" spans="2:10" ht="18" customHeight="1" x14ac:dyDescent="0.35">
      <c r="B29" s="13" t="s">
        <v>71</v>
      </c>
      <c r="C29" s="9" t="s">
        <v>3</v>
      </c>
      <c r="D29" s="9" t="s">
        <v>72</v>
      </c>
      <c r="E29" s="9">
        <v>1800</v>
      </c>
      <c r="F29" s="14">
        <v>129</v>
      </c>
      <c r="J29" s="9"/>
    </row>
    <row r="30" spans="2:10" ht="18" customHeight="1" x14ac:dyDescent="0.35">
      <c r="B30" s="13" t="s">
        <v>73</v>
      </c>
      <c r="C30" s="9" t="s">
        <v>5</v>
      </c>
      <c r="D30" s="9" t="s">
        <v>74</v>
      </c>
      <c r="E30" s="9">
        <v>178</v>
      </c>
      <c r="F30" s="14">
        <v>24</v>
      </c>
      <c r="J30" s="9"/>
    </row>
    <row r="31" spans="2:10" ht="18" customHeight="1" thickBot="1" x14ac:dyDescent="0.4">
      <c r="B31" s="15" t="s">
        <v>75</v>
      </c>
      <c r="C31" s="16" t="s">
        <v>4</v>
      </c>
      <c r="D31" s="16" t="s">
        <v>76</v>
      </c>
      <c r="E31" s="16">
        <v>752</v>
      </c>
      <c r="F31" s="17">
        <v>5</v>
      </c>
      <c r="J31" s="16"/>
    </row>
  </sheetData>
  <mergeCells count="1">
    <mergeCell ref="B1:F1"/>
  </mergeCells>
  <conditionalFormatting sqref="B4:B3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EDB1-9E31-4D5C-844A-BAF8BEE34019}">
  <dimension ref="B1:J81"/>
  <sheetViews>
    <sheetView workbookViewId="0">
      <selection activeCell="E2" sqref="E2"/>
    </sheetView>
  </sheetViews>
  <sheetFormatPr defaultColWidth="11.453125" defaultRowHeight="18" customHeight="1" x14ac:dyDescent="0.35"/>
  <cols>
    <col min="1" max="1" width="2.6328125" style="1" customWidth="1"/>
    <col min="2" max="2" width="11.453125" style="1"/>
    <col min="3" max="3" width="12" style="1" customWidth="1"/>
    <col min="4" max="4" width="21.90625" style="1" customWidth="1"/>
    <col min="5" max="5" width="56.453125" style="2" customWidth="1"/>
    <col min="6" max="6" width="21.36328125" style="2" customWidth="1"/>
    <col min="7" max="7" width="13.6328125" style="3" customWidth="1"/>
    <col min="8" max="16384" width="11.453125" style="1"/>
  </cols>
  <sheetData>
    <row r="1" spans="2:10" ht="69.900000000000006" customHeight="1" x14ac:dyDescent="0.35">
      <c r="B1" s="34" t="s">
        <v>132</v>
      </c>
      <c r="C1" s="34"/>
      <c r="D1" s="34"/>
      <c r="E1" s="34"/>
      <c r="F1" s="34"/>
      <c r="G1" s="34"/>
      <c r="H1" s="34"/>
      <c r="I1" s="34"/>
      <c r="J1" s="34"/>
    </row>
    <row r="2" spans="2:10" ht="15" customHeight="1" thickBot="1" x14ac:dyDescent="0.4">
      <c r="E2" s="1"/>
      <c r="F2" s="1"/>
      <c r="G2" s="1"/>
    </row>
    <row r="3" spans="2:10" ht="18" customHeight="1" thickBot="1" x14ac:dyDescent="0.4">
      <c r="H3" s="35" t="s">
        <v>77</v>
      </c>
      <c r="I3" s="36"/>
      <c r="J3" s="37"/>
    </row>
    <row r="4" spans="2:10" ht="30" customHeight="1" x14ac:dyDescent="0.35">
      <c r="B4" s="8" t="s">
        <v>17</v>
      </c>
      <c r="C4" s="10" t="s">
        <v>78</v>
      </c>
      <c r="D4" s="10" t="s">
        <v>2</v>
      </c>
      <c r="E4" s="10" t="s">
        <v>18</v>
      </c>
      <c r="F4" s="10" t="s">
        <v>79</v>
      </c>
      <c r="G4" s="10" t="s">
        <v>80</v>
      </c>
      <c r="H4" s="11" t="s">
        <v>6</v>
      </c>
      <c r="I4" s="11" t="s">
        <v>81</v>
      </c>
      <c r="J4" s="18" t="s">
        <v>82</v>
      </c>
    </row>
    <row r="5" spans="2:10" ht="18" customHeight="1" x14ac:dyDescent="0.35">
      <c r="B5" s="13" t="s">
        <v>75</v>
      </c>
      <c r="C5" s="9" t="s">
        <v>128</v>
      </c>
      <c r="D5" s="9" t="str">
        <f t="shared" ref="D5:D36" si="0">VLOOKUP(B5,donneesArticlesSansEntete,2,FALSE)</f>
        <v>Processeur</v>
      </c>
      <c r="E5" s="9" t="str">
        <f t="shared" ref="E5:E36" si="1">VLOOKUP(B5,donneesArticlesSansEntete,3,FALSE)</f>
        <v>Intel Core i9 7900x</v>
      </c>
      <c r="F5" s="9">
        <v>4</v>
      </c>
      <c r="G5" s="9">
        <v>783.2</v>
      </c>
      <c r="H5" s="9">
        <v>2020</v>
      </c>
      <c r="I5" s="9">
        <v>7</v>
      </c>
      <c r="J5" s="14">
        <v>10</v>
      </c>
    </row>
    <row r="6" spans="2:10" ht="18" customHeight="1" x14ac:dyDescent="0.35">
      <c r="B6" s="13" t="s">
        <v>45</v>
      </c>
      <c r="C6" s="9" t="s">
        <v>124</v>
      </c>
      <c r="D6" s="9" t="str">
        <f t="shared" si="0"/>
        <v>Processeur</v>
      </c>
      <c r="E6" s="9" t="str">
        <f t="shared" si="1"/>
        <v>Intel Core i7 8700k</v>
      </c>
      <c r="F6" s="9">
        <v>1</v>
      </c>
      <c r="G6" s="9">
        <v>591.80000000000007</v>
      </c>
      <c r="H6" s="9">
        <v>2020</v>
      </c>
      <c r="I6" s="9">
        <v>1</v>
      </c>
      <c r="J6" s="14">
        <v>8</v>
      </c>
    </row>
    <row r="7" spans="2:10" ht="18" customHeight="1" x14ac:dyDescent="0.35">
      <c r="B7" s="13" t="s">
        <v>63</v>
      </c>
      <c r="C7" s="9" t="s">
        <v>130</v>
      </c>
      <c r="D7" s="9" t="str">
        <f t="shared" si="0"/>
        <v>Carte graphique</v>
      </c>
      <c r="E7" s="9" t="str">
        <f t="shared" si="1"/>
        <v>GRID M60-1Q</v>
      </c>
      <c r="F7" s="9">
        <v>1</v>
      </c>
      <c r="G7" s="9">
        <v>1254</v>
      </c>
      <c r="H7" s="9">
        <v>2019</v>
      </c>
      <c r="I7" s="9">
        <v>4</v>
      </c>
      <c r="J7" s="14">
        <v>6</v>
      </c>
    </row>
    <row r="8" spans="2:10" ht="18" customHeight="1" x14ac:dyDescent="0.35">
      <c r="B8" s="13" t="s">
        <v>41</v>
      </c>
      <c r="C8" s="9" t="s">
        <v>129</v>
      </c>
      <c r="D8" s="9" t="str">
        <f t="shared" si="0"/>
        <v>Carte graphique</v>
      </c>
      <c r="E8" s="9" t="str">
        <f t="shared" si="1"/>
        <v>GeForce GTX 1080</v>
      </c>
      <c r="F8" s="9">
        <v>1</v>
      </c>
      <c r="G8" s="9">
        <v>1940.4</v>
      </c>
      <c r="H8" s="9">
        <v>2019</v>
      </c>
      <c r="I8" s="9">
        <v>7</v>
      </c>
      <c r="J8" s="14">
        <v>2</v>
      </c>
    </row>
    <row r="9" spans="2:10" ht="18" customHeight="1" x14ac:dyDescent="0.35">
      <c r="B9" s="13" t="s">
        <v>29</v>
      </c>
      <c r="C9" s="9" t="s">
        <v>124</v>
      </c>
      <c r="D9" s="9" t="str">
        <f t="shared" si="0"/>
        <v>Processeur</v>
      </c>
      <c r="E9" s="9" t="str">
        <f t="shared" si="1"/>
        <v>Intel Core i9 7920x</v>
      </c>
      <c r="F9" s="9">
        <v>4</v>
      </c>
      <c r="G9" s="9">
        <v>391.6</v>
      </c>
      <c r="H9" s="9">
        <v>2019</v>
      </c>
      <c r="I9" s="9">
        <v>12</v>
      </c>
      <c r="J9" s="14">
        <v>22</v>
      </c>
    </row>
    <row r="10" spans="2:10" ht="18" customHeight="1" x14ac:dyDescent="0.35">
      <c r="B10" s="13" t="s">
        <v>51</v>
      </c>
      <c r="C10" s="9" t="s">
        <v>130</v>
      </c>
      <c r="D10" s="9" t="str">
        <f t="shared" si="0"/>
        <v>Rasberry PI</v>
      </c>
      <c r="E10" s="9" t="str">
        <f t="shared" si="1"/>
        <v>Raspberry Pi modèle 1 B</v>
      </c>
      <c r="F10" s="9">
        <v>5</v>
      </c>
      <c r="G10" s="9">
        <v>132</v>
      </c>
      <c r="H10" s="9">
        <v>2021</v>
      </c>
      <c r="I10" s="9">
        <v>7</v>
      </c>
      <c r="J10" s="14">
        <v>12</v>
      </c>
    </row>
    <row r="11" spans="2:10" ht="18" customHeight="1" x14ac:dyDescent="0.35">
      <c r="B11" s="13" t="s">
        <v>51</v>
      </c>
      <c r="C11" s="9" t="s">
        <v>122</v>
      </c>
      <c r="D11" s="9" t="str">
        <f t="shared" si="0"/>
        <v>Rasberry PI</v>
      </c>
      <c r="E11" s="9" t="str">
        <f t="shared" si="1"/>
        <v>Raspberry Pi modèle 1 B</v>
      </c>
      <c r="F11" s="9">
        <v>2</v>
      </c>
      <c r="G11" s="9">
        <v>165</v>
      </c>
      <c r="H11" s="9">
        <v>2020</v>
      </c>
      <c r="I11" s="9">
        <v>7</v>
      </c>
      <c r="J11" s="14">
        <v>28</v>
      </c>
    </row>
    <row r="12" spans="2:10" ht="18" customHeight="1" x14ac:dyDescent="0.35">
      <c r="B12" s="13" t="s">
        <v>55</v>
      </c>
      <c r="C12" s="9" t="s">
        <v>122</v>
      </c>
      <c r="D12" s="9" t="str">
        <f t="shared" si="0"/>
        <v>Carte graphique</v>
      </c>
      <c r="E12" s="9" t="str">
        <f t="shared" si="1"/>
        <v>Tesla M6</v>
      </c>
      <c r="F12" s="9">
        <v>1</v>
      </c>
      <c r="G12" s="9">
        <v>2090</v>
      </c>
      <c r="H12" s="9">
        <v>2021</v>
      </c>
      <c r="I12" s="9">
        <v>6</v>
      </c>
      <c r="J12" s="14">
        <v>22</v>
      </c>
    </row>
    <row r="13" spans="2:10" ht="18" customHeight="1" x14ac:dyDescent="0.35">
      <c r="B13" s="13" t="s">
        <v>33</v>
      </c>
      <c r="C13" s="9" t="s">
        <v>125</v>
      </c>
      <c r="D13" s="9" t="str">
        <f t="shared" si="0"/>
        <v>Rasberry PI</v>
      </c>
      <c r="E13" s="9" t="str">
        <f t="shared" si="1"/>
        <v>Raspberry Pi modèle 3 A+</v>
      </c>
      <c r="F13" s="9">
        <v>2</v>
      </c>
      <c r="G13" s="9">
        <v>184.8</v>
      </c>
      <c r="H13" s="9">
        <v>2019</v>
      </c>
      <c r="I13" s="9">
        <v>2</v>
      </c>
      <c r="J13" s="14">
        <v>20</v>
      </c>
    </row>
    <row r="14" spans="2:10" ht="18" customHeight="1" x14ac:dyDescent="0.35">
      <c r="B14" s="13" t="s">
        <v>23</v>
      </c>
      <c r="C14" s="9" t="s">
        <v>122</v>
      </c>
      <c r="D14" s="9" t="str">
        <f t="shared" si="0"/>
        <v>Processeur</v>
      </c>
      <c r="E14" s="9" t="str">
        <f t="shared" si="1"/>
        <v>AMD Ryzen Threadripper 1920X</v>
      </c>
      <c r="F14" s="9">
        <v>4</v>
      </c>
      <c r="G14" s="9">
        <v>594</v>
      </c>
      <c r="H14" s="9">
        <v>2020</v>
      </c>
      <c r="I14" s="9">
        <v>2</v>
      </c>
      <c r="J14" s="14">
        <v>26</v>
      </c>
    </row>
    <row r="15" spans="2:10" ht="18" customHeight="1" x14ac:dyDescent="0.35">
      <c r="B15" s="13" t="s">
        <v>65</v>
      </c>
      <c r="C15" s="9" t="s">
        <v>130</v>
      </c>
      <c r="D15" s="9" t="str">
        <f t="shared" si="0"/>
        <v>Carte graphique</v>
      </c>
      <c r="E15" s="9" t="str">
        <f t="shared" si="1"/>
        <v>GeForce GTX 1070 Ti</v>
      </c>
      <c r="F15" s="9">
        <v>4</v>
      </c>
      <c r="G15" s="9">
        <v>2248.4</v>
      </c>
      <c r="H15" s="9">
        <v>2019</v>
      </c>
      <c r="I15" s="9">
        <v>8</v>
      </c>
      <c r="J15" s="14">
        <v>23</v>
      </c>
    </row>
    <row r="16" spans="2:10" ht="18" customHeight="1" x14ac:dyDescent="0.35">
      <c r="B16" s="13" t="s">
        <v>57</v>
      </c>
      <c r="C16" s="9" t="s">
        <v>126</v>
      </c>
      <c r="D16" s="9" t="str">
        <f t="shared" si="0"/>
        <v>Carte graphique</v>
      </c>
      <c r="E16" s="9" t="str">
        <f t="shared" si="1"/>
        <v>FirePro W9100</v>
      </c>
      <c r="F16" s="9">
        <v>3</v>
      </c>
      <c r="G16" s="9">
        <v>2422.2000000000003</v>
      </c>
      <c r="H16" s="9">
        <v>2019</v>
      </c>
      <c r="I16" s="9">
        <v>3</v>
      </c>
      <c r="J16" s="14">
        <v>26</v>
      </c>
    </row>
    <row r="17" spans="2:10" ht="18" customHeight="1" x14ac:dyDescent="0.35">
      <c r="B17" s="13" t="s">
        <v>49</v>
      </c>
      <c r="C17" s="9" t="s">
        <v>125</v>
      </c>
      <c r="D17" s="9" t="str">
        <f t="shared" si="0"/>
        <v>Carte graphique</v>
      </c>
      <c r="E17" s="9" t="str">
        <f t="shared" si="1"/>
        <v>Quadro M5000</v>
      </c>
      <c r="F17" s="9">
        <v>1</v>
      </c>
      <c r="G17" s="9">
        <v>2200</v>
      </c>
      <c r="H17" s="9">
        <v>2020</v>
      </c>
      <c r="I17" s="9">
        <v>11</v>
      </c>
      <c r="J17" s="14">
        <v>14</v>
      </c>
    </row>
    <row r="18" spans="2:10" ht="18" customHeight="1" x14ac:dyDescent="0.35">
      <c r="B18" s="13" t="s">
        <v>69</v>
      </c>
      <c r="C18" s="9" t="s">
        <v>124</v>
      </c>
      <c r="D18" s="9" t="str">
        <f t="shared" si="0"/>
        <v>Carte graphique</v>
      </c>
      <c r="E18" s="9" t="str">
        <f t="shared" si="1"/>
        <v>GRID M60-2Q</v>
      </c>
      <c r="F18" s="9">
        <v>1</v>
      </c>
      <c r="G18" s="9">
        <v>1964.6000000000001</v>
      </c>
      <c r="H18" s="9">
        <v>2019</v>
      </c>
      <c r="I18" s="9">
        <v>6</v>
      </c>
      <c r="J18" s="14">
        <v>18</v>
      </c>
    </row>
    <row r="19" spans="2:10" ht="18" customHeight="1" x14ac:dyDescent="0.35">
      <c r="B19" s="13" t="s">
        <v>35</v>
      </c>
      <c r="C19" s="9" t="s">
        <v>123</v>
      </c>
      <c r="D19" s="9" t="str">
        <f t="shared" si="0"/>
        <v>Rasberry PI</v>
      </c>
      <c r="E19" s="9" t="str">
        <f t="shared" si="1"/>
        <v>Raspberry Pi modèle 3 B+</v>
      </c>
      <c r="F19" s="9">
        <v>2</v>
      </c>
      <c r="G19" s="9">
        <v>145.20000000000002</v>
      </c>
      <c r="H19" s="9">
        <v>2021</v>
      </c>
      <c r="I19" s="9">
        <v>9</v>
      </c>
      <c r="J19" s="14">
        <v>15</v>
      </c>
    </row>
    <row r="20" spans="2:10" ht="18" customHeight="1" x14ac:dyDescent="0.35">
      <c r="B20" s="13" t="s">
        <v>73</v>
      </c>
      <c r="C20" s="9" t="s">
        <v>124</v>
      </c>
      <c r="D20" s="9" t="str">
        <f t="shared" si="0"/>
        <v>Rasberry PI</v>
      </c>
      <c r="E20" s="9" t="str">
        <f t="shared" si="1"/>
        <v>Raspberry Pi modèle 4 B</v>
      </c>
      <c r="F20" s="9">
        <v>2</v>
      </c>
      <c r="G20" s="9">
        <v>169.4</v>
      </c>
      <c r="H20" s="9">
        <v>2019</v>
      </c>
      <c r="I20" s="9">
        <v>4</v>
      </c>
      <c r="J20" s="14">
        <v>8</v>
      </c>
    </row>
    <row r="21" spans="2:10" ht="18" customHeight="1" x14ac:dyDescent="0.35">
      <c r="B21" s="13" t="s">
        <v>27</v>
      </c>
      <c r="C21" s="9" t="s">
        <v>122</v>
      </c>
      <c r="D21" s="9" t="str">
        <f t="shared" si="0"/>
        <v>Carte graphique</v>
      </c>
      <c r="E21" s="9" t="str">
        <f t="shared" si="1"/>
        <v>Quadro P2000</v>
      </c>
      <c r="F21" s="9">
        <v>2</v>
      </c>
      <c r="G21" s="9">
        <v>1141.8000000000002</v>
      </c>
      <c r="H21" s="9">
        <v>2020</v>
      </c>
      <c r="I21" s="9">
        <v>5</v>
      </c>
      <c r="J21" s="14">
        <v>9</v>
      </c>
    </row>
    <row r="22" spans="2:10" ht="18" customHeight="1" x14ac:dyDescent="0.35">
      <c r="B22" s="13" t="s">
        <v>37</v>
      </c>
      <c r="C22" s="9" t="s">
        <v>128</v>
      </c>
      <c r="D22" s="9" t="str">
        <f t="shared" si="0"/>
        <v>Rasberry PI</v>
      </c>
      <c r="E22" s="9" t="str">
        <f t="shared" si="1"/>
        <v>Raspberry Pi modèle 1 A+</v>
      </c>
      <c r="F22" s="9">
        <v>4</v>
      </c>
      <c r="G22" s="9">
        <v>81.400000000000006</v>
      </c>
      <c r="H22" s="9">
        <v>2019</v>
      </c>
      <c r="I22" s="9">
        <v>1</v>
      </c>
      <c r="J22" s="14">
        <v>27</v>
      </c>
    </row>
    <row r="23" spans="2:10" ht="18" customHeight="1" x14ac:dyDescent="0.35">
      <c r="B23" s="13" t="s">
        <v>49</v>
      </c>
      <c r="C23" s="9" t="s">
        <v>126</v>
      </c>
      <c r="D23" s="9" t="str">
        <f t="shared" si="0"/>
        <v>Carte graphique</v>
      </c>
      <c r="E23" s="9" t="str">
        <f t="shared" si="1"/>
        <v>Quadro M5000</v>
      </c>
      <c r="F23" s="9">
        <v>1</v>
      </c>
      <c r="G23" s="9">
        <v>2244</v>
      </c>
      <c r="H23" s="9">
        <v>2020</v>
      </c>
      <c r="I23" s="9">
        <v>7</v>
      </c>
      <c r="J23" s="14">
        <v>7</v>
      </c>
    </row>
    <row r="24" spans="2:10" ht="18" customHeight="1" x14ac:dyDescent="0.35">
      <c r="B24" s="13" t="s">
        <v>51</v>
      </c>
      <c r="C24" s="9" t="s">
        <v>125</v>
      </c>
      <c r="D24" s="9" t="str">
        <f t="shared" si="0"/>
        <v>Rasberry PI</v>
      </c>
      <c r="E24" s="9" t="str">
        <f t="shared" si="1"/>
        <v>Raspberry Pi modèle 1 B</v>
      </c>
      <c r="F24" s="9">
        <v>3</v>
      </c>
      <c r="G24" s="9">
        <v>121.00000000000001</v>
      </c>
      <c r="H24" s="9">
        <v>2019</v>
      </c>
      <c r="I24" s="9">
        <v>8</v>
      </c>
      <c r="J24" s="14">
        <v>19</v>
      </c>
    </row>
    <row r="25" spans="2:10" ht="18" customHeight="1" x14ac:dyDescent="0.35">
      <c r="B25" s="13" t="s">
        <v>27</v>
      </c>
      <c r="C25" s="9" t="s">
        <v>123</v>
      </c>
      <c r="D25" s="9" t="str">
        <f t="shared" si="0"/>
        <v>Carte graphique</v>
      </c>
      <c r="E25" s="9" t="str">
        <f t="shared" si="1"/>
        <v>Quadro P2000</v>
      </c>
      <c r="F25" s="9">
        <v>3</v>
      </c>
      <c r="G25" s="9">
        <v>990.00000000000011</v>
      </c>
      <c r="H25" s="9">
        <v>2020</v>
      </c>
      <c r="I25" s="9">
        <v>7</v>
      </c>
      <c r="J25" s="14">
        <v>26</v>
      </c>
    </row>
    <row r="26" spans="2:10" ht="18" customHeight="1" x14ac:dyDescent="0.35">
      <c r="B26" s="13" t="s">
        <v>59</v>
      </c>
      <c r="C26" s="9" t="s">
        <v>126</v>
      </c>
      <c r="D26" s="9" t="str">
        <f t="shared" si="0"/>
        <v>Processeur</v>
      </c>
      <c r="E26" s="9" t="str">
        <f t="shared" si="1"/>
        <v>Intel Core i7 6900K</v>
      </c>
      <c r="F26" s="9">
        <v>2</v>
      </c>
      <c r="G26" s="9">
        <v>644.6</v>
      </c>
      <c r="H26" s="9">
        <v>2020</v>
      </c>
      <c r="I26" s="9">
        <v>10</v>
      </c>
      <c r="J26" s="14">
        <v>17</v>
      </c>
    </row>
    <row r="27" spans="2:10" ht="18" customHeight="1" x14ac:dyDescent="0.35">
      <c r="B27" s="13" t="s">
        <v>73</v>
      </c>
      <c r="C27" s="9" t="s">
        <v>123</v>
      </c>
      <c r="D27" s="9" t="str">
        <f t="shared" si="0"/>
        <v>Rasberry PI</v>
      </c>
      <c r="E27" s="9" t="str">
        <f t="shared" si="1"/>
        <v>Raspberry Pi modèle 4 B</v>
      </c>
      <c r="F27" s="9">
        <v>2</v>
      </c>
      <c r="G27" s="9">
        <v>195.8</v>
      </c>
      <c r="H27" s="9">
        <v>2021</v>
      </c>
      <c r="I27" s="9">
        <v>12</v>
      </c>
      <c r="J27" s="14">
        <v>15</v>
      </c>
    </row>
    <row r="28" spans="2:10" ht="18" customHeight="1" x14ac:dyDescent="0.35">
      <c r="B28" s="13" t="s">
        <v>75</v>
      </c>
      <c r="C28" s="9" t="s">
        <v>125</v>
      </c>
      <c r="D28" s="9" t="str">
        <f t="shared" si="0"/>
        <v>Processeur</v>
      </c>
      <c r="E28" s="9" t="str">
        <f t="shared" si="1"/>
        <v>Intel Core i9 7900x</v>
      </c>
      <c r="F28" s="9">
        <v>1</v>
      </c>
      <c r="G28" s="9">
        <v>748.00000000000011</v>
      </c>
      <c r="H28" s="9">
        <v>2019</v>
      </c>
      <c r="I28" s="9">
        <v>2</v>
      </c>
      <c r="J28" s="14">
        <v>16</v>
      </c>
    </row>
    <row r="29" spans="2:10" ht="18" customHeight="1" x14ac:dyDescent="0.35">
      <c r="B29" s="13" t="s">
        <v>21</v>
      </c>
      <c r="C29" s="9" t="s">
        <v>123</v>
      </c>
      <c r="D29" s="9" t="str">
        <f t="shared" si="0"/>
        <v>Processeur</v>
      </c>
      <c r="E29" s="9" t="str">
        <f t="shared" si="1"/>
        <v>Intel Core i7 7820X</v>
      </c>
      <c r="F29" s="9">
        <v>2</v>
      </c>
      <c r="G29" s="9">
        <v>547.80000000000007</v>
      </c>
      <c r="H29" s="9">
        <v>2019</v>
      </c>
      <c r="I29" s="9">
        <v>10</v>
      </c>
      <c r="J29" s="14">
        <v>15</v>
      </c>
    </row>
    <row r="30" spans="2:10" ht="18" customHeight="1" x14ac:dyDescent="0.35">
      <c r="B30" s="13" t="s">
        <v>39</v>
      </c>
      <c r="C30" s="9" t="s">
        <v>128</v>
      </c>
      <c r="D30" s="9" t="str">
        <f t="shared" si="0"/>
        <v>Rasberry PI</v>
      </c>
      <c r="E30" s="9" t="str">
        <f t="shared" si="1"/>
        <v>Raspberry Pi modèle 3 B</v>
      </c>
      <c r="F30" s="9">
        <v>2</v>
      </c>
      <c r="G30" s="9">
        <v>90.2</v>
      </c>
      <c r="H30" s="9">
        <v>2020</v>
      </c>
      <c r="I30" s="9">
        <v>1</v>
      </c>
      <c r="J30" s="14">
        <v>2</v>
      </c>
    </row>
    <row r="31" spans="2:10" ht="18" customHeight="1" x14ac:dyDescent="0.35">
      <c r="B31" s="13" t="s">
        <v>67</v>
      </c>
      <c r="C31" s="9" t="s">
        <v>124</v>
      </c>
      <c r="D31" s="9" t="str">
        <f t="shared" si="0"/>
        <v>Rasberry PI</v>
      </c>
      <c r="E31" s="9" t="str">
        <f t="shared" si="1"/>
        <v>Raspberry Pi modèle 1 B+</v>
      </c>
      <c r="F31" s="9">
        <v>4</v>
      </c>
      <c r="G31" s="9">
        <v>112.2</v>
      </c>
      <c r="H31" s="9">
        <v>2019</v>
      </c>
      <c r="I31" s="9">
        <v>10</v>
      </c>
      <c r="J31" s="14">
        <v>5</v>
      </c>
    </row>
    <row r="32" spans="2:10" ht="18" customHeight="1" x14ac:dyDescent="0.35">
      <c r="B32" s="13" t="s">
        <v>31</v>
      </c>
      <c r="C32" s="9" t="s">
        <v>129</v>
      </c>
      <c r="D32" s="9" t="str">
        <f t="shared" si="0"/>
        <v>Processeur</v>
      </c>
      <c r="E32" s="9" t="str">
        <f t="shared" si="1"/>
        <v>AMD Ryzen Threadripper 1950X</v>
      </c>
      <c r="F32" s="9">
        <v>5</v>
      </c>
      <c r="G32" s="9">
        <v>752.40000000000009</v>
      </c>
      <c r="H32" s="9">
        <v>2019</v>
      </c>
      <c r="I32" s="9">
        <v>12</v>
      </c>
      <c r="J32" s="14">
        <v>7</v>
      </c>
    </row>
    <row r="33" spans="2:10" ht="18" customHeight="1" x14ac:dyDescent="0.35">
      <c r="B33" s="13" t="s">
        <v>67</v>
      </c>
      <c r="C33" s="9" t="s">
        <v>123</v>
      </c>
      <c r="D33" s="9" t="str">
        <f t="shared" si="0"/>
        <v>Rasberry PI</v>
      </c>
      <c r="E33" s="9" t="str">
        <f t="shared" si="1"/>
        <v>Raspberry Pi modèle 1 B+</v>
      </c>
      <c r="F33" s="9">
        <v>3</v>
      </c>
      <c r="G33" s="9">
        <v>70.400000000000006</v>
      </c>
      <c r="H33" s="9">
        <v>2020</v>
      </c>
      <c r="I33" s="9">
        <v>1</v>
      </c>
      <c r="J33" s="14">
        <v>13</v>
      </c>
    </row>
    <row r="34" spans="2:10" ht="18" customHeight="1" x14ac:dyDescent="0.35">
      <c r="B34" s="13" t="s">
        <v>33</v>
      </c>
      <c r="C34" s="9" t="s">
        <v>126</v>
      </c>
      <c r="D34" s="9" t="str">
        <f t="shared" si="0"/>
        <v>Rasberry PI</v>
      </c>
      <c r="E34" s="9" t="str">
        <f t="shared" si="1"/>
        <v>Raspberry Pi modèle 3 A+</v>
      </c>
      <c r="F34" s="9">
        <v>2</v>
      </c>
      <c r="G34" s="9">
        <v>187.00000000000003</v>
      </c>
      <c r="H34" s="9">
        <v>2021</v>
      </c>
      <c r="I34" s="9">
        <v>2</v>
      </c>
      <c r="J34" s="14">
        <v>6</v>
      </c>
    </row>
    <row r="35" spans="2:10" ht="18" customHeight="1" x14ac:dyDescent="0.35">
      <c r="B35" s="13" t="s">
        <v>21</v>
      </c>
      <c r="C35" s="9" t="s">
        <v>129</v>
      </c>
      <c r="D35" s="9" t="str">
        <f t="shared" si="0"/>
        <v>Processeur</v>
      </c>
      <c r="E35" s="9" t="str">
        <f t="shared" si="1"/>
        <v>Intel Core i7 7820X</v>
      </c>
      <c r="F35" s="9">
        <v>5</v>
      </c>
      <c r="G35" s="9">
        <v>569.80000000000007</v>
      </c>
      <c r="H35" s="9">
        <v>2021</v>
      </c>
      <c r="I35" s="9">
        <v>7</v>
      </c>
      <c r="J35" s="14">
        <v>8</v>
      </c>
    </row>
    <row r="36" spans="2:10" ht="18" customHeight="1" x14ac:dyDescent="0.35">
      <c r="B36" s="13" t="s">
        <v>25</v>
      </c>
      <c r="C36" s="9" t="s">
        <v>129</v>
      </c>
      <c r="D36" s="9" t="str">
        <f t="shared" si="0"/>
        <v>Carte graphique</v>
      </c>
      <c r="E36" s="9" t="str">
        <f t="shared" si="1"/>
        <v>Radeon RX Vega 56</v>
      </c>
      <c r="F36" s="9">
        <v>3</v>
      </c>
      <c r="G36" s="9">
        <v>2006.4</v>
      </c>
      <c r="H36" s="9">
        <v>2021</v>
      </c>
      <c r="I36" s="9">
        <v>3</v>
      </c>
      <c r="J36" s="14">
        <v>24</v>
      </c>
    </row>
    <row r="37" spans="2:10" ht="18" customHeight="1" x14ac:dyDescent="0.35">
      <c r="B37" s="13" t="s">
        <v>35</v>
      </c>
      <c r="C37" s="9" t="s">
        <v>124</v>
      </c>
      <c r="D37" s="9" t="str">
        <f t="shared" ref="D37:D68" si="2">VLOOKUP(B37,donneesArticlesSansEntete,2,FALSE)</f>
        <v>Rasberry PI</v>
      </c>
      <c r="E37" s="9" t="str">
        <f t="shared" ref="E37:E68" si="3">VLOOKUP(B37,donneesArticlesSansEntete,3,FALSE)</f>
        <v>Raspberry Pi modèle 3 B+</v>
      </c>
      <c r="F37" s="9">
        <v>4</v>
      </c>
      <c r="G37" s="9">
        <v>176</v>
      </c>
      <c r="H37" s="9">
        <v>2021</v>
      </c>
      <c r="I37" s="9">
        <v>2</v>
      </c>
      <c r="J37" s="14">
        <v>7</v>
      </c>
    </row>
    <row r="38" spans="2:10" ht="18" customHeight="1" x14ac:dyDescent="0.35">
      <c r="B38" s="13" t="s">
        <v>53</v>
      </c>
      <c r="C38" s="9" t="s">
        <v>123</v>
      </c>
      <c r="D38" s="9" t="str">
        <f t="shared" si="2"/>
        <v>Processeur</v>
      </c>
      <c r="E38" s="9" t="str">
        <f t="shared" si="3"/>
        <v>AMD Ryzen 5 1600X</v>
      </c>
      <c r="F38" s="9">
        <v>2</v>
      </c>
      <c r="G38" s="9">
        <v>719.40000000000009</v>
      </c>
      <c r="H38" s="9">
        <v>2020</v>
      </c>
      <c r="I38" s="9">
        <v>9</v>
      </c>
      <c r="J38" s="14">
        <v>28</v>
      </c>
    </row>
    <row r="39" spans="2:10" ht="18" customHeight="1" x14ac:dyDescent="0.35">
      <c r="B39" s="13" t="s">
        <v>25</v>
      </c>
      <c r="C39" s="9" t="s">
        <v>123</v>
      </c>
      <c r="D39" s="9" t="str">
        <f t="shared" si="2"/>
        <v>Carte graphique</v>
      </c>
      <c r="E39" s="9" t="str">
        <f t="shared" si="3"/>
        <v>Radeon RX Vega 56</v>
      </c>
      <c r="F39" s="9">
        <v>5</v>
      </c>
      <c r="G39" s="9">
        <v>2202.2000000000003</v>
      </c>
      <c r="H39" s="9">
        <v>2019</v>
      </c>
      <c r="I39" s="9">
        <v>8</v>
      </c>
      <c r="J39" s="14">
        <v>20</v>
      </c>
    </row>
    <row r="40" spans="2:10" ht="18" customHeight="1" x14ac:dyDescent="0.35">
      <c r="B40" s="13" t="s">
        <v>45</v>
      </c>
      <c r="C40" s="9" t="s">
        <v>126</v>
      </c>
      <c r="D40" s="9" t="str">
        <f t="shared" si="2"/>
        <v>Processeur</v>
      </c>
      <c r="E40" s="9" t="str">
        <f t="shared" si="3"/>
        <v>Intel Core i7 8700k</v>
      </c>
      <c r="F40" s="9">
        <v>4</v>
      </c>
      <c r="G40" s="9">
        <v>563.20000000000005</v>
      </c>
      <c r="H40" s="9">
        <v>2021</v>
      </c>
      <c r="I40" s="9">
        <v>1</v>
      </c>
      <c r="J40" s="14">
        <v>21</v>
      </c>
    </row>
    <row r="41" spans="2:10" ht="18" customHeight="1" x14ac:dyDescent="0.35">
      <c r="B41" s="13" t="s">
        <v>49</v>
      </c>
      <c r="C41" s="9" t="s">
        <v>122</v>
      </c>
      <c r="D41" s="9" t="str">
        <f t="shared" si="2"/>
        <v>Carte graphique</v>
      </c>
      <c r="E41" s="9" t="str">
        <f t="shared" si="3"/>
        <v>Quadro M5000</v>
      </c>
      <c r="F41" s="9">
        <v>3</v>
      </c>
      <c r="G41" s="9">
        <v>2728</v>
      </c>
      <c r="H41" s="9">
        <v>2020</v>
      </c>
      <c r="I41" s="9">
        <v>3</v>
      </c>
      <c r="J41" s="14">
        <v>10</v>
      </c>
    </row>
    <row r="42" spans="2:10" ht="18" customHeight="1" x14ac:dyDescent="0.35">
      <c r="B42" s="13" t="s">
        <v>39</v>
      </c>
      <c r="C42" s="9" t="s">
        <v>126</v>
      </c>
      <c r="D42" s="9" t="str">
        <f t="shared" si="2"/>
        <v>Rasberry PI</v>
      </c>
      <c r="E42" s="9" t="str">
        <f t="shared" si="3"/>
        <v>Raspberry Pi modèle 3 B</v>
      </c>
      <c r="F42" s="9">
        <v>1</v>
      </c>
      <c r="G42" s="9">
        <v>114.4</v>
      </c>
      <c r="H42" s="9">
        <v>2021</v>
      </c>
      <c r="I42" s="9">
        <v>5</v>
      </c>
      <c r="J42" s="14">
        <v>10</v>
      </c>
    </row>
    <row r="43" spans="2:10" ht="18" customHeight="1" x14ac:dyDescent="0.35">
      <c r="B43" s="13" t="s">
        <v>71</v>
      </c>
      <c r="C43" s="9" t="s">
        <v>125</v>
      </c>
      <c r="D43" s="9" t="str">
        <f t="shared" si="2"/>
        <v>Carte graphique</v>
      </c>
      <c r="E43" s="9" t="str">
        <f t="shared" si="3"/>
        <v>Radeon RX Vega 6°4</v>
      </c>
      <c r="F43" s="9">
        <v>2</v>
      </c>
      <c r="G43" s="9">
        <v>1980.0000000000002</v>
      </c>
      <c r="H43" s="9">
        <v>2021</v>
      </c>
      <c r="I43" s="9">
        <v>11</v>
      </c>
      <c r="J43" s="14">
        <v>19</v>
      </c>
    </row>
    <row r="44" spans="2:10" ht="18" customHeight="1" x14ac:dyDescent="0.35">
      <c r="B44" s="13" t="s">
        <v>59</v>
      </c>
      <c r="C44" s="9" t="s">
        <v>122</v>
      </c>
      <c r="D44" s="9" t="str">
        <f t="shared" si="2"/>
        <v>Processeur</v>
      </c>
      <c r="E44" s="9" t="str">
        <f t="shared" si="3"/>
        <v>Intel Core i7 6900K</v>
      </c>
      <c r="F44" s="9">
        <v>4</v>
      </c>
      <c r="G44" s="9">
        <v>624.80000000000007</v>
      </c>
      <c r="H44" s="9">
        <v>2020</v>
      </c>
      <c r="I44" s="9">
        <v>7</v>
      </c>
      <c r="J44" s="14">
        <v>13</v>
      </c>
    </row>
    <row r="45" spans="2:10" ht="18" customHeight="1" x14ac:dyDescent="0.35">
      <c r="B45" s="13" t="s">
        <v>55</v>
      </c>
      <c r="C45" s="9" t="s">
        <v>129</v>
      </c>
      <c r="D45" s="9" t="str">
        <f t="shared" si="2"/>
        <v>Carte graphique</v>
      </c>
      <c r="E45" s="9" t="str">
        <f t="shared" si="3"/>
        <v>Tesla M6</v>
      </c>
      <c r="F45" s="9">
        <v>4</v>
      </c>
      <c r="G45" s="9">
        <v>1892.0000000000002</v>
      </c>
      <c r="H45" s="9">
        <v>2019</v>
      </c>
      <c r="I45" s="9">
        <v>6</v>
      </c>
      <c r="J45" s="14">
        <v>17</v>
      </c>
    </row>
    <row r="46" spans="2:10" ht="18" customHeight="1" x14ac:dyDescent="0.35">
      <c r="B46" s="13" t="s">
        <v>23</v>
      </c>
      <c r="C46" s="9" t="s">
        <v>129</v>
      </c>
      <c r="D46" s="9" t="str">
        <f t="shared" si="2"/>
        <v>Processeur</v>
      </c>
      <c r="E46" s="9" t="str">
        <f t="shared" si="3"/>
        <v>AMD Ryzen Threadripper 1920X</v>
      </c>
      <c r="F46" s="9">
        <v>3</v>
      </c>
      <c r="G46" s="9">
        <v>541.20000000000005</v>
      </c>
      <c r="H46" s="9">
        <v>2019</v>
      </c>
      <c r="I46" s="9">
        <v>2</v>
      </c>
      <c r="J46" s="14">
        <v>15</v>
      </c>
    </row>
    <row r="47" spans="2:10" ht="18" customHeight="1" x14ac:dyDescent="0.35">
      <c r="B47" s="13" t="s">
        <v>25</v>
      </c>
      <c r="C47" s="9" t="s">
        <v>130</v>
      </c>
      <c r="D47" s="9" t="str">
        <f t="shared" si="2"/>
        <v>Carte graphique</v>
      </c>
      <c r="E47" s="9" t="str">
        <f t="shared" si="3"/>
        <v>Radeon RX Vega 56</v>
      </c>
      <c r="F47" s="9">
        <v>1</v>
      </c>
      <c r="G47" s="9">
        <v>2134</v>
      </c>
      <c r="H47" s="9">
        <v>2019</v>
      </c>
      <c r="I47" s="9">
        <v>5</v>
      </c>
      <c r="J47" s="14">
        <v>3</v>
      </c>
    </row>
    <row r="48" spans="2:10" ht="18" customHeight="1" x14ac:dyDescent="0.35">
      <c r="B48" s="13" t="s">
        <v>25</v>
      </c>
      <c r="C48" s="9" t="s">
        <v>129</v>
      </c>
      <c r="D48" s="9" t="str">
        <f t="shared" si="2"/>
        <v>Carte graphique</v>
      </c>
      <c r="E48" s="9" t="str">
        <f t="shared" si="3"/>
        <v>Radeon RX Vega 56</v>
      </c>
      <c r="F48" s="9">
        <v>4</v>
      </c>
      <c r="G48" s="9">
        <v>2030.6000000000001</v>
      </c>
      <c r="H48" s="9">
        <v>2020</v>
      </c>
      <c r="I48" s="9">
        <v>2</v>
      </c>
      <c r="J48" s="14">
        <v>11</v>
      </c>
    </row>
    <row r="49" spans="2:10" ht="18" customHeight="1" x14ac:dyDescent="0.35">
      <c r="B49" s="13" t="s">
        <v>63</v>
      </c>
      <c r="C49" s="9" t="s">
        <v>124</v>
      </c>
      <c r="D49" s="9" t="str">
        <f t="shared" si="2"/>
        <v>Carte graphique</v>
      </c>
      <c r="E49" s="9" t="str">
        <f t="shared" si="3"/>
        <v>GRID M60-1Q</v>
      </c>
      <c r="F49" s="9">
        <v>3</v>
      </c>
      <c r="G49" s="9">
        <v>1232</v>
      </c>
      <c r="H49" s="9">
        <v>2019</v>
      </c>
      <c r="I49" s="9">
        <v>8</v>
      </c>
      <c r="J49" s="14">
        <v>25</v>
      </c>
    </row>
    <row r="50" spans="2:10" ht="18" customHeight="1" x14ac:dyDescent="0.35">
      <c r="B50" s="13" t="s">
        <v>65</v>
      </c>
      <c r="C50" s="9" t="s">
        <v>129</v>
      </c>
      <c r="D50" s="9" t="str">
        <f t="shared" si="2"/>
        <v>Carte graphique</v>
      </c>
      <c r="E50" s="9" t="str">
        <f t="shared" si="3"/>
        <v>GeForce GTX 1070 Ti</v>
      </c>
      <c r="F50" s="9">
        <v>5</v>
      </c>
      <c r="G50" s="9">
        <v>2299</v>
      </c>
      <c r="H50" s="9">
        <v>2020</v>
      </c>
      <c r="I50" s="9">
        <v>6</v>
      </c>
      <c r="J50" s="14">
        <v>10</v>
      </c>
    </row>
    <row r="51" spans="2:10" ht="18" customHeight="1" x14ac:dyDescent="0.35">
      <c r="B51" s="13" t="s">
        <v>57</v>
      </c>
      <c r="C51" s="9" t="s">
        <v>126</v>
      </c>
      <c r="D51" s="9" t="str">
        <f t="shared" si="2"/>
        <v>Carte graphique</v>
      </c>
      <c r="E51" s="9" t="str">
        <f t="shared" si="3"/>
        <v>FirePro W9100</v>
      </c>
      <c r="F51" s="9">
        <v>1</v>
      </c>
      <c r="G51" s="9">
        <v>2252.8000000000002</v>
      </c>
      <c r="H51" s="9">
        <v>2021</v>
      </c>
      <c r="I51" s="9">
        <v>4</v>
      </c>
      <c r="J51" s="14">
        <v>16</v>
      </c>
    </row>
    <row r="52" spans="2:10" ht="18" customHeight="1" x14ac:dyDescent="0.35">
      <c r="B52" s="13" t="s">
        <v>61</v>
      </c>
      <c r="C52" s="9" t="s">
        <v>130</v>
      </c>
      <c r="D52" s="9" t="str">
        <f t="shared" si="2"/>
        <v>Processeur</v>
      </c>
      <c r="E52" s="9" t="str">
        <f t="shared" si="3"/>
        <v>AMD Ryzen Threadripper 1900X</v>
      </c>
      <c r="F52" s="9">
        <v>1</v>
      </c>
      <c r="G52" s="9">
        <v>517</v>
      </c>
      <c r="H52" s="9">
        <v>2019</v>
      </c>
      <c r="I52" s="9">
        <v>10</v>
      </c>
      <c r="J52" s="14">
        <v>11</v>
      </c>
    </row>
    <row r="53" spans="2:10" ht="18" customHeight="1" x14ac:dyDescent="0.35">
      <c r="B53" s="13" t="s">
        <v>57</v>
      </c>
      <c r="C53" s="9" t="s">
        <v>125</v>
      </c>
      <c r="D53" s="9" t="str">
        <f t="shared" si="2"/>
        <v>Carte graphique</v>
      </c>
      <c r="E53" s="9" t="str">
        <f t="shared" si="3"/>
        <v>FirePro W9100</v>
      </c>
      <c r="F53" s="9">
        <v>5</v>
      </c>
      <c r="G53" s="9">
        <v>2248.4</v>
      </c>
      <c r="H53" s="9">
        <v>2019</v>
      </c>
      <c r="I53" s="9">
        <v>12</v>
      </c>
      <c r="J53" s="14">
        <v>11</v>
      </c>
    </row>
    <row r="54" spans="2:10" ht="18" customHeight="1" x14ac:dyDescent="0.35">
      <c r="B54" s="13" t="s">
        <v>43</v>
      </c>
      <c r="C54" s="9" t="s">
        <v>128</v>
      </c>
      <c r="D54" s="9" t="str">
        <f t="shared" si="2"/>
        <v>Rasberry PI</v>
      </c>
      <c r="E54" s="9" t="str">
        <f t="shared" si="3"/>
        <v>Raspberry Pi modèle 1 A</v>
      </c>
      <c r="F54" s="9">
        <v>5</v>
      </c>
      <c r="G54" s="9">
        <v>191.4</v>
      </c>
      <c r="H54" s="9">
        <v>2020</v>
      </c>
      <c r="I54" s="9">
        <v>7</v>
      </c>
      <c r="J54" s="14">
        <v>4</v>
      </c>
    </row>
    <row r="55" spans="2:10" ht="18" customHeight="1" x14ac:dyDescent="0.35">
      <c r="B55" s="13" t="s">
        <v>47</v>
      </c>
      <c r="C55" s="9" t="s">
        <v>130</v>
      </c>
      <c r="D55" s="9" t="str">
        <f t="shared" si="2"/>
        <v>Rasberry PI</v>
      </c>
      <c r="E55" s="9" t="str">
        <f t="shared" si="3"/>
        <v>Raspberry Pi modèle 2 B</v>
      </c>
      <c r="F55" s="9">
        <v>5</v>
      </c>
      <c r="G55" s="9">
        <v>66</v>
      </c>
      <c r="H55" s="9">
        <v>2020</v>
      </c>
      <c r="I55" s="9">
        <v>3</v>
      </c>
      <c r="J55" s="14">
        <v>2</v>
      </c>
    </row>
    <row r="56" spans="2:10" ht="18" customHeight="1" x14ac:dyDescent="0.35">
      <c r="B56" s="13" t="s">
        <v>65</v>
      </c>
      <c r="C56" s="9" t="s">
        <v>129</v>
      </c>
      <c r="D56" s="9" t="str">
        <f t="shared" si="2"/>
        <v>Carte graphique</v>
      </c>
      <c r="E56" s="9" t="str">
        <f t="shared" si="3"/>
        <v>GeForce GTX 1070 Ti</v>
      </c>
      <c r="F56" s="9">
        <v>5</v>
      </c>
      <c r="G56" s="9">
        <v>2305.6000000000004</v>
      </c>
      <c r="H56" s="9">
        <v>2019</v>
      </c>
      <c r="I56" s="9">
        <v>11</v>
      </c>
      <c r="J56" s="14">
        <v>28</v>
      </c>
    </row>
    <row r="57" spans="2:10" ht="18" customHeight="1" x14ac:dyDescent="0.35">
      <c r="B57" s="13" t="s">
        <v>29</v>
      </c>
      <c r="C57" s="9" t="s">
        <v>129</v>
      </c>
      <c r="D57" s="9" t="str">
        <f t="shared" si="2"/>
        <v>Processeur</v>
      </c>
      <c r="E57" s="9" t="str">
        <f t="shared" si="3"/>
        <v>Intel Core i9 7920x</v>
      </c>
      <c r="F57" s="9">
        <v>2</v>
      </c>
      <c r="G57" s="9">
        <v>600.6</v>
      </c>
      <c r="H57" s="9">
        <v>2020</v>
      </c>
      <c r="I57" s="9">
        <v>2</v>
      </c>
      <c r="J57" s="14">
        <v>9</v>
      </c>
    </row>
    <row r="58" spans="2:10" ht="18" customHeight="1" x14ac:dyDescent="0.35">
      <c r="B58" s="13" t="s">
        <v>63</v>
      </c>
      <c r="C58" s="9" t="s">
        <v>128</v>
      </c>
      <c r="D58" s="9" t="str">
        <f t="shared" si="2"/>
        <v>Carte graphique</v>
      </c>
      <c r="E58" s="9" t="str">
        <f t="shared" si="3"/>
        <v>GRID M60-1Q</v>
      </c>
      <c r="F58" s="9">
        <v>2</v>
      </c>
      <c r="G58" s="9">
        <v>1313.4</v>
      </c>
      <c r="H58" s="9">
        <v>2020</v>
      </c>
      <c r="I58" s="9">
        <v>12</v>
      </c>
      <c r="J58" s="14">
        <v>1</v>
      </c>
    </row>
    <row r="59" spans="2:10" ht="18" customHeight="1" x14ac:dyDescent="0.35">
      <c r="B59" s="13" t="s">
        <v>39</v>
      </c>
      <c r="C59" s="9" t="s">
        <v>123</v>
      </c>
      <c r="D59" s="9" t="str">
        <f t="shared" si="2"/>
        <v>Rasberry PI</v>
      </c>
      <c r="E59" s="9" t="str">
        <f t="shared" si="3"/>
        <v>Raspberry Pi modèle 3 B</v>
      </c>
      <c r="F59" s="9">
        <v>3</v>
      </c>
      <c r="G59" s="9">
        <v>92.4</v>
      </c>
      <c r="H59" s="9">
        <v>2019</v>
      </c>
      <c r="I59" s="9">
        <v>2</v>
      </c>
      <c r="J59" s="14">
        <v>27</v>
      </c>
    </row>
    <row r="60" spans="2:10" ht="18" customHeight="1" x14ac:dyDescent="0.35">
      <c r="B60" s="13" t="s">
        <v>69</v>
      </c>
      <c r="C60" s="9" t="s">
        <v>126</v>
      </c>
      <c r="D60" s="9" t="str">
        <f t="shared" si="2"/>
        <v>Carte graphique</v>
      </c>
      <c r="E60" s="9" t="str">
        <f t="shared" si="3"/>
        <v>GRID M60-2Q</v>
      </c>
      <c r="F60" s="9">
        <v>5</v>
      </c>
      <c r="G60" s="9">
        <v>1782.0000000000002</v>
      </c>
      <c r="H60" s="9">
        <v>2020</v>
      </c>
      <c r="I60" s="9">
        <v>8</v>
      </c>
      <c r="J60" s="14">
        <v>18</v>
      </c>
    </row>
    <row r="61" spans="2:10" ht="18" customHeight="1" x14ac:dyDescent="0.35">
      <c r="B61" s="13" t="s">
        <v>43</v>
      </c>
      <c r="C61" s="9" t="s">
        <v>125</v>
      </c>
      <c r="D61" s="9" t="str">
        <f t="shared" si="2"/>
        <v>Rasberry PI</v>
      </c>
      <c r="E61" s="9" t="str">
        <f t="shared" si="3"/>
        <v>Raspberry Pi modèle 1 A</v>
      </c>
      <c r="F61" s="9">
        <v>4</v>
      </c>
      <c r="G61" s="9">
        <v>178.20000000000002</v>
      </c>
      <c r="H61" s="9">
        <v>2020</v>
      </c>
      <c r="I61" s="9">
        <v>3</v>
      </c>
      <c r="J61" s="14">
        <v>20</v>
      </c>
    </row>
    <row r="62" spans="2:10" ht="18" customHeight="1" x14ac:dyDescent="0.35">
      <c r="B62" s="13" t="s">
        <v>31</v>
      </c>
      <c r="C62" s="9" t="s">
        <v>126</v>
      </c>
      <c r="D62" s="9" t="str">
        <f t="shared" si="2"/>
        <v>Processeur</v>
      </c>
      <c r="E62" s="9" t="str">
        <f t="shared" si="3"/>
        <v>AMD Ryzen Threadripper 1950X</v>
      </c>
      <c r="F62" s="9">
        <v>4</v>
      </c>
      <c r="G62" s="9">
        <v>664.40000000000009</v>
      </c>
      <c r="H62" s="9">
        <v>2021</v>
      </c>
      <c r="I62" s="9">
        <v>6</v>
      </c>
      <c r="J62" s="14">
        <v>25</v>
      </c>
    </row>
    <row r="63" spans="2:10" ht="18" customHeight="1" x14ac:dyDescent="0.35">
      <c r="B63" s="13" t="s">
        <v>33</v>
      </c>
      <c r="C63" s="9" t="s">
        <v>123</v>
      </c>
      <c r="D63" s="9" t="str">
        <f t="shared" si="2"/>
        <v>Rasberry PI</v>
      </c>
      <c r="E63" s="9" t="str">
        <f t="shared" si="3"/>
        <v>Raspberry Pi modèle 3 A+</v>
      </c>
      <c r="F63" s="9">
        <v>1</v>
      </c>
      <c r="G63" s="9">
        <v>191.4</v>
      </c>
      <c r="H63" s="9">
        <v>2019</v>
      </c>
      <c r="I63" s="9">
        <v>2</v>
      </c>
      <c r="J63" s="14">
        <v>11</v>
      </c>
    </row>
    <row r="64" spans="2:10" ht="18" customHeight="1" x14ac:dyDescent="0.35">
      <c r="B64" s="13" t="s">
        <v>69</v>
      </c>
      <c r="C64" s="9" t="s">
        <v>122</v>
      </c>
      <c r="D64" s="9" t="str">
        <f t="shared" si="2"/>
        <v>Carte graphique</v>
      </c>
      <c r="E64" s="9" t="str">
        <f t="shared" si="3"/>
        <v>GRID M60-2Q</v>
      </c>
      <c r="F64" s="9">
        <v>1</v>
      </c>
      <c r="G64" s="9">
        <v>1914.0000000000002</v>
      </c>
      <c r="H64" s="9">
        <v>2020</v>
      </c>
      <c r="I64" s="9">
        <v>4</v>
      </c>
      <c r="J64" s="14">
        <v>6</v>
      </c>
    </row>
    <row r="65" spans="2:10" ht="18" customHeight="1" x14ac:dyDescent="0.35">
      <c r="B65" s="13" t="s">
        <v>61</v>
      </c>
      <c r="C65" s="9" t="s">
        <v>130</v>
      </c>
      <c r="D65" s="9" t="str">
        <f t="shared" si="2"/>
        <v>Processeur</v>
      </c>
      <c r="E65" s="9" t="str">
        <f t="shared" si="3"/>
        <v>AMD Ryzen Threadripper 1900X</v>
      </c>
      <c r="F65" s="9">
        <v>4</v>
      </c>
      <c r="G65" s="9">
        <v>528</v>
      </c>
      <c r="H65" s="9">
        <v>2020</v>
      </c>
      <c r="I65" s="9">
        <v>5</v>
      </c>
      <c r="J65" s="14">
        <v>21</v>
      </c>
    </row>
    <row r="66" spans="2:10" ht="18" customHeight="1" x14ac:dyDescent="0.35">
      <c r="B66" s="13" t="s">
        <v>31</v>
      </c>
      <c r="C66" s="9" t="s">
        <v>124</v>
      </c>
      <c r="D66" s="9" t="str">
        <f t="shared" si="2"/>
        <v>Processeur</v>
      </c>
      <c r="E66" s="9" t="str">
        <f t="shared" si="3"/>
        <v>AMD Ryzen Threadripper 1950X</v>
      </c>
      <c r="F66" s="9">
        <v>1</v>
      </c>
      <c r="G66" s="9">
        <v>704</v>
      </c>
      <c r="H66" s="9">
        <v>2019</v>
      </c>
      <c r="I66" s="9">
        <v>1</v>
      </c>
      <c r="J66" s="14">
        <v>11</v>
      </c>
    </row>
    <row r="67" spans="2:10" ht="18" customHeight="1" x14ac:dyDescent="0.35">
      <c r="B67" s="13" t="s">
        <v>67</v>
      </c>
      <c r="C67" s="9" t="s">
        <v>125</v>
      </c>
      <c r="D67" s="9" t="str">
        <f t="shared" si="2"/>
        <v>Rasberry PI</v>
      </c>
      <c r="E67" s="9" t="str">
        <f t="shared" si="3"/>
        <v>Raspberry Pi modèle 1 B+</v>
      </c>
      <c r="F67" s="9">
        <v>1</v>
      </c>
      <c r="G67" s="9">
        <v>48.400000000000006</v>
      </c>
      <c r="H67" s="9">
        <v>2021</v>
      </c>
      <c r="I67" s="9">
        <v>9</v>
      </c>
      <c r="J67" s="14">
        <v>9</v>
      </c>
    </row>
    <row r="68" spans="2:10" ht="18" customHeight="1" x14ac:dyDescent="0.35">
      <c r="B68" s="13" t="s">
        <v>65</v>
      </c>
      <c r="C68" s="9" t="s">
        <v>128</v>
      </c>
      <c r="D68" s="9" t="str">
        <f t="shared" si="2"/>
        <v>Carte graphique</v>
      </c>
      <c r="E68" s="9" t="str">
        <f t="shared" si="3"/>
        <v>GeForce GTX 1070 Ti</v>
      </c>
      <c r="F68" s="9">
        <v>2</v>
      </c>
      <c r="G68" s="9">
        <v>2272.6000000000004</v>
      </c>
      <c r="H68" s="9">
        <v>2020</v>
      </c>
      <c r="I68" s="9">
        <v>12</v>
      </c>
      <c r="J68" s="14">
        <v>20</v>
      </c>
    </row>
    <row r="69" spans="2:10" ht="18" customHeight="1" x14ac:dyDescent="0.35">
      <c r="B69" s="13" t="s">
        <v>75</v>
      </c>
      <c r="C69" s="9" t="s">
        <v>125</v>
      </c>
      <c r="D69" s="9" t="str">
        <f t="shared" ref="D69:D81" si="4">VLOOKUP(B69,donneesArticlesSansEntete,2,FALSE)</f>
        <v>Processeur</v>
      </c>
      <c r="E69" s="9" t="str">
        <f t="shared" ref="E69:E81" si="5">VLOOKUP(B69,donneesArticlesSansEntete,3,FALSE)</f>
        <v>Intel Core i9 7900x</v>
      </c>
      <c r="F69" s="9">
        <v>2</v>
      </c>
      <c r="G69" s="9">
        <v>827.2</v>
      </c>
      <c r="H69" s="9">
        <v>2020</v>
      </c>
      <c r="I69" s="9">
        <v>10</v>
      </c>
      <c r="J69" s="14">
        <v>10</v>
      </c>
    </row>
    <row r="70" spans="2:10" ht="18" customHeight="1" x14ac:dyDescent="0.35">
      <c r="B70" s="13" t="s">
        <v>47</v>
      </c>
      <c r="C70" s="9" t="s">
        <v>124</v>
      </c>
      <c r="D70" s="9" t="str">
        <f t="shared" si="4"/>
        <v>Rasberry PI</v>
      </c>
      <c r="E70" s="9" t="str">
        <f t="shared" si="5"/>
        <v>Raspberry Pi modèle 2 B</v>
      </c>
      <c r="F70" s="9">
        <v>1</v>
      </c>
      <c r="G70" s="9">
        <v>74.800000000000011</v>
      </c>
      <c r="H70" s="9">
        <v>2021</v>
      </c>
      <c r="I70" s="9">
        <v>11</v>
      </c>
      <c r="J70" s="14">
        <v>21</v>
      </c>
    </row>
    <row r="71" spans="2:10" ht="18" customHeight="1" x14ac:dyDescent="0.35">
      <c r="B71" s="13" t="s">
        <v>43</v>
      </c>
      <c r="C71" s="9" t="s">
        <v>122</v>
      </c>
      <c r="D71" s="9" t="str">
        <f t="shared" si="4"/>
        <v>Rasberry PI</v>
      </c>
      <c r="E71" s="9" t="str">
        <f t="shared" si="5"/>
        <v>Raspberry Pi modèle 1 A</v>
      </c>
      <c r="F71" s="9">
        <v>1</v>
      </c>
      <c r="G71" s="9">
        <v>158.4</v>
      </c>
      <c r="H71" s="9">
        <v>2019</v>
      </c>
      <c r="I71" s="9">
        <v>6</v>
      </c>
      <c r="J71" s="14">
        <v>22</v>
      </c>
    </row>
    <row r="72" spans="2:10" ht="18" customHeight="1" x14ac:dyDescent="0.35">
      <c r="B72" s="13" t="s">
        <v>33</v>
      </c>
      <c r="C72" s="9" t="s">
        <v>128</v>
      </c>
      <c r="D72" s="9" t="str">
        <f t="shared" si="4"/>
        <v>Rasberry PI</v>
      </c>
      <c r="E72" s="9" t="str">
        <f t="shared" si="5"/>
        <v>Raspberry Pi modèle 3 A+</v>
      </c>
      <c r="F72" s="9">
        <v>3</v>
      </c>
      <c r="G72" s="9">
        <v>195.8</v>
      </c>
      <c r="H72" s="9">
        <v>2020</v>
      </c>
      <c r="I72" s="9">
        <v>5</v>
      </c>
      <c r="J72" s="14">
        <v>13</v>
      </c>
    </row>
    <row r="73" spans="2:10" ht="18" customHeight="1" x14ac:dyDescent="0.35">
      <c r="B73" s="13" t="s">
        <v>71</v>
      </c>
      <c r="C73" s="9" t="s">
        <v>125</v>
      </c>
      <c r="D73" s="9" t="str">
        <f t="shared" si="4"/>
        <v>Carte graphique</v>
      </c>
      <c r="E73" s="9" t="str">
        <f t="shared" si="5"/>
        <v>Radeon RX Vega 6°4</v>
      </c>
      <c r="F73" s="9">
        <v>2</v>
      </c>
      <c r="G73" s="9">
        <v>1914.0000000000002</v>
      </c>
      <c r="H73" s="9">
        <v>2021</v>
      </c>
      <c r="I73" s="9">
        <v>10</v>
      </c>
      <c r="J73" s="14">
        <v>19</v>
      </c>
    </row>
    <row r="74" spans="2:10" ht="18" customHeight="1" x14ac:dyDescent="0.35">
      <c r="B74" s="13" t="s">
        <v>59</v>
      </c>
      <c r="C74" s="9" t="s">
        <v>124</v>
      </c>
      <c r="D74" s="9" t="str">
        <f t="shared" si="4"/>
        <v>Processeur</v>
      </c>
      <c r="E74" s="9" t="str">
        <f t="shared" si="5"/>
        <v>Intel Core i7 6900K</v>
      </c>
      <c r="F74" s="9">
        <v>2</v>
      </c>
      <c r="G74" s="9">
        <v>631.40000000000009</v>
      </c>
      <c r="H74" s="9">
        <v>2020</v>
      </c>
      <c r="I74" s="9">
        <v>10</v>
      </c>
      <c r="J74" s="14">
        <v>27</v>
      </c>
    </row>
    <row r="75" spans="2:10" ht="18" customHeight="1" x14ac:dyDescent="0.35">
      <c r="B75" s="13" t="s">
        <v>37</v>
      </c>
      <c r="C75" s="9" t="s">
        <v>122</v>
      </c>
      <c r="D75" s="9" t="str">
        <f t="shared" si="4"/>
        <v>Rasberry PI</v>
      </c>
      <c r="E75" s="9" t="str">
        <f t="shared" si="5"/>
        <v>Raspberry Pi modèle 1 A+</v>
      </c>
      <c r="F75" s="9">
        <v>5</v>
      </c>
      <c r="G75" s="9">
        <v>92.4</v>
      </c>
      <c r="H75" s="9">
        <v>2020</v>
      </c>
      <c r="I75" s="9">
        <v>5</v>
      </c>
      <c r="J75" s="14">
        <v>16</v>
      </c>
    </row>
    <row r="76" spans="2:10" ht="18" customHeight="1" x14ac:dyDescent="0.35">
      <c r="B76" s="13" t="s">
        <v>37</v>
      </c>
      <c r="C76" s="9" t="s">
        <v>128</v>
      </c>
      <c r="D76" s="9" t="str">
        <f t="shared" si="4"/>
        <v>Rasberry PI</v>
      </c>
      <c r="E76" s="9" t="str">
        <f t="shared" si="5"/>
        <v>Raspberry Pi modèle 1 A+</v>
      </c>
      <c r="F76" s="9">
        <v>4</v>
      </c>
      <c r="G76" s="9">
        <v>66</v>
      </c>
      <c r="H76" s="9">
        <v>2019</v>
      </c>
      <c r="I76" s="9">
        <v>8</v>
      </c>
      <c r="J76" s="14">
        <v>18</v>
      </c>
    </row>
    <row r="77" spans="2:10" ht="18" customHeight="1" x14ac:dyDescent="0.35">
      <c r="B77" s="13" t="s">
        <v>67</v>
      </c>
      <c r="C77" s="9" t="s">
        <v>130</v>
      </c>
      <c r="D77" s="9" t="str">
        <f t="shared" si="4"/>
        <v>Rasberry PI</v>
      </c>
      <c r="E77" s="9" t="str">
        <f t="shared" si="5"/>
        <v>Raspberry Pi modèle 1 B+</v>
      </c>
      <c r="F77" s="9">
        <v>4</v>
      </c>
      <c r="G77" s="9">
        <v>121.00000000000001</v>
      </c>
      <c r="H77" s="9">
        <v>2019</v>
      </c>
      <c r="I77" s="9">
        <v>10</v>
      </c>
      <c r="J77" s="14">
        <v>21</v>
      </c>
    </row>
    <row r="78" spans="2:10" ht="18" customHeight="1" x14ac:dyDescent="0.35">
      <c r="B78" s="13" t="s">
        <v>27</v>
      </c>
      <c r="C78" s="9" t="s">
        <v>123</v>
      </c>
      <c r="D78" s="9" t="str">
        <f t="shared" si="4"/>
        <v>Carte graphique</v>
      </c>
      <c r="E78" s="9" t="str">
        <f t="shared" si="5"/>
        <v>Quadro P2000</v>
      </c>
      <c r="F78" s="9">
        <v>3</v>
      </c>
      <c r="G78" s="9">
        <v>880.00000000000011</v>
      </c>
      <c r="H78" s="9">
        <v>2021</v>
      </c>
      <c r="I78" s="9">
        <v>6</v>
      </c>
      <c r="J78" s="14">
        <v>18</v>
      </c>
    </row>
    <row r="79" spans="2:10" ht="18" customHeight="1" x14ac:dyDescent="0.35">
      <c r="B79" s="13" t="s">
        <v>29</v>
      </c>
      <c r="C79" s="9" t="s">
        <v>128</v>
      </c>
      <c r="D79" s="9" t="str">
        <f t="shared" si="4"/>
        <v>Processeur</v>
      </c>
      <c r="E79" s="9" t="str">
        <f t="shared" si="5"/>
        <v>Intel Core i9 7920x</v>
      </c>
      <c r="F79" s="9">
        <v>1</v>
      </c>
      <c r="G79" s="9">
        <v>396.00000000000006</v>
      </c>
      <c r="H79" s="9">
        <v>2021</v>
      </c>
      <c r="I79" s="9">
        <v>1</v>
      </c>
      <c r="J79" s="14">
        <v>3</v>
      </c>
    </row>
    <row r="80" spans="2:10" ht="18" customHeight="1" x14ac:dyDescent="0.35">
      <c r="B80" s="13" t="s">
        <v>35</v>
      </c>
      <c r="C80" s="9" t="s">
        <v>130</v>
      </c>
      <c r="D80" s="9" t="str">
        <f t="shared" si="4"/>
        <v>Rasberry PI</v>
      </c>
      <c r="E80" s="9" t="str">
        <f t="shared" si="5"/>
        <v>Raspberry Pi modèle 3 B+</v>
      </c>
      <c r="F80" s="9">
        <v>3</v>
      </c>
      <c r="G80" s="9">
        <v>114.4</v>
      </c>
      <c r="H80" s="9">
        <v>2021</v>
      </c>
      <c r="I80" s="9">
        <v>4</v>
      </c>
      <c r="J80" s="14">
        <v>21</v>
      </c>
    </row>
    <row r="81" spans="2:10" ht="18" customHeight="1" thickBot="1" x14ac:dyDescent="0.4">
      <c r="B81" s="15" t="s">
        <v>47</v>
      </c>
      <c r="C81" s="16" t="s">
        <v>122</v>
      </c>
      <c r="D81" s="16" t="str">
        <f t="shared" si="4"/>
        <v>Rasberry PI</v>
      </c>
      <c r="E81" s="16" t="str">
        <f t="shared" si="5"/>
        <v>Raspberry Pi modèle 2 B</v>
      </c>
      <c r="F81" s="16">
        <v>2</v>
      </c>
      <c r="G81" s="16">
        <v>101.2</v>
      </c>
      <c r="H81" s="16">
        <v>2019</v>
      </c>
      <c r="I81" s="16">
        <v>11</v>
      </c>
      <c r="J81" s="17">
        <v>5</v>
      </c>
    </row>
  </sheetData>
  <mergeCells count="2">
    <mergeCell ref="B1:J1"/>
    <mergeCell ref="H3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2125-5BF5-47BF-B446-0346934DC2A5}">
  <dimension ref="B1:AA100"/>
  <sheetViews>
    <sheetView workbookViewId="0">
      <selection activeCell="E29" sqref="E29"/>
    </sheetView>
  </sheetViews>
  <sheetFormatPr defaultColWidth="11.453125" defaultRowHeight="14.5" x14ac:dyDescent="0.35"/>
  <cols>
    <col min="1" max="1" width="2.6328125" customWidth="1"/>
    <col min="2" max="2" width="10" customWidth="1"/>
    <col min="3" max="3" width="21.90625" customWidth="1"/>
    <col min="4" max="4" width="35.6328125" customWidth="1"/>
    <col min="5" max="5" width="26.36328125" customWidth="1"/>
    <col min="6" max="6" width="23.36328125" customWidth="1"/>
    <col min="7" max="7" width="21" customWidth="1"/>
  </cols>
  <sheetData>
    <row r="1" spans="2:7" ht="69.900000000000006" customHeight="1" x14ac:dyDescent="0.35">
      <c r="B1" s="34" t="s">
        <v>83</v>
      </c>
      <c r="C1" s="34"/>
      <c r="D1" s="34"/>
      <c r="E1" s="34"/>
      <c r="F1" s="34"/>
      <c r="G1" s="34"/>
    </row>
    <row r="2" spans="2:7" ht="15" thickBot="1" x14ac:dyDescent="0.4"/>
    <row r="3" spans="2:7" ht="30" customHeight="1" x14ac:dyDescent="0.35">
      <c r="B3" s="8" t="s">
        <v>84</v>
      </c>
      <c r="C3" s="10" t="s">
        <v>85</v>
      </c>
      <c r="D3" s="10" t="s">
        <v>86</v>
      </c>
      <c r="E3" s="10" t="s">
        <v>87</v>
      </c>
      <c r="F3" s="10" t="s">
        <v>88</v>
      </c>
      <c r="G3" s="12" t="s">
        <v>89</v>
      </c>
    </row>
    <row r="4" spans="2:7" x14ac:dyDescent="0.35">
      <c r="B4" s="13" t="s">
        <v>122</v>
      </c>
      <c r="C4" s="9" t="s">
        <v>90</v>
      </c>
      <c r="D4" s="9" t="s">
        <v>91</v>
      </c>
      <c r="E4" s="9" t="s">
        <v>92</v>
      </c>
      <c r="F4" s="9" t="s">
        <v>93</v>
      </c>
      <c r="G4" s="14" t="s">
        <v>94</v>
      </c>
    </row>
    <row r="5" spans="2:7" x14ac:dyDescent="0.35">
      <c r="B5" s="13" t="s">
        <v>123</v>
      </c>
      <c r="C5" s="9" t="s">
        <v>95</v>
      </c>
      <c r="D5" s="9" t="s">
        <v>96</v>
      </c>
      <c r="E5" s="9" t="s">
        <v>97</v>
      </c>
      <c r="F5" s="9" t="s">
        <v>93</v>
      </c>
      <c r="G5" s="14" t="s">
        <v>98</v>
      </c>
    </row>
    <row r="6" spans="2:7" x14ac:dyDescent="0.35">
      <c r="B6" s="13" t="s">
        <v>124</v>
      </c>
      <c r="C6" s="9" t="s">
        <v>99</v>
      </c>
      <c r="D6" s="9" t="s">
        <v>100</v>
      </c>
      <c r="E6" s="9" t="s">
        <v>101</v>
      </c>
      <c r="F6" s="9" t="s">
        <v>93</v>
      </c>
      <c r="G6" s="14" t="s">
        <v>102</v>
      </c>
    </row>
    <row r="7" spans="2:7" x14ac:dyDescent="0.35">
      <c r="B7" s="13" t="s">
        <v>125</v>
      </c>
      <c r="C7" s="9" t="s">
        <v>103</v>
      </c>
      <c r="D7" s="9" t="s">
        <v>104</v>
      </c>
      <c r="E7" s="9" t="s">
        <v>105</v>
      </c>
      <c r="F7" s="9" t="s">
        <v>93</v>
      </c>
      <c r="G7" s="14" t="s">
        <v>106</v>
      </c>
    </row>
    <row r="8" spans="2:7" x14ac:dyDescent="0.35">
      <c r="B8" s="13" t="s">
        <v>126</v>
      </c>
      <c r="C8" s="9" t="s">
        <v>127</v>
      </c>
      <c r="D8" s="9" t="s">
        <v>107</v>
      </c>
      <c r="E8" s="9" t="s">
        <v>108</v>
      </c>
      <c r="F8" s="9" t="s">
        <v>93</v>
      </c>
      <c r="G8" s="14" t="s">
        <v>109</v>
      </c>
    </row>
    <row r="9" spans="2:7" x14ac:dyDescent="0.35">
      <c r="B9" s="13" t="s">
        <v>128</v>
      </c>
      <c r="C9" s="9" t="s">
        <v>110</v>
      </c>
      <c r="D9" s="9" t="s">
        <v>111</v>
      </c>
      <c r="E9" s="9" t="s">
        <v>112</v>
      </c>
      <c r="F9" s="9" t="s">
        <v>93</v>
      </c>
      <c r="G9" s="14" t="s">
        <v>113</v>
      </c>
    </row>
    <row r="10" spans="2:7" x14ac:dyDescent="0.35">
      <c r="B10" s="13" t="s">
        <v>129</v>
      </c>
      <c r="C10" s="9" t="s">
        <v>114</v>
      </c>
      <c r="D10" s="9" t="s">
        <v>115</v>
      </c>
      <c r="E10" s="9" t="s">
        <v>116</v>
      </c>
      <c r="F10" s="9" t="s">
        <v>93</v>
      </c>
      <c r="G10" s="14" t="s">
        <v>117</v>
      </c>
    </row>
    <row r="11" spans="2:7" ht="15" thickBot="1" x14ac:dyDescent="0.4">
      <c r="B11" s="15" t="s">
        <v>130</v>
      </c>
      <c r="C11" s="16" t="s">
        <v>118</v>
      </c>
      <c r="D11" s="16" t="s">
        <v>119</v>
      </c>
      <c r="E11" s="16" t="s">
        <v>120</v>
      </c>
      <c r="F11" s="16" t="s">
        <v>93</v>
      </c>
      <c r="G11" s="17" t="s">
        <v>121</v>
      </c>
    </row>
    <row r="100" spans="27:27" x14ac:dyDescent="0.35">
      <c r="AA100" s="27" t="s">
        <v>131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31F8C0E0C8FD498DCE215A43B5086B" ma:contentTypeVersion="9" ma:contentTypeDescription="Crée un document." ma:contentTypeScope="" ma:versionID="e8cfa8c6d51e11b229aeea9a1b00dc6d">
  <xsd:schema xmlns:xsd="http://www.w3.org/2001/XMLSchema" xmlns:xs="http://www.w3.org/2001/XMLSchema" xmlns:p="http://schemas.microsoft.com/office/2006/metadata/properties" xmlns:ns2="d16599ee-1fee-4a6c-bf48-0661c55be9ae" targetNamespace="http://schemas.microsoft.com/office/2006/metadata/properties" ma:root="true" ma:fieldsID="0be964f89dd4a0cbae0032f90d19e5c4" ns2:_="">
    <xsd:import namespace="d16599ee-1fee-4a6c-bf48-0661c55be9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599ee-1fee-4a6c-bf48-0661c55be9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fb2dd4e-b800-4980-8ab2-0e279c9552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16599ee-1fee-4a6c-bf48-0661c55be9a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E2F1E3F-78B9-499A-B5E0-D605CE99B3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5722B2-D11D-4EB7-BD34-A35D7CB70A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599ee-1fee-4a6c-bf48-0661c55be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6F21DC-4FCE-453F-A9CC-DEA9A3B0EF42}">
  <ds:schemaRefs>
    <ds:schemaRef ds:uri="http://schemas.microsoft.com/office/2006/metadata/properties"/>
    <ds:schemaRef ds:uri="http://schemas.microsoft.com/office/infopath/2007/PartnerControls"/>
    <ds:schemaRef ds:uri="d16599ee-1fee-4a6c-bf48-0661c55be9a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Facture</vt:lpstr>
      <vt:lpstr>Graphiques</vt:lpstr>
      <vt:lpstr>TableauxCroisésDynamiques</vt:lpstr>
      <vt:lpstr>Configuration</vt:lpstr>
      <vt:lpstr>Liste des articles</vt:lpstr>
      <vt:lpstr>Historique des achats d'article</vt:lpstr>
      <vt:lpstr>Liste des clients</vt:lpstr>
      <vt:lpstr>'Liste des articles'!donneesArticlesSansEntete</vt:lpstr>
      <vt:lpstr>'Liste des clients'!donneesClientsSansEntete</vt:lpstr>
      <vt:lpstr>'Historique des achats d''article'!donneesHistoriqueAvecEntete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</dc:creator>
  <cp:keywords/>
  <dc:description/>
  <cp:lastModifiedBy>Cédric Daigneault</cp:lastModifiedBy>
  <cp:revision/>
  <dcterms:created xsi:type="dcterms:W3CDTF">2019-09-10T18:22:31Z</dcterms:created>
  <dcterms:modified xsi:type="dcterms:W3CDTF">2022-11-21T19:24:01Z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0x010100D931F8C0E0C8FD498DCE215A43B5086B</vt:lpwstr>
  </property>
</Properties>
</file>