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19"/>
  <workbookPr/>
  <mc:AlternateContent xmlns:mc="http://schemas.openxmlformats.org/markup-compatibility/2006">
    <mc:Choice Requires="x15">
      <x15ac:absPath xmlns:x15ac="http://schemas.microsoft.com/office/spreadsheetml/2010/11/ac" url="C:\Users\Mariam Al Menhali\Desktop\"/>
    </mc:Choice>
  </mc:AlternateContent>
  <xr:revisionPtr revIDLastSave="0" documentId="11_3934D8DB779ED8E90DAE77BCB089EAE1B2842D8B" xr6:coauthVersionLast="45" xr6:coauthVersionMax="45" xr10:uidLastSave="{00000000-0000-0000-0000-000000000000}"/>
  <bookViews>
    <workbookView xWindow="0" yWindow="0" windowWidth="19200" windowHeight="7050" xr2:uid="{00000000-000D-0000-FFFF-FFFF00000000}"/>
  </bookViews>
  <sheets>
    <sheet name="Sheet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" l="1"/>
  <c r="C13" i="1" s="1"/>
  <c r="C9" i="1"/>
  <c r="C14" i="1" s="1"/>
  <c r="C15" i="1" s="1"/>
  <c r="C16" i="1" l="1"/>
  <c r="B11" i="1"/>
  <c r="B9" i="1"/>
  <c r="D3" i="1"/>
  <c r="C26" i="1" l="1"/>
  <c r="C17" i="1" s="1"/>
  <c r="C18" i="1" s="1"/>
  <c r="C27" i="1"/>
  <c r="B14" i="1"/>
  <c r="B15" i="1" s="1"/>
  <c r="C19" i="1" l="1"/>
  <c r="B13" i="1"/>
  <c r="D25" i="1"/>
  <c r="B16" i="1" l="1"/>
  <c r="D28" i="1"/>
  <c r="D27" i="1"/>
  <c r="D26" i="1"/>
  <c r="D30" i="1" l="1"/>
  <c r="D31" i="1" s="1"/>
  <c r="B17" i="1"/>
  <c r="B18" i="1" l="1"/>
  <c r="B19" i="1" l="1"/>
  <c r="B20" i="1"/>
</calcChain>
</file>

<file path=xl/sharedStrings.xml><?xml version="1.0" encoding="utf-8"?>
<sst xmlns="http://schemas.openxmlformats.org/spreadsheetml/2006/main" count="53" uniqueCount="53">
  <si>
    <t>Joules of electrical energy</t>
  </si>
  <si>
    <t>Energy</t>
  </si>
  <si>
    <t>Power</t>
  </si>
  <si>
    <t>Time</t>
  </si>
  <si>
    <t>Result</t>
  </si>
  <si>
    <t>?</t>
  </si>
  <si>
    <t>Electrical Power and Energy Triangle</t>
  </si>
  <si>
    <t>Note</t>
  </si>
  <si>
    <t>Aner will be in KJ</t>
  </si>
  <si>
    <t>Light properties and dose calculations</t>
  </si>
  <si>
    <t>LIGHT 1</t>
  </si>
  <si>
    <t>LIGHT 2</t>
  </si>
  <si>
    <t>Power [W]</t>
  </si>
  <si>
    <t>Wavelength [m]</t>
  </si>
  <si>
    <t>Distance of object from the light [m]</t>
  </si>
  <si>
    <t>Intensity (assuming uniform light in all directions) [W/m2]</t>
  </si>
  <si>
    <t>Area of surface to be disinfected [m2]</t>
  </si>
  <si>
    <t>Power on surface [W]</t>
  </si>
  <si>
    <t>Frequency</t>
  </si>
  <si>
    <t>Energy/photon</t>
  </si>
  <si>
    <t>Number of photons/second</t>
  </si>
  <si>
    <t>Dose [J/m2] in 1 second</t>
  </si>
  <si>
    <t xml:space="preserve">Dose in 1 sec for (0.04m2) [J/m2 for 0.04 m2] : Energy which the area to be disinfected will be exposed to </t>
  </si>
  <si>
    <t>Time required to reach 67 J (seconds) (Average dose)</t>
  </si>
  <si>
    <t>Total Time (to expose 67 J to the area)</t>
  </si>
  <si>
    <t>Number of photons emitted :</t>
  </si>
  <si>
    <t xml:space="preserve">                      Symbol</t>
  </si>
  <si>
    <t xml:space="preserve">Value </t>
  </si>
  <si>
    <t xml:space="preserve">              Unit</t>
  </si>
  <si>
    <t xml:space="preserve">E   </t>
  </si>
  <si>
    <t xml:space="preserve"> (energy)</t>
  </si>
  <si>
    <t>10x10^-3</t>
  </si>
  <si>
    <t xml:space="preserve"> mW</t>
  </si>
  <si>
    <t xml:space="preserve">                                  Energy of a photon             </t>
  </si>
  <si>
    <t xml:space="preserve">h </t>
  </si>
  <si>
    <r>
      <t xml:space="preserve">(Plank’s)  </t>
    </r>
    <r>
      <rPr>
        <sz val="11"/>
        <color rgb="FFFF0000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>:  Constant</t>
    </r>
  </si>
  <si>
    <t>Joule Sec</t>
  </si>
  <si>
    <t xml:space="preserve">c </t>
  </si>
  <si>
    <r>
      <t xml:space="preserve"> (speed of ligh)</t>
    </r>
    <r>
      <rPr>
        <sz val="11"/>
        <color rgb="FFFF0000"/>
        <rFont val="Calibri"/>
        <family val="2"/>
        <scheme val="minor"/>
      </rPr>
      <t xml:space="preserve"> Note</t>
    </r>
    <r>
      <rPr>
        <sz val="11"/>
        <color theme="1"/>
        <rFont val="Calibri"/>
        <family val="2"/>
        <scheme val="minor"/>
      </rPr>
      <t>:  Constant</t>
    </r>
  </si>
  <si>
    <t xml:space="preserve">m/s </t>
  </si>
  <si>
    <t xml:space="preserve">λ </t>
  </si>
  <si>
    <t>wavelength</t>
  </si>
  <si>
    <t xml:space="preserve"> 626 x 10^(-9) </t>
  </si>
  <si>
    <t>m</t>
  </si>
  <si>
    <t xml:space="preserve">Result for Energy of the photons </t>
  </si>
  <si>
    <t>J</t>
  </si>
  <si>
    <t>Result number of photons emitted</t>
  </si>
  <si>
    <t>photons/second</t>
  </si>
  <si>
    <t>Note : This is the Energy of all the photons emitted in one second</t>
  </si>
  <si>
    <t xml:space="preserve">light blue coloer the value can be </t>
  </si>
  <si>
    <t xml:space="preserve">changed </t>
  </si>
  <si>
    <t xml:space="preserve">light green coloer, the value  is </t>
  </si>
  <si>
    <t>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</si>
</sst>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E+00"/>
    <numFmt numFmtId="165" formatCode="0.0000E+00"/>
  </numFmts>
  <fonts count="9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333333"/>
      <name val="Segoe UI"/>
      <family val="2"/>
    </font>
    <font>
      <sz val="11"/>
      <color rgb="FF333333"/>
      <name val="Segoe U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6" tint="0.59999389629810485"/>
        <bgColor indexed="65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7" fillId="11" borderId="0" applyNumberFormat="0" applyBorder="0" applyAlignment="0" applyProtection="0"/>
  </cellStyleXfs>
  <cellXfs count="48">
    <xf numFmtId="0" fontId="0" fillId="0" borderId="0" xfId="0"/>
    <xf numFmtId="0" fontId="4" fillId="0" borderId="0" xfId="0" applyFont="1"/>
    <xf numFmtId="0" fontId="0" fillId="0" borderId="2" xfId="0" applyBorder="1" applyAlignment="1">
      <alignment horizontal="center"/>
    </xf>
    <xf numFmtId="0" fontId="5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3" xfId="0" applyBorder="1"/>
    <xf numFmtId="0" fontId="0" fillId="0" borderId="4" xfId="0" applyBorder="1" applyAlignment="1">
      <alignment horizontal="center"/>
    </xf>
    <xf numFmtId="164" fontId="6" fillId="6" borderId="3" xfId="0" applyNumberFormat="1" applyFont="1" applyFill="1" applyBorder="1" applyAlignment="1"/>
    <xf numFmtId="11" fontId="0" fillId="6" borderId="3" xfId="0" applyNumberForma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3" xfId="0" applyFill="1" applyBorder="1" applyAlignment="1">
      <alignment vertical="center"/>
    </xf>
    <xf numFmtId="0" fontId="0" fillId="7" borderId="4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/>
    <xf numFmtId="0" fontId="0" fillId="3" borderId="3" xfId="0" applyFill="1" applyBorder="1"/>
    <xf numFmtId="0" fontId="0" fillId="4" borderId="3" xfId="0" applyFill="1" applyBorder="1"/>
    <xf numFmtId="0" fontId="1" fillId="2" borderId="3" xfId="1" applyBorder="1"/>
    <xf numFmtId="0" fontId="2" fillId="0" borderId="3" xfId="0" applyFont="1" applyBorder="1" applyAlignment="1">
      <alignment horizontal="right"/>
    </xf>
    <xf numFmtId="0" fontId="2" fillId="0" borderId="3" xfId="0" applyFont="1" applyBorder="1" applyAlignment="1">
      <alignment horizontal="center"/>
    </xf>
    <xf numFmtId="0" fontId="1" fillId="5" borderId="0" xfId="1" applyFill="1" applyBorder="1"/>
    <xf numFmtId="0" fontId="0" fillId="0" borderId="0" xfId="0" applyBorder="1"/>
    <xf numFmtId="0" fontId="2" fillId="5" borderId="0" xfId="0" applyFont="1" applyFill="1" applyBorder="1" applyAlignment="1">
      <alignment horizontal="center"/>
    </xf>
    <xf numFmtId="0" fontId="0" fillId="5" borderId="0" xfId="0" applyFill="1" applyBorder="1"/>
    <xf numFmtId="0" fontId="0" fillId="9" borderId="3" xfId="0" applyFill="1" applyBorder="1"/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4" xfId="0" applyFill="1" applyBorder="1" applyAlignment="1">
      <alignment horizontal="center" vertical="center"/>
    </xf>
    <xf numFmtId="0" fontId="0" fillId="9" borderId="2" xfId="0" applyFill="1" applyBorder="1" applyAlignment="1">
      <alignment horizontal="center"/>
    </xf>
    <xf numFmtId="11" fontId="0" fillId="9" borderId="2" xfId="0" applyNumberFormat="1" applyFill="1" applyBorder="1" applyAlignment="1">
      <alignment horizontal="center"/>
    </xf>
    <xf numFmtId="0" fontId="0" fillId="9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/>
    </xf>
    <xf numFmtId="11" fontId="3" fillId="10" borderId="2" xfId="0" applyNumberFormat="1" applyFont="1" applyFill="1" applyBorder="1" applyAlignment="1">
      <alignment horizontal="center"/>
    </xf>
    <xf numFmtId="0" fontId="0" fillId="10" borderId="2" xfId="0" applyFill="1" applyBorder="1" applyAlignment="1">
      <alignment horizontal="center" vertical="center"/>
    </xf>
    <xf numFmtId="11" fontId="0" fillId="10" borderId="2" xfId="0" applyNumberFormat="1" applyFill="1" applyBorder="1" applyAlignment="1">
      <alignment horizontal="center"/>
    </xf>
    <xf numFmtId="0" fontId="0" fillId="10" borderId="3" xfId="0" applyFill="1" applyBorder="1"/>
    <xf numFmtId="165" fontId="0" fillId="8" borderId="5" xfId="0" applyNumberFormat="1" applyFill="1" applyBorder="1"/>
    <xf numFmtId="11" fontId="1" fillId="8" borderId="6" xfId="1" applyNumberFormat="1" applyFill="1" applyBorder="1" applyAlignment="1">
      <alignment horizontal="center"/>
    </xf>
    <xf numFmtId="0" fontId="0" fillId="8" borderId="7" xfId="0" applyFill="1" applyBorder="1" applyAlignment="1">
      <alignment horizontal="center" vertical="center"/>
    </xf>
    <xf numFmtId="0" fontId="0" fillId="0" borderId="2" xfId="0" applyBorder="1"/>
    <xf numFmtId="0" fontId="7" fillId="11" borderId="2" xfId="2" applyBorder="1"/>
    <xf numFmtId="11" fontId="0" fillId="0" borderId="2" xfId="0" applyNumberFormat="1" applyBorder="1"/>
    <xf numFmtId="0" fontId="0" fillId="11" borderId="2" xfId="2" applyFont="1" applyBorder="1" applyAlignment="1">
      <alignment wrapText="1"/>
    </xf>
    <xf numFmtId="0" fontId="8" fillId="3" borderId="2" xfId="0" applyFont="1" applyFill="1" applyBorder="1" applyAlignment="1"/>
    <xf numFmtId="0" fontId="0" fillId="11" borderId="2" xfId="2" applyFont="1" applyBorder="1"/>
    <xf numFmtId="11" fontId="0" fillId="0" borderId="0" xfId="0" applyNumberFormat="1"/>
    <xf numFmtId="0" fontId="0" fillId="0" borderId="0" xfId="0" applyNumberFormat="1" applyBorder="1"/>
    <xf numFmtId="0" fontId="1" fillId="2" borderId="2" xfId="1" applyBorder="1" applyAlignment="1">
      <alignment horizontal="center"/>
    </xf>
  </cellXfs>
  <cellStyles count="3">
    <cellStyle name="40% - Accent3" xfId="2" builtinId="39"/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167640</xdr:colOff>
      <xdr:row>3</xdr:row>
      <xdr:rowOff>76200</xdr:rowOff>
    </xdr:from>
    <xdr:to>
      <xdr:col>10</xdr:col>
      <xdr:colOff>133349</xdr:colOff>
      <xdr:row>12</xdr:row>
      <xdr:rowOff>163830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0" y="441960"/>
          <a:ext cx="4476750" cy="1743075"/>
        </a:xfrm>
        <a:prstGeom prst="rect">
          <a:avLst/>
        </a:prstGeom>
      </xdr:spPr>
    </xdr:pic>
    <xdr:clientData/>
  </xdr:twoCellAnchor>
  <xdr:twoCellAnchor editAs="oneCell">
    <xdr:from>
      <xdr:col>9</xdr:col>
      <xdr:colOff>693420</xdr:colOff>
      <xdr:row>25</xdr:row>
      <xdr:rowOff>99060</xdr:rowOff>
    </xdr:from>
    <xdr:to>
      <xdr:col>9</xdr:col>
      <xdr:colOff>3779520</xdr:colOff>
      <xdr:row>30</xdr:row>
      <xdr:rowOff>137160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80120" y="3421380"/>
          <a:ext cx="3086100" cy="9906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30</xdr:row>
      <xdr:rowOff>133350</xdr:rowOff>
    </xdr:from>
    <xdr:to>
      <xdr:col>11</xdr:col>
      <xdr:colOff>371475</xdr:colOff>
      <xdr:row>37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54CCC1E-2F4D-4A92-9FFE-031CA938C479}"/>
            </a:ext>
            <a:ext uri="{147F2762-F138-4A5C-976F-8EAC2B608ADB}">
              <a16:predDERef xmlns:a16="http://schemas.microsoft.com/office/drawing/2014/main" pre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39325" y="4629150"/>
          <a:ext cx="5334000" cy="1276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2"/>
  <sheetViews>
    <sheetView tabSelected="1" zoomScale="53" zoomScaleNormal="53" workbookViewId="0">
      <selection activeCell="P11" sqref="P11"/>
    </sheetView>
  </sheetViews>
  <sheetFormatPr defaultRowHeight="14.45"/>
  <cols>
    <col min="1" max="1" width="64.42578125" bestFit="1" customWidth="1"/>
    <col min="2" max="3" width="29.5703125" customWidth="1"/>
    <col min="4" max="4" width="31.28515625" bestFit="1" customWidth="1"/>
    <col min="5" max="5" width="18.5703125" customWidth="1"/>
    <col min="7" max="7" width="6" customWidth="1"/>
    <col min="8" max="9" width="8.85546875" hidden="1" customWidth="1"/>
    <col min="10" max="10" width="59.7109375" customWidth="1"/>
    <col min="13" max="14" width="8.7109375" style="21"/>
    <col min="15" max="15" width="12.42578125" style="21" bestFit="1" customWidth="1"/>
    <col min="16" max="16" width="17.5703125" style="21" bestFit="1" customWidth="1"/>
    <col min="17" max="17" width="17.5703125" bestFit="1" customWidth="1"/>
  </cols>
  <sheetData>
    <row r="1" spans="1:16" ht="15.6">
      <c r="A1" s="3" t="s">
        <v>0</v>
      </c>
      <c r="M1"/>
      <c r="N1"/>
      <c r="O1"/>
      <c r="P1"/>
    </row>
    <row r="2" spans="1:16">
      <c r="A2" s="15" t="s">
        <v>1</v>
      </c>
      <c r="B2" s="15" t="s">
        <v>2</v>
      </c>
      <c r="C2" s="15" t="s">
        <v>3</v>
      </c>
      <c r="D2" s="15" t="s">
        <v>4</v>
      </c>
      <c r="E2" s="23"/>
      <c r="F2" s="23"/>
      <c r="M2" s="46"/>
    </row>
    <row r="3" spans="1:16">
      <c r="A3" s="16" t="s">
        <v>5</v>
      </c>
      <c r="B3" s="25">
        <v>36</v>
      </c>
      <c r="C3" s="24">
        <v>1800</v>
      </c>
      <c r="D3" s="17">
        <f>B3*C3/1000</f>
        <v>64.8</v>
      </c>
      <c r="E3" s="20"/>
      <c r="F3" s="23"/>
      <c r="J3" t="s">
        <v>6</v>
      </c>
    </row>
    <row r="4" spans="1:16">
      <c r="A4" s="6"/>
      <c r="B4" s="6"/>
      <c r="C4" s="18" t="s">
        <v>7</v>
      </c>
      <c r="D4" s="19" t="s">
        <v>8</v>
      </c>
      <c r="E4" s="22"/>
      <c r="F4" s="23"/>
    </row>
    <row r="5" spans="1:16">
      <c r="E5" s="23"/>
      <c r="F5" s="23"/>
      <c r="M5" s="46"/>
    </row>
    <row r="6" spans="1:16">
      <c r="E6" s="21"/>
      <c r="F6" s="21"/>
    </row>
    <row r="7" spans="1:16">
      <c r="A7" s="43" t="s">
        <v>9</v>
      </c>
      <c r="B7" s="43" t="s">
        <v>10</v>
      </c>
      <c r="C7" s="43" t="s">
        <v>11</v>
      </c>
    </row>
    <row r="8" spans="1:16">
      <c r="A8" s="40" t="s">
        <v>12</v>
      </c>
      <c r="B8" s="39">
        <v>18</v>
      </c>
      <c r="C8" s="39">
        <v>18</v>
      </c>
      <c r="M8" s="46"/>
    </row>
    <row r="9" spans="1:16">
      <c r="A9" s="40" t="s">
        <v>13</v>
      </c>
      <c r="B9" s="41">
        <f>255*(10)^(-9)</f>
        <v>2.5499999999999999E-7</v>
      </c>
      <c r="C9" s="41">
        <f>255*(10)^(-9)</f>
        <v>2.5499999999999999E-7</v>
      </c>
    </row>
    <row r="10" spans="1:16">
      <c r="A10" s="40" t="s">
        <v>14</v>
      </c>
      <c r="B10" s="39">
        <v>0.27</v>
      </c>
      <c r="C10" s="39">
        <v>0.08</v>
      </c>
    </row>
    <row r="11" spans="1:16">
      <c r="A11" s="40" t="s">
        <v>15</v>
      </c>
      <c r="B11" s="39">
        <f>$B$8/(4*PI()*($B$10^2))</f>
        <v>19.648758406406831</v>
      </c>
      <c r="C11" s="39">
        <f>$C$8/(4*PI()*($C$10^2))</f>
        <v>223.81163872297782</v>
      </c>
      <c r="M11" s="46"/>
    </row>
    <row r="12" spans="1:16">
      <c r="A12" s="40" t="s">
        <v>16</v>
      </c>
      <c r="B12" s="39">
        <v>0.04</v>
      </c>
      <c r="C12" s="39">
        <v>0.04</v>
      </c>
    </row>
    <row r="13" spans="1:16">
      <c r="A13" s="40" t="s">
        <v>17</v>
      </c>
      <c r="B13" s="39">
        <f>$B$11*$B$12</f>
        <v>0.7859503362562732</v>
      </c>
      <c r="C13" s="39">
        <f>$C$11*$C$12</f>
        <v>8.9524655489191129</v>
      </c>
    </row>
    <row r="14" spans="1:16">
      <c r="A14" s="40" t="s">
        <v>18</v>
      </c>
      <c r="B14" s="41">
        <f>(300000000)/($B$9)</f>
        <v>1176470588235294.3</v>
      </c>
      <c r="C14" s="41">
        <f>(300000000)/($C$9)</f>
        <v>1176470588235294.3</v>
      </c>
    </row>
    <row r="15" spans="1:16">
      <c r="A15" s="40" t="s">
        <v>19</v>
      </c>
      <c r="B15" s="41">
        <f>(6.626E-34)*$B$14</f>
        <v>7.7952941176470599E-19</v>
      </c>
      <c r="C15" s="41">
        <f>(6.626E-34)*$C$14</f>
        <v>7.7952941176470599E-19</v>
      </c>
    </row>
    <row r="16" spans="1:16">
      <c r="A16" s="40" t="s">
        <v>20</v>
      </c>
      <c r="B16" s="41">
        <f>$B$13/$B$15</f>
        <v>1.008236923962922E+18</v>
      </c>
      <c r="C16" s="41">
        <f>$C$13/$C$15</f>
        <v>1.1484448712015159E+19</v>
      </c>
      <c r="D16" s="45"/>
      <c r="M16" s="46"/>
    </row>
    <row r="17" spans="1:13">
      <c r="A17" s="40" t="s">
        <v>21</v>
      </c>
      <c r="B17" s="39">
        <f>($B$16*$B$14*$C$26)/$B$12</f>
        <v>19.648758406406831</v>
      </c>
      <c r="C17" s="39">
        <f>($C$16*$C$14*$C$26)/$C$12</f>
        <v>223.81163872297788</v>
      </c>
    </row>
    <row r="18" spans="1:13" ht="29.1">
      <c r="A18" s="42" t="s">
        <v>22</v>
      </c>
      <c r="B18" s="39">
        <f>$B$17*$B$12</f>
        <v>0.7859503362562732</v>
      </c>
      <c r="C18" s="39">
        <f>$C$17*$C$12</f>
        <v>8.9524655489191147</v>
      </c>
    </row>
    <row r="19" spans="1:13">
      <c r="A19" s="44" t="s">
        <v>23</v>
      </c>
      <c r="B19" s="39">
        <f>67/$B$18</f>
        <v>85.247116655159047</v>
      </c>
      <c r="C19" s="39">
        <f>67/$C$18</f>
        <v>7.4839718325516831</v>
      </c>
      <c r="M19" s="46"/>
    </row>
    <row r="20" spans="1:13">
      <c r="A20" s="44" t="s">
        <v>24</v>
      </c>
      <c r="B20" s="47">
        <f>SUM($B$19,$C$19)</f>
        <v>92.731088487710736</v>
      </c>
      <c r="C20" s="47"/>
      <c r="M20" s="46"/>
    </row>
    <row r="21" spans="1:13">
      <c r="M21" s="46"/>
    </row>
    <row r="22" spans="1:13" ht="16.5">
      <c r="A22" s="1" t="s">
        <v>25</v>
      </c>
    </row>
    <row r="23" spans="1:13" ht="16.5">
      <c r="A23" s="1"/>
      <c r="M23" s="46"/>
    </row>
    <row r="24" spans="1:13">
      <c r="A24" s="11" t="s">
        <v>26</v>
      </c>
      <c r="B24" s="10"/>
      <c r="C24" s="10" t="s">
        <v>27</v>
      </c>
      <c r="D24" s="10"/>
      <c r="E24" s="10" t="s">
        <v>28</v>
      </c>
    </row>
    <row r="25" spans="1:13" ht="15.6">
      <c r="A25" s="12" t="s">
        <v>29</v>
      </c>
      <c r="B25" s="7" t="s">
        <v>30</v>
      </c>
      <c r="C25" s="26" t="s">
        <v>31</v>
      </c>
      <c r="D25" s="26">
        <f>10*10^-3</f>
        <v>0.01</v>
      </c>
      <c r="E25" s="27" t="s">
        <v>32</v>
      </c>
      <c r="J25" s="3" t="s">
        <v>33</v>
      </c>
    </row>
    <row r="26" spans="1:13" ht="15">
      <c r="A26" s="13" t="s">
        <v>34</v>
      </c>
      <c r="B26" s="2" t="s">
        <v>35</v>
      </c>
      <c r="C26" s="31">
        <f>6.626*(10^(-34))</f>
        <v>6.6260000000000015E-34</v>
      </c>
      <c r="D26" s="32">
        <f>6.626*10^-34</f>
        <v>6.6260000000000015E-34</v>
      </c>
      <c r="E26" s="33" t="s">
        <v>36</v>
      </c>
      <c r="M26" s="46"/>
    </row>
    <row r="27" spans="1:13">
      <c r="A27" s="13" t="s">
        <v>37</v>
      </c>
      <c r="B27" s="2" t="s">
        <v>38</v>
      </c>
      <c r="C27" s="31">
        <f>300000000</f>
        <v>300000000</v>
      </c>
      <c r="D27" s="34">
        <f>3*10^8</f>
        <v>300000000</v>
      </c>
      <c r="E27" s="33" t="s">
        <v>39</v>
      </c>
    </row>
    <row r="28" spans="1:13">
      <c r="A28" s="13" t="s">
        <v>40</v>
      </c>
      <c r="B28" s="2" t="s">
        <v>41</v>
      </c>
      <c r="C28" s="28" t="s">
        <v>42</v>
      </c>
      <c r="D28" s="29">
        <f>626*10^-9</f>
        <v>6.2600000000000002E-7</v>
      </c>
      <c r="E28" s="30" t="s">
        <v>43</v>
      </c>
    </row>
    <row r="29" spans="1:13">
      <c r="M29" s="46"/>
    </row>
    <row r="30" spans="1:13">
      <c r="B30" s="4"/>
      <c r="C30" s="8" t="s">
        <v>44</v>
      </c>
      <c r="D30" s="9">
        <f>(D26*D27)/D28</f>
        <v>3.175399361022365E-19</v>
      </c>
      <c r="E30" s="10" t="s">
        <v>45</v>
      </c>
    </row>
    <row r="31" spans="1:13" ht="15.75" customHeight="1">
      <c r="B31" s="5"/>
      <c r="C31" s="36" t="s">
        <v>46</v>
      </c>
      <c r="D31" s="37">
        <f>D25/D30</f>
        <v>3.1492101821108756E+16</v>
      </c>
      <c r="E31" s="38" t="s">
        <v>47</v>
      </c>
    </row>
    <row r="34" spans="1:13">
      <c r="M34" s="46"/>
    </row>
    <row r="36" spans="1:13">
      <c r="A36" s="14" t="s">
        <v>48</v>
      </c>
      <c r="B36" s="14"/>
    </row>
    <row r="37" spans="1:13">
      <c r="A37" s="24" t="s">
        <v>49</v>
      </c>
      <c r="B37" s="24" t="s">
        <v>50</v>
      </c>
      <c r="M37" s="46"/>
    </row>
    <row r="38" spans="1:13">
      <c r="A38" s="35" t="s">
        <v>51</v>
      </c>
      <c r="B38" s="35" t="s">
        <v>52</v>
      </c>
    </row>
    <row r="39" spans="1:13">
      <c r="A39" s="21"/>
      <c r="B39" s="21"/>
      <c r="M39" s="46"/>
    </row>
    <row r="42" spans="1:13">
      <c r="M42" s="46"/>
    </row>
  </sheetData>
  <mergeCells count="1">
    <mergeCell ref="B20:C20"/>
  </mergeCells>
  <pageMargins left="0.7" right="0.7" top="0.75" bottom="0.75" header="0.3" footer="0.3"/>
  <pageSetup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21749382E34E4A9E80E1B83DE35016" ma:contentTypeVersion="10" ma:contentTypeDescription="Create a new document." ma:contentTypeScope="" ma:versionID="8f11f2e2158f94e5a4853de1efd86edd">
  <xsd:schema xmlns:xsd="http://www.w3.org/2001/XMLSchema" xmlns:xs="http://www.w3.org/2001/XMLSchema" xmlns:p="http://schemas.microsoft.com/office/2006/metadata/properties" xmlns:ns2="15769e79-324d-4cda-9982-b70f12a8270f" xmlns:ns3="aeb804f0-c098-4721-b605-c54013bc342b" targetNamespace="http://schemas.microsoft.com/office/2006/metadata/properties" ma:root="true" ma:fieldsID="d529870de75ea550eb2a9d19162dea54" ns2:_="" ns3:_="">
    <xsd:import namespace="15769e79-324d-4cda-9982-b70f12a8270f"/>
    <xsd:import namespace="aeb804f0-c098-4721-b605-c54013bc342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769e79-324d-4cda-9982-b70f12a827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b804f0-c098-4721-b605-c54013bc342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5F0FC36-4546-46C3-A862-0EB98B40FC22}"/>
</file>

<file path=customXml/itemProps2.xml><?xml version="1.0" encoding="utf-8"?>
<ds:datastoreItem xmlns:ds="http://schemas.openxmlformats.org/officeDocument/2006/customXml" ds:itemID="{BBBBDBFB-CA95-471E-A3CB-37B3C133A085}"/>
</file>

<file path=customXml/itemProps3.xml><?xml version="1.0" encoding="utf-8"?>
<ds:datastoreItem xmlns:ds="http://schemas.openxmlformats.org/officeDocument/2006/customXml" ds:itemID="{2477767E-8833-48E1-AEC3-51BF57C36BF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AMMROC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Ali Al Ali</dc:creator>
  <cp:keywords/>
  <dc:description/>
  <cp:lastModifiedBy>Mohammed Al Kaabi</cp:lastModifiedBy>
  <cp:revision/>
  <dcterms:created xsi:type="dcterms:W3CDTF">2020-04-07T06:02:52Z</dcterms:created>
  <dcterms:modified xsi:type="dcterms:W3CDTF">2020-04-22T10:13:31Z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0x0101009D21749382E34E4A9E80E1B83DE35016</vt:lpwstr>
  </property>
</Properties>
</file>