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borg/projects/sl_discovery/starrydata_processing/"/>
    </mc:Choice>
  </mc:AlternateContent>
  <xr:revisionPtr revIDLastSave="0" documentId="13_ncr:1_{CDB62765-52C2-A24F-A971-609D743161D0}" xr6:coauthVersionLast="47" xr6:coauthVersionMax="47" xr10:uidLastSave="{00000000-0000-0000-0000-000000000000}"/>
  <bookViews>
    <workbookView xWindow="0" yWindow="500" windowWidth="25600" windowHeight="14260" activeTab="2" xr2:uid="{27C8EEDD-E105-7541-9ADA-83FBF2D1EF12}"/>
  </bookViews>
  <sheets>
    <sheet name="ZT" sheetId="1" r:id="rId1"/>
    <sheet name="TC" sheetId="3" r:id="rId2"/>
    <sheet name="sigmaE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3" l="1"/>
  <c r="N19" i="1"/>
  <c r="K19" i="1"/>
  <c r="C33" i="1"/>
  <c r="P19" i="1" l="1"/>
  <c r="Q19" i="1" s="1"/>
  <c r="N21" i="1"/>
  <c r="K21" i="1"/>
  <c r="K20" i="1"/>
  <c r="N20" i="1"/>
  <c r="P21" i="1" l="1"/>
  <c r="Q21" i="1" s="1"/>
  <c r="P20" i="1"/>
  <c r="Q20" i="1" s="1"/>
</calcChain>
</file>

<file path=xl/sharedStrings.xml><?xml version="1.0" encoding="utf-8"?>
<sst xmlns="http://schemas.openxmlformats.org/spreadsheetml/2006/main" count="185" uniqueCount="88">
  <si>
    <t>sampleid</t>
  </si>
  <si>
    <t>composition</t>
  </si>
  <si>
    <t>BiSbTe</t>
  </si>
  <si>
    <t>MgAg0.963Cu0.007Sb0.99</t>
  </si>
  <si>
    <t>starrydata-zt-111-all</t>
  </si>
  <si>
    <t>average value</t>
  </si>
  <si>
    <t>10.1016/j.actamat.2015.01.018</t>
  </si>
  <si>
    <t>doi</t>
  </si>
  <si>
    <t>ZT</t>
  </si>
  <si>
    <t>GaInSn</t>
  </si>
  <si>
    <t>Zr0.99Sc0.01NiSn</t>
  </si>
  <si>
    <t>CeSiGe</t>
  </si>
  <si>
    <t>Nb0.94Sc0.06CoSn</t>
  </si>
  <si>
    <t>MgNiSb</t>
  </si>
  <si>
    <t>10.1021/je400882q</t>
  </si>
  <si>
    <t>10.1080/14686996.2020.1726715</t>
  </si>
  <si>
    <t>10.1039/c4mh00142g</t>
  </si>
  <si>
    <t>10.1016/j.jallcom.2005.07.053</t>
  </si>
  <si>
    <t>10.1016/j.jallcom.2005.04.012</t>
  </si>
  <si>
    <t>seebeck (microV/K)</t>
  </si>
  <si>
    <t>ec (1/ohm-cm)</t>
  </si>
  <si>
    <t>ZT (from paper)</t>
  </si>
  <si>
    <t>(computed)</t>
  </si>
  <si>
    <t>PF</t>
  </si>
  <si>
    <t>ZT calc</t>
  </si>
  <si>
    <t>tc (w/m*K)</t>
  </si>
  <si>
    <t>S (V/K)</t>
  </si>
  <si>
    <t>ec (1/ohm-m)</t>
  </si>
  <si>
    <t>yes</t>
  </si>
  <si>
    <t>-</t>
  </si>
  <si>
    <t>prop avg</t>
  </si>
  <si>
    <t>computed val check</t>
  </si>
  <si>
    <t>extracted val check</t>
  </si>
  <si>
    <t>comp check</t>
  </si>
  <si>
    <t>res (ohm-m)</t>
  </si>
  <si>
    <t>Ce40Si27Ge32</t>
  </si>
  <si>
    <t>Ga77In14Sn8</t>
  </si>
  <si>
    <t>Bi0.5Sb1.6Te3</t>
  </si>
  <si>
    <t>TC</t>
  </si>
  <si>
    <t>TiPtSn</t>
  </si>
  <si>
    <t>value(from paper)</t>
  </si>
  <si>
    <t>10.1109/ict.2006.331294</t>
  </si>
  <si>
    <t>Mg0.9975Yb0.0025Ag0.97Sb0.99</t>
  </si>
  <si>
    <t>LaPdSb</t>
  </si>
  <si>
    <t>10.1016/j.seta.2019.100604</t>
  </si>
  <si>
    <t>If there was not a reported ZT value, did we calculate this value correctly</t>
  </si>
  <si>
    <t>does the composition match what was reported in the paper</t>
  </si>
  <si>
    <t>Property</t>
  </si>
  <si>
    <t>input file</t>
  </si>
  <si>
    <t>composition recorded in dataset</t>
  </si>
  <si>
    <t>ZT value</t>
  </si>
  <si>
    <t>doi of paper</t>
  </si>
  <si>
    <t>ZT manually extracted from paper</t>
  </si>
  <si>
    <t>does val exracted from starrydata (and interpolated by our pipeline) match original report</t>
  </si>
  <si>
    <t>If there was more than one record with this composition, did property averaging work as expected</t>
  </si>
  <si>
    <t>MgAgSb</t>
  </si>
  <si>
    <t>10.1103/physrevb.85.144120</t>
  </si>
  <si>
    <t>sample ID</t>
  </si>
  <si>
    <t>0.75 (from fig 7)</t>
  </si>
  <si>
    <t>10.1063/1.2339886</t>
  </si>
  <si>
    <t>(Nb0.64Ta0.36)0.8Ti0.2FeSb</t>
  </si>
  <si>
    <t>10.1002/aenm.201701313</t>
  </si>
  <si>
    <t>(see below)</t>
  </si>
  <si>
    <t>extracted from paper with wrong units</t>
  </si>
  <si>
    <t>TiCoSb</t>
  </si>
  <si>
    <t>see below</t>
  </si>
  <si>
    <t>sample id</t>
  </si>
  <si>
    <t>starrydata-sigma</t>
  </si>
  <si>
    <t>sigmaE0</t>
  </si>
  <si>
    <t>starrydata-tc</t>
  </si>
  <si>
    <t>[10, 9.680925000000013]</t>
  </si>
  <si>
    <t>[10, 9.989956875000013]</t>
  </si>
  <si>
    <t>[10, 9.997831250000013]</t>
  </si>
  <si>
    <t>[10, 9.714656250000012]</t>
  </si>
  <si>
    <t>[10, 10.595013125000012]</t>
  </si>
  <si>
    <t>[10, 10.025640000000012]</t>
  </si>
  <si>
    <t>[10, 9.765256250000014]</t>
  </si>
  <si>
    <t>[10, 10.190675625000013]</t>
  </si>
  <si>
    <t>[75, 80.74015562500011]</t>
  </si>
  <si>
    <t>[75, 81.1230643750001]</t>
  </si>
  <si>
    <t>[75, 75.88072562500011]</t>
  </si>
  <si>
    <t>[75, 74.16334750000009]</t>
  </si>
  <si>
    <t>[75, 72.27143187500008]</t>
  </si>
  <si>
    <t>[75, 78.72646625000009]</t>
  </si>
  <si>
    <t>[75, 79.2493000000001]</t>
  </si>
  <si>
    <t>[75, 79.4730950000001]</t>
  </si>
  <si>
    <t>[75, 76.93948687500009]</t>
  </si>
  <si>
    <t>[75, 77.6073606250001]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</si>
</sst>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Monaco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2" fillId="3" borderId="0" xfId="2" applyAlignment="1">
      <alignment horizontal="center"/>
    </xf>
    <xf numFmtId="11" fontId="1" fillId="2" borderId="0" xfId="1" applyNumberFormat="1" applyAlignment="1">
      <alignment horizontal="center"/>
    </xf>
    <xf numFmtId="0" fontId="2" fillId="6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165" fontId="0" fillId="0" borderId="0" xfId="0" applyNumberFormat="1" applyAlignment="1">
      <alignment horizontal="center"/>
    </xf>
    <xf numFmtId="0" fontId="3" fillId="4" borderId="1" xfId="3" applyAlignment="1">
      <alignment horizontal="center"/>
    </xf>
    <xf numFmtId="165" fontId="5" fillId="0" borderId="0" xfId="0" applyNumberFormat="1" applyFont="1"/>
    <xf numFmtId="165" fontId="5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2" fillId="7" borderId="0" xfId="2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ont="1"/>
    <xf numFmtId="0" fontId="1" fillId="2" borderId="0" xfId="1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165" fontId="1" fillId="2" borderId="0" xfId="1" applyNumberFormat="1" applyAlignment="1">
      <alignment horizontal="center"/>
    </xf>
    <xf numFmtId="2" fontId="4" fillId="0" borderId="0" xfId="0" applyNumberFormat="1" applyFont="1"/>
    <xf numFmtId="2" fontId="0" fillId="0" borderId="0" xfId="0" applyNumberFormat="1"/>
    <xf numFmtId="0" fontId="7" fillId="0" borderId="0" xfId="0" applyFont="1" applyFill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839D8687-4DD0-F32B-6FB4-9F6BD951F89C}"/>
            </a:ext>
          </a:extLst>
        </xdr:cNvPr>
        <xdr:cNvSpPr>
          <a:spLocks noChangeAspect="1" noChangeArrowheads="1"/>
        </xdr:cNvSpPr>
      </xdr:nvSpPr>
      <xdr:spPr bwMode="auto">
        <a:xfrm>
          <a:off x="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101601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67C6E67-6806-40D7-6B10-3B1F7D0C6974}"/>
            </a:ext>
          </a:extLst>
        </xdr:cNvPr>
        <xdr:cNvSpPr>
          <a:spLocks noChangeAspect="1" noChangeArrowheads="1"/>
        </xdr:cNvSpPr>
      </xdr:nvSpPr>
      <xdr:spPr bwMode="auto">
        <a:xfrm>
          <a:off x="27432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45356</xdr:colOff>
      <xdr:row>3</xdr:row>
      <xdr:rowOff>17719</xdr:rowOff>
    </xdr:from>
    <xdr:to>
      <xdr:col>4</xdr:col>
      <xdr:colOff>1377042</xdr:colOff>
      <xdr:row>13</xdr:row>
      <xdr:rowOff>160848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C046BA-239F-0A66-73BB-6555DF062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56" y="816005"/>
          <a:ext cx="6175829" cy="2138844"/>
        </a:xfrm>
        <a:prstGeom prst="rect">
          <a:avLst/>
        </a:prstGeom>
      </xdr:spPr>
    </xdr:pic>
    <xdr:clientData/>
  </xdr:twoCellAnchor>
  <xdr:twoCellAnchor editAs="oneCell">
    <xdr:from>
      <xdr:col>0</xdr:col>
      <xdr:colOff>72571</xdr:colOff>
      <xdr:row>14</xdr:row>
      <xdr:rowOff>62804</xdr:rowOff>
    </xdr:from>
    <xdr:to>
      <xdr:col>1</xdr:col>
      <xdr:colOff>1172028</xdr:colOff>
      <xdr:row>18</xdr:row>
      <xdr:rowOff>32658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4BCAFA-D641-2A5C-5F71-955B38CDA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71" y="3056375"/>
          <a:ext cx="2496457" cy="768140"/>
        </a:xfrm>
        <a:prstGeom prst="rect">
          <a:avLst/>
        </a:prstGeom>
      </xdr:spPr>
    </xdr:pic>
    <xdr:clientData/>
  </xdr:twoCellAnchor>
  <xdr:twoCellAnchor editAs="oneCell">
    <xdr:from>
      <xdr:col>1</xdr:col>
      <xdr:colOff>1312035</xdr:colOff>
      <xdr:row>14</xdr:row>
      <xdr:rowOff>41576</xdr:rowOff>
    </xdr:from>
    <xdr:to>
      <xdr:col>4</xdr:col>
      <xdr:colOff>890811</xdr:colOff>
      <xdr:row>18</xdr:row>
      <xdr:rowOff>35309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24549F-5DDD-F94B-FE3B-32461D8C4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09035" y="3035147"/>
          <a:ext cx="3025919" cy="792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F569-66DC-0544-B9E5-8B1D55D6BA4E}">
  <dimension ref="A1:Q56"/>
  <sheetViews>
    <sheetView topLeftCell="A20" zoomScale="140" zoomScaleNormal="140" workbookViewId="0">
      <selection activeCell="A25" sqref="A25:C25"/>
    </sheetView>
  </sheetViews>
  <sheetFormatPr baseColWidth="10" defaultRowHeight="16" x14ac:dyDescent="0.2"/>
  <cols>
    <col min="1" max="1" width="18.33203125" bestFit="1" customWidth="1"/>
    <col min="2" max="2" width="15" customWidth="1"/>
    <col min="3" max="3" width="34.33203125" bestFit="1" customWidth="1"/>
    <col min="4" max="4" width="13.33203125" bestFit="1" customWidth="1"/>
    <col min="5" max="5" width="29.6640625" bestFit="1" customWidth="1"/>
    <col min="6" max="6" width="8.5" bestFit="1" customWidth="1"/>
    <col min="7" max="7" width="30.5" bestFit="1" customWidth="1"/>
    <col min="8" max="8" width="9.5" bestFit="1" customWidth="1"/>
    <col min="9" max="9" width="14.6640625" bestFit="1" customWidth="1"/>
    <col min="10" max="10" width="17.6640625" bestFit="1" customWidth="1"/>
    <col min="11" max="12" width="13.5" customWidth="1"/>
    <col min="13" max="13" width="13.5" bestFit="1" customWidth="1"/>
    <col min="14" max="14" width="12.6640625" bestFit="1" customWidth="1"/>
    <col min="17" max="17" width="12.6640625" bestFit="1" customWidth="1"/>
  </cols>
  <sheetData>
    <row r="1" spans="1:17" x14ac:dyDescent="0.2">
      <c r="A1" s="26" t="s">
        <v>47</v>
      </c>
      <c r="B1" s="25" t="s">
        <v>8</v>
      </c>
      <c r="C1" s="13"/>
      <c r="D1" s="5"/>
      <c r="G1" s="1"/>
      <c r="H1" s="1"/>
    </row>
    <row r="2" spans="1:17" x14ac:dyDescent="0.2">
      <c r="A2" s="26" t="s">
        <v>48</v>
      </c>
      <c r="B2" s="25" t="s">
        <v>4</v>
      </c>
      <c r="C2" s="13"/>
      <c r="D2" s="5"/>
      <c r="G2" s="1"/>
      <c r="H2" s="1"/>
    </row>
    <row r="3" spans="1:17" x14ac:dyDescent="0.2">
      <c r="A3" s="24"/>
      <c r="B3" s="13"/>
      <c r="C3" s="13"/>
      <c r="D3" s="5"/>
      <c r="G3" s="1"/>
      <c r="H3" s="1"/>
    </row>
    <row r="4" spans="1:17" x14ac:dyDescent="0.2">
      <c r="A4" t="s">
        <v>30</v>
      </c>
      <c r="B4" s="2" t="s">
        <v>54</v>
      </c>
      <c r="C4" s="13"/>
      <c r="D4" s="5"/>
      <c r="G4" s="1"/>
      <c r="H4" s="1"/>
    </row>
    <row r="5" spans="1:17" x14ac:dyDescent="0.2">
      <c r="A5" t="s">
        <v>31</v>
      </c>
      <c r="B5" s="2" t="s">
        <v>45</v>
      </c>
      <c r="C5" s="13"/>
      <c r="D5" s="5"/>
      <c r="G5" s="1"/>
      <c r="H5" s="1"/>
    </row>
    <row r="6" spans="1:17" x14ac:dyDescent="0.2">
      <c r="A6" t="s">
        <v>32</v>
      </c>
      <c r="B6" t="s">
        <v>53</v>
      </c>
      <c r="C6" s="13"/>
      <c r="D6" s="5"/>
      <c r="G6" s="1"/>
      <c r="H6" s="1"/>
    </row>
    <row r="7" spans="1:17" x14ac:dyDescent="0.2">
      <c r="A7" t="s">
        <v>33</v>
      </c>
      <c r="B7" s="2" t="s">
        <v>46</v>
      </c>
      <c r="C7" s="13"/>
      <c r="D7" s="5"/>
      <c r="G7" s="1"/>
      <c r="H7" s="1"/>
    </row>
    <row r="8" spans="1:17" x14ac:dyDescent="0.2">
      <c r="A8" s="24" t="s">
        <v>1</v>
      </c>
      <c r="B8" s="13" t="s">
        <v>49</v>
      </c>
      <c r="C8" s="13"/>
      <c r="D8" s="5"/>
      <c r="G8" s="1"/>
      <c r="H8" s="1"/>
    </row>
    <row r="9" spans="1:17" x14ac:dyDescent="0.2">
      <c r="A9" s="24" t="s">
        <v>8</v>
      </c>
      <c r="B9" s="13" t="s">
        <v>50</v>
      </c>
      <c r="C9" s="13"/>
      <c r="D9" s="5"/>
    </row>
    <row r="10" spans="1:17" x14ac:dyDescent="0.2">
      <c r="A10" s="24" t="s">
        <v>7</v>
      </c>
      <c r="B10" s="13" t="s">
        <v>51</v>
      </c>
      <c r="C10" s="13"/>
      <c r="D10" s="5"/>
      <c r="G10" s="1"/>
      <c r="H10" s="1"/>
    </row>
    <row r="11" spans="1:17" x14ac:dyDescent="0.2">
      <c r="A11" s="24" t="s">
        <v>21</v>
      </c>
      <c r="B11" s="13" t="s">
        <v>52</v>
      </c>
      <c r="C11" s="13"/>
      <c r="D11" s="5"/>
      <c r="G11" s="1"/>
      <c r="H11" s="1"/>
    </row>
    <row r="12" spans="1:17" x14ac:dyDescent="0.2">
      <c r="A12" s="24"/>
      <c r="B12" s="13"/>
      <c r="C12" s="13"/>
      <c r="D12" s="5"/>
      <c r="G12" s="1"/>
      <c r="H12" s="1"/>
    </row>
    <row r="13" spans="1:17" s="7" customFormat="1" x14ac:dyDescent="0.2">
      <c r="A13" s="7" t="s">
        <v>30</v>
      </c>
      <c r="B13" s="7" t="s">
        <v>31</v>
      </c>
      <c r="C13" s="7" t="s">
        <v>32</v>
      </c>
      <c r="D13" s="7" t="s">
        <v>33</v>
      </c>
      <c r="E13" s="11" t="s">
        <v>1</v>
      </c>
      <c r="F13" s="11" t="s">
        <v>8</v>
      </c>
      <c r="G13" s="11" t="s">
        <v>7</v>
      </c>
      <c r="H13" s="11" t="s">
        <v>57</v>
      </c>
      <c r="I13" s="11" t="s">
        <v>21</v>
      </c>
      <c r="J13" s="11" t="s">
        <v>19</v>
      </c>
      <c r="K13" s="11" t="s">
        <v>26</v>
      </c>
      <c r="L13" s="11" t="s">
        <v>34</v>
      </c>
      <c r="M13" s="11" t="s">
        <v>20</v>
      </c>
      <c r="N13" s="11" t="s">
        <v>27</v>
      </c>
      <c r="O13" s="11" t="s">
        <v>25</v>
      </c>
      <c r="P13" s="11" t="s">
        <v>23</v>
      </c>
      <c r="Q13" s="11" t="s">
        <v>24</v>
      </c>
    </row>
    <row r="14" spans="1:17" x14ac:dyDescent="0.2">
      <c r="A14" s="2" t="s">
        <v>29</v>
      </c>
      <c r="B14" s="2" t="s">
        <v>29</v>
      </c>
      <c r="C14" s="10" t="s">
        <v>28</v>
      </c>
      <c r="D14" s="10" t="s">
        <v>28</v>
      </c>
      <c r="E14" s="2" t="s">
        <v>3</v>
      </c>
      <c r="F14" s="19">
        <v>0.94299999999999995</v>
      </c>
      <c r="G14" s="2" t="s">
        <v>6</v>
      </c>
      <c r="H14" s="2">
        <v>5853</v>
      </c>
      <c r="I14" s="2">
        <v>0.95</v>
      </c>
      <c r="J14" s="1"/>
    </row>
    <row r="15" spans="1:17" x14ac:dyDescent="0.2">
      <c r="A15" s="10" t="s">
        <v>28</v>
      </c>
      <c r="B15" s="2" t="s">
        <v>29</v>
      </c>
      <c r="C15" s="2" t="s">
        <v>29</v>
      </c>
      <c r="D15" s="20" t="s">
        <v>37</v>
      </c>
      <c r="E15" s="2" t="s">
        <v>2</v>
      </c>
      <c r="F15" s="19">
        <v>0.84399999999999997</v>
      </c>
      <c r="G15" s="2" t="s">
        <v>62</v>
      </c>
      <c r="H15" s="2"/>
      <c r="I15" s="2"/>
    </row>
    <row r="16" spans="1:17" x14ac:dyDescent="0.2">
      <c r="A16" s="2" t="s">
        <v>29</v>
      </c>
      <c r="B16" s="2" t="s">
        <v>29</v>
      </c>
      <c r="C16" s="10" t="s">
        <v>28</v>
      </c>
      <c r="D16" s="10" t="s">
        <v>28</v>
      </c>
      <c r="E16" s="2" t="s">
        <v>42</v>
      </c>
      <c r="F16" s="19">
        <v>0.75624360254843404</v>
      </c>
      <c r="G16" s="2" t="s">
        <v>44</v>
      </c>
      <c r="H16" s="2">
        <v>26298</v>
      </c>
      <c r="I16" s="2" t="s">
        <v>58</v>
      </c>
      <c r="J16" s="1"/>
    </row>
    <row r="17" spans="1:17" x14ac:dyDescent="0.2">
      <c r="A17" s="2" t="s">
        <v>29</v>
      </c>
      <c r="B17" s="2" t="s">
        <v>29</v>
      </c>
      <c r="C17" s="20" t="s">
        <v>63</v>
      </c>
      <c r="D17" s="10" t="s">
        <v>28</v>
      </c>
      <c r="E17" s="2" t="s">
        <v>55</v>
      </c>
      <c r="F17" s="2">
        <v>0.36</v>
      </c>
      <c r="G17" s="2" t="s">
        <v>56</v>
      </c>
      <c r="H17" s="2">
        <v>13325</v>
      </c>
      <c r="I17" s="12">
        <v>0.5</v>
      </c>
      <c r="J17" s="27"/>
    </row>
    <row r="18" spans="1:17" x14ac:dyDescent="0.2">
      <c r="A18" s="2" t="s">
        <v>29</v>
      </c>
      <c r="B18" s="2" t="s">
        <v>29</v>
      </c>
      <c r="C18" s="10" t="s">
        <v>28</v>
      </c>
      <c r="D18" s="10" t="s">
        <v>28</v>
      </c>
      <c r="E18" s="2" t="s">
        <v>43</v>
      </c>
      <c r="F18" s="19">
        <v>0.26183640074603198</v>
      </c>
      <c r="G18" s="2" t="s">
        <v>59</v>
      </c>
      <c r="H18" s="2">
        <v>10325</v>
      </c>
      <c r="I18" s="2">
        <v>0.25</v>
      </c>
      <c r="J18" s="1"/>
    </row>
    <row r="19" spans="1:17" x14ac:dyDescent="0.2">
      <c r="A19" s="2"/>
      <c r="B19" s="2"/>
      <c r="C19" s="10"/>
      <c r="D19" s="10"/>
      <c r="E19" s="2" t="s">
        <v>60</v>
      </c>
      <c r="F19" s="28">
        <v>0.16300000000000001</v>
      </c>
      <c r="G19" s="2" t="s">
        <v>61</v>
      </c>
      <c r="H19">
        <v>31574</v>
      </c>
      <c r="I19" s="2" t="s">
        <v>22</v>
      </c>
      <c r="J19" s="2">
        <v>70</v>
      </c>
      <c r="K19" s="2">
        <f>J19*10^-6</f>
        <v>6.9999999999999994E-5</v>
      </c>
      <c r="L19" s="2"/>
      <c r="M19" s="2"/>
      <c r="N19" s="2">
        <f>65*10^4</f>
        <v>650000</v>
      </c>
      <c r="O19" s="2">
        <v>6.2</v>
      </c>
      <c r="P19" s="2">
        <f>K19^2 * N19</f>
        <v>3.1849999999999995E-3</v>
      </c>
      <c r="Q19" s="10">
        <f>P19*300*O19^-1</f>
        <v>0.15411290322580642</v>
      </c>
    </row>
    <row r="20" spans="1:17" x14ac:dyDescent="0.2">
      <c r="A20" s="2" t="s">
        <v>29</v>
      </c>
      <c r="B20" s="10" t="s">
        <v>28</v>
      </c>
      <c r="C20" s="2" t="s">
        <v>29</v>
      </c>
      <c r="D20" s="20" t="s">
        <v>36</v>
      </c>
      <c r="E20" s="2" t="s">
        <v>9</v>
      </c>
      <c r="F20" s="15">
        <v>1.39216914452211E-5</v>
      </c>
      <c r="G20" s="2" t="s">
        <v>14</v>
      </c>
      <c r="H20">
        <v>17645</v>
      </c>
      <c r="I20" s="2" t="s">
        <v>22</v>
      </c>
      <c r="J20" s="2">
        <v>-0.58515228426395804</v>
      </c>
      <c r="K20" s="2">
        <f>J20*10^-6</f>
        <v>-5.8515228426395807E-7</v>
      </c>
      <c r="L20" s="2"/>
      <c r="M20" s="2">
        <v>33032.652939952997</v>
      </c>
      <c r="N20" s="2">
        <f>M20*100</f>
        <v>3303265.2939952998</v>
      </c>
      <c r="O20" s="2">
        <v>24</v>
      </c>
      <c r="P20" s="2">
        <f>K20^2 * N20</f>
        <v>1.1310485931709321E-6</v>
      </c>
      <c r="Q20" s="10">
        <f>P20*300*O20^-1</f>
        <v>1.413810741463665E-5</v>
      </c>
    </row>
    <row r="21" spans="1:17" x14ac:dyDescent="0.2">
      <c r="A21" s="2" t="s">
        <v>29</v>
      </c>
      <c r="B21" s="10" t="s">
        <v>28</v>
      </c>
      <c r="C21" s="10" t="s">
        <v>28</v>
      </c>
      <c r="D21" s="10" t="s">
        <v>28</v>
      </c>
      <c r="E21" s="2" t="s">
        <v>10</v>
      </c>
      <c r="F21" s="15">
        <v>3.8205471366896E-5</v>
      </c>
      <c r="G21" s="2" t="s">
        <v>16</v>
      </c>
      <c r="H21">
        <v>17645</v>
      </c>
      <c r="I21" s="2" t="s">
        <v>22</v>
      </c>
      <c r="J21">
        <v>-21.178533000000002</v>
      </c>
      <c r="K21" s="2">
        <f t="shared" ref="K21" si="0">J21*10^-6</f>
        <v>-2.1178533000000001E-5</v>
      </c>
      <c r="L21">
        <v>6.6101693266316203E-4</v>
      </c>
      <c r="N21">
        <f>1/L21</f>
        <v>1512.8205505585368</v>
      </c>
      <c r="O21" s="2">
        <v>6.9</v>
      </c>
      <c r="P21" s="2">
        <f t="shared" ref="P21" si="1">K21^2 * N21</f>
        <v>6.7854579492390864E-7</v>
      </c>
      <c r="Q21" s="10">
        <f t="shared" ref="Q21" si="2">P21*300*O21^-1</f>
        <v>2.9501991083648202E-5</v>
      </c>
    </row>
    <row r="22" spans="1:17" x14ac:dyDescent="0.2">
      <c r="A22" s="2" t="s">
        <v>29</v>
      </c>
      <c r="B22" s="2" t="s">
        <v>29</v>
      </c>
      <c r="C22" s="10" t="s">
        <v>28</v>
      </c>
      <c r="D22" s="20" t="s">
        <v>35</v>
      </c>
      <c r="E22" s="2" t="s">
        <v>11</v>
      </c>
      <c r="F22" s="9">
        <v>4.66060299760621E-5</v>
      </c>
      <c r="G22" s="2" t="s">
        <v>17</v>
      </c>
      <c r="H22" s="2"/>
      <c r="P22" s="2"/>
      <c r="Q22" s="2"/>
    </row>
    <row r="23" spans="1:17" x14ac:dyDescent="0.2">
      <c r="A23" s="2" t="s">
        <v>29</v>
      </c>
      <c r="B23" s="2" t="s">
        <v>29</v>
      </c>
      <c r="C23" s="10" t="s">
        <v>28</v>
      </c>
      <c r="D23" s="10" t="s">
        <v>28</v>
      </c>
      <c r="E23" s="2" t="s">
        <v>12</v>
      </c>
      <c r="F23" s="9">
        <v>1.2422360248440001E-4</v>
      </c>
      <c r="G23" s="2" t="s">
        <v>15</v>
      </c>
      <c r="H23" s="2"/>
    </row>
    <row r="25" spans="1:17" x14ac:dyDescent="0.2">
      <c r="A25" s="3" t="s">
        <v>0</v>
      </c>
      <c r="B25" s="3" t="s">
        <v>1</v>
      </c>
      <c r="C25" s="3">
        <v>8</v>
      </c>
    </row>
    <row r="26" spans="1:17" x14ac:dyDescent="0.2">
      <c r="A26" s="2">
        <v>5646</v>
      </c>
      <c r="B26" s="2" t="s">
        <v>2</v>
      </c>
      <c r="C26" s="29">
        <v>0.996731250823777</v>
      </c>
    </row>
    <row r="27" spans="1:17" x14ac:dyDescent="0.2">
      <c r="A27" s="2">
        <v>5793</v>
      </c>
      <c r="B27" s="2" t="s">
        <v>2</v>
      </c>
      <c r="C27" s="29">
        <v>0.86662840321241297</v>
      </c>
    </row>
    <row r="28" spans="1:17" x14ac:dyDescent="0.2">
      <c r="A28" s="2">
        <v>31376</v>
      </c>
      <c r="B28" s="2" t="s">
        <v>2</v>
      </c>
      <c r="C28" s="29">
        <v>0.86297971271103502</v>
      </c>
    </row>
    <row r="29" spans="1:17" x14ac:dyDescent="0.2">
      <c r="A29" s="2">
        <v>8750</v>
      </c>
      <c r="B29" s="2" t="s">
        <v>2</v>
      </c>
      <c r="C29" s="29">
        <v>0.86206896551724099</v>
      </c>
      <c r="I29" s="8"/>
    </row>
    <row r="30" spans="1:17" x14ac:dyDescent="0.2">
      <c r="A30" s="2">
        <v>8176</v>
      </c>
      <c r="B30" s="2" t="s">
        <v>2</v>
      </c>
      <c r="C30" s="29">
        <v>0.85930081593586005</v>
      </c>
      <c r="I30" s="8"/>
    </row>
    <row r="31" spans="1:17" x14ac:dyDescent="0.2">
      <c r="A31" s="2">
        <v>6626</v>
      </c>
      <c r="B31" s="2" t="s">
        <v>2</v>
      </c>
      <c r="C31" s="29">
        <v>0.79191919191919202</v>
      </c>
      <c r="I31" s="8"/>
    </row>
    <row r="32" spans="1:17" x14ac:dyDescent="0.2">
      <c r="A32" s="2">
        <v>39435</v>
      </c>
      <c r="B32" s="2" t="s">
        <v>2</v>
      </c>
      <c r="C32" s="29">
        <v>0.66553406911000002</v>
      </c>
      <c r="I32" s="8"/>
      <c r="J32" s="8"/>
      <c r="K32" s="8"/>
      <c r="L32" s="8"/>
    </row>
    <row r="33" spans="2:9" x14ac:dyDescent="0.2">
      <c r="B33" s="2" t="s">
        <v>5</v>
      </c>
      <c r="C33" s="30">
        <f>AVERAGE(C26:C32)</f>
        <v>0.84359462988993117</v>
      </c>
      <c r="I33" s="8"/>
    </row>
    <row r="34" spans="2:9" x14ac:dyDescent="0.2">
      <c r="I34" s="8"/>
    </row>
    <row r="35" spans="2:9" x14ac:dyDescent="0.2">
      <c r="I35" s="8"/>
    </row>
    <row r="36" spans="2:9" x14ac:dyDescent="0.2">
      <c r="I36" s="8"/>
    </row>
    <row r="40" spans="2:9" x14ac:dyDescent="0.2">
      <c r="E40" s="1"/>
    </row>
    <row r="41" spans="2:9" x14ac:dyDescent="0.2">
      <c r="E41" s="1"/>
    </row>
    <row r="42" spans="2:9" x14ac:dyDescent="0.2">
      <c r="E42" s="1"/>
    </row>
    <row r="43" spans="2:9" x14ac:dyDescent="0.2">
      <c r="E43" s="1"/>
    </row>
    <row r="44" spans="2:9" x14ac:dyDescent="0.2">
      <c r="E44" s="1"/>
    </row>
    <row r="45" spans="2:9" x14ac:dyDescent="0.2">
      <c r="E45" s="1"/>
    </row>
    <row r="46" spans="2:9" x14ac:dyDescent="0.2">
      <c r="E46" s="1"/>
    </row>
    <row r="47" spans="2:9" x14ac:dyDescent="0.2">
      <c r="E47" s="1"/>
    </row>
    <row r="48" spans="2:9" x14ac:dyDescent="0.2">
      <c r="E48" s="1"/>
    </row>
    <row r="49" spans="5:5" x14ac:dyDescent="0.2">
      <c r="E49" s="1"/>
    </row>
    <row r="50" spans="5:5" x14ac:dyDescent="0.2">
      <c r="E50" s="1"/>
    </row>
    <row r="51" spans="5:5" x14ac:dyDescent="0.2">
      <c r="E51" s="1"/>
    </row>
    <row r="52" spans="5:5" x14ac:dyDescent="0.2">
      <c r="E52" s="1"/>
    </row>
    <row r="53" spans="5:5" x14ac:dyDescent="0.2">
      <c r="E53" s="1"/>
    </row>
    <row r="54" spans="5:5" x14ac:dyDescent="0.2">
      <c r="E54" s="1"/>
    </row>
    <row r="55" spans="5:5" x14ac:dyDescent="0.2">
      <c r="E55" s="1"/>
    </row>
    <row r="56" spans="5:5" x14ac:dyDescent="0.2">
      <c r="E56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C0E4-EF08-2B4D-820D-4A6A51F0559B}">
  <dimension ref="A1:Q28"/>
  <sheetViews>
    <sheetView zoomScale="140" zoomScaleNormal="140" workbookViewId="0">
      <selection activeCell="A3" sqref="A3"/>
    </sheetView>
  </sheetViews>
  <sheetFormatPr baseColWidth="10" defaultRowHeight="16" x14ac:dyDescent="0.2"/>
  <cols>
    <col min="1" max="1" width="18.33203125" bestFit="1" customWidth="1"/>
    <col min="2" max="2" width="17.6640625" bestFit="1" customWidth="1"/>
    <col min="3" max="3" width="16.83203125" bestFit="1" customWidth="1"/>
    <col min="5" max="5" width="14" bestFit="1" customWidth="1"/>
    <col min="6" max="6" width="12.83203125" bestFit="1" customWidth="1"/>
    <col min="7" max="7" width="12.83203125" customWidth="1"/>
    <col min="8" max="8" width="27.83203125" bestFit="1" customWidth="1"/>
    <col min="9" max="9" width="14.1640625" bestFit="1" customWidth="1"/>
    <col min="10" max="10" width="17.6640625" bestFit="1" customWidth="1"/>
    <col min="11" max="11" width="7.1640625" bestFit="1" customWidth="1"/>
    <col min="12" max="12" width="11.5" bestFit="1" customWidth="1"/>
    <col min="13" max="13" width="13.5" bestFit="1" customWidth="1"/>
    <col min="14" max="14" width="12.6640625" bestFit="1" customWidth="1"/>
    <col min="15" max="15" width="10.6640625" bestFit="1" customWidth="1"/>
    <col min="16" max="16" width="3.1640625" bestFit="1" customWidth="1"/>
    <col min="17" max="17" width="6.83203125" bestFit="1" customWidth="1"/>
  </cols>
  <sheetData>
    <row r="1" spans="1:17" x14ac:dyDescent="0.2">
      <c r="A1" s="14" t="s">
        <v>38</v>
      </c>
      <c r="C1" s="13"/>
      <c r="D1" s="5"/>
      <c r="H1" s="1"/>
    </row>
    <row r="2" spans="1:17" x14ac:dyDescent="0.2">
      <c r="A2" s="14" t="s">
        <v>69</v>
      </c>
      <c r="B2" s="12"/>
      <c r="C2" s="13"/>
      <c r="D2" s="5"/>
      <c r="F2" t="s">
        <v>38</v>
      </c>
      <c r="H2" s="1"/>
    </row>
    <row r="3" spans="1:17" s="7" customFormat="1" x14ac:dyDescent="0.2">
      <c r="A3" s="7" t="s">
        <v>30</v>
      </c>
      <c r="B3" s="7" t="s">
        <v>31</v>
      </c>
      <c r="C3" s="7" t="s">
        <v>32</v>
      </c>
      <c r="D3" s="7" t="s">
        <v>33</v>
      </c>
      <c r="E3" s="11" t="s">
        <v>1</v>
      </c>
      <c r="F3" s="11">
        <v>4</v>
      </c>
      <c r="G3" s="11" t="s">
        <v>0</v>
      </c>
      <c r="H3" s="11" t="s">
        <v>7</v>
      </c>
      <c r="I3" s="11" t="s">
        <v>40</v>
      </c>
      <c r="J3" s="11" t="s">
        <v>19</v>
      </c>
      <c r="K3" s="11" t="s">
        <v>26</v>
      </c>
      <c r="L3" s="11" t="s">
        <v>34</v>
      </c>
      <c r="M3" s="11" t="s">
        <v>20</v>
      </c>
      <c r="N3" s="11" t="s">
        <v>27</v>
      </c>
      <c r="O3" s="11" t="s">
        <v>25</v>
      </c>
      <c r="P3" s="11" t="s">
        <v>23</v>
      </c>
      <c r="Q3" s="11" t="s">
        <v>24</v>
      </c>
    </row>
    <row r="4" spans="1:17" x14ac:dyDescent="0.2">
      <c r="A4" s="2" t="s">
        <v>29</v>
      </c>
      <c r="B4" s="2" t="s">
        <v>29</v>
      </c>
      <c r="C4" s="10" t="s">
        <v>28</v>
      </c>
      <c r="D4" s="10" t="s">
        <v>28</v>
      </c>
      <c r="E4" t="s">
        <v>9</v>
      </c>
      <c r="F4" s="32">
        <v>24.375158038956901</v>
      </c>
      <c r="G4">
        <v>17645</v>
      </c>
      <c r="H4" t="s">
        <v>14</v>
      </c>
      <c r="I4">
        <v>24</v>
      </c>
    </row>
    <row r="5" spans="1:17" x14ac:dyDescent="0.2">
      <c r="A5" s="2" t="s">
        <v>29</v>
      </c>
      <c r="B5" s="2" t="s">
        <v>29</v>
      </c>
      <c r="C5" s="10" t="s">
        <v>28</v>
      </c>
      <c r="D5" s="10" t="s">
        <v>28</v>
      </c>
      <c r="E5" t="s">
        <v>13</v>
      </c>
      <c r="F5" s="32">
        <v>23.331811065618101</v>
      </c>
      <c r="G5">
        <v>12926</v>
      </c>
      <c r="H5" t="s">
        <v>18</v>
      </c>
      <c r="I5">
        <v>23</v>
      </c>
    </row>
    <row r="6" spans="1:17" x14ac:dyDescent="0.2">
      <c r="A6" s="2" t="s">
        <v>29</v>
      </c>
      <c r="B6" s="2" t="s">
        <v>29</v>
      </c>
      <c r="C6" s="10" t="s">
        <v>28</v>
      </c>
      <c r="D6" s="10" t="s">
        <v>28</v>
      </c>
      <c r="E6" t="s">
        <v>39</v>
      </c>
      <c r="F6" s="32">
        <v>20.5635596601863</v>
      </c>
      <c r="G6">
        <v>12410</v>
      </c>
      <c r="H6" t="s">
        <v>41</v>
      </c>
      <c r="I6">
        <v>21</v>
      </c>
    </row>
    <row r="7" spans="1:17" x14ac:dyDescent="0.2">
      <c r="A7" s="10" t="s">
        <v>28</v>
      </c>
      <c r="B7" s="2" t="s">
        <v>29</v>
      </c>
      <c r="C7" s="2" t="s">
        <v>29</v>
      </c>
      <c r="D7" s="2" t="s">
        <v>29</v>
      </c>
      <c r="E7" t="s">
        <v>64</v>
      </c>
      <c r="F7" s="32">
        <v>13.396427444452099</v>
      </c>
      <c r="H7" t="s">
        <v>65</v>
      </c>
    </row>
    <row r="14" spans="1:17" x14ac:dyDescent="0.2">
      <c r="A14" s="2" t="s">
        <v>66</v>
      </c>
      <c r="B14" t="s">
        <v>1</v>
      </c>
      <c r="C14">
        <v>4</v>
      </c>
    </row>
    <row r="15" spans="1:17" x14ac:dyDescent="0.2">
      <c r="A15">
        <v>12388</v>
      </c>
      <c r="B15" t="s">
        <v>64</v>
      </c>
      <c r="C15" s="31">
        <v>25.8560035635501</v>
      </c>
    </row>
    <row r="16" spans="1:17" x14ac:dyDescent="0.2">
      <c r="A16">
        <v>11349</v>
      </c>
      <c r="B16" t="s">
        <v>64</v>
      </c>
      <c r="C16" s="31">
        <v>19.0311441250361</v>
      </c>
    </row>
    <row r="17" spans="1:3" x14ac:dyDescent="0.2">
      <c r="A17">
        <v>11354</v>
      </c>
      <c r="B17" t="s">
        <v>64</v>
      </c>
      <c r="C17" s="31">
        <v>16.6437815656565</v>
      </c>
    </row>
    <row r="18" spans="1:3" x14ac:dyDescent="0.2">
      <c r="A18">
        <v>11269</v>
      </c>
      <c r="B18" t="s">
        <v>64</v>
      </c>
      <c r="C18" s="31">
        <v>16.319668707413602</v>
      </c>
    </row>
    <row r="19" spans="1:3" x14ac:dyDescent="0.2">
      <c r="A19">
        <v>11233</v>
      </c>
      <c r="B19" t="s">
        <v>64</v>
      </c>
      <c r="C19" s="31">
        <v>14.8882833787465</v>
      </c>
    </row>
    <row r="20" spans="1:3" x14ac:dyDescent="0.2">
      <c r="A20">
        <v>11385</v>
      </c>
      <c r="B20" t="s">
        <v>64</v>
      </c>
      <c r="C20" s="31">
        <v>14.6916770625773</v>
      </c>
    </row>
    <row r="21" spans="1:3" x14ac:dyDescent="0.2">
      <c r="A21">
        <v>10850</v>
      </c>
      <c r="B21" t="s">
        <v>64</v>
      </c>
      <c r="C21" s="31">
        <v>14.2812331996089</v>
      </c>
    </row>
    <row r="22" spans="1:3" x14ac:dyDescent="0.2">
      <c r="A22">
        <v>10596</v>
      </c>
      <c r="B22" t="s">
        <v>64</v>
      </c>
      <c r="C22" s="31">
        <v>11.468583170467801</v>
      </c>
    </row>
    <row r="23" spans="1:3" x14ac:dyDescent="0.2">
      <c r="A23">
        <v>10594</v>
      </c>
      <c r="B23" t="s">
        <v>64</v>
      </c>
      <c r="C23" s="31">
        <v>11.2193439507282</v>
      </c>
    </row>
    <row r="24" spans="1:3" x14ac:dyDescent="0.2">
      <c r="A24">
        <v>40101</v>
      </c>
      <c r="B24" t="s">
        <v>64</v>
      </c>
      <c r="C24" s="31">
        <v>9.6623419041273895</v>
      </c>
    </row>
    <row r="25" spans="1:3" x14ac:dyDescent="0.2">
      <c r="A25">
        <v>12216</v>
      </c>
      <c r="B25" t="s">
        <v>64</v>
      </c>
      <c r="C25" s="31">
        <v>9.0162885283898895</v>
      </c>
    </row>
    <row r="26" spans="1:3" x14ac:dyDescent="0.2">
      <c r="A26">
        <v>12786</v>
      </c>
      <c r="B26" t="s">
        <v>64</v>
      </c>
      <c r="C26" s="31">
        <v>8.5870632672332299</v>
      </c>
    </row>
    <row r="27" spans="1:3" x14ac:dyDescent="0.2">
      <c r="A27">
        <v>11873</v>
      </c>
      <c r="B27" t="s">
        <v>64</v>
      </c>
      <c r="C27" s="31">
        <v>2.48814435434153</v>
      </c>
    </row>
    <row r="28" spans="1:3" x14ac:dyDescent="0.2">
      <c r="C28" s="32">
        <f>AVERAGE(C15:C27)</f>
        <v>13.396427444452078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7DF1-2675-2C4F-83D2-ECB301E51154}">
  <dimension ref="A1:P23"/>
  <sheetViews>
    <sheetView tabSelected="1" zoomScale="140" zoomScaleNormal="140" workbookViewId="0">
      <selection activeCell="B3" sqref="A3:XFD3"/>
    </sheetView>
  </sheetViews>
  <sheetFormatPr baseColWidth="10" defaultRowHeight="16" x14ac:dyDescent="0.2"/>
  <cols>
    <col min="1" max="1" width="18.33203125" bestFit="1" customWidth="1"/>
    <col min="2" max="2" width="17.6640625" bestFit="1" customWidth="1"/>
    <col min="3" max="3" width="16.83203125" bestFit="1" customWidth="1"/>
    <col min="5" max="5" width="23.83203125" bestFit="1" customWidth="1"/>
    <col min="6" max="6" width="12.83203125" bestFit="1" customWidth="1"/>
    <col min="7" max="7" width="25.1640625" bestFit="1" customWidth="1"/>
    <col min="8" max="8" width="14.1640625" bestFit="1" customWidth="1"/>
    <col min="9" max="9" width="17.6640625" bestFit="1" customWidth="1"/>
    <col min="10" max="10" width="7.1640625" bestFit="1" customWidth="1"/>
    <col min="11" max="11" width="11.5" bestFit="1" customWidth="1"/>
    <col min="12" max="12" width="13.5" bestFit="1" customWidth="1"/>
    <col min="13" max="13" width="12.6640625" bestFit="1" customWidth="1"/>
    <col min="14" max="14" width="10.6640625" bestFit="1" customWidth="1"/>
    <col min="15" max="15" width="3.1640625" bestFit="1" customWidth="1"/>
    <col min="16" max="16" width="6.83203125" bestFit="1" customWidth="1"/>
  </cols>
  <sheetData>
    <row r="1" spans="1:16" x14ac:dyDescent="0.2">
      <c r="A1" s="16" t="s">
        <v>68</v>
      </c>
      <c r="B1" s="4"/>
      <c r="C1" s="17"/>
      <c r="D1" s="17"/>
      <c r="E1" s="4"/>
      <c r="F1" s="4"/>
      <c r="G1" s="18"/>
      <c r="H1" s="4"/>
      <c r="I1" s="4"/>
      <c r="J1" s="4"/>
      <c r="K1" s="4"/>
      <c r="L1" s="4"/>
      <c r="M1" s="4"/>
      <c r="N1" s="4"/>
      <c r="O1" s="4"/>
      <c r="P1" s="4"/>
    </row>
    <row r="2" spans="1:16" x14ac:dyDescent="0.2">
      <c r="A2" s="16" t="s">
        <v>67</v>
      </c>
      <c r="B2" s="6"/>
      <c r="C2" s="17"/>
      <c r="D2" s="17"/>
      <c r="E2" s="4"/>
      <c r="F2" s="4"/>
      <c r="G2" s="18"/>
      <c r="H2" s="4"/>
      <c r="I2" s="4"/>
      <c r="J2" s="4"/>
      <c r="K2" s="4"/>
      <c r="L2" s="4"/>
      <c r="M2" s="4"/>
      <c r="N2" s="4"/>
      <c r="O2" s="4"/>
      <c r="P2" s="4"/>
    </row>
    <row r="3" spans="1:16" x14ac:dyDescent="0.2">
      <c r="E3" s="6"/>
      <c r="F3" s="22"/>
      <c r="G3" s="2"/>
    </row>
    <row r="4" spans="1:16" x14ac:dyDescent="0.2">
      <c r="E4" s="4"/>
      <c r="F4" s="21"/>
    </row>
    <row r="5" spans="1:16" x14ac:dyDescent="0.2">
      <c r="E5" s="4"/>
      <c r="F5" s="33" t="s">
        <v>70</v>
      </c>
    </row>
    <row r="6" spans="1:16" x14ac:dyDescent="0.2">
      <c r="E6" s="4"/>
      <c r="F6" s="33" t="s">
        <v>71</v>
      </c>
    </row>
    <row r="7" spans="1:16" x14ac:dyDescent="0.2">
      <c r="E7" s="4"/>
      <c r="F7" s="33" t="s">
        <v>72</v>
      </c>
    </row>
    <row r="8" spans="1:16" x14ac:dyDescent="0.2">
      <c r="F8" s="33" t="s">
        <v>73</v>
      </c>
      <c r="G8" s="4"/>
    </row>
    <row r="9" spans="1:16" x14ac:dyDescent="0.2">
      <c r="E9" s="23"/>
      <c r="F9" s="33" t="s">
        <v>74</v>
      </c>
      <c r="G9" s="4"/>
    </row>
    <row r="10" spans="1:16" x14ac:dyDescent="0.2">
      <c r="F10" s="33" t="s">
        <v>75</v>
      </c>
    </row>
    <row r="11" spans="1:16" x14ac:dyDescent="0.2">
      <c r="F11" s="33" t="s">
        <v>76</v>
      </c>
    </row>
    <row r="12" spans="1:16" x14ac:dyDescent="0.2">
      <c r="F12" s="33" t="s">
        <v>77</v>
      </c>
    </row>
    <row r="13" spans="1:16" x14ac:dyDescent="0.2">
      <c r="F13" s="33" t="s">
        <v>78</v>
      </c>
    </row>
    <row r="14" spans="1:16" x14ac:dyDescent="0.2">
      <c r="F14" s="33" t="s">
        <v>79</v>
      </c>
      <c r="G14" s="4"/>
    </row>
    <row r="15" spans="1:16" x14ac:dyDescent="0.2">
      <c r="F15" s="33" t="s">
        <v>80</v>
      </c>
      <c r="G15" s="4"/>
    </row>
    <row r="16" spans="1:16" x14ac:dyDescent="0.2">
      <c r="F16" s="33" t="s">
        <v>81</v>
      </c>
    </row>
    <row r="17" spans="6:7" x14ac:dyDescent="0.2">
      <c r="F17" s="33" t="s">
        <v>82</v>
      </c>
    </row>
    <row r="18" spans="6:7" x14ac:dyDescent="0.2">
      <c r="F18" s="33" t="s">
        <v>83</v>
      </c>
    </row>
    <row r="19" spans="6:7" x14ac:dyDescent="0.2">
      <c r="F19" s="33" t="s">
        <v>84</v>
      </c>
      <c r="G19" s="4"/>
    </row>
    <row r="20" spans="6:7" x14ac:dyDescent="0.2">
      <c r="F20" s="33" t="s">
        <v>85</v>
      </c>
      <c r="G20" s="4"/>
    </row>
    <row r="21" spans="6:7" x14ac:dyDescent="0.2">
      <c r="F21" s="33" t="s">
        <v>86</v>
      </c>
      <c r="G21" s="4"/>
    </row>
    <row r="22" spans="6:7" x14ac:dyDescent="0.2">
      <c r="F22" s="33" t="s">
        <v>87</v>
      </c>
      <c r="G22" s="4"/>
    </row>
    <row r="23" spans="6:7" x14ac:dyDescent="0.2">
      <c r="F23" s="4"/>
      <c r="G2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ZT</vt:lpstr>
      <vt:lpstr>TC</vt:lpstr>
      <vt:lpstr>sigmaE0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 Borg</cp:lastModifiedBy>
  <dcterms:created xsi:type="dcterms:W3CDTF">2022-02-05T00:15:30Z</dcterms:created>
  <dcterms:modified xsi:type="dcterms:W3CDTF">2022-08-25T23:58:20Z</dcterms:modified>
</cp:coreProperties>
</file>